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ecna\Desktop\STŘEDISKA\Anthropos - Pisárky\NOVÉ PODKLADY 2024\VZ - dotazy\"/>
    </mc:Choice>
  </mc:AlternateContent>
  <bookViews>
    <workbookView xWindow="0" yWindow="0" windowWidth="30440" windowHeight="15010" tabRatio="931"/>
  </bookViews>
  <sheets>
    <sheet name="06 - SO06 - Obnova střele.. (2" sheetId="102" r:id="rId1"/>
  </sheets>
  <definedNames>
    <definedName name="_xlnm._FilterDatabase" localSheetId="0" hidden="1">'06 - SO06 - Obnova střele.. (2'!$C$98:$K$381</definedName>
    <definedName name="_xlnm.Print_Titles" localSheetId="0">'06 - SO06 - Obnova střele.. (2'!$98:$98</definedName>
    <definedName name="_xlnm.Print_Area" localSheetId="0">'06 - SO06 - Obnova střele.. (2'!$C$4:$J$41,'06 - SO06 - Obnova střele.. (2'!$C$47:$J$78,'06 - SO06 - Obnova střele.. (2'!$C$84:$K$381</definedName>
  </definedNames>
  <calcPr calcId="162913"/>
</workbook>
</file>

<file path=xl/calcChain.xml><?xml version="1.0" encoding="utf-8"?>
<calcChain xmlns="http://schemas.openxmlformats.org/spreadsheetml/2006/main">
  <c r="BK377" i="102" l="1"/>
  <c r="BI377" i="102"/>
  <c r="BH377" i="102"/>
  <c r="BG377" i="102"/>
  <c r="BF377" i="102"/>
  <c r="T377" i="102"/>
  <c r="R377" i="102"/>
  <c r="R363" i="102" s="1"/>
  <c r="P377" i="102"/>
  <c r="J377" i="102"/>
  <c r="BE377" i="102" s="1"/>
  <c r="BK370" i="102"/>
  <c r="BI370" i="102"/>
  <c r="BH370" i="102"/>
  <c r="BG370" i="102"/>
  <c r="BF370" i="102"/>
  <c r="BE370" i="102"/>
  <c r="T370" i="102"/>
  <c r="R370" i="102"/>
  <c r="P370" i="102"/>
  <c r="P363" i="102" s="1"/>
  <c r="J370" i="102"/>
  <c r="BK367" i="102"/>
  <c r="BI367" i="102"/>
  <c r="BH367" i="102"/>
  <c r="BG367" i="102"/>
  <c r="BF367" i="102"/>
  <c r="BE367" i="102"/>
  <c r="T367" i="102"/>
  <c r="T363" i="102" s="1"/>
  <c r="R367" i="102"/>
  <c r="P367" i="102"/>
  <c r="J367" i="102"/>
  <c r="BK364" i="102"/>
  <c r="BI364" i="102"/>
  <c r="BH364" i="102"/>
  <c r="BG364" i="102"/>
  <c r="BF364" i="102"/>
  <c r="T364" i="102"/>
  <c r="R364" i="102"/>
  <c r="P364" i="102"/>
  <c r="J364" i="102"/>
  <c r="BE364" i="102" s="1"/>
  <c r="BK363" i="102"/>
  <c r="J363" i="102" s="1"/>
  <c r="J77" i="102" s="1"/>
  <c r="BK360" i="102"/>
  <c r="BI360" i="102"/>
  <c r="BH360" i="102"/>
  <c r="BG360" i="102"/>
  <c r="BF360" i="102"/>
  <c r="BE360" i="102"/>
  <c r="T360" i="102"/>
  <c r="R360" i="102"/>
  <c r="P360" i="102"/>
  <c r="J360" i="102"/>
  <c r="BK359" i="102"/>
  <c r="J359" i="102" s="1"/>
  <c r="J76" i="102" s="1"/>
  <c r="T359" i="102"/>
  <c r="R359" i="102"/>
  <c r="P359" i="102"/>
  <c r="BK355" i="102"/>
  <c r="BI355" i="102"/>
  <c r="BH355" i="102"/>
  <c r="BG355" i="102"/>
  <c r="BF355" i="102"/>
  <c r="BE355" i="102"/>
  <c r="T355" i="102"/>
  <c r="T348" i="102" s="1"/>
  <c r="T347" i="102" s="1"/>
  <c r="R355" i="102"/>
  <c r="P355" i="102"/>
  <c r="J355" i="102"/>
  <c r="BK351" i="102"/>
  <c r="BI351" i="102"/>
  <c r="BH351" i="102"/>
  <c r="BG351" i="102"/>
  <c r="BF351" i="102"/>
  <c r="T351" i="102"/>
  <c r="R351" i="102"/>
  <c r="P351" i="102"/>
  <c r="J351" i="102"/>
  <c r="BE351" i="102" s="1"/>
  <c r="BK349" i="102"/>
  <c r="BI349" i="102"/>
  <c r="BH349" i="102"/>
  <c r="BG349" i="102"/>
  <c r="BF349" i="102"/>
  <c r="T349" i="102"/>
  <c r="R349" i="102"/>
  <c r="R348" i="102" s="1"/>
  <c r="R347" i="102" s="1"/>
  <c r="P349" i="102"/>
  <c r="P348" i="102" s="1"/>
  <c r="P347" i="102" s="1"/>
  <c r="J349" i="102"/>
  <c r="BE349" i="102" s="1"/>
  <c r="BK348" i="102"/>
  <c r="J348" i="102" s="1"/>
  <c r="J75" i="102" s="1"/>
  <c r="BK347" i="102"/>
  <c r="J347" i="102" s="1"/>
  <c r="J74" i="102" s="1"/>
  <c r="BK345" i="102"/>
  <c r="BK344" i="102" s="1"/>
  <c r="J344" i="102" s="1"/>
  <c r="J73" i="102" s="1"/>
  <c r="BI345" i="102"/>
  <c r="BH345" i="102"/>
  <c r="BG345" i="102"/>
  <c r="BF345" i="102"/>
  <c r="BE345" i="102"/>
  <c r="T345" i="102"/>
  <c r="R345" i="102"/>
  <c r="P345" i="102"/>
  <c r="J345" i="102"/>
  <c r="T344" i="102"/>
  <c r="R344" i="102"/>
  <c r="P344" i="102"/>
  <c r="BK340" i="102"/>
  <c r="BI340" i="102"/>
  <c r="BH340" i="102"/>
  <c r="BG340" i="102"/>
  <c r="BF340" i="102"/>
  <c r="BE340" i="102"/>
  <c r="T340" i="102"/>
  <c r="R340" i="102"/>
  <c r="P340" i="102"/>
  <c r="J340" i="102"/>
  <c r="BK337" i="102"/>
  <c r="BI337" i="102"/>
  <c r="BH337" i="102"/>
  <c r="BG337" i="102"/>
  <c r="BF337" i="102"/>
  <c r="BE337" i="102"/>
  <c r="T337" i="102"/>
  <c r="R337" i="102"/>
  <c r="P337" i="102"/>
  <c r="J337" i="102"/>
  <c r="BK334" i="102"/>
  <c r="BI334" i="102"/>
  <c r="BH334" i="102"/>
  <c r="BG334" i="102"/>
  <c r="BF334" i="102"/>
  <c r="T334" i="102"/>
  <c r="R334" i="102"/>
  <c r="P334" i="102"/>
  <c r="P329" i="102" s="1"/>
  <c r="J334" i="102"/>
  <c r="BE334" i="102" s="1"/>
  <c r="BK332" i="102"/>
  <c r="BK329" i="102" s="1"/>
  <c r="J329" i="102" s="1"/>
  <c r="J72" i="102" s="1"/>
  <c r="BI332" i="102"/>
  <c r="BH332" i="102"/>
  <c r="BG332" i="102"/>
  <c r="BF332" i="102"/>
  <c r="T332" i="102"/>
  <c r="R332" i="102"/>
  <c r="P332" i="102"/>
  <c r="J332" i="102"/>
  <c r="BE332" i="102" s="1"/>
  <c r="BK330" i="102"/>
  <c r="BI330" i="102"/>
  <c r="BH330" i="102"/>
  <c r="BG330" i="102"/>
  <c r="BF330" i="102"/>
  <c r="BE330" i="102"/>
  <c r="T330" i="102"/>
  <c r="T329" i="102" s="1"/>
  <c r="R330" i="102"/>
  <c r="P330" i="102"/>
  <c r="J330" i="102"/>
  <c r="R329" i="102"/>
  <c r="BK316" i="102"/>
  <c r="BI316" i="102"/>
  <c r="BH316" i="102"/>
  <c r="BG316" i="102"/>
  <c r="BF316" i="102"/>
  <c r="BE316" i="102"/>
  <c r="T316" i="102"/>
  <c r="R316" i="102"/>
  <c r="P316" i="102"/>
  <c r="J316" i="102"/>
  <c r="BK303" i="102"/>
  <c r="BI303" i="102"/>
  <c r="BH303" i="102"/>
  <c r="BG303" i="102"/>
  <c r="BF303" i="102"/>
  <c r="BE303" i="102"/>
  <c r="T303" i="102"/>
  <c r="R303" i="102"/>
  <c r="P303" i="102"/>
  <c r="J303" i="102"/>
  <c r="BK299" i="102"/>
  <c r="BI299" i="102"/>
  <c r="BH299" i="102"/>
  <c r="BG299" i="102"/>
  <c r="BF299" i="102"/>
  <c r="T299" i="102"/>
  <c r="R299" i="102"/>
  <c r="P299" i="102"/>
  <c r="J299" i="102"/>
  <c r="BE299" i="102" s="1"/>
  <c r="BK295" i="102"/>
  <c r="BI295" i="102"/>
  <c r="BH295" i="102"/>
  <c r="BG295" i="102"/>
  <c r="BF295" i="102"/>
  <c r="T295" i="102"/>
  <c r="R295" i="102"/>
  <c r="P295" i="102"/>
  <c r="J295" i="102"/>
  <c r="BE295" i="102" s="1"/>
  <c r="BK293" i="102"/>
  <c r="BI293" i="102"/>
  <c r="BH293" i="102"/>
  <c r="BG293" i="102"/>
  <c r="BF293" i="102"/>
  <c r="BE293" i="102"/>
  <c r="T293" i="102"/>
  <c r="R293" i="102"/>
  <c r="P293" i="102"/>
  <c r="J293" i="102"/>
  <c r="BK290" i="102"/>
  <c r="BI290" i="102"/>
  <c r="BH290" i="102"/>
  <c r="BG290" i="102"/>
  <c r="BF290" i="102"/>
  <c r="BE290" i="102"/>
  <c r="T290" i="102"/>
  <c r="R290" i="102"/>
  <c r="P290" i="102"/>
  <c r="J290" i="102"/>
  <c r="BK284" i="102"/>
  <c r="BI284" i="102"/>
  <c r="BH284" i="102"/>
  <c r="BG284" i="102"/>
  <c r="BF284" i="102"/>
  <c r="T284" i="102"/>
  <c r="R284" i="102"/>
  <c r="P284" i="102"/>
  <c r="J284" i="102"/>
  <c r="BE284" i="102" s="1"/>
  <c r="BK282" i="102"/>
  <c r="BI282" i="102"/>
  <c r="BH282" i="102"/>
  <c r="BG282" i="102"/>
  <c r="BF282" i="102"/>
  <c r="T282" i="102"/>
  <c r="R282" i="102"/>
  <c r="P282" i="102"/>
  <c r="J282" i="102"/>
  <c r="BE282" i="102" s="1"/>
  <c r="BK279" i="102"/>
  <c r="BI279" i="102"/>
  <c r="BH279" i="102"/>
  <c r="BG279" i="102"/>
  <c r="BF279" i="102"/>
  <c r="BE279" i="102"/>
  <c r="T279" i="102"/>
  <c r="R279" i="102"/>
  <c r="P279" i="102"/>
  <c r="J279" i="102"/>
  <c r="BK277" i="102"/>
  <c r="BI277" i="102"/>
  <c r="BH277" i="102"/>
  <c r="BG277" i="102"/>
  <c r="BF277" i="102"/>
  <c r="BE277" i="102"/>
  <c r="T277" i="102"/>
  <c r="R277" i="102"/>
  <c r="P277" i="102"/>
  <c r="J277" i="102"/>
  <c r="BK275" i="102"/>
  <c r="BI275" i="102"/>
  <c r="BH275" i="102"/>
  <c r="BG275" i="102"/>
  <c r="BF275" i="102"/>
  <c r="T275" i="102"/>
  <c r="R275" i="102"/>
  <c r="P275" i="102"/>
  <c r="J275" i="102"/>
  <c r="BE275" i="102" s="1"/>
  <c r="BK272" i="102"/>
  <c r="BI272" i="102"/>
  <c r="BH272" i="102"/>
  <c r="BG272" i="102"/>
  <c r="BF272" i="102"/>
  <c r="T272" i="102"/>
  <c r="R272" i="102"/>
  <c r="P272" i="102"/>
  <c r="J272" i="102"/>
  <c r="BE272" i="102" s="1"/>
  <c r="BK264" i="102"/>
  <c r="BK263" i="102" s="1"/>
  <c r="J263" i="102" s="1"/>
  <c r="J71" i="102" s="1"/>
  <c r="BI264" i="102"/>
  <c r="BH264" i="102"/>
  <c r="BG264" i="102"/>
  <c r="BF264" i="102"/>
  <c r="BE264" i="102"/>
  <c r="T264" i="102"/>
  <c r="T263" i="102" s="1"/>
  <c r="R264" i="102"/>
  <c r="R263" i="102" s="1"/>
  <c r="P264" i="102"/>
  <c r="J264" i="102"/>
  <c r="P263" i="102"/>
  <c r="BK256" i="102"/>
  <c r="BI256" i="102"/>
  <c r="BH256" i="102"/>
  <c r="BG256" i="102"/>
  <c r="BF256" i="102"/>
  <c r="T256" i="102"/>
  <c r="T236" i="102" s="1"/>
  <c r="R256" i="102"/>
  <c r="P256" i="102"/>
  <c r="J256" i="102"/>
  <c r="BE256" i="102" s="1"/>
  <c r="BK253" i="102"/>
  <c r="BI253" i="102"/>
  <c r="BH253" i="102"/>
  <c r="BG253" i="102"/>
  <c r="BF253" i="102"/>
  <c r="BE253" i="102"/>
  <c r="T253" i="102"/>
  <c r="R253" i="102"/>
  <c r="P253" i="102"/>
  <c r="J253" i="102"/>
  <c r="BK245" i="102"/>
  <c r="BI245" i="102"/>
  <c r="BH245" i="102"/>
  <c r="BG245" i="102"/>
  <c r="BF245" i="102"/>
  <c r="BE245" i="102"/>
  <c r="T245" i="102"/>
  <c r="R245" i="102"/>
  <c r="P245" i="102"/>
  <c r="J245" i="102"/>
  <c r="BK237" i="102"/>
  <c r="BK236" i="102" s="1"/>
  <c r="J236" i="102" s="1"/>
  <c r="J70" i="102" s="1"/>
  <c r="BI237" i="102"/>
  <c r="BH237" i="102"/>
  <c r="BG237" i="102"/>
  <c r="BF237" i="102"/>
  <c r="T237" i="102"/>
  <c r="R237" i="102"/>
  <c r="R236" i="102" s="1"/>
  <c r="P237" i="102"/>
  <c r="P236" i="102" s="1"/>
  <c r="J237" i="102"/>
  <c r="BE237" i="102" s="1"/>
  <c r="BK234" i="102"/>
  <c r="BI234" i="102"/>
  <c r="BH234" i="102"/>
  <c r="BG234" i="102"/>
  <c r="BF234" i="102"/>
  <c r="T234" i="102"/>
  <c r="R234" i="102"/>
  <c r="P234" i="102"/>
  <c r="J234" i="102"/>
  <c r="BE234" i="102" s="1"/>
  <c r="BK229" i="102"/>
  <c r="BI229" i="102"/>
  <c r="BH229" i="102"/>
  <c r="BG229" i="102"/>
  <c r="BF229" i="102"/>
  <c r="T229" i="102"/>
  <c r="R229" i="102"/>
  <c r="P229" i="102"/>
  <c r="J229" i="102"/>
  <c r="BE229" i="102" s="1"/>
  <c r="BK228" i="102"/>
  <c r="BI228" i="102"/>
  <c r="BH228" i="102"/>
  <c r="BG228" i="102"/>
  <c r="BF228" i="102"/>
  <c r="BE228" i="102"/>
  <c r="T228" i="102"/>
  <c r="R228" i="102"/>
  <c r="P228" i="102"/>
  <c r="J228" i="102"/>
  <c r="BK226" i="102"/>
  <c r="BI226" i="102"/>
  <c r="BH226" i="102"/>
  <c r="BG226" i="102"/>
  <c r="BF226" i="102"/>
  <c r="BE226" i="102"/>
  <c r="T226" i="102"/>
  <c r="T211" i="102" s="1"/>
  <c r="R226" i="102"/>
  <c r="P226" i="102"/>
  <c r="J226" i="102"/>
  <c r="BK225" i="102"/>
  <c r="BI225" i="102"/>
  <c r="BH225" i="102"/>
  <c r="BG225" i="102"/>
  <c r="BF225" i="102"/>
  <c r="T225" i="102"/>
  <c r="R225" i="102"/>
  <c r="P225" i="102"/>
  <c r="J225" i="102"/>
  <c r="BE225" i="102" s="1"/>
  <c r="BK212" i="102"/>
  <c r="BI212" i="102"/>
  <c r="BH212" i="102"/>
  <c r="BG212" i="102"/>
  <c r="BF212" i="102"/>
  <c r="T212" i="102"/>
  <c r="R212" i="102"/>
  <c r="R211" i="102" s="1"/>
  <c r="P212" i="102"/>
  <c r="P211" i="102" s="1"/>
  <c r="J212" i="102"/>
  <c r="BE212" i="102" s="1"/>
  <c r="BK211" i="102"/>
  <c r="J211" i="102" s="1"/>
  <c r="J69" i="102" s="1"/>
  <c r="BK209" i="102"/>
  <c r="BK201" i="102" s="1"/>
  <c r="J201" i="102" s="1"/>
  <c r="J68" i="102" s="1"/>
  <c r="BI209" i="102"/>
  <c r="BH209" i="102"/>
  <c r="BG209" i="102"/>
  <c r="BF209" i="102"/>
  <c r="T209" i="102"/>
  <c r="R209" i="102"/>
  <c r="P209" i="102"/>
  <c r="P201" i="102" s="1"/>
  <c r="J209" i="102"/>
  <c r="BE209" i="102" s="1"/>
  <c r="BK206" i="102"/>
  <c r="BI206" i="102"/>
  <c r="BH206" i="102"/>
  <c r="BG206" i="102"/>
  <c r="BF206" i="102"/>
  <c r="T206" i="102"/>
  <c r="R206" i="102"/>
  <c r="P206" i="102"/>
  <c r="J206" i="102"/>
  <c r="BE206" i="102" s="1"/>
  <c r="BK202" i="102"/>
  <c r="BI202" i="102"/>
  <c r="BH202" i="102"/>
  <c r="BG202" i="102"/>
  <c r="BF202" i="102"/>
  <c r="BE202" i="102"/>
  <c r="T202" i="102"/>
  <c r="T201" i="102" s="1"/>
  <c r="R202" i="102"/>
  <c r="P202" i="102"/>
  <c r="J202" i="102"/>
  <c r="R201" i="102"/>
  <c r="BK199" i="102"/>
  <c r="BI199" i="102"/>
  <c r="BH199" i="102"/>
  <c r="BG199" i="102"/>
  <c r="BF199" i="102"/>
  <c r="BE199" i="102"/>
  <c r="T199" i="102"/>
  <c r="R199" i="102"/>
  <c r="P199" i="102"/>
  <c r="J199" i="102"/>
  <c r="BK195" i="102"/>
  <c r="BI195" i="102"/>
  <c r="BH195" i="102"/>
  <c r="BG195" i="102"/>
  <c r="BF195" i="102"/>
  <c r="T195" i="102"/>
  <c r="R195" i="102"/>
  <c r="P195" i="102"/>
  <c r="J195" i="102"/>
  <c r="BE195" i="102" s="1"/>
  <c r="BK187" i="102"/>
  <c r="BI187" i="102"/>
  <c r="BH187" i="102"/>
  <c r="BG187" i="102"/>
  <c r="BF187" i="102"/>
  <c r="T187" i="102"/>
  <c r="R187" i="102"/>
  <c r="P187" i="102"/>
  <c r="J187" i="102"/>
  <c r="BE187" i="102" s="1"/>
  <c r="BK179" i="102"/>
  <c r="BI179" i="102"/>
  <c r="BH179" i="102"/>
  <c r="BG179" i="102"/>
  <c r="BF179" i="102"/>
  <c r="BE179" i="102"/>
  <c r="T179" i="102"/>
  <c r="R179" i="102"/>
  <c r="R161" i="102" s="1"/>
  <c r="P179" i="102"/>
  <c r="J179" i="102"/>
  <c r="BK170" i="102"/>
  <c r="BK161" i="102" s="1"/>
  <c r="J161" i="102" s="1"/>
  <c r="J67" i="102" s="1"/>
  <c r="BI170" i="102"/>
  <c r="BH170" i="102"/>
  <c r="BG170" i="102"/>
  <c r="BF170" i="102"/>
  <c r="BE170" i="102"/>
  <c r="T170" i="102"/>
  <c r="R170" i="102"/>
  <c r="P170" i="102"/>
  <c r="P161" i="102" s="1"/>
  <c r="J170" i="102"/>
  <c r="BK162" i="102"/>
  <c r="BI162" i="102"/>
  <c r="BH162" i="102"/>
  <c r="BG162" i="102"/>
  <c r="BF162" i="102"/>
  <c r="T162" i="102"/>
  <c r="R162" i="102"/>
  <c r="P162" i="102"/>
  <c r="J162" i="102"/>
  <c r="BE162" i="102" s="1"/>
  <c r="T161" i="102"/>
  <c r="BK159" i="102"/>
  <c r="BI159" i="102"/>
  <c r="BH159" i="102"/>
  <c r="BG159" i="102"/>
  <c r="BF159" i="102"/>
  <c r="BE159" i="102"/>
  <c r="T159" i="102"/>
  <c r="R159" i="102"/>
  <c r="P159" i="102"/>
  <c r="J159" i="102"/>
  <c r="BK155" i="102"/>
  <c r="BI155" i="102"/>
  <c r="BH155" i="102"/>
  <c r="BG155" i="102"/>
  <c r="BF155" i="102"/>
  <c r="BE155" i="102"/>
  <c r="T155" i="102"/>
  <c r="R155" i="102"/>
  <c r="P155" i="102"/>
  <c r="J155" i="102"/>
  <c r="BK151" i="102"/>
  <c r="BI151" i="102"/>
  <c r="BH151" i="102"/>
  <c r="BG151" i="102"/>
  <c r="BF151" i="102"/>
  <c r="T151" i="102"/>
  <c r="R151" i="102"/>
  <c r="P151" i="102"/>
  <c r="J151" i="102"/>
  <c r="BE151" i="102" s="1"/>
  <c r="BK149" i="102"/>
  <c r="BI149" i="102"/>
  <c r="BH149" i="102"/>
  <c r="BG149" i="102"/>
  <c r="BF149" i="102"/>
  <c r="T149" i="102"/>
  <c r="R149" i="102"/>
  <c r="P149" i="102"/>
  <c r="J149" i="102"/>
  <c r="BE149" i="102" s="1"/>
  <c r="BK145" i="102"/>
  <c r="BI145" i="102"/>
  <c r="BH145" i="102"/>
  <c r="BG145" i="102"/>
  <c r="BF145" i="102"/>
  <c r="BE145" i="102"/>
  <c r="T145" i="102"/>
  <c r="R145" i="102"/>
  <c r="P145" i="102"/>
  <c r="J145" i="102"/>
  <c r="BK142" i="102"/>
  <c r="BI142" i="102"/>
  <c r="BH142" i="102"/>
  <c r="BG142" i="102"/>
  <c r="BF142" i="102"/>
  <c r="BE142" i="102"/>
  <c r="T142" i="102"/>
  <c r="R142" i="102"/>
  <c r="P142" i="102"/>
  <c r="J142" i="102"/>
  <c r="BK139" i="102"/>
  <c r="BI139" i="102"/>
  <c r="BH139" i="102"/>
  <c r="BG139" i="102"/>
  <c r="BF139" i="102"/>
  <c r="T139" i="102"/>
  <c r="R139" i="102"/>
  <c r="P139" i="102"/>
  <c r="J139" i="102"/>
  <c r="BE139" i="102" s="1"/>
  <c r="BK136" i="102"/>
  <c r="BI136" i="102"/>
  <c r="BH136" i="102"/>
  <c r="BG136" i="102"/>
  <c r="BF136" i="102"/>
  <c r="T136" i="102"/>
  <c r="R136" i="102"/>
  <c r="P136" i="102"/>
  <c r="J136" i="102"/>
  <c r="BE136" i="102" s="1"/>
  <c r="BK133" i="102"/>
  <c r="BI133" i="102"/>
  <c r="BH133" i="102"/>
  <c r="BG133" i="102"/>
  <c r="BF133" i="102"/>
  <c r="BE133" i="102"/>
  <c r="T133" i="102"/>
  <c r="R133" i="102"/>
  <c r="P133" i="102"/>
  <c r="J133" i="102"/>
  <c r="BK126" i="102"/>
  <c r="BI126" i="102"/>
  <c r="BH126" i="102"/>
  <c r="BG126" i="102"/>
  <c r="BF126" i="102"/>
  <c r="BE126" i="102"/>
  <c r="T126" i="102"/>
  <c r="R126" i="102"/>
  <c r="P126" i="102"/>
  <c r="J126" i="102"/>
  <c r="BK119" i="102"/>
  <c r="BI119" i="102"/>
  <c r="BH119" i="102"/>
  <c r="BG119" i="102"/>
  <c r="BF119" i="102"/>
  <c r="T119" i="102"/>
  <c r="R119" i="102"/>
  <c r="P119" i="102"/>
  <c r="P103" i="102" s="1"/>
  <c r="J119" i="102"/>
  <c r="BE119" i="102" s="1"/>
  <c r="BK112" i="102"/>
  <c r="BI112" i="102"/>
  <c r="F39" i="102" s="1"/>
  <c r="BH112" i="102"/>
  <c r="BG112" i="102"/>
  <c r="BF112" i="102"/>
  <c r="T112" i="102"/>
  <c r="T103" i="102" s="1"/>
  <c r="R112" i="102"/>
  <c r="P112" i="102"/>
  <c r="J112" i="102"/>
  <c r="BE112" i="102" s="1"/>
  <c r="BK108" i="102"/>
  <c r="BI108" i="102"/>
  <c r="BH108" i="102"/>
  <c r="BG108" i="102"/>
  <c r="BF108" i="102"/>
  <c r="BE108" i="102"/>
  <c r="T108" i="102"/>
  <c r="R108" i="102"/>
  <c r="P108" i="102"/>
  <c r="J108" i="102"/>
  <c r="BK104" i="102"/>
  <c r="BI104" i="102"/>
  <c r="BH104" i="102"/>
  <c r="BG104" i="102"/>
  <c r="BF104" i="102"/>
  <c r="BE104" i="102"/>
  <c r="T104" i="102"/>
  <c r="R104" i="102"/>
  <c r="R103" i="102" s="1"/>
  <c r="P104" i="102"/>
  <c r="J104" i="102"/>
  <c r="BK103" i="102"/>
  <c r="J103" i="102" s="1"/>
  <c r="J66" i="102" s="1"/>
  <c r="BK102" i="102"/>
  <c r="BK101" i="102" s="1"/>
  <c r="BI102" i="102"/>
  <c r="BH102" i="102"/>
  <c r="BG102" i="102"/>
  <c r="F37" i="102" s="1"/>
  <c r="BF102" i="102"/>
  <c r="J36" i="102" s="1"/>
  <c r="BE102" i="102"/>
  <c r="T102" i="102"/>
  <c r="R102" i="102"/>
  <c r="P102" i="102"/>
  <c r="P101" i="102" s="1"/>
  <c r="J102" i="102"/>
  <c r="T101" i="102"/>
  <c r="R101" i="102"/>
  <c r="F93" i="102"/>
  <c r="E91" i="102"/>
  <c r="F56" i="102"/>
  <c r="E54" i="102"/>
  <c r="J39" i="102"/>
  <c r="J38" i="102"/>
  <c r="F38" i="102"/>
  <c r="J37" i="102"/>
  <c r="J26" i="102"/>
  <c r="E26" i="102"/>
  <c r="J59" i="102" s="1"/>
  <c r="J25" i="102"/>
  <c r="J23" i="102"/>
  <c r="E23" i="102"/>
  <c r="J58" i="102" s="1"/>
  <c r="J22" i="102"/>
  <c r="J20" i="102"/>
  <c r="E20" i="102"/>
  <c r="F59" i="102" s="1"/>
  <c r="J19" i="102"/>
  <c r="J17" i="102"/>
  <c r="E17" i="102"/>
  <c r="F58" i="102" s="1"/>
  <c r="J16" i="102"/>
  <c r="J14" i="102"/>
  <c r="J93" i="102" s="1"/>
  <c r="E7" i="102"/>
  <c r="E50" i="102" s="1"/>
  <c r="F95" i="102" l="1"/>
  <c r="J95" i="102"/>
  <c r="J56" i="102"/>
  <c r="J35" i="102"/>
  <c r="R100" i="102"/>
  <c r="R99" i="102" s="1"/>
  <c r="T100" i="102"/>
  <c r="T99" i="102" s="1"/>
  <c r="P100" i="102"/>
  <c r="P99" i="102" s="1"/>
  <c r="J101" i="102"/>
  <c r="J65" i="102" s="1"/>
  <c r="BK100" i="102"/>
  <c r="F35" i="102"/>
  <c r="F96" i="102"/>
  <c r="J96" i="102"/>
  <c r="F36" i="102"/>
  <c r="E87" i="102"/>
  <c r="BK99" i="102" l="1"/>
  <c r="J99" i="102" s="1"/>
  <c r="J100" i="102"/>
  <c r="J64" i="102" s="1"/>
  <c r="J63" i="102" l="1"/>
  <c r="J32" i="102"/>
  <c r="J41" i="102" s="1"/>
</calcChain>
</file>

<file path=xl/sharedStrings.xml><?xml version="1.0" encoding="utf-8"?>
<sst xmlns="http://schemas.openxmlformats.org/spreadsheetml/2006/main" count="2816" uniqueCount="466">
  <si>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</si>
  <si>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</si>
  <si>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</si>
  <si>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</si>
  <si>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</si>
  <si>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</si>
  <si>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</si>
  <si>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</si>
  <si>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</si>
  <si>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</si>
  <si>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</si>
  <si>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</si>
  <si>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</si>
  <si>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</si>
  <si>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</si>
  <si>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</si>
  <si>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</si>
  <si>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</si>
  <si>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</si>
  <si>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</si>
  <si>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</si>
  <si>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</si>
  <si>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</si>
  <si>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</si>
  <si>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</si>
  <si>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</si>
  <si>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</si>
  <si>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</si>
  <si>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</si>
  <si>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</si>
  <si>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</si>
  <si>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</si>
  <si>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</si>
  <si>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</si>
  <si>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</si>
  <si>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</si>
  <si>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</si>
  <si>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</si>
  <si>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</si>
  <si>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</si>
  <si>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2</t>
  </si>
  <si>
    <t>3</t>
  </si>
  <si>
    <t>4</t>
  </si>
  <si>
    <t>5</t>
  </si>
  <si>
    <t>{bc0ef346-0dda-4fc3-8dc9-8029be4c2946}</t>
  </si>
  <si>
    <t>11</t>
  </si>
  <si>
    <t>13</t>
  </si>
  <si>
    <t>KRYCÍ LIST SOUPISU PRACÍ</t>
  </si>
  <si>
    <t>Objekt:</t>
  </si>
  <si>
    <t>02 - Etapa II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</si>
  <si>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</si>
  <si>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</si>
  <si>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</si>
  <si>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</si>
  <si>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</si>
  <si>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</si>
  <si>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</si>
  <si>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</si>
  <si>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</si>
  <si>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</si>
  <si>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</si>
  <si>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</si>
  <si>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</si>
  <si>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</si>
  <si>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</si>
  <si>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</si>
  <si>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</si>
  <si>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</si>
  <si>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</si>
  <si>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</si>
  <si>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</si>
  <si>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</si>
  <si>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</si>
  <si>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</si>
  <si>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</si>
  <si>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</si>
  <si>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</si>
  <si>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2022 02</t>
  </si>
  <si>
    <t>Online PSC</t>
  </si>
  <si>
    <t>VV</t>
  </si>
  <si>
    <t>Součet</t>
  </si>
  <si>
    <t>6</t>
  </si>
  <si>
    <t>7</t>
  </si>
  <si>
    <t>m</t>
  </si>
  <si>
    <t>8</t>
  </si>
  <si>
    <t>997</t>
  </si>
  <si>
    <t>Přesun sutě</t>
  </si>
  <si>
    <t>9</t>
  </si>
  <si>
    <t>t</t>
  </si>
  <si>
    <t>10</t>
  </si>
  <si>
    <t>12</t>
  </si>
  <si>
    <t>14</t>
  </si>
  <si>
    <t>Poplatek za uložení stavebního odpadu na recyklační skládce (skládkovné) zeminy a kamení zatříděného do Katalogu odpadů pod kódem 17 05 04</t>
  </si>
  <si>
    <t>PSV - Práce a dodávky PSV</t>
  </si>
  <si>
    <t xml:space="preserve">    767 - Konstrukce zámečnické</t>
  </si>
  <si>
    <t>kus</t>
  </si>
  <si>
    <t>m3</t>
  </si>
  <si>
    <t>1,6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</si>
  <si>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</si>
  <si>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</si>
  <si>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</si>
  <si>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</si>
  <si>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</si>
  <si>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</si>
  <si>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</si>
  <si>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</si>
  <si>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</si>
  <si>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</si>
  <si>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</si>
  <si>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</si>
  <si>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</si>
  <si>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</si>
  <si>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</si>
  <si>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</si>
  <si>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</si>
  <si>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</si>
  <si>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32</t>
  </si>
  <si>
    <t>33</t>
  </si>
  <si>
    <t>997013811</t>
  </si>
  <si>
    <t>Poplatek za uložení stavebního odpadu na skládce (skládkovné) dřevěného zatříděného do Katalogu odpadů pod kódem 17 02 01</t>
  </si>
  <si>
    <t>https://podminky.urs.cz/item/CS_URS_2022_02/997013811</t>
  </si>
  <si>
    <t>34</t>
  </si>
  <si>
    <t>35</t>
  </si>
  <si>
    <t>36</t>
  </si>
  <si>
    <t>37</t>
  </si>
  <si>
    <t>38</t>
  </si>
  <si>
    <t>39</t>
  </si>
  <si>
    <t>PSV</t>
  </si>
  <si>
    <t>Práce a dodávky PSV</t>
  </si>
  <si>
    <t>40</t>
  </si>
  <si>
    <t>767</t>
  </si>
  <si>
    <t>Konstrukce zámečnické</t>
  </si>
  <si>
    <t>41</t>
  </si>
  <si>
    <t>M</t>
  </si>
  <si>
    <t>42</t>
  </si>
  <si>
    <t>43</t>
  </si>
  <si>
    <t>44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</si>
  <si>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</si>
  <si>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</si>
  <si>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</si>
  <si>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</si>
  <si>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</si>
  <si>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</si>
  <si>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171201231</t>
  </si>
  <si>
    <t>https://podminky.urs.cz/item/CS_URS_2022_02/171201231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</si>
  <si>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</si>
  <si>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</si>
  <si>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</si>
  <si>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</si>
  <si>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 xml:space="preserve">    762 - Konstrukce tesařské</t>
  </si>
  <si>
    <t>"výkopek"</t>
  </si>
  <si>
    <t>"ponecháno pro zásypy"</t>
  </si>
  <si>
    <t>Zakládání</t>
  </si>
  <si>
    <t>213141111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</si>
  <si>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</si>
  <si>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</si>
  <si>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</si>
  <si>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</si>
  <si>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https://podminky.urs.cz/item/CS_URS_2022_02/211531111</t>
  </si>
  <si>
    <t>212755214</t>
  </si>
  <si>
    <t>Trativody bez lože z drenážních trubek plastových flexibilních D 100 mm</t>
  </si>
  <si>
    <t>https://podminky.urs.cz/item/CS_URS_2022_02/212755214</t>
  </si>
  <si>
    <t>Svislé a kompletní konstrukce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</si>
  <si>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</si>
  <si>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</si>
  <si>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</si>
  <si>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</si>
  <si>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</si>
  <si>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</si>
  <si>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</si>
  <si>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</si>
  <si>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</si>
  <si>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</si>
  <si>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</si>
  <si>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</si>
  <si>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</si>
  <si>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</si>
  <si>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</si>
  <si>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</si>
  <si>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</si>
  <si>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631311126</t>
  </si>
  <si>
    <t>Mazanina z betonu prostého bez zvýšených nároků na prostředí tl. přes 80 do 120 mm tř. C 25/30</t>
  </si>
  <si>
    <t>https://podminky.urs.cz/item/CS_URS_2022_02/631311126</t>
  </si>
  <si>
    <t>631319183</t>
  </si>
  <si>
    <t>Příplatek k cenám mazanin za sklon přes 15° do 35° od vodorovné roviny mazanina tl. přes 80 do 120 mm</t>
  </si>
  <si>
    <t>https://podminky.urs.cz/item/CS_URS_2022_02/631319183</t>
  </si>
  <si>
    <t>Ostatní konstrukce a práce, bourání</t>
  </si>
  <si>
    <t>941311111</t>
  </si>
  <si>
    <t>Montáž lešení řadového modulového lehkého pracovního s podlahami s provozním zatížením tř. 3 do 200 kg/m2 šířky tř. SW06 od 0,6 do 0,9 m, výšky do 10 m</t>
  </si>
  <si>
    <t>https://podminky.urs.cz/item/CS_URS_2022_02/941311111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</si>
  <si>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</si>
  <si>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</si>
  <si>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https://podminky.urs.cz/item/CS_URS_2022_02/941311211</t>
  </si>
  <si>
    <t>941311811</t>
  </si>
  <si>
    <t>Demontáž lešení řadového modulového lehkého pracovního s podlahami s provozním zatížením tř. 3 do 200 kg/m2 šířky SW06 od 0,6 do 0,9 m, výšky do 10 m</t>
  </si>
  <si>
    <t>https://podminky.urs.cz/item/CS_URS_2022_02/941311811</t>
  </si>
  <si>
    <t>944511111</t>
  </si>
  <si>
    <t>Montáž ochranné sítě zavěšené na konstrukci lešení z textilie z umělých vláken</t>
  </si>
  <si>
    <t>https://podminky.urs.cz/item/CS_URS_2022_02/944511111</t>
  </si>
  <si>
    <t>944511211</t>
  </si>
  <si>
    <t>Montáž ochranné sítě Příplatek za první a každý další den použití sítě k ceně -1111</t>
  </si>
  <si>
    <t>https://podminky.urs.cz/item/CS_URS_2022_02/944511211</t>
  </si>
  <si>
    <t>944511811</t>
  </si>
  <si>
    <t>Demontáž ochranné sítě zavěšené na konstrukci lešení z textilie z umělých vláken</t>
  </si>
  <si>
    <t>https://podminky.urs.cz/item/CS_URS_2022_02/944511811</t>
  </si>
  <si>
    <t>190</t>
  </si>
  <si>
    <t>998</t>
  </si>
  <si>
    <t>Přesun hmot</t>
  </si>
  <si>
    <t>762</t>
  </si>
  <si>
    <t>Konstrukce tesařské</t>
  </si>
  <si>
    <t>1,9</t>
  </si>
  <si>
    <t>766</t>
  </si>
  <si>
    <t xml:space="preserve">    001 - Poznámky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</si>
  <si>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</si>
  <si>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</si>
  <si>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</si>
  <si>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</si>
  <si>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139751101</t>
  </si>
  <si>
    <t>Vykopávka v uzavřených prostorech ručně v hornině třídy těžitelnosti I skupiny 1 až 3</t>
  </si>
  <si>
    <t>https://podminky.urs.cz/item/CS_URS_2022_02/139751101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</si>
  <si>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</si>
  <si>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</si>
  <si>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</si>
  <si>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</si>
  <si>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</si>
  <si>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https://podminky.urs.cz/item/CS_URS_2022_02/162211319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</si>
  <si>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</si>
  <si>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</si>
  <si>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</si>
  <si>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"římsy"</t>
  </si>
  <si>
    <t>985131311</t>
  </si>
  <si>
    <t>Očištění ploch stěn, rubu kleneb a podlah ruční dočištění ocelovými kartáči</t>
  </si>
  <si>
    <t>https://podminky.urs.cz/item/CS_URS_2022_02/985131311</t>
  </si>
  <si>
    <t>997013501</t>
  </si>
  <si>
    <t>Odvoz suti a vybouraných hmot na skládku nebo meziskládku se složením, na vzdálenost do 1 km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</si>
  <si>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</si>
  <si>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</si>
  <si>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</si>
  <si>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</si>
  <si>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762811811</t>
  </si>
  <si>
    <t>Demontáž záklopů stropů vrchních a zapuštěných z hrubých prken, tl. do 32 mm</t>
  </si>
  <si>
    <t>https://podminky.urs.cz/item/CS_URS_2022_02/762811811</t>
  </si>
  <si>
    <t>767661811</t>
  </si>
  <si>
    <t>Demontáž mříží pevných nebo otevíravých</t>
  </si>
  <si>
    <t>https://podminky.urs.cz/item/CS_URS_2022_02/767661811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</si>
  <si>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</si>
  <si>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</si>
  <si>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https://podminky.urs.cz/item/CS_URS_2022_02/998153131</t>
  </si>
  <si>
    <t xml:space="preserve">    6 - Úpravy povrchů, podlahy a osazování výplní</t>
  </si>
  <si>
    <t>Úpravy povrchů, podlahy a osazování výplní</t>
  </si>
  <si>
    <t>69311088</t>
  </si>
  <si>
    <t>geotextilie netkaná separační, ochranná, filtrační, drenážní PES 500g/m2</t>
  </si>
  <si>
    <t>76600-001</t>
  </si>
  <si>
    <t>06 - SO06 - Obnova střelecké stěny</t>
  </si>
  <si>
    <t xml:space="preserve">    8 - Trubní vedení</t>
  </si>
  <si>
    <t xml:space="preserve">    766 - Konstrukce truhlářské</t>
  </si>
  <si>
    <t>-742585420</t>
  </si>
  <si>
    <t>122211101</t>
  </si>
  <si>
    <t>Odkopávky a prokopávky ručně zapažené i nezapažené v hornině třídy těžitelnosti I skupiny 3</t>
  </si>
  <si>
    <t>1088705515</t>
  </si>
  <si>
    <t>https://podminky.urs.cz/item/CS_URS_2022_02/122211101</t>
  </si>
  <si>
    <t>"spádování terénu-oboustranně"</t>
  </si>
  <si>
    <t>43,1*1,5*(0,15+0,625)/2*2</t>
  </si>
  <si>
    <t>132212121</t>
  </si>
  <si>
    <t>Hloubení zapažených rýh šířky do 800 mm ručně s urovnáním dna do předepsaného profilu a spádu v hornině třídy těžitelnosti I skupiny 3 soudržných</t>
  </si>
  <si>
    <t>-1320123179</t>
  </si>
  <si>
    <t>https://podminky.urs.cz/item/CS_URS_2022_02/132212121</t>
  </si>
  <si>
    <t>"kanalizace - odvedení vody od věží"</t>
  </si>
  <si>
    <t>(6,2+2,7)*0,6*0,7</t>
  </si>
  <si>
    <t>-1732846228</t>
  </si>
  <si>
    <t xml:space="preserve">"odstranění humusu a násypů ve věžích" </t>
  </si>
  <si>
    <t>(0,625*0,75/2*8+0,75*0,95/2*8)*0,3</t>
  </si>
  <si>
    <t>"snížení podlahy pod terén o 400mm"</t>
  </si>
  <si>
    <t>0,625*0,75/2*8*0,9+0,75*0,95/2*8*1,15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</si>
  <si>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</si>
  <si>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</si>
  <si>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-983880876</t>
  </si>
  <si>
    <t>https://podminky.urs.cz/item/CS_URS_2022_02/162211201</t>
  </si>
  <si>
    <t>254513158</t>
  </si>
  <si>
    <t>50,104+3,738+6,383</t>
  </si>
  <si>
    <t>-1,068</t>
  </si>
  <si>
    <t>414660632</t>
  </si>
  <si>
    <t>59,157*2</t>
  </si>
  <si>
    <t>57943297</t>
  </si>
  <si>
    <t>59,157</t>
  </si>
  <si>
    <t>-1550237707</t>
  </si>
  <si>
    <t>59,157*5</t>
  </si>
  <si>
    <t>-2083250698</t>
  </si>
  <si>
    <t>59,157*1,8</t>
  </si>
  <si>
    <t>171211101</t>
  </si>
  <si>
    <t>Uložení sypanin do násypů ručně s rozprostřením sypaniny ve vrstvách a s hrubým urovnáním nezhutněných jakékoliv třídy těžitelnosti</t>
  </si>
  <si>
    <t>-759188167</t>
  </si>
  <si>
    <t>https://podminky.urs.cz/item/CS_URS_2022_02/171211101</t>
  </si>
  <si>
    <t>"zasypání dna věží vč. drenáže"</t>
  </si>
  <si>
    <t>(0,625*0,75/2*8+0,75*0,95/2*8)*0,25</t>
  </si>
  <si>
    <t>58343930</t>
  </si>
  <si>
    <t>kamenivo drcené hrubé frakce 16/32</t>
  </si>
  <si>
    <t>-61000663</t>
  </si>
  <si>
    <t>1,181*2</t>
  </si>
  <si>
    <t>1959198721</t>
  </si>
  <si>
    <t>(6,2+2,7)*0,6*(0,7-0,5)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</si>
  <si>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</si>
  <si>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</si>
  <si>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188465660</t>
  </si>
  <si>
    <t>https://podminky.urs.cz/item/CS_URS_2022_02/175111101</t>
  </si>
  <si>
    <t>(6,2+2,7)*0,6*(0,1+0,1+0,3)</t>
  </si>
  <si>
    <t>58337308</t>
  </si>
  <si>
    <t>štěrkopísek frakce 0/2</t>
  </si>
  <si>
    <t>-729675446</t>
  </si>
  <si>
    <t>2,67*1,8</t>
  </si>
  <si>
    <t>-306672833</t>
  </si>
  <si>
    <t>"tabulka ostatních výrobků ASŘ vč.235"</t>
  </si>
  <si>
    <t>"výrobek O.001"</t>
  </si>
  <si>
    <t>0,8</t>
  </si>
  <si>
    <t>"výrobek O.002"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</si>
  <si>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</si>
  <si>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</si>
  <si>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-1096926865</t>
  </si>
  <si>
    <t>https://podminky.urs.cz/item/CS_URS_2022_02/211971121</t>
  </si>
  <si>
    <t>"obalení drenáže"</t>
  </si>
  <si>
    <t>-1774161315</t>
  </si>
  <si>
    <t>6*1,15</t>
  </si>
  <si>
    <t>7*1,15</t>
  </si>
  <si>
    <t>-2036275358</t>
  </si>
  <si>
    <t>-1291546528</t>
  </si>
  <si>
    <t>"dna věží"</t>
  </si>
  <si>
    <t>0,625*0,75/2*8+0,75*0,95/2*8</t>
  </si>
  <si>
    <t>-268989705</t>
  </si>
  <si>
    <t>4,725*1,15</t>
  </si>
  <si>
    <t>310237251</t>
  </si>
  <si>
    <t>Zazdívka otvorů ve zdivu nadzákladovém cihlami pálenými plochy přes 0,09 m2 do 0,25 m2, ve zdi tl. přes 300 do 450 mm</t>
  </si>
  <si>
    <t>-1570367562</t>
  </si>
  <si>
    <t>https://podminky.urs.cz/item/CS_URS_2022_02/310237251</t>
  </si>
  <si>
    <t>"otvory do věží"</t>
  </si>
  <si>
    <t>8*6*4</t>
  </si>
  <si>
    <t>31720-001</t>
  </si>
  <si>
    <t>Výměna poškozených cihel za nové cihly (použity cihly z bouraček), vč.odvozu a ekologické likvidace vybouraného materiálu</t>
  </si>
  <si>
    <t>435294053</t>
  </si>
  <si>
    <t>"odhad 5%"</t>
  </si>
  <si>
    <t>527,307*44*0,05-0,075</t>
  </si>
  <si>
    <t>317235811.R</t>
  </si>
  <si>
    <t>Doplnění zdiva hlavních a kordónových říms cihlami pálenými na maltu - požity cihly z bouraček</t>
  </si>
  <si>
    <t>-745325172</t>
  </si>
  <si>
    <t>1*8*0,6*0,3</t>
  </si>
  <si>
    <t>622631001</t>
  </si>
  <si>
    <t>Spárování vnějších ploch pohledového zdiva z cihel, spárovací maltou stěn</t>
  </si>
  <si>
    <t>-506063294</t>
  </si>
  <si>
    <t>https://podminky.urs.cz/item/CS_URS_2022_02/622631001</t>
  </si>
  <si>
    <t>"stěna"</t>
  </si>
  <si>
    <t>38,055*(3,04+5,65)/2*2</t>
  </si>
  <si>
    <t>"věže z vnější strany"</t>
  </si>
  <si>
    <t>0,9*8*(4,81+5,35)/2-0,735*3,04</t>
  </si>
  <si>
    <t>1*8*(7,96+8,7)/2-0,735*5,65</t>
  </si>
  <si>
    <t>"věže z vnitřní strany"</t>
  </si>
  <si>
    <t>0,65*8*5,35</t>
  </si>
  <si>
    <t>0,75*8*8,7</t>
  </si>
  <si>
    <t>(0,9*8+1*8)*(0,1+0,3+0,5+0,3+0,1)</t>
  </si>
  <si>
    <t>62263-R001</t>
  </si>
  <si>
    <t>Příplatek za napuštění spár prostředkem pro jejich zpevnění</t>
  </si>
  <si>
    <t>306925032</t>
  </si>
  <si>
    <t>629995101</t>
  </si>
  <si>
    <t>Očištění vnějších ploch tlakovou vodou omytím</t>
  </si>
  <si>
    <t>837463009</t>
  </si>
  <si>
    <t>https://podminky.urs.cz/item/CS_URS_2022_02/629995101</t>
  </si>
  <si>
    <t>59699212.R</t>
  </si>
  <si>
    <t>Impregnační nátěr cihelného zdiva hydrofobní dvojnásobný na bázi silan-siloxanové disperze dvojnásobný</t>
  </si>
  <si>
    <t>584668594</t>
  </si>
  <si>
    <t>-831844521</t>
  </si>
  <si>
    <t>"spádový beton podlahy věží"</t>
  </si>
  <si>
    <t>(0,625*0,75/2*8+0,75*0,95/2*8)*(0,1+0,15)/2</t>
  </si>
  <si>
    <t>939569952</t>
  </si>
  <si>
    <t>Trubní vedení</t>
  </si>
  <si>
    <t>871265211</t>
  </si>
  <si>
    <t>Kanalizační potrubí z tvrdého PVC v otevřeném výkopu ve sklonu do 20 %, hladkého plnostěnného jednovrstvého, tuhost třídy SN 4 DN 110</t>
  </si>
  <si>
    <t>497706236</t>
  </si>
  <si>
    <t>https://podminky.urs.cz/item/CS_URS_2022_02/871265211</t>
  </si>
  <si>
    <t>6,5</t>
  </si>
  <si>
    <t>877260330</t>
  </si>
  <si>
    <t>Montáž tvarovek na kanalizačním plastovém potrubí z polypropylenu PP hladkého plnostěnného spojek nebo redukcí DN 100</t>
  </si>
  <si>
    <t>-1464967747</t>
  </si>
  <si>
    <t>https://podminky.urs.cz/item/CS_URS_2022_02/877260330</t>
  </si>
  <si>
    <t>286545071</t>
  </si>
  <si>
    <t xml:space="preserve">drenážní redukce DN 100 s mřížkou </t>
  </si>
  <si>
    <t>-1215661146</t>
  </si>
  <si>
    <t>89500-001</t>
  </si>
  <si>
    <t xml:space="preserve">M+D okamenovaná výpusť </t>
  </si>
  <si>
    <t>807614185</t>
  </si>
  <si>
    <t>-1952851541</t>
  </si>
  <si>
    <t>-1461760348</t>
  </si>
  <si>
    <t>427,527*60</t>
  </si>
  <si>
    <t>815442181</t>
  </si>
  <si>
    <t>939382410</t>
  </si>
  <si>
    <t>-834260575</t>
  </si>
  <si>
    <t>540715849</t>
  </si>
  <si>
    <t>949311111</t>
  </si>
  <si>
    <t>Montáž lešení trubkového do šachet (výtahových, potrubních) o půdorysné ploše do 6 m2, výšky do 10 m</t>
  </si>
  <si>
    <t>-1618700213</t>
  </si>
  <si>
    <t>https://podminky.urs.cz/item/CS_URS_2022_02/949311111</t>
  </si>
  <si>
    <t>949311211</t>
  </si>
  <si>
    <t>Montáž lešení trubkového do šachet (výtahových, potrubních) Příplatek za první a každý další den použití lešení k ceně -1111, -1112 nebo -1113</t>
  </si>
  <si>
    <t>-335923209</t>
  </si>
  <si>
    <t>https://podminky.urs.cz/item/CS_URS_2022_02/949311211</t>
  </si>
  <si>
    <t>80,02*60</t>
  </si>
  <si>
    <t>949311811</t>
  </si>
  <si>
    <t>Demontáž lešení trubkového do šachet (výtahových, potrubních) o půdorysné ploše do 6 m2, výšky do 10 m</t>
  </si>
  <si>
    <t>2050008893</t>
  </si>
  <si>
    <t>https://podminky.urs.cz/item/CS_URS_2022_02/949311811</t>
  </si>
  <si>
    <t>965082941</t>
  </si>
  <si>
    <t>Odstranění násypu pod podlahami nebo ochranného násypu na střechách tl. přes 200 mm jakékoliv plochy</t>
  </si>
  <si>
    <t>1971616819</t>
  </si>
  <si>
    <t>https://podminky.urs.cz/item/CS_URS_2022_02/965082941</t>
  </si>
  <si>
    <t>"střecha věže"</t>
  </si>
  <si>
    <t>5*0,4</t>
  </si>
  <si>
    <t>977151122</t>
  </si>
  <si>
    <t>Jádrové vrty diamantovými korunkami do stavebních materiálů (železobetonu, betonu, cihel, obkladů, dlažeb, kamene) průměru přes 120 do 130 mm</t>
  </si>
  <si>
    <t>1757557624</t>
  </si>
  <si>
    <t>https://podminky.urs.cz/item/CS_URS_2022_02/977151122</t>
  </si>
  <si>
    <t>"průvrt d 125mm-pro odvodnění podlahy věží"</t>
  </si>
  <si>
    <t>0,5*2</t>
  </si>
  <si>
    <t>978023411</t>
  </si>
  <si>
    <t>Vyškrabání cementové malty ze spár zdiva cihelného mimo komínového</t>
  </si>
  <si>
    <t>1776706012</t>
  </si>
  <si>
    <t>https://podminky.urs.cz/item/CS_URS_2022_02/978023411</t>
  </si>
  <si>
    <t>-911122980</t>
  </si>
  <si>
    <t>997013151</t>
  </si>
  <si>
    <t>Vnitrostaveništní doprava suti a vybouraných hmot vodorovně do 50 m svisle s omezením mechanizace pro budovy a haly výšky do 6 m</t>
  </si>
  <si>
    <t>1348270252</t>
  </si>
  <si>
    <t>https://podminky.urs.cz/item/CS_URS_2022_02/997013151</t>
  </si>
  <si>
    <t>1276744601</t>
  </si>
  <si>
    <t>49174835</t>
  </si>
  <si>
    <t>14,796*14 'Přepočtené koeficientem množství</t>
  </si>
  <si>
    <t>1596980404</t>
  </si>
  <si>
    <t>14,796-4,370</t>
  </si>
  <si>
    <t>1523115335</t>
  </si>
  <si>
    <t>"trámy"</t>
  </si>
  <si>
    <t>190*0,023</t>
  </si>
  <si>
    <t>590864652</t>
  </si>
  <si>
    <t>762711840</t>
  </si>
  <si>
    <t>Demontáž prostorových vázaných konstrukcí z řeziva hraněného nebo polohraněného průřezové plochy přes 288 do 450 cm2</t>
  </si>
  <si>
    <t>855747537</t>
  </si>
  <si>
    <t>https://podminky.urs.cz/item/CS_URS_2022_02/762711840</t>
  </si>
  <si>
    <t>463277952</t>
  </si>
  <si>
    <t>"věž"</t>
  </si>
  <si>
    <t>762822820</t>
  </si>
  <si>
    <t>Demontáž stropních trámů z hraněného řeziva, průřezové plochy přes 144 do 288 cm2</t>
  </si>
  <si>
    <t>216442941</t>
  </si>
  <si>
    <t>https://podminky.urs.cz/item/CS_URS_2022_02/762822820</t>
  </si>
  <si>
    <t>Konstrukce truhlářské</t>
  </si>
  <si>
    <t>T.001 M+D trámové ukončení koruny stěny, dubový trám 200/200mm, hloubkově mořený a impregnovaný proti dřevokaz.hmyzu, plísním, modrání a houbám, vč. lazury, kompletní provedení dle PD</t>
  </si>
  <si>
    <t>300640393</t>
  </si>
  <si>
    <t>"tabulka ostatních výrobků ASŘ vč.234"</t>
  </si>
  <si>
    <t>76706-001</t>
  </si>
  <si>
    <t>Z.001 M+D otevíravá jednokřídl. výplň z mříže, osazená do stáv.otvorů, cca 750x1150mm, vč. kotvení, veškerých doplňků a povrchové úpravy, kompletní provedení dle PD</t>
  </si>
  <si>
    <t>585953282</t>
  </si>
  <si>
    <t>"tabulka ostatních výrobků ASŘ vč.233"</t>
  </si>
  <si>
    <t>76706-002</t>
  </si>
  <si>
    <t>Z.002 M+D zastropení obou věží z pororoštu pozink., plocha cca 5m2 1 ks, vč.rámu, kotvení, veškerých doplňků a povrchové úpravy, kompletní provedení dle PD</t>
  </si>
  <si>
    <t>-1587692053</t>
  </si>
  <si>
    <t>76706-003</t>
  </si>
  <si>
    <t>Z.003 Repase, resp nahrazení zedních kleštin (předpoklad 50%), pozinkování, nátěr RAL 7016, vč. kotvení a veškerých doplňků, kompletní provedení dle PD</t>
  </si>
  <si>
    <t>-533179491</t>
  </si>
  <si>
    <t>"repase"</t>
  </si>
  <si>
    <t>"výměna"</t>
  </si>
  <si>
    <t>1966842377</t>
  </si>
  <si>
    <t>"mříže"</t>
  </si>
  <si>
    <t>0,75*1,15*2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</si>
</sst>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7" fillId="0" borderId="0" xfId="0" applyNumberFormat="1" applyFont="1" applyAlignment="1"/>
    <xf numFmtId="166" fontId="20" fillId="0" borderId="10" xfId="0" applyNumberFormat="1" applyFont="1" applyBorder="1" applyAlignment="1"/>
    <xf numFmtId="166" fontId="20" fillId="0" borderId="11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2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167" fontId="15" fillId="0" borderId="20" xfId="0" applyNumberFormat="1" applyFont="1" applyBorder="1" applyAlignment="1" applyProtection="1">
      <alignment vertical="center"/>
      <protection locked="0"/>
    </xf>
    <xf numFmtId="4" fontId="15" fillId="3" borderId="20" xfId="0" applyNumberFormat="1" applyFont="1" applyFill="1" applyBorder="1" applyAlignment="1" applyProtection="1">
      <alignment vertical="center"/>
      <protection locked="0"/>
    </xf>
    <xf numFmtId="4" fontId="15" fillId="0" borderId="20" xfId="0" applyNumberFormat="1" applyFont="1" applyBorder="1" applyAlignment="1" applyProtection="1">
      <alignment vertical="center"/>
      <protection locked="0"/>
    </xf>
    <xf numFmtId="0" fontId="16" fillId="3" borderId="12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3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5" fillId="0" borderId="20" xfId="0" applyFont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167" fontId="25" fillId="0" borderId="20" xfId="0" applyNumberFormat="1" applyFont="1" applyBorder="1" applyAlignment="1" applyProtection="1">
      <alignment vertical="center"/>
      <protection locked="0"/>
    </xf>
    <xf numFmtId="4" fontId="25" fillId="3" borderId="20" xfId="0" applyNumberFormat="1" applyFont="1" applyFill="1" applyBorder="1" applyAlignment="1" applyProtection="1">
      <alignment vertical="center"/>
      <protection locked="0"/>
    </xf>
    <xf numFmtId="4" fontId="25" fillId="0" borderId="20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5" fillId="3" borderId="1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751119" TargetMode="External"/><Relationship Id="rId13" Type="http://schemas.openxmlformats.org/officeDocument/2006/relationships/hyperlink" Target="https://podminky.urs.cz/item/CS_URS_2022_02/211531111" TargetMode="External"/><Relationship Id="rId18" Type="http://schemas.openxmlformats.org/officeDocument/2006/relationships/hyperlink" Target="https://podminky.urs.cz/item/CS_URS_2022_02/622631001" TargetMode="External"/><Relationship Id="rId26" Type="http://schemas.openxmlformats.org/officeDocument/2006/relationships/hyperlink" Target="https://podminky.urs.cz/item/CS_URS_2022_02/941311811" TargetMode="External"/><Relationship Id="rId39" Type="http://schemas.openxmlformats.org/officeDocument/2006/relationships/hyperlink" Target="https://podminky.urs.cz/item/CS_URS_2022_02/997013509" TargetMode="External"/><Relationship Id="rId3" Type="http://schemas.openxmlformats.org/officeDocument/2006/relationships/hyperlink" Target="https://podminky.urs.cz/item/CS_URS_2022_02/139751101" TargetMode="External"/><Relationship Id="rId21" Type="http://schemas.openxmlformats.org/officeDocument/2006/relationships/hyperlink" Target="https://podminky.urs.cz/item/CS_URS_2022_02/631319183" TargetMode="External"/><Relationship Id="rId34" Type="http://schemas.openxmlformats.org/officeDocument/2006/relationships/hyperlink" Target="https://podminky.urs.cz/item/CS_URS_2022_02/977151122" TargetMode="External"/><Relationship Id="rId42" Type="http://schemas.openxmlformats.org/officeDocument/2006/relationships/hyperlink" Target="https://podminky.urs.cz/item/CS_URS_2022_02/998153131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podminky.urs.cz/item/CS_URS_2022_02/162751117" TargetMode="External"/><Relationship Id="rId12" Type="http://schemas.openxmlformats.org/officeDocument/2006/relationships/hyperlink" Target="https://podminky.urs.cz/item/CS_URS_2022_02/175111101" TargetMode="External"/><Relationship Id="rId17" Type="http://schemas.openxmlformats.org/officeDocument/2006/relationships/hyperlink" Target="https://podminky.urs.cz/item/CS_URS_2022_02/310237251" TargetMode="External"/><Relationship Id="rId25" Type="http://schemas.openxmlformats.org/officeDocument/2006/relationships/hyperlink" Target="https://podminky.urs.cz/item/CS_URS_2022_02/941311211" TargetMode="External"/><Relationship Id="rId33" Type="http://schemas.openxmlformats.org/officeDocument/2006/relationships/hyperlink" Target="https://podminky.urs.cz/item/CS_URS_2022_02/965082941" TargetMode="External"/><Relationship Id="rId38" Type="http://schemas.openxmlformats.org/officeDocument/2006/relationships/hyperlink" Target="https://podminky.urs.cz/item/CS_URS_2022_02/997013501" TargetMode="External"/><Relationship Id="rId46" Type="http://schemas.openxmlformats.org/officeDocument/2006/relationships/hyperlink" Target="https://podminky.urs.cz/item/CS_URS_2022_02/767661811" TargetMode="External"/><Relationship Id="rId2" Type="http://schemas.openxmlformats.org/officeDocument/2006/relationships/hyperlink" Target="https://podminky.urs.cz/item/CS_URS_2022_02/132212121" TargetMode="External"/><Relationship Id="rId16" Type="http://schemas.openxmlformats.org/officeDocument/2006/relationships/hyperlink" Target="https://podminky.urs.cz/item/CS_URS_2022_02/213141111" TargetMode="External"/><Relationship Id="rId20" Type="http://schemas.openxmlformats.org/officeDocument/2006/relationships/hyperlink" Target="https://podminky.urs.cz/item/CS_URS_2022_02/631311126" TargetMode="External"/><Relationship Id="rId29" Type="http://schemas.openxmlformats.org/officeDocument/2006/relationships/hyperlink" Target="https://podminky.urs.cz/item/CS_URS_2022_02/944511811" TargetMode="External"/><Relationship Id="rId41" Type="http://schemas.openxmlformats.org/officeDocument/2006/relationships/hyperlink" Target="https://podminky.urs.cz/item/CS_URS_2022_02/997013811" TargetMode="External"/><Relationship Id="rId1" Type="http://schemas.openxmlformats.org/officeDocument/2006/relationships/hyperlink" Target="https://podminky.urs.cz/item/CS_URS_2022_02/122211101" TargetMode="External"/><Relationship Id="rId6" Type="http://schemas.openxmlformats.org/officeDocument/2006/relationships/hyperlink" Target="https://podminky.urs.cz/item/CS_URS_2022_02/162211319" TargetMode="External"/><Relationship Id="rId11" Type="http://schemas.openxmlformats.org/officeDocument/2006/relationships/hyperlink" Target="https://podminky.urs.cz/item/CS_URS_2022_02/174111101" TargetMode="External"/><Relationship Id="rId24" Type="http://schemas.openxmlformats.org/officeDocument/2006/relationships/hyperlink" Target="https://podminky.urs.cz/item/CS_URS_2022_02/941311111" TargetMode="External"/><Relationship Id="rId32" Type="http://schemas.openxmlformats.org/officeDocument/2006/relationships/hyperlink" Target="https://podminky.urs.cz/item/CS_URS_2022_02/949311811" TargetMode="External"/><Relationship Id="rId37" Type="http://schemas.openxmlformats.org/officeDocument/2006/relationships/hyperlink" Target="https://podminky.urs.cz/item/CS_URS_2022_02/997013151" TargetMode="External"/><Relationship Id="rId40" Type="http://schemas.openxmlformats.org/officeDocument/2006/relationships/hyperlink" Target="https://podminky.urs.cz/item/CS_URS_2022_02/997013631" TargetMode="External"/><Relationship Id="rId45" Type="http://schemas.openxmlformats.org/officeDocument/2006/relationships/hyperlink" Target="https://podminky.urs.cz/item/CS_URS_2022_02/762822820" TargetMode="External"/><Relationship Id="rId5" Type="http://schemas.openxmlformats.org/officeDocument/2006/relationships/hyperlink" Target="https://podminky.urs.cz/item/CS_URS_2022_02/162211311" TargetMode="External"/><Relationship Id="rId15" Type="http://schemas.openxmlformats.org/officeDocument/2006/relationships/hyperlink" Target="https://podminky.urs.cz/item/CS_URS_2022_02/212755214" TargetMode="External"/><Relationship Id="rId23" Type="http://schemas.openxmlformats.org/officeDocument/2006/relationships/hyperlink" Target="https://podminky.urs.cz/item/CS_URS_2022_02/877260330" TargetMode="External"/><Relationship Id="rId28" Type="http://schemas.openxmlformats.org/officeDocument/2006/relationships/hyperlink" Target="https://podminky.urs.cz/item/CS_URS_2022_02/944511211" TargetMode="External"/><Relationship Id="rId36" Type="http://schemas.openxmlformats.org/officeDocument/2006/relationships/hyperlink" Target="https://podminky.urs.cz/item/CS_URS_2022_02/985131311" TargetMode="External"/><Relationship Id="rId10" Type="http://schemas.openxmlformats.org/officeDocument/2006/relationships/hyperlink" Target="https://podminky.urs.cz/item/CS_URS_2022_02/171211101" TargetMode="External"/><Relationship Id="rId19" Type="http://schemas.openxmlformats.org/officeDocument/2006/relationships/hyperlink" Target="https://podminky.urs.cz/item/CS_URS_2022_02/629995101" TargetMode="External"/><Relationship Id="rId31" Type="http://schemas.openxmlformats.org/officeDocument/2006/relationships/hyperlink" Target="https://podminky.urs.cz/item/CS_URS_2022_02/949311211" TargetMode="External"/><Relationship Id="rId44" Type="http://schemas.openxmlformats.org/officeDocument/2006/relationships/hyperlink" Target="https://podminky.urs.cz/item/CS_URS_2022_02/762811811" TargetMode="External"/><Relationship Id="rId4" Type="http://schemas.openxmlformats.org/officeDocument/2006/relationships/hyperlink" Target="https://podminky.urs.cz/item/CS_URS_2022_02/162211201" TargetMode="External"/><Relationship Id="rId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211971121" TargetMode="External"/><Relationship Id="rId22" Type="http://schemas.openxmlformats.org/officeDocument/2006/relationships/hyperlink" Target="https://podminky.urs.cz/item/CS_URS_2022_02/871265211" TargetMode="External"/><Relationship Id="rId27" Type="http://schemas.openxmlformats.org/officeDocument/2006/relationships/hyperlink" Target="https://podminky.urs.cz/item/CS_URS_2022_02/944511111" TargetMode="External"/><Relationship Id="rId30" Type="http://schemas.openxmlformats.org/officeDocument/2006/relationships/hyperlink" Target="https://podminky.urs.cz/item/CS_URS_2022_02/949311111" TargetMode="External"/><Relationship Id="rId35" Type="http://schemas.openxmlformats.org/officeDocument/2006/relationships/hyperlink" Target="https://podminky.urs.cz/item/CS_URS_2022_02/978023411" TargetMode="External"/><Relationship Id="rId43" Type="http://schemas.openxmlformats.org/officeDocument/2006/relationships/hyperlink" Target="https://podminky.urs.cz/item/CS_URS_2022_02/762711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tabSelected="1" workbookViewId="0">
      <selection activeCell="E11" sqref="E11:H11"/>
    </sheetView>
  </sheetViews>
  <sheetFormatPr defaultRowHeight="10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8.88671875" style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8.88671875" style="1"/>
  </cols>
  <sheetData>
    <row r="2" spans="1:46" ht="37" customHeight="1" x14ac:dyDescent="0.2">
      <c r="L2" s="147" t="s">
        <v>2</v>
      </c>
      <c r="M2" s="145"/>
      <c r="N2" s="145"/>
      <c r="O2" s="145"/>
      <c r="P2" s="145"/>
      <c r="Q2" s="145"/>
      <c r="R2" s="145"/>
      <c r="S2" s="145"/>
      <c r="T2" s="145"/>
      <c r="U2" s="145"/>
      <c r="V2" s="145"/>
      <c r="AT2" s="11" t="s">
        <v>44</v>
      </c>
    </row>
    <row r="3" spans="1:46" ht="7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40</v>
      </c>
    </row>
    <row r="4" spans="1:46" ht="25" customHeight="1" x14ac:dyDescent="0.2">
      <c r="B4" s="14"/>
      <c r="D4" s="15" t="s">
        <v>47</v>
      </c>
      <c r="L4" s="14"/>
      <c r="M4" s="39" t="s">
        <v>5</v>
      </c>
      <c r="AT4" s="11" t="s">
        <v>1</v>
      </c>
    </row>
    <row r="5" spans="1:46" ht="7" customHeight="1" x14ac:dyDescent="0.2">
      <c r="B5" s="14"/>
      <c r="L5" s="14"/>
    </row>
    <row r="6" spans="1:46" ht="12" customHeight="1" x14ac:dyDescent="0.2">
      <c r="B6" s="14"/>
      <c r="D6" s="17" t="s">
        <v>6</v>
      </c>
      <c r="L6" s="14"/>
    </row>
    <row r="7" spans="1:46" ht="16.5" customHeight="1" x14ac:dyDescent="0.2">
      <c r="B7" s="14"/>
      <c r="E7" s="149" t="e">
        <f>#REF!</f>
        <v>#REF!</v>
      </c>
      <c r="F7" s="150"/>
      <c r="G7" s="150"/>
      <c r="H7" s="150"/>
      <c r="L7" s="14"/>
    </row>
    <row r="8" spans="1:46" ht="12" customHeight="1" x14ac:dyDescent="0.2">
      <c r="B8" s="14"/>
      <c r="D8" s="17" t="s">
        <v>48</v>
      </c>
      <c r="L8" s="14"/>
    </row>
    <row r="9" spans="1:46" s="2" customFormat="1" ht="16.5" customHeight="1" x14ac:dyDescent="0.2">
      <c r="A9" s="20"/>
      <c r="B9" s="21"/>
      <c r="C9" s="20"/>
      <c r="D9" s="20"/>
      <c r="E9" s="149" t="s">
        <v>49</v>
      </c>
      <c r="F9" s="151"/>
      <c r="G9" s="151"/>
      <c r="H9" s="151"/>
      <c r="I9" s="20"/>
      <c r="J9" s="20"/>
      <c r="K9" s="20"/>
      <c r="L9" s="41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ht="12" customHeight="1" x14ac:dyDescent="0.2">
      <c r="A10" s="20"/>
      <c r="B10" s="21"/>
      <c r="C10" s="20"/>
      <c r="D10" s="17" t="s">
        <v>50</v>
      </c>
      <c r="E10" s="20"/>
      <c r="F10" s="20"/>
      <c r="G10" s="20"/>
      <c r="H10" s="20"/>
      <c r="I10" s="20"/>
      <c r="J10" s="20"/>
      <c r="K10" s="20"/>
      <c r="L10" s="41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6.5" customHeight="1" x14ac:dyDescent="0.2">
      <c r="A11" s="20"/>
      <c r="B11" s="21"/>
      <c r="C11" s="20"/>
      <c r="D11" s="20"/>
      <c r="E11" s="148" t="s">
        <v>253</v>
      </c>
      <c r="F11" s="151"/>
      <c r="G11" s="151"/>
      <c r="H11" s="151"/>
      <c r="I11" s="20"/>
      <c r="J11" s="20"/>
      <c r="K11" s="20"/>
      <c r="L11" s="41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x14ac:dyDescent="0.2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4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2" customHeight="1" x14ac:dyDescent="0.2">
      <c r="A13" s="20"/>
      <c r="B13" s="21"/>
      <c r="C13" s="20"/>
      <c r="D13" s="17" t="s">
        <v>7</v>
      </c>
      <c r="E13" s="20"/>
      <c r="F13" s="16" t="s">
        <v>0</v>
      </c>
      <c r="G13" s="20"/>
      <c r="H13" s="20"/>
      <c r="I13" s="17" t="s">
        <v>8</v>
      </c>
      <c r="J13" s="16" t="s">
        <v>0</v>
      </c>
      <c r="K13" s="20"/>
      <c r="L13" s="41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1"/>
      <c r="C14" s="20"/>
      <c r="D14" s="17" t="s">
        <v>9</v>
      </c>
      <c r="E14" s="20"/>
      <c r="F14" s="16" t="s">
        <v>13</v>
      </c>
      <c r="G14" s="20"/>
      <c r="H14" s="20"/>
      <c r="I14" s="17" t="s">
        <v>10</v>
      </c>
      <c r="J14" s="27" t="e">
        <f>#REF!</f>
        <v>#REF!</v>
      </c>
      <c r="K14" s="20"/>
      <c r="L14" s="4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0.75" customHeight="1" x14ac:dyDescent="0.2">
      <c r="A15" s="20"/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41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12" customHeight="1" x14ac:dyDescent="0.2">
      <c r="A16" s="20"/>
      <c r="B16" s="21"/>
      <c r="C16" s="20"/>
      <c r="D16" s="17" t="s">
        <v>11</v>
      </c>
      <c r="E16" s="20"/>
      <c r="F16" s="20"/>
      <c r="G16" s="20"/>
      <c r="H16" s="20"/>
      <c r="I16" s="17" t="s">
        <v>12</v>
      </c>
      <c r="J16" s="16" t="e">
        <f>IF(#REF!="","",#REF!)</f>
        <v>#REF!</v>
      </c>
      <c r="K16" s="20"/>
      <c r="L16" s="4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8" customHeight="1" x14ac:dyDescent="0.2">
      <c r="A17" s="20"/>
      <c r="B17" s="21"/>
      <c r="C17" s="20"/>
      <c r="D17" s="20"/>
      <c r="E17" s="16" t="e">
        <f>IF(#REF!="","",#REF!)</f>
        <v>#REF!</v>
      </c>
      <c r="F17" s="20"/>
      <c r="G17" s="20"/>
      <c r="H17" s="20"/>
      <c r="I17" s="17" t="s">
        <v>14</v>
      </c>
      <c r="J17" s="16" t="e">
        <f>IF(#REF!="","",#REF!)</f>
        <v>#REF!</v>
      </c>
      <c r="K17" s="20"/>
      <c r="L17" s="41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7" customHeight="1" x14ac:dyDescent="0.2">
      <c r="A18" s="20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4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12" customHeight="1" x14ac:dyDescent="0.2">
      <c r="A19" s="20"/>
      <c r="B19" s="21"/>
      <c r="C19" s="20"/>
      <c r="D19" s="17" t="s">
        <v>15</v>
      </c>
      <c r="E19" s="20"/>
      <c r="F19" s="20"/>
      <c r="G19" s="20"/>
      <c r="H19" s="20"/>
      <c r="I19" s="17" t="s">
        <v>12</v>
      </c>
      <c r="J19" s="18" t="e">
        <f>#REF!</f>
        <v>#REF!</v>
      </c>
      <c r="K19" s="20"/>
      <c r="L19" s="4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8" customHeight="1" x14ac:dyDescent="0.2">
      <c r="A20" s="20"/>
      <c r="B20" s="21"/>
      <c r="C20" s="20"/>
      <c r="D20" s="20"/>
      <c r="E20" s="152" t="e">
        <f>#REF!</f>
        <v>#REF!</v>
      </c>
      <c r="F20" s="144"/>
      <c r="G20" s="144"/>
      <c r="H20" s="144"/>
      <c r="I20" s="17" t="s">
        <v>14</v>
      </c>
      <c r="J20" s="18" t="e">
        <f>#REF!</f>
        <v>#REF!</v>
      </c>
      <c r="K20" s="20"/>
      <c r="L20" s="41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7" customHeight="1" x14ac:dyDescent="0.2">
      <c r="A21" s="20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41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12" customHeight="1" x14ac:dyDescent="0.2">
      <c r="A22" s="20"/>
      <c r="B22" s="21"/>
      <c r="C22" s="20"/>
      <c r="D22" s="17" t="s">
        <v>16</v>
      </c>
      <c r="E22" s="20"/>
      <c r="F22" s="20"/>
      <c r="G22" s="20"/>
      <c r="H22" s="20"/>
      <c r="I22" s="17" t="s">
        <v>12</v>
      </c>
      <c r="J22" s="16" t="e">
        <f>IF(#REF!="","",#REF!)</f>
        <v>#REF!</v>
      </c>
      <c r="K22" s="20"/>
      <c r="L22" s="41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8" customHeight="1" x14ac:dyDescent="0.2">
      <c r="A23" s="20"/>
      <c r="B23" s="21"/>
      <c r="C23" s="20"/>
      <c r="D23" s="20"/>
      <c r="E23" s="16" t="e">
        <f>IF(#REF!="","",#REF!)</f>
        <v>#REF!</v>
      </c>
      <c r="F23" s="20"/>
      <c r="G23" s="20"/>
      <c r="H23" s="20"/>
      <c r="I23" s="17" t="s">
        <v>14</v>
      </c>
      <c r="J23" s="16" t="e">
        <f>IF(#REF!="","",#REF!)</f>
        <v>#REF!</v>
      </c>
      <c r="K23" s="20"/>
      <c r="L23" s="41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7" customHeight="1" x14ac:dyDescent="0.2">
      <c r="A24" s="20"/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4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12" customHeight="1" x14ac:dyDescent="0.2">
      <c r="A25" s="20"/>
      <c r="B25" s="21"/>
      <c r="C25" s="20"/>
      <c r="D25" s="17" t="s">
        <v>18</v>
      </c>
      <c r="E25" s="20"/>
      <c r="F25" s="20"/>
      <c r="G25" s="20"/>
      <c r="H25" s="20"/>
      <c r="I25" s="17" t="s">
        <v>12</v>
      </c>
      <c r="J25" s="16" t="e">
        <f>IF(#REF!="","",#REF!)</f>
        <v>#REF!</v>
      </c>
      <c r="K25" s="20"/>
      <c r="L25" s="41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8" customHeight="1" x14ac:dyDescent="0.2">
      <c r="A26" s="20"/>
      <c r="B26" s="21"/>
      <c r="C26" s="20"/>
      <c r="D26" s="20"/>
      <c r="E26" s="16" t="e">
        <f>IF(#REF!="","",#REF!)</f>
        <v>#REF!</v>
      </c>
      <c r="F26" s="20"/>
      <c r="G26" s="20"/>
      <c r="H26" s="20"/>
      <c r="I26" s="17" t="s">
        <v>14</v>
      </c>
      <c r="J26" s="16" t="e">
        <f>IF(#REF!="","",#REF!)</f>
        <v>#REF!</v>
      </c>
      <c r="K26" s="20"/>
      <c r="L26" s="41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2" customFormat="1" ht="7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4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s="2" customFormat="1" ht="12" customHeight="1" x14ac:dyDescent="0.2">
      <c r="A28" s="20"/>
      <c r="B28" s="21"/>
      <c r="C28" s="20"/>
      <c r="D28" s="17" t="s">
        <v>19</v>
      </c>
      <c r="E28" s="20"/>
      <c r="F28" s="20"/>
      <c r="G28" s="20"/>
      <c r="H28" s="20"/>
      <c r="I28" s="20"/>
      <c r="J28" s="20"/>
      <c r="K28" s="20"/>
      <c r="L28" s="41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3" customFormat="1" ht="16.5" customHeight="1" x14ac:dyDescent="0.2">
      <c r="A29" s="42"/>
      <c r="B29" s="43"/>
      <c r="C29" s="42"/>
      <c r="D29" s="42"/>
      <c r="E29" s="146" t="s">
        <v>0</v>
      </c>
      <c r="F29" s="146"/>
      <c r="G29" s="146"/>
      <c r="H29" s="146"/>
      <c r="I29" s="42"/>
      <c r="J29" s="42"/>
      <c r="K29" s="42"/>
      <c r="L29" s="4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2" customFormat="1" ht="7" customHeight="1" x14ac:dyDescent="0.2">
      <c r="A30" s="20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41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7" customHeight="1" x14ac:dyDescent="0.2">
      <c r="A31" s="20"/>
      <c r="B31" s="21"/>
      <c r="C31" s="20"/>
      <c r="D31" s="36"/>
      <c r="E31" s="36"/>
      <c r="F31" s="36"/>
      <c r="G31" s="36"/>
      <c r="H31" s="36"/>
      <c r="I31" s="36"/>
      <c r="J31" s="36"/>
      <c r="K31" s="36"/>
      <c r="L31" s="41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25.4" customHeight="1" x14ac:dyDescent="0.2">
      <c r="A32" s="20"/>
      <c r="B32" s="21"/>
      <c r="C32" s="20"/>
      <c r="D32" s="45" t="s">
        <v>20</v>
      </c>
      <c r="E32" s="20"/>
      <c r="F32" s="20"/>
      <c r="G32" s="20"/>
      <c r="H32" s="20"/>
      <c r="I32" s="20"/>
      <c r="J32" s="38">
        <f>ROUND(J99, 2)</f>
        <v>0</v>
      </c>
      <c r="K32" s="20"/>
      <c r="L32" s="41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7" customHeight="1" x14ac:dyDescent="0.2">
      <c r="A33" s="20"/>
      <c r="B33" s="21"/>
      <c r="C33" s="20"/>
      <c r="D33" s="36"/>
      <c r="E33" s="36"/>
      <c r="F33" s="36"/>
      <c r="G33" s="36"/>
      <c r="H33" s="36"/>
      <c r="I33" s="36"/>
      <c r="J33" s="36"/>
      <c r="K33" s="36"/>
      <c r="L33" s="41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1"/>
      <c r="C34" s="20"/>
      <c r="D34" s="20"/>
      <c r="E34" s="20"/>
      <c r="F34" s="22" t="s">
        <v>22</v>
      </c>
      <c r="G34" s="20"/>
      <c r="H34" s="20"/>
      <c r="I34" s="22" t="s">
        <v>21</v>
      </c>
      <c r="J34" s="22" t="s">
        <v>23</v>
      </c>
      <c r="K34" s="20"/>
      <c r="L34" s="41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customHeight="1" x14ac:dyDescent="0.2">
      <c r="A35" s="20"/>
      <c r="B35" s="21"/>
      <c r="C35" s="20"/>
      <c r="D35" s="40" t="s">
        <v>24</v>
      </c>
      <c r="E35" s="17" t="s">
        <v>25</v>
      </c>
      <c r="F35" s="46">
        <f>ROUND((SUM(BE99:BE381)),  2)</f>
        <v>0</v>
      </c>
      <c r="G35" s="20"/>
      <c r="H35" s="20"/>
      <c r="I35" s="47">
        <v>0.21</v>
      </c>
      <c r="J35" s="46">
        <f>ROUND(((SUM(BE99:BE381))*I35),  2)</f>
        <v>0</v>
      </c>
      <c r="K35" s="20"/>
      <c r="L35" s="41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customHeight="1" x14ac:dyDescent="0.2">
      <c r="A36" s="20"/>
      <c r="B36" s="21"/>
      <c r="C36" s="20"/>
      <c r="D36" s="20"/>
      <c r="E36" s="17" t="s">
        <v>26</v>
      </c>
      <c r="F36" s="46">
        <f>ROUND((SUM(BF99:BF381)),  2)</f>
        <v>0</v>
      </c>
      <c r="G36" s="20"/>
      <c r="H36" s="20"/>
      <c r="I36" s="47">
        <v>0.15</v>
      </c>
      <c r="J36" s="46">
        <f>ROUND(((SUM(BF99:BF381))*I36),  2)</f>
        <v>0</v>
      </c>
      <c r="K36" s="20"/>
      <c r="L36" s="41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1"/>
      <c r="C37" s="20"/>
      <c r="D37" s="20"/>
      <c r="E37" s="17" t="s">
        <v>27</v>
      </c>
      <c r="F37" s="46">
        <f>ROUND((SUM(BG99:BG381)),  2)</f>
        <v>0</v>
      </c>
      <c r="G37" s="20"/>
      <c r="H37" s="20"/>
      <c r="I37" s="47">
        <v>0.21</v>
      </c>
      <c r="J37" s="46">
        <f>0</f>
        <v>0</v>
      </c>
      <c r="K37" s="20"/>
      <c r="L37" s="41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14.4" hidden="1" customHeight="1" x14ac:dyDescent="0.2">
      <c r="A38" s="20"/>
      <c r="B38" s="21"/>
      <c r="C38" s="20"/>
      <c r="D38" s="20"/>
      <c r="E38" s="17" t="s">
        <v>28</v>
      </c>
      <c r="F38" s="46">
        <f>ROUND((SUM(BH99:BH381)),  2)</f>
        <v>0</v>
      </c>
      <c r="G38" s="20"/>
      <c r="H38" s="20"/>
      <c r="I38" s="47">
        <v>0.15</v>
      </c>
      <c r="J38" s="46">
        <f>0</f>
        <v>0</v>
      </c>
      <c r="K38" s="20"/>
      <c r="L38" s="41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14.4" hidden="1" customHeight="1" x14ac:dyDescent="0.2">
      <c r="A39" s="20"/>
      <c r="B39" s="21"/>
      <c r="C39" s="20"/>
      <c r="D39" s="20"/>
      <c r="E39" s="17" t="s">
        <v>29</v>
      </c>
      <c r="F39" s="46">
        <f>ROUND((SUM(BI99:BI381)),  2)</f>
        <v>0</v>
      </c>
      <c r="G39" s="20"/>
      <c r="H39" s="20"/>
      <c r="I39" s="47">
        <v>0</v>
      </c>
      <c r="J39" s="46">
        <f>0</f>
        <v>0</v>
      </c>
      <c r="K39" s="20"/>
      <c r="L39" s="41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7" customHeight="1" x14ac:dyDescent="0.2">
      <c r="A40" s="20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41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s="2" customFormat="1" ht="25.4" customHeight="1" x14ac:dyDescent="0.2">
      <c r="A41" s="20"/>
      <c r="B41" s="21"/>
      <c r="C41" s="48"/>
      <c r="D41" s="49" t="s">
        <v>30</v>
      </c>
      <c r="E41" s="31"/>
      <c r="F41" s="31"/>
      <c r="G41" s="50" t="s">
        <v>31</v>
      </c>
      <c r="H41" s="51" t="s">
        <v>32</v>
      </c>
      <c r="I41" s="31"/>
      <c r="J41" s="52">
        <f>SUM(J32:J39)</f>
        <v>0</v>
      </c>
      <c r="K41" s="53"/>
      <c r="L41" s="41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s="2" customFormat="1" ht="14.4" customHeight="1" x14ac:dyDescent="0.2">
      <c r="A42" s="20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4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6" spans="1:31" s="2" customFormat="1" ht="7" customHeight="1" x14ac:dyDescent="0.2">
      <c r="A46" s="20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4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25" customHeight="1" x14ac:dyDescent="0.2">
      <c r="A47" s="20"/>
      <c r="B47" s="21"/>
      <c r="C47" s="15" t="s">
        <v>51</v>
      </c>
      <c r="D47" s="20"/>
      <c r="E47" s="20"/>
      <c r="F47" s="20"/>
      <c r="G47" s="20"/>
      <c r="H47" s="20"/>
      <c r="I47" s="20"/>
      <c r="J47" s="20"/>
      <c r="K47" s="20"/>
      <c r="L47" s="4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7" customHeight="1" x14ac:dyDescent="0.2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41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6</v>
      </c>
      <c r="D49" s="20"/>
      <c r="E49" s="20"/>
      <c r="F49" s="20"/>
      <c r="G49" s="20"/>
      <c r="H49" s="20"/>
      <c r="I49" s="20"/>
      <c r="J49" s="20"/>
      <c r="K49" s="20"/>
      <c r="L49" s="41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0"/>
      <c r="D50" s="20"/>
      <c r="E50" s="149" t="e">
        <f>E7</f>
        <v>#REF!</v>
      </c>
      <c r="F50" s="150"/>
      <c r="G50" s="150"/>
      <c r="H50" s="150"/>
      <c r="I50" s="20"/>
      <c r="J50" s="20"/>
      <c r="K50" s="20"/>
      <c r="L50" s="41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ht="12" customHeight="1" x14ac:dyDescent="0.2">
      <c r="B51" s="14"/>
      <c r="C51" s="17" t="s">
        <v>48</v>
      </c>
      <c r="L51" s="14"/>
    </row>
    <row r="52" spans="1:47" s="2" customFormat="1" ht="16.5" customHeight="1" x14ac:dyDescent="0.2">
      <c r="A52" s="20"/>
      <c r="B52" s="21"/>
      <c r="C52" s="20"/>
      <c r="D52" s="20"/>
      <c r="E52" s="149" t="s">
        <v>49</v>
      </c>
      <c r="F52" s="151"/>
      <c r="G52" s="151"/>
      <c r="H52" s="151"/>
      <c r="I52" s="20"/>
      <c r="J52" s="20"/>
      <c r="K52" s="20"/>
      <c r="L52" s="41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12" customHeight="1" x14ac:dyDescent="0.2">
      <c r="A53" s="20"/>
      <c r="B53" s="21"/>
      <c r="C53" s="17" t="s">
        <v>50</v>
      </c>
      <c r="D53" s="20"/>
      <c r="E53" s="20"/>
      <c r="F53" s="20"/>
      <c r="G53" s="20"/>
      <c r="H53" s="20"/>
      <c r="I53" s="20"/>
      <c r="J53" s="20"/>
      <c r="K53" s="20"/>
      <c r="L53" s="41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6.5" customHeight="1" x14ac:dyDescent="0.2">
      <c r="A54" s="20"/>
      <c r="B54" s="21"/>
      <c r="C54" s="20"/>
      <c r="D54" s="20"/>
      <c r="E54" s="148" t="str">
        <f>E11</f>
        <v>06 - SO06 - Obnova střelecké stěny</v>
      </c>
      <c r="F54" s="151"/>
      <c r="G54" s="151"/>
      <c r="H54" s="151"/>
      <c r="I54" s="20"/>
      <c r="J54" s="20"/>
      <c r="K54" s="20"/>
      <c r="L54" s="41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7" customHeight="1" x14ac:dyDescent="0.2">
      <c r="A55" s="2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41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2" customHeight="1" x14ac:dyDescent="0.2">
      <c r="A56" s="20"/>
      <c r="B56" s="21"/>
      <c r="C56" s="17" t="s">
        <v>9</v>
      </c>
      <c r="D56" s="20"/>
      <c r="E56" s="20"/>
      <c r="F56" s="16" t="str">
        <f>F14</f>
        <v xml:space="preserve"> </v>
      </c>
      <c r="G56" s="20"/>
      <c r="H56" s="20"/>
      <c r="I56" s="17" t="s">
        <v>10</v>
      </c>
      <c r="J56" s="27" t="e">
        <f>IF(J14="","",J14)</f>
        <v>#REF!</v>
      </c>
      <c r="K56" s="20"/>
      <c r="L56" s="41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7" customHeight="1" x14ac:dyDescent="0.2">
      <c r="A57" s="20"/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4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5.15" customHeight="1" x14ac:dyDescent="0.2">
      <c r="A58" s="20"/>
      <c r="B58" s="21"/>
      <c r="C58" s="17" t="s">
        <v>11</v>
      </c>
      <c r="D58" s="20"/>
      <c r="E58" s="20"/>
      <c r="F58" s="16" t="e">
        <f>E17</f>
        <v>#REF!</v>
      </c>
      <c r="G58" s="20"/>
      <c r="H58" s="20"/>
      <c r="I58" s="17" t="s">
        <v>16</v>
      </c>
      <c r="J58" s="19" t="e">
        <f>E23</f>
        <v>#REF!</v>
      </c>
      <c r="K58" s="20"/>
      <c r="L58" s="41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5.65" customHeight="1" x14ac:dyDescent="0.2">
      <c r="A59" s="20"/>
      <c r="B59" s="21"/>
      <c r="C59" s="17" t="s">
        <v>15</v>
      </c>
      <c r="D59" s="20"/>
      <c r="E59" s="20"/>
      <c r="F59" s="16" t="e">
        <f>IF(E20="","",E20)</f>
        <v>#REF!</v>
      </c>
      <c r="G59" s="20"/>
      <c r="H59" s="20"/>
      <c r="I59" s="17" t="s">
        <v>18</v>
      </c>
      <c r="J59" s="19" t="e">
        <f>E26</f>
        <v>#REF!</v>
      </c>
      <c r="K59" s="20"/>
      <c r="L59" s="41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47" s="2" customFormat="1" ht="10.25" customHeight="1" x14ac:dyDescent="0.2">
      <c r="A60" s="20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4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47" s="2" customFormat="1" ht="29.25" customHeight="1" x14ac:dyDescent="0.2">
      <c r="A61" s="20"/>
      <c r="B61" s="21"/>
      <c r="C61" s="54" t="s">
        <v>52</v>
      </c>
      <c r="D61" s="48"/>
      <c r="E61" s="48"/>
      <c r="F61" s="48"/>
      <c r="G61" s="48"/>
      <c r="H61" s="48"/>
      <c r="I61" s="48"/>
      <c r="J61" s="55" t="s">
        <v>53</v>
      </c>
      <c r="K61" s="48"/>
      <c r="L61" s="41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47" s="2" customFormat="1" ht="10.25" customHeight="1" x14ac:dyDescent="0.2">
      <c r="A62" s="20"/>
      <c r="B62" s="21"/>
      <c r="C62" s="20"/>
      <c r="D62" s="20"/>
      <c r="E62" s="20"/>
      <c r="F62" s="20"/>
      <c r="G62" s="20"/>
      <c r="H62" s="20"/>
      <c r="I62" s="20"/>
      <c r="J62" s="20"/>
      <c r="K62" s="20"/>
      <c r="L62" s="41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47" s="2" customFormat="1" ht="22.75" customHeight="1" x14ac:dyDescent="0.2">
      <c r="A63" s="20"/>
      <c r="B63" s="21"/>
      <c r="C63" s="56" t="s">
        <v>36</v>
      </c>
      <c r="D63" s="20"/>
      <c r="E63" s="20"/>
      <c r="F63" s="20"/>
      <c r="G63" s="20"/>
      <c r="H63" s="20"/>
      <c r="I63" s="20"/>
      <c r="J63" s="38">
        <f>J99</f>
        <v>0</v>
      </c>
      <c r="K63" s="20"/>
      <c r="L63" s="41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U63" s="11" t="s">
        <v>54</v>
      </c>
    </row>
    <row r="64" spans="1:47" s="4" customFormat="1" ht="25" customHeight="1" x14ac:dyDescent="0.2">
      <c r="B64" s="57"/>
      <c r="D64" s="58" t="s">
        <v>55</v>
      </c>
      <c r="E64" s="59"/>
      <c r="F64" s="59"/>
      <c r="G64" s="59"/>
      <c r="H64" s="59"/>
      <c r="I64" s="59"/>
      <c r="J64" s="60">
        <f>J100</f>
        <v>0</v>
      </c>
      <c r="L64" s="57"/>
    </row>
    <row r="65" spans="1:31" s="5" customFormat="1" ht="19.899999999999999" customHeight="1" x14ac:dyDescent="0.2">
      <c r="B65" s="61"/>
      <c r="D65" s="62" t="s">
        <v>212</v>
      </c>
      <c r="E65" s="63"/>
      <c r="F65" s="63"/>
      <c r="G65" s="63"/>
      <c r="H65" s="63"/>
      <c r="I65" s="63"/>
      <c r="J65" s="64">
        <f>J101</f>
        <v>0</v>
      </c>
      <c r="L65" s="61"/>
    </row>
    <row r="66" spans="1:31" s="5" customFormat="1" ht="19.899999999999999" customHeight="1" x14ac:dyDescent="0.2">
      <c r="B66" s="61"/>
      <c r="D66" s="62" t="s">
        <v>56</v>
      </c>
      <c r="E66" s="63"/>
      <c r="F66" s="63"/>
      <c r="G66" s="63"/>
      <c r="H66" s="63"/>
      <c r="I66" s="63"/>
      <c r="J66" s="64">
        <f>J103</f>
        <v>0</v>
      </c>
      <c r="L66" s="61"/>
    </row>
    <row r="67" spans="1:31" s="5" customFormat="1" ht="19.899999999999999" customHeight="1" x14ac:dyDescent="0.2">
      <c r="B67" s="61"/>
      <c r="D67" s="62" t="s">
        <v>145</v>
      </c>
      <c r="E67" s="63"/>
      <c r="F67" s="63"/>
      <c r="G67" s="63"/>
      <c r="H67" s="63"/>
      <c r="I67" s="63"/>
      <c r="J67" s="64">
        <f>J161</f>
        <v>0</v>
      </c>
      <c r="L67" s="61"/>
    </row>
    <row r="68" spans="1:31" s="5" customFormat="1" ht="19.899999999999999" customHeight="1" x14ac:dyDescent="0.2">
      <c r="B68" s="61"/>
      <c r="D68" s="62" t="s">
        <v>146</v>
      </c>
      <c r="E68" s="63"/>
      <c r="F68" s="63"/>
      <c r="G68" s="63"/>
      <c r="H68" s="63"/>
      <c r="I68" s="63"/>
      <c r="J68" s="64">
        <f>J201</f>
        <v>0</v>
      </c>
      <c r="L68" s="61"/>
    </row>
    <row r="69" spans="1:31" s="5" customFormat="1" ht="19.899999999999999" customHeight="1" x14ac:dyDescent="0.2">
      <c r="B69" s="61"/>
      <c r="D69" s="62" t="s">
        <v>248</v>
      </c>
      <c r="E69" s="63"/>
      <c r="F69" s="63"/>
      <c r="G69" s="63"/>
      <c r="H69" s="63"/>
      <c r="I69" s="63"/>
      <c r="J69" s="64">
        <f>J211</f>
        <v>0</v>
      </c>
      <c r="L69" s="61"/>
    </row>
    <row r="70" spans="1:31" s="5" customFormat="1" ht="19.899999999999999" customHeight="1" x14ac:dyDescent="0.2">
      <c r="B70" s="61"/>
      <c r="D70" s="62" t="s">
        <v>254</v>
      </c>
      <c r="E70" s="63"/>
      <c r="F70" s="63"/>
      <c r="G70" s="63"/>
      <c r="H70" s="63"/>
      <c r="I70" s="63"/>
      <c r="J70" s="64">
        <f>J236</f>
        <v>0</v>
      </c>
      <c r="L70" s="61"/>
    </row>
    <row r="71" spans="1:31" s="5" customFormat="1" ht="19.899999999999999" customHeight="1" x14ac:dyDescent="0.2">
      <c r="B71" s="61"/>
      <c r="D71" s="62" t="s">
        <v>147</v>
      </c>
      <c r="E71" s="63"/>
      <c r="F71" s="63"/>
      <c r="G71" s="63"/>
      <c r="H71" s="63"/>
      <c r="I71" s="63"/>
      <c r="J71" s="64">
        <f>J263</f>
        <v>0</v>
      </c>
      <c r="L71" s="61"/>
    </row>
    <row r="72" spans="1:31" s="5" customFormat="1" ht="19.899999999999999" customHeight="1" x14ac:dyDescent="0.2">
      <c r="B72" s="61"/>
      <c r="D72" s="62" t="s">
        <v>57</v>
      </c>
      <c r="E72" s="63"/>
      <c r="F72" s="63"/>
      <c r="G72" s="63"/>
      <c r="H72" s="63"/>
      <c r="I72" s="63"/>
      <c r="J72" s="64">
        <f>J329</f>
        <v>0</v>
      </c>
      <c r="L72" s="61"/>
    </row>
    <row r="73" spans="1:31" s="5" customFormat="1" ht="19.899999999999999" customHeight="1" x14ac:dyDescent="0.2">
      <c r="B73" s="61"/>
      <c r="D73" s="62" t="s">
        <v>148</v>
      </c>
      <c r="E73" s="63"/>
      <c r="F73" s="63"/>
      <c r="G73" s="63"/>
      <c r="H73" s="63"/>
      <c r="I73" s="63"/>
      <c r="J73" s="64">
        <f>J344</f>
        <v>0</v>
      </c>
      <c r="L73" s="61"/>
    </row>
    <row r="74" spans="1:31" s="4" customFormat="1" ht="25" customHeight="1" x14ac:dyDescent="0.2">
      <c r="B74" s="57"/>
      <c r="D74" s="58" t="s">
        <v>93</v>
      </c>
      <c r="E74" s="59"/>
      <c r="F74" s="59"/>
      <c r="G74" s="59"/>
      <c r="H74" s="59"/>
      <c r="I74" s="59"/>
      <c r="J74" s="60">
        <f>J347</f>
        <v>0</v>
      </c>
      <c r="L74" s="57"/>
    </row>
    <row r="75" spans="1:31" s="5" customFormat="1" ht="19.899999999999999" customHeight="1" x14ac:dyDescent="0.2">
      <c r="B75" s="61"/>
      <c r="D75" s="62" t="s">
        <v>149</v>
      </c>
      <c r="E75" s="63"/>
      <c r="F75" s="63"/>
      <c r="G75" s="63"/>
      <c r="H75" s="63"/>
      <c r="I75" s="63"/>
      <c r="J75" s="64">
        <f>J348</f>
        <v>0</v>
      </c>
      <c r="L75" s="61"/>
    </row>
    <row r="76" spans="1:31" s="5" customFormat="1" ht="19.899999999999999" customHeight="1" x14ac:dyDescent="0.2">
      <c r="B76" s="61"/>
      <c r="D76" s="62" t="s">
        <v>255</v>
      </c>
      <c r="E76" s="63"/>
      <c r="F76" s="63"/>
      <c r="G76" s="63"/>
      <c r="H76" s="63"/>
      <c r="I76" s="63"/>
      <c r="J76" s="64">
        <f>J359</f>
        <v>0</v>
      </c>
      <c r="L76" s="61"/>
    </row>
    <row r="77" spans="1:31" s="5" customFormat="1" ht="19.899999999999999" customHeight="1" x14ac:dyDescent="0.2">
      <c r="B77" s="61"/>
      <c r="D77" s="62" t="s">
        <v>94</v>
      </c>
      <c r="E77" s="63"/>
      <c r="F77" s="63"/>
      <c r="G77" s="63"/>
      <c r="H77" s="63"/>
      <c r="I77" s="63"/>
      <c r="J77" s="64">
        <f>J363</f>
        <v>0</v>
      </c>
      <c r="L77" s="61"/>
    </row>
    <row r="78" spans="1:31" s="2" customFormat="1" ht="21.75" customHeight="1" x14ac:dyDescent="0.2">
      <c r="A78" s="20"/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41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7" customHeight="1" x14ac:dyDescent="0.2">
      <c r="A79" s="20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41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3" spans="1:31" s="2" customFormat="1" ht="7" customHeight="1" x14ac:dyDescent="0.2">
      <c r="A83" s="20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1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s="2" customFormat="1" ht="25" customHeight="1" x14ac:dyDescent="0.2">
      <c r="A84" s="20"/>
      <c r="B84" s="21"/>
      <c r="C84" s="15" t="s">
        <v>58</v>
      </c>
      <c r="D84" s="20"/>
      <c r="E84" s="20"/>
      <c r="F84" s="20"/>
      <c r="G84" s="20"/>
      <c r="H84" s="20"/>
      <c r="I84" s="20"/>
      <c r="J84" s="20"/>
      <c r="K84" s="20"/>
      <c r="L84" s="41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s="2" customFormat="1" ht="7" customHeight="1" x14ac:dyDescent="0.2">
      <c r="A85" s="20"/>
      <c r="B85" s="21"/>
      <c r="C85" s="20"/>
      <c r="D85" s="20"/>
      <c r="E85" s="20"/>
      <c r="F85" s="20"/>
      <c r="G85" s="20"/>
      <c r="H85" s="20"/>
      <c r="I85" s="20"/>
      <c r="J85" s="20"/>
      <c r="K85" s="20"/>
      <c r="L85" s="41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s="2" customFormat="1" ht="12" customHeight="1" x14ac:dyDescent="0.2">
      <c r="A86" s="20"/>
      <c r="B86" s="21"/>
      <c r="C86" s="17" t="s">
        <v>6</v>
      </c>
      <c r="D86" s="20"/>
      <c r="E86" s="20"/>
      <c r="F86" s="20"/>
      <c r="G86" s="20"/>
      <c r="H86" s="20"/>
      <c r="I86" s="20"/>
      <c r="J86" s="20"/>
      <c r="K86" s="20"/>
      <c r="L86" s="41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s="2" customFormat="1" ht="16.5" customHeight="1" x14ac:dyDescent="0.2">
      <c r="A87" s="20"/>
      <c r="B87" s="21"/>
      <c r="C87" s="20"/>
      <c r="D87" s="20"/>
      <c r="E87" s="149" t="e">
        <f>E7</f>
        <v>#REF!</v>
      </c>
      <c r="F87" s="150"/>
      <c r="G87" s="150"/>
      <c r="H87" s="150"/>
      <c r="I87" s="20"/>
      <c r="J87" s="20"/>
      <c r="K87" s="20"/>
      <c r="L87" s="41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2" customHeight="1" x14ac:dyDescent="0.2">
      <c r="B88" s="14"/>
      <c r="C88" s="17" t="s">
        <v>48</v>
      </c>
      <c r="L88" s="14"/>
    </row>
    <row r="89" spans="1:31" s="2" customFormat="1" ht="16.5" customHeight="1" x14ac:dyDescent="0.2">
      <c r="A89" s="20"/>
      <c r="B89" s="21"/>
      <c r="C89" s="20"/>
      <c r="D89" s="20"/>
      <c r="E89" s="149" t="s">
        <v>49</v>
      </c>
      <c r="F89" s="151"/>
      <c r="G89" s="151"/>
      <c r="H89" s="151"/>
      <c r="I89" s="20"/>
      <c r="J89" s="20"/>
      <c r="K89" s="20"/>
      <c r="L89" s="41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s="2" customFormat="1" ht="12" customHeight="1" x14ac:dyDescent="0.2">
      <c r="A90" s="20"/>
      <c r="B90" s="21"/>
      <c r="C90" s="17" t="s">
        <v>50</v>
      </c>
      <c r="D90" s="20"/>
      <c r="E90" s="20"/>
      <c r="F90" s="20"/>
      <c r="G90" s="20"/>
      <c r="H90" s="20"/>
      <c r="I90" s="20"/>
      <c r="J90" s="20"/>
      <c r="K90" s="20"/>
      <c r="L90" s="41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s="2" customFormat="1" ht="16.5" customHeight="1" x14ac:dyDescent="0.2">
      <c r="A91" s="20"/>
      <c r="B91" s="21"/>
      <c r="C91" s="20"/>
      <c r="D91" s="20"/>
      <c r="E91" s="148" t="str">
        <f>E11</f>
        <v>06 - SO06 - Obnova střelecké stěny</v>
      </c>
      <c r="F91" s="151"/>
      <c r="G91" s="151"/>
      <c r="H91" s="151"/>
      <c r="I91" s="20"/>
      <c r="J91" s="20"/>
      <c r="K91" s="20"/>
      <c r="L91" s="41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s="2" customFormat="1" ht="7" customHeight="1" x14ac:dyDescent="0.2">
      <c r="A92" s="20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41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s="2" customFormat="1" ht="12" customHeight="1" x14ac:dyDescent="0.2">
      <c r="A93" s="20"/>
      <c r="B93" s="21"/>
      <c r="C93" s="17" t="s">
        <v>9</v>
      </c>
      <c r="D93" s="20"/>
      <c r="E93" s="20"/>
      <c r="F93" s="16" t="str">
        <f>F14</f>
        <v xml:space="preserve"> </v>
      </c>
      <c r="G93" s="20"/>
      <c r="H93" s="20"/>
      <c r="I93" s="17" t="s">
        <v>10</v>
      </c>
      <c r="J93" s="27" t="e">
        <f>IF(J14="","",J14)</f>
        <v>#REF!</v>
      </c>
      <c r="K93" s="20"/>
      <c r="L93" s="41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s="2" customFormat="1" ht="7" customHeight="1" x14ac:dyDescent="0.2">
      <c r="A94" s="20"/>
      <c r="B94" s="21"/>
      <c r="C94" s="20"/>
      <c r="D94" s="20"/>
      <c r="E94" s="20"/>
      <c r="F94" s="20"/>
      <c r="G94" s="20"/>
      <c r="H94" s="20"/>
      <c r="I94" s="20"/>
      <c r="J94" s="20"/>
      <c r="K94" s="20"/>
      <c r="L94" s="41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s="2" customFormat="1" ht="15.15" customHeight="1" x14ac:dyDescent="0.2">
      <c r="A95" s="20"/>
      <c r="B95" s="21"/>
      <c r="C95" s="17" t="s">
        <v>11</v>
      </c>
      <c r="D95" s="20"/>
      <c r="E95" s="20"/>
      <c r="F95" s="16" t="e">
        <f>E17</f>
        <v>#REF!</v>
      </c>
      <c r="G95" s="20"/>
      <c r="H95" s="20"/>
      <c r="I95" s="17" t="s">
        <v>16</v>
      </c>
      <c r="J95" s="19" t="e">
        <f>E23</f>
        <v>#REF!</v>
      </c>
      <c r="K95" s="20"/>
      <c r="L95" s="41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s="2" customFormat="1" ht="25.65" customHeight="1" x14ac:dyDescent="0.2">
      <c r="A96" s="20"/>
      <c r="B96" s="21"/>
      <c r="C96" s="17" t="s">
        <v>15</v>
      </c>
      <c r="D96" s="20"/>
      <c r="E96" s="20"/>
      <c r="F96" s="16" t="e">
        <f>IF(E20="","",E20)</f>
        <v>#REF!</v>
      </c>
      <c r="G96" s="20"/>
      <c r="H96" s="20"/>
      <c r="I96" s="17" t="s">
        <v>18</v>
      </c>
      <c r="J96" s="19" t="e">
        <f>E26</f>
        <v>#REF!</v>
      </c>
      <c r="K96" s="20"/>
      <c r="L96" s="41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65" s="2" customFormat="1" ht="10.25" customHeight="1" x14ac:dyDescent="0.2">
      <c r="A97" s="20"/>
      <c r="B97" s="21"/>
      <c r="C97" s="20"/>
      <c r="D97" s="20"/>
      <c r="E97" s="20"/>
      <c r="F97" s="20"/>
      <c r="G97" s="20"/>
      <c r="H97" s="20"/>
      <c r="I97" s="20"/>
      <c r="J97" s="20"/>
      <c r="K97" s="20"/>
      <c r="L97" s="41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65" s="6" customFormat="1" ht="29.25" customHeight="1" x14ac:dyDescent="0.2">
      <c r="A98" s="65"/>
      <c r="B98" s="66"/>
      <c r="C98" s="67" t="s">
        <v>59</v>
      </c>
      <c r="D98" s="68" t="s">
        <v>35</v>
      </c>
      <c r="E98" s="68" t="s">
        <v>33</v>
      </c>
      <c r="F98" s="68" t="s">
        <v>34</v>
      </c>
      <c r="G98" s="68" t="s">
        <v>60</v>
      </c>
      <c r="H98" s="68" t="s">
        <v>61</v>
      </c>
      <c r="I98" s="68" t="s">
        <v>62</v>
      </c>
      <c r="J98" s="68" t="s">
        <v>53</v>
      </c>
      <c r="K98" s="69" t="s">
        <v>63</v>
      </c>
      <c r="L98" s="70"/>
      <c r="M98" s="32" t="s">
        <v>0</v>
      </c>
      <c r="N98" s="33" t="s">
        <v>24</v>
      </c>
      <c r="O98" s="33" t="s">
        <v>64</v>
      </c>
      <c r="P98" s="33" t="s">
        <v>65</v>
      </c>
      <c r="Q98" s="33" t="s">
        <v>66</v>
      </c>
      <c r="R98" s="33" t="s">
        <v>67</v>
      </c>
      <c r="S98" s="33" t="s">
        <v>68</v>
      </c>
      <c r="T98" s="34" t="s">
        <v>69</v>
      </c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</row>
    <row r="99" spans="1:65" s="2" customFormat="1" ht="22.75" customHeight="1" x14ac:dyDescent="0.35">
      <c r="A99" s="20"/>
      <c r="B99" s="21"/>
      <c r="C99" s="37" t="s">
        <v>70</v>
      </c>
      <c r="D99" s="20"/>
      <c r="E99" s="20"/>
      <c r="F99" s="20"/>
      <c r="G99" s="20"/>
      <c r="H99" s="20"/>
      <c r="I99" s="20"/>
      <c r="J99" s="71">
        <f>BK99</f>
        <v>0</v>
      </c>
      <c r="K99" s="20"/>
      <c r="L99" s="21"/>
      <c r="M99" s="35"/>
      <c r="N99" s="28"/>
      <c r="O99" s="36"/>
      <c r="P99" s="72">
        <f>P100+P347</f>
        <v>0</v>
      </c>
      <c r="Q99" s="36"/>
      <c r="R99" s="72">
        <f>R100+R347</f>
        <v>47.853014885</v>
      </c>
      <c r="S99" s="36"/>
      <c r="T99" s="73">
        <f>T100+T347</f>
        <v>14.796298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T99" s="11" t="s">
        <v>37</v>
      </c>
      <c r="AU99" s="11" t="s">
        <v>54</v>
      </c>
      <c r="BK99" s="74">
        <f>BK100+BK347</f>
        <v>0</v>
      </c>
    </row>
    <row r="100" spans="1:65" s="7" customFormat="1" ht="25.9" customHeight="1" x14ac:dyDescent="0.35">
      <c r="B100" s="75"/>
      <c r="D100" s="76" t="s">
        <v>37</v>
      </c>
      <c r="E100" s="77" t="s">
        <v>71</v>
      </c>
      <c r="F100" s="77" t="s">
        <v>72</v>
      </c>
      <c r="I100" s="78"/>
      <c r="J100" s="79">
        <f>BK100</f>
        <v>0</v>
      </c>
      <c r="L100" s="75"/>
      <c r="M100" s="80"/>
      <c r="N100" s="81"/>
      <c r="O100" s="81"/>
      <c r="P100" s="82">
        <f>P101+P103+P161+P201+P211+P236+P263+P329+P344</f>
        <v>0</v>
      </c>
      <c r="Q100" s="81"/>
      <c r="R100" s="82">
        <f>R101+R103+R161+R201+R211+R236+R263+R329+R344</f>
        <v>47.853014885</v>
      </c>
      <c r="S100" s="81"/>
      <c r="T100" s="83">
        <f>T101+T103+T161+T201+T211+T236+T263+T329+T344</f>
        <v>10.211297999999999</v>
      </c>
      <c r="AR100" s="76" t="s">
        <v>39</v>
      </c>
      <c r="AT100" s="84" t="s">
        <v>37</v>
      </c>
      <c r="AU100" s="84" t="s">
        <v>38</v>
      </c>
      <c r="AY100" s="76" t="s">
        <v>73</v>
      </c>
      <c r="BK100" s="85">
        <f>BK101+BK103+BK161+BK201+BK211+BK236+BK263+BK329+BK344</f>
        <v>0</v>
      </c>
    </row>
    <row r="101" spans="1:65" s="7" customFormat="1" ht="22.75" customHeight="1" x14ac:dyDescent="0.25">
      <c r="B101" s="75"/>
      <c r="D101" s="76" t="s">
        <v>37</v>
      </c>
      <c r="E101" s="86" t="s">
        <v>213</v>
      </c>
      <c r="F101" s="86" t="s">
        <v>214</v>
      </c>
      <c r="I101" s="78"/>
      <c r="J101" s="87">
        <f>BK101</f>
        <v>0</v>
      </c>
      <c r="L101" s="75"/>
      <c r="M101" s="80"/>
      <c r="N101" s="81"/>
      <c r="O101" s="81"/>
      <c r="P101" s="82">
        <f>P102</f>
        <v>0</v>
      </c>
      <c r="Q101" s="81"/>
      <c r="R101" s="82">
        <f>R102</f>
        <v>0</v>
      </c>
      <c r="S101" s="81"/>
      <c r="T101" s="83">
        <f>T102</f>
        <v>0</v>
      </c>
      <c r="AR101" s="76" t="s">
        <v>39</v>
      </c>
      <c r="AT101" s="84" t="s">
        <v>37</v>
      </c>
      <c r="AU101" s="84" t="s">
        <v>39</v>
      </c>
      <c r="AY101" s="76" t="s">
        <v>73</v>
      </c>
      <c r="BK101" s="85">
        <f>BK102</f>
        <v>0</v>
      </c>
    </row>
    <row r="102" spans="1:65" s="2" customFormat="1" ht="33" customHeight="1" x14ac:dyDescent="0.2">
      <c r="A102" s="20"/>
      <c r="B102" s="88"/>
      <c r="C102" s="89" t="s">
        <v>39</v>
      </c>
      <c r="D102" s="89" t="s">
        <v>75</v>
      </c>
      <c r="E102" s="90" t="s">
        <v>215</v>
      </c>
      <c r="F102" s="91" t="s">
        <v>216</v>
      </c>
      <c r="G102" s="92" t="s">
        <v>0</v>
      </c>
      <c r="H102" s="93">
        <v>0</v>
      </c>
      <c r="I102" s="94"/>
      <c r="J102" s="95">
        <f>ROUND(I102*H102,2)</f>
        <v>0</v>
      </c>
      <c r="K102" s="91" t="s">
        <v>0</v>
      </c>
      <c r="L102" s="21"/>
      <c r="M102" s="96" t="s">
        <v>0</v>
      </c>
      <c r="N102" s="97" t="s">
        <v>25</v>
      </c>
      <c r="O102" s="29"/>
      <c r="P102" s="98">
        <f>O102*H102</f>
        <v>0</v>
      </c>
      <c r="Q102" s="98">
        <v>0</v>
      </c>
      <c r="R102" s="98">
        <f>Q102*H102</f>
        <v>0</v>
      </c>
      <c r="S102" s="98">
        <v>0</v>
      </c>
      <c r="T102" s="99">
        <f>S102*H102</f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R102" s="100" t="s">
        <v>42</v>
      </c>
      <c r="AT102" s="100" t="s">
        <v>75</v>
      </c>
      <c r="AU102" s="100" t="s">
        <v>40</v>
      </c>
      <c r="AY102" s="11" t="s">
        <v>73</v>
      </c>
      <c r="BE102" s="101">
        <f>IF(N102="základní",J102,0)</f>
        <v>0</v>
      </c>
      <c r="BF102" s="101">
        <f>IF(N102="snížená",J102,0)</f>
        <v>0</v>
      </c>
      <c r="BG102" s="101">
        <f>IF(N102="zákl. přenesená",J102,0)</f>
        <v>0</v>
      </c>
      <c r="BH102" s="101">
        <f>IF(N102="sníž. přenesená",J102,0)</f>
        <v>0</v>
      </c>
      <c r="BI102" s="101">
        <f>IF(N102="nulová",J102,0)</f>
        <v>0</v>
      </c>
      <c r="BJ102" s="11" t="s">
        <v>39</v>
      </c>
      <c r="BK102" s="101">
        <f>ROUND(I102*H102,2)</f>
        <v>0</v>
      </c>
      <c r="BL102" s="11" t="s">
        <v>42</v>
      </c>
      <c r="BM102" s="100" t="s">
        <v>256</v>
      </c>
    </row>
    <row r="103" spans="1:65" s="7" customFormat="1" ht="22.75" customHeight="1" x14ac:dyDescent="0.25">
      <c r="B103" s="75"/>
      <c r="D103" s="76" t="s">
        <v>37</v>
      </c>
      <c r="E103" s="86" t="s">
        <v>39</v>
      </c>
      <c r="F103" s="86" t="s">
        <v>74</v>
      </c>
      <c r="I103" s="78"/>
      <c r="J103" s="87">
        <f>BK103</f>
        <v>0</v>
      </c>
      <c r="L103" s="75"/>
      <c r="M103" s="80"/>
      <c r="N103" s="81"/>
      <c r="O103" s="81"/>
      <c r="P103" s="82">
        <f>SUM(P104:P160)</f>
        <v>0</v>
      </c>
      <c r="Q103" s="81"/>
      <c r="R103" s="82">
        <f>SUM(R104:R160)</f>
        <v>7.1680000000000001</v>
      </c>
      <c r="S103" s="81"/>
      <c r="T103" s="83">
        <f>SUM(T104:T160)</f>
        <v>0</v>
      </c>
      <c r="AR103" s="76" t="s">
        <v>39</v>
      </c>
      <c r="AT103" s="84" t="s">
        <v>37</v>
      </c>
      <c r="AU103" s="84" t="s">
        <v>39</v>
      </c>
      <c r="AY103" s="76" t="s">
        <v>73</v>
      </c>
      <c r="BK103" s="85">
        <f>SUM(BK104:BK160)</f>
        <v>0</v>
      </c>
    </row>
    <row r="104" spans="1:65" s="2" customFormat="1" ht="16.5" customHeight="1" x14ac:dyDescent="0.2">
      <c r="A104" s="20"/>
      <c r="B104" s="88"/>
      <c r="C104" s="89" t="s">
        <v>40</v>
      </c>
      <c r="D104" s="89" t="s">
        <v>75</v>
      </c>
      <c r="E104" s="90" t="s">
        <v>257</v>
      </c>
      <c r="F104" s="91" t="s">
        <v>258</v>
      </c>
      <c r="G104" s="92" t="s">
        <v>96</v>
      </c>
      <c r="H104" s="93">
        <v>50.103999999999999</v>
      </c>
      <c r="I104" s="94"/>
      <c r="J104" s="95">
        <f>ROUND(I104*H104,2)</f>
        <v>0</v>
      </c>
      <c r="K104" s="91" t="s">
        <v>77</v>
      </c>
      <c r="L104" s="21"/>
      <c r="M104" s="96" t="s">
        <v>0</v>
      </c>
      <c r="N104" s="97" t="s">
        <v>25</v>
      </c>
      <c r="O104" s="29"/>
      <c r="P104" s="98">
        <f>O104*H104</f>
        <v>0</v>
      </c>
      <c r="Q104" s="98">
        <v>0</v>
      </c>
      <c r="R104" s="98">
        <f>Q104*H104</f>
        <v>0</v>
      </c>
      <c r="S104" s="98">
        <v>0</v>
      </c>
      <c r="T104" s="99">
        <f>S104*H104</f>
        <v>0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R104" s="100" t="s">
        <v>42</v>
      </c>
      <c r="AT104" s="100" t="s">
        <v>75</v>
      </c>
      <c r="AU104" s="100" t="s">
        <v>40</v>
      </c>
      <c r="AY104" s="11" t="s">
        <v>73</v>
      </c>
      <c r="BE104" s="101">
        <f>IF(N104="základní",J104,0)</f>
        <v>0</v>
      </c>
      <c r="BF104" s="101">
        <f>IF(N104="snížená",J104,0)</f>
        <v>0</v>
      </c>
      <c r="BG104" s="101">
        <f>IF(N104="zákl. přenesená",J104,0)</f>
        <v>0</v>
      </c>
      <c r="BH104" s="101">
        <f>IF(N104="sníž. přenesená",J104,0)</f>
        <v>0</v>
      </c>
      <c r="BI104" s="101">
        <f>IF(N104="nulová",J104,0)</f>
        <v>0</v>
      </c>
      <c r="BJ104" s="11" t="s">
        <v>39</v>
      </c>
      <c r="BK104" s="101">
        <f>ROUND(I104*H104,2)</f>
        <v>0</v>
      </c>
      <c r="BL104" s="11" t="s">
        <v>42</v>
      </c>
      <c r="BM104" s="100" t="s">
        <v>259</v>
      </c>
    </row>
    <row r="105" spans="1:65" s="2" customFormat="1" x14ac:dyDescent="0.2">
      <c r="A105" s="20"/>
      <c r="B105" s="21"/>
      <c r="C105" s="20"/>
      <c r="D105" s="102" t="s">
        <v>78</v>
      </c>
      <c r="E105" s="20"/>
      <c r="F105" s="103" t="s">
        <v>260</v>
      </c>
      <c r="G105" s="20"/>
      <c r="H105" s="20"/>
      <c r="I105" s="104"/>
      <c r="J105" s="20"/>
      <c r="K105" s="20"/>
      <c r="L105" s="21"/>
      <c r="M105" s="105"/>
      <c r="N105" s="106"/>
      <c r="O105" s="29"/>
      <c r="P105" s="29"/>
      <c r="Q105" s="29"/>
      <c r="R105" s="29"/>
      <c r="S105" s="29"/>
      <c r="T105" s="3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T105" s="11" t="s">
        <v>78</v>
      </c>
      <c r="AU105" s="11" t="s">
        <v>40</v>
      </c>
    </row>
    <row r="106" spans="1:65" s="8" customFormat="1" x14ac:dyDescent="0.2">
      <c r="B106" s="107"/>
      <c r="D106" s="108" t="s">
        <v>79</v>
      </c>
      <c r="E106" s="109" t="s">
        <v>0</v>
      </c>
      <c r="F106" s="110" t="s">
        <v>261</v>
      </c>
      <c r="H106" s="109" t="s">
        <v>0</v>
      </c>
      <c r="I106" s="111"/>
      <c r="L106" s="107"/>
      <c r="M106" s="112"/>
      <c r="N106" s="113"/>
      <c r="O106" s="113"/>
      <c r="P106" s="113"/>
      <c r="Q106" s="113"/>
      <c r="R106" s="113"/>
      <c r="S106" s="113"/>
      <c r="T106" s="114"/>
      <c r="AT106" s="109" t="s">
        <v>79</v>
      </c>
      <c r="AU106" s="109" t="s">
        <v>40</v>
      </c>
      <c r="AV106" s="8" t="s">
        <v>39</v>
      </c>
      <c r="AW106" s="8" t="s">
        <v>17</v>
      </c>
      <c r="AX106" s="8" t="s">
        <v>38</v>
      </c>
      <c r="AY106" s="109" t="s">
        <v>73</v>
      </c>
    </row>
    <row r="107" spans="1:65" s="9" customFormat="1" x14ac:dyDescent="0.2">
      <c r="B107" s="115"/>
      <c r="D107" s="108" t="s">
        <v>79</v>
      </c>
      <c r="E107" s="116" t="s">
        <v>0</v>
      </c>
      <c r="F107" s="117" t="s">
        <v>262</v>
      </c>
      <c r="H107" s="118">
        <v>50.103999999999999</v>
      </c>
      <c r="I107" s="119"/>
      <c r="L107" s="115"/>
      <c r="M107" s="120"/>
      <c r="N107" s="121"/>
      <c r="O107" s="121"/>
      <c r="P107" s="121"/>
      <c r="Q107" s="121"/>
      <c r="R107" s="121"/>
      <c r="S107" s="121"/>
      <c r="T107" s="122"/>
      <c r="AT107" s="116" t="s">
        <v>79</v>
      </c>
      <c r="AU107" s="116" t="s">
        <v>40</v>
      </c>
      <c r="AV107" s="9" t="s">
        <v>40</v>
      </c>
      <c r="AW107" s="9" t="s">
        <v>17</v>
      </c>
      <c r="AX107" s="9" t="s">
        <v>39</v>
      </c>
      <c r="AY107" s="116" t="s">
        <v>73</v>
      </c>
    </row>
    <row r="108" spans="1:65" s="2" customFormat="1" ht="24.15" customHeight="1" x14ac:dyDescent="0.2">
      <c r="A108" s="20"/>
      <c r="B108" s="88"/>
      <c r="C108" s="89" t="s">
        <v>41</v>
      </c>
      <c r="D108" s="89" t="s">
        <v>75</v>
      </c>
      <c r="E108" s="90" t="s">
        <v>263</v>
      </c>
      <c r="F108" s="91" t="s">
        <v>264</v>
      </c>
      <c r="G108" s="92" t="s">
        <v>96</v>
      </c>
      <c r="H108" s="93">
        <v>3.738</v>
      </c>
      <c r="I108" s="94"/>
      <c r="J108" s="95">
        <f>ROUND(I108*H108,2)</f>
        <v>0</v>
      </c>
      <c r="K108" s="91" t="s">
        <v>77</v>
      </c>
      <c r="L108" s="21"/>
      <c r="M108" s="96" t="s">
        <v>0</v>
      </c>
      <c r="N108" s="97" t="s">
        <v>25</v>
      </c>
      <c r="O108" s="29"/>
      <c r="P108" s="98">
        <f>O108*H108</f>
        <v>0</v>
      </c>
      <c r="Q108" s="98">
        <v>0</v>
      </c>
      <c r="R108" s="98">
        <f>Q108*H108</f>
        <v>0</v>
      </c>
      <c r="S108" s="98">
        <v>0</v>
      </c>
      <c r="T108" s="99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00" t="s">
        <v>42</v>
      </c>
      <c r="AT108" s="100" t="s">
        <v>75</v>
      </c>
      <c r="AU108" s="100" t="s">
        <v>40</v>
      </c>
      <c r="AY108" s="11" t="s">
        <v>73</v>
      </c>
      <c r="BE108" s="101">
        <f>IF(N108="základní",J108,0)</f>
        <v>0</v>
      </c>
      <c r="BF108" s="101">
        <f>IF(N108="snížená",J108,0)</f>
        <v>0</v>
      </c>
      <c r="BG108" s="101">
        <f>IF(N108="zákl. přenesená",J108,0)</f>
        <v>0</v>
      </c>
      <c r="BH108" s="101">
        <f>IF(N108="sníž. přenesená",J108,0)</f>
        <v>0</v>
      </c>
      <c r="BI108" s="101">
        <f>IF(N108="nulová",J108,0)</f>
        <v>0</v>
      </c>
      <c r="BJ108" s="11" t="s">
        <v>39</v>
      </c>
      <c r="BK108" s="101">
        <f>ROUND(I108*H108,2)</f>
        <v>0</v>
      </c>
      <c r="BL108" s="11" t="s">
        <v>42</v>
      </c>
      <c r="BM108" s="100" t="s">
        <v>265</v>
      </c>
    </row>
    <row r="109" spans="1:65" s="2" customFormat="1" x14ac:dyDescent="0.2">
      <c r="A109" s="20"/>
      <c r="B109" s="21"/>
      <c r="C109" s="20"/>
      <c r="D109" s="102" t="s">
        <v>78</v>
      </c>
      <c r="E109" s="20"/>
      <c r="F109" s="103" t="s">
        <v>266</v>
      </c>
      <c r="G109" s="20"/>
      <c r="H109" s="20"/>
      <c r="I109" s="104"/>
      <c r="J109" s="20"/>
      <c r="K109" s="20"/>
      <c r="L109" s="21"/>
      <c r="M109" s="105"/>
      <c r="N109" s="106"/>
      <c r="O109" s="29"/>
      <c r="P109" s="29"/>
      <c r="Q109" s="29"/>
      <c r="R109" s="29"/>
      <c r="S109" s="29"/>
      <c r="T109" s="3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T109" s="11" t="s">
        <v>78</v>
      </c>
      <c r="AU109" s="11" t="s">
        <v>40</v>
      </c>
    </row>
    <row r="110" spans="1:65" s="8" customFormat="1" x14ac:dyDescent="0.2">
      <c r="B110" s="107"/>
      <c r="D110" s="108" t="s">
        <v>79</v>
      </c>
      <c r="E110" s="109" t="s">
        <v>0</v>
      </c>
      <c r="F110" s="110" t="s">
        <v>267</v>
      </c>
      <c r="H110" s="109" t="s">
        <v>0</v>
      </c>
      <c r="I110" s="111"/>
      <c r="L110" s="107"/>
      <c r="M110" s="112"/>
      <c r="N110" s="113"/>
      <c r="O110" s="113"/>
      <c r="P110" s="113"/>
      <c r="Q110" s="113"/>
      <c r="R110" s="113"/>
      <c r="S110" s="113"/>
      <c r="T110" s="114"/>
      <c r="AT110" s="109" t="s">
        <v>79</v>
      </c>
      <c r="AU110" s="109" t="s">
        <v>40</v>
      </c>
      <c r="AV110" s="8" t="s">
        <v>39</v>
      </c>
      <c r="AW110" s="8" t="s">
        <v>17</v>
      </c>
      <c r="AX110" s="8" t="s">
        <v>38</v>
      </c>
      <c r="AY110" s="109" t="s">
        <v>73</v>
      </c>
    </row>
    <row r="111" spans="1:65" s="9" customFormat="1" x14ac:dyDescent="0.2">
      <c r="B111" s="115"/>
      <c r="D111" s="108" t="s">
        <v>79</v>
      </c>
      <c r="E111" s="116" t="s">
        <v>0</v>
      </c>
      <c r="F111" s="117" t="s">
        <v>268</v>
      </c>
      <c r="H111" s="118">
        <v>3.738</v>
      </c>
      <c r="I111" s="119"/>
      <c r="L111" s="115"/>
      <c r="M111" s="120"/>
      <c r="N111" s="121"/>
      <c r="O111" s="121"/>
      <c r="P111" s="121"/>
      <c r="Q111" s="121"/>
      <c r="R111" s="121"/>
      <c r="S111" s="121"/>
      <c r="T111" s="122"/>
      <c r="AT111" s="116" t="s">
        <v>79</v>
      </c>
      <c r="AU111" s="116" t="s">
        <v>40</v>
      </c>
      <c r="AV111" s="9" t="s">
        <v>40</v>
      </c>
      <c r="AW111" s="9" t="s">
        <v>17</v>
      </c>
      <c r="AX111" s="9" t="s">
        <v>39</v>
      </c>
      <c r="AY111" s="116" t="s">
        <v>73</v>
      </c>
    </row>
    <row r="112" spans="1:65" s="2" customFormat="1" ht="16.5" customHeight="1" x14ac:dyDescent="0.2">
      <c r="A112" s="20"/>
      <c r="B112" s="88"/>
      <c r="C112" s="89" t="s">
        <v>42</v>
      </c>
      <c r="D112" s="89" t="s">
        <v>75</v>
      </c>
      <c r="E112" s="90" t="s">
        <v>217</v>
      </c>
      <c r="F112" s="91" t="s">
        <v>218</v>
      </c>
      <c r="G112" s="92" t="s">
        <v>96</v>
      </c>
      <c r="H112" s="93">
        <v>6.383</v>
      </c>
      <c r="I112" s="94"/>
      <c r="J112" s="95">
        <f>ROUND(I112*H112,2)</f>
        <v>0</v>
      </c>
      <c r="K112" s="91" t="s">
        <v>77</v>
      </c>
      <c r="L112" s="21"/>
      <c r="M112" s="96" t="s">
        <v>0</v>
      </c>
      <c r="N112" s="97" t="s">
        <v>25</v>
      </c>
      <c r="O112" s="29"/>
      <c r="P112" s="98">
        <f>O112*H112</f>
        <v>0</v>
      </c>
      <c r="Q112" s="98">
        <v>0</v>
      </c>
      <c r="R112" s="98">
        <f>Q112*H112</f>
        <v>0</v>
      </c>
      <c r="S112" s="98">
        <v>0</v>
      </c>
      <c r="T112" s="99">
        <f>S112*H112</f>
        <v>0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R112" s="100" t="s">
        <v>42</v>
      </c>
      <c r="AT112" s="100" t="s">
        <v>75</v>
      </c>
      <c r="AU112" s="100" t="s">
        <v>40</v>
      </c>
      <c r="AY112" s="11" t="s">
        <v>73</v>
      </c>
      <c r="BE112" s="101">
        <f>IF(N112="základní",J112,0)</f>
        <v>0</v>
      </c>
      <c r="BF112" s="101">
        <f>IF(N112="snížená",J112,0)</f>
        <v>0</v>
      </c>
      <c r="BG112" s="101">
        <f>IF(N112="zákl. přenesená",J112,0)</f>
        <v>0</v>
      </c>
      <c r="BH112" s="101">
        <f>IF(N112="sníž. přenesená",J112,0)</f>
        <v>0</v>
      </c>
      <c r="BI112" s="101">
        <f>IF(N112="nulová",J112,0)</f>
        <v>0</v>
      </c>
      <c r="BJ112" s="11" t="s">
        <v>39</v>
      </c>
      <c r="BK112" s="101">
        <f>ROUND(I112*H112,2)</f>
        <v>0</v>
      </c>
      <c r="BL112" s="11" t="s">
        <v>42</v>
      </c>
      <c r="BM112" s="100" t="s">
        <v>269</v>
      </c>
    </row>
    <row r="113" spans="1:65" s="2" customFormat="1" x14ac:dyDescent="0.2">
      <c r="A113" s="20"/>
      <c r="B113" s="21"/>
      <c r="C113" s="20"/>
      <c r="D113" s="102" t="s">
        <v>78</v>
      </c>
      <c r="E113" s="20"/>
      <c r="F113" s="103" t="s">
        <v>219</v>
      </c>
      <c r="G113" s="20"/>
      <c r="H113" s="20"/>
      <c r="I113" s="104"/>
      <c r="J113" s="20"/>
      <c r="K113" s="20"/>
      <c r="L113" s="21"/>
      <c r="M113" s="105"/>
      <c r="N113" s="106"/>
      <c r="O113" s="29"/>
      <c r="P113" s="29"/>
      <c r="Q113" s="29"/>
      <c r="R113" s="29"/>
      <c r="S113" s="29"/>
      <c r="T113" s="3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T113" s="11" t="s">
        <v>78</v>
      </c>
      <c r="AU113" s="11" t="s">
        <v>40</v>
      </c>
    </row>
    <row r="114" spans="1:65" s="8" customFormat="1" x14ac:dyDescent="0.2">
      <c r="B114" s="107"/>
      <c r="D114" s="108" t="s">
        <v>79</v>
      </c>
      <c r="E114" s="109" t="s">
        <v>0</v>
      </c>
      <c r="F114" s="110" t="s">
        <v>270</v>
      </c>
      <c r="H114" s="109" t="s">
        <v>0</v>
      </c>
      <c r="I114" s="111"/>
      <c r="L114" s="107"/>
      <c r="M114" s="112"/>
      <c r="N114" s="113"/>
      <c r="O114" s="113"/>
      <c r="P114" s="113"/>
      <c r="Q114" s="113"/>
      <c r="R114" s="113"/>
      <c r="S114" s="113"/>
      <c r="T114" s="114"/>
      <c r="AT114" s="109" t="s">
        <v>79</v>
      </c>
      <c r="AU114" s="109" t="s">
        <v>40</v>
      </c>
      <c r="AV114" s="8" t="s">
        <v>39</v>
      </c>
      <c r="AW114" s="8" t="s">
        <v>17</v>
      </c>
      <c r="AX114" s="8" t="s">
        <v>38</v>
      </c>
      <c r="AY114" s="109" t="s">
        <v>73</v>
      </c>
    </row>
    <row r="115" spans="1:65" s="9" customFormat="1" x14ac:dyDescent="0.2">
      <c r="B115" s="115"/>
      <c r="D115" s="108" t="s">
        <v>79</v>
      </c>
      <c r="E115" s="116" t="s">
        <v>0</v>
      </c>
      <c r="F115" s="117" t="s">
        <v>271</v>
      </c>
      <c r="H115" s="118">
        <v>1.4179999999999999</v>
      </c>
      <c r="I115" s="119"/>
      <c r="L115" s="115"/>
      <c r="M115" s="120"/>
      <c r="N115" s="121"/>
      <c r="O115" s="121"/>
      <c r="P115" s="121"/>
      <c r="Q115" s="121"/>
      <c r="R115" s="121"/>
      <c r="S115" s="121"/>
      <c r="T115" s="122"/>
      <c r="AT115" s="116" t="s">
        <v>79</v>
      </c>
      <c r="AU115" s="116" t="s">
        <v>40</v>
      </c>
      <c r="AV115" s="9" t="s">
        <v>40</v>
      </c>
      <c r="AW115" s="9" t="s">
        <v>17</v>
      </c>
      <c r="AX115" s="9" t="s">
        <v>38</v>
      </c>
      <c r="AY115" s="116" t="s">
        <v>73</v>
      </c>
    </row>
    <row r="116" spans="1:65" s="8" customFormat="1" x14ac:dyDescent="0.2">
      <c r="B116" s="107"/>
      <c r="D116" s="108" t="s">
        <v>79</v>
      </c>
      <c r="E116" s="109" t="s">
        <v>0</v>
      </c>
      <c r="F116" s="110" t="s">
        <v>272</v>
      </c>
      <c r="H116" s="109" t="s">
        <v>0</v>
      </c>
      <c r="I116" s="111"/>
      <c r="L116" s="107"/>
      <c r="M116" s="112"/>
      <c r="N116" s="113"/>
      <c r="O116" s="113"/>
      <c r="P116" s="113"/>
      <c r="Q116" s="113"/>
      <c r="R116" s="113"/>
      <c r="S116" s="113"/>
      <c r="T116" s="114"/>
      <c r="AT116" s="109" t="s">
        <v>79</v>
      </c>
      <c r="AU116" s="109" t="s">
        <v>40</v>
      </c>
      <c r="AV116" s="8" t="s">
        <v>39</v>
      </c>
      <c r="AW116" s="8" t="s">
        <v>17</v>
      </c>
      <c r="AX116" s="8" t="s">
        <v>38</v>
      </c>
      <c r="AY116" s="109" t="s">
        <v>73</v>
      </c>
    </row>
    <row r="117" spans="1:65" s="9" customFormat="1" x14ac:dyDescent="0.2">
      <c r="B117" s="115"/>
      <c r="D117" s="108" t="s">
        <v>79</v>
      </c>
      <c r="E117" s="116" t="s">
        <v>0</v>
      </c>
      <c r="F117" s="117" t="s">
        <v>273</v>
      </c>
      <c r="H117" s="118">
        <v>4.9649999999999999</v>
      </c>
      <c r="I117" s="119"/>
      <c r="L117" s="115"/>
      <c r="M117" s="120"/>
      <c r="N117" s="121"/>
      <c r="O117" s="121"/>
      <c r="P117" s="121"/>
      <c r="Q117" s="121"/>
      <c r="R117" s="121"/>
      <c r="S117" s="121"/>
      <c r="T117" s="122"/>
      <c r="AT117" s="116" t="s">
        <v>79</v>
      </c>
      <c r="AU117" s="116" t="s">
        <v>40</v>
      </c>
      <c r="AV117" s="9" t="s">
        <v>40</v>
      </c>
      <c r="AW117" s="9" t="s">
        <v>17</v>
      </c>
      <c r="AX117" s="9" t="s">
        <v>38</v>
      </c>
      <c r="AY117" s="116" t="s">
        <v>73</v>
      </c>
    </row>
    <row r="118" spans="1:65" s="10" customFormat="1" x14ac:dyDescent="0.2">
      <c r="B118" s="123"/>
      <c r="D118" s="108" t="s">
        <v>79</v>
      </c>
      <c r="E118" s="124" t="s">
        <v>0</v>
      </c>
      <c r="F118" s="125" t="s">
        <v>80</v>
      </c>
      <c r="H118" s="126">
        <v>6.383</v>
      </c>
      <c r="I118" s="127"/>
      <c r="L118" s="123"/>
      <c r="M118" s="128"/>
      <c r="N118" s="129"/>
      <c r="O118" s="129"/>
      <c r="P118" s="129"/>
      <c r="Q118" s="129"/>
      <c r="R118" s="129"/>
      <c r="S118" s="129"/>
      <c r="T118" s="130"/>
      <c r="AT118" s="124" t="s">
        <v>79</v>
      </c>
      <c r="AU118" s="124" t="s">
        <v>40</v>
      </c>
      <c r="AV118" s="10" t="s">
        <v>42</v>
      </c>
      <c r="AW118" s="10" t="s">
        <v>17</v>
      </c>
      <c r="AX118" s="10" t="s">
        <v>39</v>
      </c>
      <c r="AY118" s="124" t="s">
        <v>73</v>
      </c>
    </row>
    <row r="119" spans="1:65" s="2" customFormat="1" ht="24.15" customHeight="1" x14ac:dyDescent="0.2">
      <c r="A119" s="20"/>
      <c r="B119" s="88"/>
      <c r="C119" s="89" t="s">
        <v>43</v>
      </c>
      <c r="D119" s="89" t="s">
        <v>75</v>
      </c>
      <c r="E119" s="90" t="s">
        <v>274</v>
      </c>
      <c r="F119" s="91" t="s">
        <v>275</v>
      </c>
      <c r="G119" s="92" t="s">
        <v>96</v>
      </c>
      <c r="H119" s="93">
        <v>6.383</v>
      </c>
      <c r="I119" s="94"/>
      <c r="J119" s="95">
        <f>ROUND(I119*H119,2)</f>
        <v>0</v>
      </c>
      <c r="K119" s="91" t="s">
        <v>77</v>
      </c>
      <c r="L119" s="21"/>
      <c r="M119" s="96" t="s">
        <v>0</v>
      </c>
      <c r="N119" s="97" t="s">
        <v>25</v>
      </c>
      <c r="O119" s="29"/>
      <c r="P119" s="98">
        <f>O119*H119</f>
        <v>0</v>
      </c>
      <c r="Q119" s="98">
        <v>0</v>
      </c>
      <c r="R119" s="98">
        <f>Q119*H119</f>
        <v>0</v>
      </c>
      <c r="S119" s="98">
        <v>0</v>
      </c>
      <c r="T119" s="99">
        <f>S119*H119</f>
        <v>0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R119" s="100" t="s">
        <v>42</v>
      </c>
      <c r="AT119" s="100" t="s">
        <v>75</v>
      </c>
      <c r="AU119" s="100" t="s">
        <v>40</v>
      </c>
      <c r="AY119" s="11" t="s">
        <v>73</v>
      </c>
      <c r="BE119" s="101">
        <f>IF(N119="základní",J119,0)</f>
        <v>0</v>
      </c>
      <c r="BF119" s="101">
        <f>IF(N119="snížená",J119,0)</f>
        <v>0</v>
      </c>
      <c r="BG119" s="101">
        <f>IF(N119="zákl. přenesená",J119,0)</f>
        <v>0</v>
      </c>
      <c r="BH119" s="101">
        <f>IF(N119="sníž. přenesená",J119,0)</f>
        <v>0</v>
      </c>
      <c r="BI119" s="101">
        <f>IF(N119="nulová",J119,0)</f>
        <v>0</v>
      </c>
      <c r="BJ119" s="11" t="s">
        <v>39</v>
      </c>
      <c r="BK119" s="101">
        <f>ROUND(I119*H119,2)</f>
        <v>0</v>
      </c>
      <c r="BL119" s="11" t="s">
        <v>42</v>
      </c>
      <c r="BM119" s="100" t="s">
        <v>276</v>
      </c>
    </row>
    <row r="120" spans="1:65" s="2" customFormat="1" x14ac:dyDescent="0.2">
      <c r="A120" s="20"/>
      <c r="B120" s="21"/>
      <c r="C120" s="20"/>
      <c r="D120" s="102" t="s">
        <v>78</v>
      </c>
      <c r="E120" s="20"/>
      <c r="F120" s="103" t="s">
        <v>277</v>
      </c>
      <c r="G120" s="20"/>
      <c r="H120" s="20"/>
      <c r="I120" s="104"/>
      <c r="J120" s="20"/>
      <c r="K120" s="20"/>
      <c r="L120" s="21"/>
      <c r="M120" s="105"/>
      <c r="N120" s="106"/>
      <c r="O120" s="29"/>
      <c r="P120" s="29"/>
      <c r="Q120" s="29"/>
      <c r="R120" s="29"/>
      <c r="S120" s="29"/>
      <c r="T120" s="3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T120" s="11" t="s">
        <v>78</v>
      </c>
      <c r="AU120" s="11" t="s">
        <v>40</v>
      </c>
    </row>
    <row r="121" spans="1:65" s="8" customFormat="1" x14ac:dyDescent="0.2">
      <c r="B121" s="107"/>
      <c r="D121" s="108" t="s">
        <v>79</v>
      </c>
      <c r="E121" s="109" t="s">
        <v>0</v>
      </c>
      <c r="F121" s="110" t="s">
        <v>270</v>
      </c>
      <c r="H121" s="109" t="s">
        <v>0</v>
      </c>
      <c r="I121" s="111"/>
      <c r="L121" s="107"/>
      <c r="M121" s="112"/>
      <c r="N121" s="113"/>
      <c r="O121" s="113"/>
      <c r="P121" s="113"/>
      <c r="Q121" s="113"/>
      <c r="R121" s="113"/>
      <c r="S121" s="113"/>
      <c r="T121" s="114"/>
      <c r="AT121" s="109" t="s">
        <v>79</v>
      </c>
      <c r="AU121" s="109" t="s">
        <v>40</v>
      </c>
      <c r="AV121" s="8" t="s">
        <v>39</v>
      </c>
      <c r="AW121" s="8" t="s">
        <v>17</v>
      </c>
      <c r="AX121" s="8" t="s">
        <v>38</v>
      </c>
      <c r="AY121" s="109" t="s">
        <v>73</v>
      </c>
    </row>
    <row r="122" spans="1:65" s="9" customFormat="1" x14ac:dyDescent="0.2">
      <c r="B122" s="115"/>
      <c r="D122" s="108" t="s">
        <v>79</v>
      </c>
      <c r="E122" s="116" t="s">
        <v>0</v>
      </c>
      <c r="F122" s="117" t="s">
        <v>271</v>
      </c>
      <c r="H122" s="118">
        <v>1.4179999999999999</v>
      </c>
      <c r="I122" s="119"/>
      <c r="L122" s="115"/>
      <c r="M122" s="120"/>
      <c r="N122" s="121"/>
      <c r="O122" s="121"/>
      <c r="P122" s="121"/>
      <c r="Q122" s="121"/>
      <c r="R122" s="121"/>
      <c r="S122" s="121"/>
      <c r="T122" s="122"/>
      <c r="AT122" s="116" t="s">
        <v>79</v>
      </c>
      <c r="AU122" s="116" t="s">
        <v>40</v>
      </c>
      <c r="AV122" s="9" t="s">
        <v>40</v>
      </c>
      <c r="AW122" s="9" t="s">
        <v>17</v>
      </c>
      <c r="AX122" s="9" t="s">
        <v>38</v>
      </c>
      <c r="AY122" s="116" t="s">
        <v>73</v>
      </c>
    </row>
    <row r="123" spans="1:65" s="8" customFormat="1" x14ac:dyDescent="0.2">
      <c r="B123" s="107"/>
      <c r="D123" s="108" t="s">
        <v>79</v>
      </c>
      <c r="E123" s="109" t="s">
        <v>0</v>
      </c>
      <c r="F123" s="110" t="s">
        <v>272</v>
      </c>
      <c r="H123" s="109" t="s">
        <v>0</v>
      </c>
      <c r="I123" s="111"/>
      <c r="L123" s="107"/>
      <c r="M123" s="112"/>
      <c r="N123" s="113"/>
      <c r="O123" s="113"/>
      <c r="P123" s="113"/>
      <c r="Q123" s="113"/>
      <c r="R123" s="113"/>
      <c r="S123" s="113"/>
      <c r="T123" s="114"/>
      <c r="AT123" s="109" t="s">
        <v>79</v>
      </c>
      <c r="AU123" s="109" t="s">
        <v>40</v>
      </c>
      <c r="AV123" s="8" t="s">
        <v>39</v>
      </c>
      <c r="AW123" s="8" t="s">
        <v>17</v>
      </c>
      <c r="AX123" s="8" t="s">
        <v>38</v>
      </c>
      <c r="AY123" s="109" t="s">
        <v>73</v>
      </c>
    </row>
    <row r="124" spans="1:65" s="9" customFormat="1" x14ac:dyDescent="0.2">
      <c r="B124" s="115"/>
      <c r="D124" s="108" t="s">
        <v>79</v>
      </c>
      <c r="E124" s="116" t="s">
        <v>0</v>
      </c>
      <c r="F124" s="117" t="s">
        <v>273</v>
      </c>
      <c r="H124" s="118">
        <v>4.9649999999999999</v>
      </c>
      <c r="I124" s="119"/>
      <c r="L124" s="115"/>
      <c r="M124" s="120"/>
      <c r="N124" s="121"/>
      <c r="O124" s="121"/>
      <c r="P124" s="121"/>
      <c r="Q124" s="121"/>
      <c r="R124" s="121"/>
      <c r="S124" s="121"/>
      <c r="T124" s="122"/>
      <c r="AT124" s="116" t="s">
        <v>79</v>
      </c>
      <c r="AU124" s="116" t="s">
        <v>40</v>
      </c>
      <c r="AV124" s="9" t="s">
        <v>40</v>
      </c>
      <c r="AW124" s="9" t="s">
        <v>17</v>
      </c>
      <c r="AX124" s="9" t="s">
        <v>38</v>
      </c>
      <c r="AY124" s="116" t="s">
        <v>73</v>
      </c>
    </row>
    <row r="125" spans="1:65" s="10" customFormat="1" x14ac:dyDescent="0.2">
      <c r="B125" s="123"/>
      <c r="D125" s="108" t="s">
        <v>79</v>
      </c>
      <c r="E125" s="124" t="s">
        <v>0</v>
      </c>
      <c r="F125" s="125" t="s">
        <v>80</v>
      </c>
      <c r="H125" s="126">
        <v>6.383</v>
      </c>
      <c r="I125" s="127"/>
      <c r="L125" s="123"/>
      <c r="M125" s="128"/>
      <c r="N125" s="129"/>
      <c r="O125" s="129"/>
      <c r="P125" s="129"/>
      <c r="Q125" s="129"/>
      <c r="R125" s="129"/>
      <c r="S125" s="129"/>
      <c r="T125" s="130"/>
      <c r="AT125" s="124" t="s">
        <v>79</v>
      </c>
      <c r="AU125" s="124" t="s">
        <v>40</v>
      </c>
      <c r="AV125" s="10" t="s">
        <v>42</v>
      </c>
      <c r="AW125" s="10" t="s">
        <v>17</v>
      </c>
      <c r="AX125" s="10" t="s">
        <v>39</v>
      </c>
      <c r="AY125" s="124" t="s">
        <v>73</v>
      </c>
    </row>
    <row r="126" spans="1:65" s="2" customFormat="1" ht="33" customHeight="1" x14ac:dyDescent="0.2">
      <c r="A126" s="20"/>
      <c r="B126" s="88"/>
      <c r="C126" s="89" t="s">
        <v>81</v>
      </c>
      <c r="D126" s="89" t="s">
        <v>75</v>
      </c>
      <c r="E126" s="90" t="s">
        <v>220</v>
      </c>
      <c r="F126" s="91" t="s">
        <v>221</v>
      </c>
      <c r="G126" s="92" t="s">
        <v>96</v>
      </c>
      <c r="H126" s="93">
        <v>59.156999999999996</v>
      </c>
      <c r="I126" s="94"/>
      <c r="J126" s="95">
        <f>ROUND(I126*H126,2)</f>
        <v>0</v>
      </c>
      <c r="K126" s="91" t="s">
        <v>77</v>
      </c>
      <c r="L126" s="21"/>
      <c r="M126" s="96" t="s">
        <v>0</v>
      </c>
      <c r="N126" s="97" t="s">
        <v>25</v>
      </c>
      <c r="O126" s="29"/>
      <c r="P126" s="98">
        <f>O126*H126</f>
        <v>0</v>
      </c>
      <c r="Q126" s="98">
        <v>0</v>
      </c>
      <c r="R126" s="98">
        <f>Q126*H126</f>
        <v>0</v>
      </c>
      <c r="S126" s="98">
        <v>0</v>
      </c>
      <c r="T126" s="99">
        <f>S126*H126</f>
        <v>0</v>
      </c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R126" s="100" t="s">
        <v>42</v>
      </c>
      <c r="AT126" s="100" t="s">
        <v>75</v>
      </c>
      <c r="AU126" s="100" t="s">
        <v>40</v>
      </c>
      <c r="AY126" s="11" t="s">
        <v>73</v>
      </c>
      <c r="BE126" s="101">
        <f>IF(N126="základní",J126,0)</f>
        <v>0</v>
      </c>
      <c r="BF126" s="101">
        <f>IF(N126="snížená",J126,0)</f>
        <v>0</v>
      </c>
      <c r="BG126" s="101">
        <f>IF(N126="zákl. přenesená",J126,0)</f>
        <v>0</v>
      </c>
      <c r="BH126" s="101">
        <f>IF(N126="sníž. přenesená",J126,0)</f>
        <v>0</v>
      </c>
      <c r="BI126" s="101">
        <f>IF(N126="nulová",J126,0)</f>
        <v>0</v>
      </c>
      <c r="BJ126" s="11" t="s">
        <v>39</v>
      </c>
      <c r="BK126" s="101">
        <f>ROUND(I126*H126,2)</f>
        <v>0</v>
      </c>
      <c r="BL126" s="11" t="s">
        <v>42</v>
      </c>
      <c r="BM126" s="100" t="s">
        <v>278</v>
      </c>
    </row>
    <row r="127" spans="1:65" s="2" customFormat="1" x14ac:dyDescent="0.2">
      <c r="A127" s="20"/>
      <c r="B127" s="21"/>
      <c r="C127" s="20"/>
      <c r="D127" s="102" t="s">
        <v>78</v>
      </c>
      <c r="E127" s="20"/>
      <c r="F127" s="103" t="s">
        <v>222</v>
      </c>
      <c r="G127" s="20"/>
      <c r="H127" s="20"/>
      <c r="I127" s="104"/>
      <c r="J127" s="20"/>
      <c r="K127" s="20"/>
      <c r="L127" s="21"/>
      <c r="M127" s="105"/>
      <c r="N127" s="106"/>
      <c r="O127" s="29"/>
      <c r="P127" s="29"/>
      <c r="Q127" s="29"/>
      <c r="R127" s="29"/>
      <c r="S127" s="29"/>
      <c r="T127" s="3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T127" s="11" t="s">
        <v>78</v>
      </c>
      <c r="AU127" s="11" t="s">
        <v>40</v>
      </c>
    </row>
    <row r="128" spans="1:65" s="8" customFormat="1" x14ac:dyDescent="0.2">
      <c r="B128" s="107"/>
      <c r="D128" s="108" t="s">
        <v>79</v>
      </c>
      <c r="E128" s="109" t="s">
        <v>0</v>
      </c>
      <c r="F128" s="110" t="s">
        <v>150</v>
      </c>
      <c r="H128" s="109" t="s">
        <v>0</v>
      </c>
      <c r="I128" s="111"/>
      <c r="L128" s="107"/>
      <c r="M128" s="112"/>
      <c r="N128" s="113"/>
      <c r="O128" s="113"/>
      <c r="P128" s="113"/>
      <c r="Q128" s="113"/>
      <c r="R128" s="113"/>
      <c r="S128" s="113"/>
      <c r="T128" s="114"/>
      <c r="AT128" s="109" t="s">
        <v>79</v>
      </c>
      <c r="AU128" s="109" t="s">
        <v>40</v>
      </c>
      <c r="AV128" s="8" t="s">
        <v>39</v>
      </c>
      <c r="AW128" s="8" t="s">
        <v>17</v>
      </c>
      <c r="AX128" s="8" t="s">
        <v>38</v>
      </c>
      <c r="AY128" s="109" t="s">
        <v>73</v>
      </c>
    </row>
    <row r="129" spans="1:65" s="9" customFormat="1" x14ac:dyDescent="0.2">
      <c r="B129" s="115"/>
      <c r="D129" s="108" t="s">
        <v>79</v>
      </c>
      <c r="E129" s="116" t="s">
        <v>0</v>
      </c>
      <c r="F129" s="117" t="s">
        <v>279</v>
      </c>
      <c r="H129" s="118">
        <v>60.225000000000001</v>
      </c>
      <c r="I129" s="119"/>
      <c r="L129" s="115"/>
      <c r="M129" s="120"/>
      <c r="N129" s="121"/>
      <c r="O129" s="121"/>
      <c r="P129" s="121"/>
      <c r="Q129" s="121"/>
      <c r="R129" s="121"/>
      <c r="S129" s="121"/>
      <c r="T129" s="122"/>
      <c r="AT129" s="116" t="s">
        <v>79</v>
      </c>
      <c r="AU129" s="116" t="s">
        <v>40</v>
      </c>
      <c r="AV129" s="9" t="s">
        <v>40</v>
      </c>
      <c r="AW129" s="9" t="s">
        <v>17</v>
      </c>
      <c r="AX129" s="9" t="s">
        <v>38</v>
      </c>
      <c r="AY129" s="116" t="s">
        <v>73</v>
      </c>
    </row>
    <row r="130" spans="1:65" s="8" customFormat="1" x14ac:dyDescent="0.2">
      <c r="B130" s="107"/>
      <c r="D130" s="108" t="s">
        <v>79</v>
      </c>
      <c r="E130" s="109" t="s">
        <v>0</v>
      </c>
      <c r="F130" s="110" t="s">
        <v>151</v>
      </c>
      <c r="H130" s="109" t="s">
        <v>0</v>
      </c>
      <c r="I130" s="111"/>
      <c r="L130" s="107"/>
      <c r="M130" s="112"/>
      <c r="N130" s="113"/>
      <c r="O130" s="113"/>
      <c r="P130" s="113"/>
      <c r="Q130" s="113"/>
      <c r="R130" s="113"/>
      <c r="S130" s="113"/>
      <c r="T130" s="114"/>
      <c r="AT130" s="109" t="s">
        <v>79</v>
      </c>
      <c r="AU130" s="109" t="s">
        <v>40</v>
      </c>
      <c r="AV130" s="8" t="s">
        <v>39</v>
      </c>
      <c r="AW130" s="8" t="s">
        <v>17</v>
      </c>
      <c r="AX130" s="8" t="s">
        <v>38</v>
      </c>
      <c r="AY130" s="109" t="s">
        <v>73</v>
      </c>
    </row>
    <row r="131" spans="1:65" s="9" customFormat="1" x14ac:dyDescent="0.2">
      <c r="B131" s="115"/>
      <c r="D131" s="108" t="s">
        <v>79</v>
      </c>
      <c r="E131" s="116" t="s">
        <v>0</v>
      </c>
      <c r="F131" s="117" t="s">
        <v>280</v>
      </c>
      <c r="H131" s="118">
        <v>-1.0680000000000001</v>
      </c>
      <c r="I131" s="119"/>
      <c r="L131" s="115"/>
      <c r="M131" s="120"/>
      <c r="N131" s="121"/>
      <c r="O131" s="121"/>
      <c r="P131" s="121"/>
      <c r="Q131" s="121"/>
      <c r="R131" s="121"/>
      <c r="S131" s="121"/>
      <c r="T131" s="122"/>
      <c r="AT131" s="116" t="s">
        <v>79</v>
      </c>
      <c r="AU131" s="116" t="s">
        <v>40</v>
      </c>
      <c r="AV131" s="9" t="s">
        <v>40</v>
      </c>
      <c r="AW131" s="9" t="s">
        <v>17</v>
      </c>
      <c r="AX131" s="9" t="s">
        <v>38</v>
      </c>
      <c r="AY131" s="116" t="s">
        <v>73</v>
      </c>
    </row>
    <row r="132" spans="1:65" s="10" customFormat="1" x14ac:dyDescent="0.2">
      <c r="B132" s="123"/>
      <c r="D132" s="108" t="s">
        <v>79</v>
      </c>
      <c r="E132" s="124" t="s">
        <v>0</v>
      </c>
      <c r="F132" s="125" t="s">
        <v>80</v>
      </c>
      <c r="H132" s="126">
        <v>59.156999999999996</v>
      </c>
      <c r="I132" s="127"/>
      <c r="L132" s="123"/>
      <c r="M132" s="128"/>
      <c r="N132" s="129"/>
      <c r="O132" s="129"/>
      <c r="P132" s="129"/>
      <c r="Q132" s="129"/>
      <c r="R132" s="129"/>
      <c r="S132" s="129"/>
      <c r="T132" s="130"/>
      <c r="AT132" s="124" t="s">
        <v>79</v>
      </c>
      <c r="AU132" s="124" t="s">
        <v>40</v>
      </c>
      <c r="AV132" s="10" t="s">
        <v>42</v>
      </c>
      <c r="AW132" s="10" t="s">
        <v>17</v>
      </c>
      <c r="AX132" s="10" t="s">
        <v>39</v>
      </c>
      <c r="AY132" s="124" t="s">
        <v>73</v>
      </c>
    </row>
    <row r="133" spans="1:65" s="2" customFormat="1" ht="33" customHeight="1" x14ac:dyDescent="0.2">
      <c r="A133" s="20"/>
      <c r="B133" s="88"/>
      <c r="C133" s="89" t="s">
        <v>82</v>
      </c>
      <c r="D133" s="89" t="s">
        <v>75</v>
      </c>
      <c r="E133" s="90" t="s">
        <v>223</v>
      </c>
      <c r="F133" s="91" t="s">
        <v>224</v>
      </c>
      <c r="G133" s="92" t="s">
        <v>96</v>
      </c>
      <c r="H133" s="93">
        <v>118.31399999999999</v>
      </c>
      <c r="I133" s="94"/>
      <c r="J133" s="95">
        <f>ROUND(I133*H133,2)</f>
        <v>0</v>
      </c>
      <c r="K133" s="91" t="s">
        <v>77</v>
      </c>
      <c r="L133" s="21"/>
      <c r="M133" s="96" t="s">
        <v>0</v>
      </c>
      <c r="N133" s="97" t="s">
        <v>25</v>
      </c>
      <c r="O133" s="29"/>
      <c r="P133" s="98">
        <f>O133*H133</f>
        <v>0</v>
      </c>
      <c r="Q133" s="98">
        <v>0</v>
      </c>
      <c r="R133" s="98">
        <f>Q133*H133</f>
        <v>0</v>
      </c>
      <c r="S133" s="98">
        <v>0</v>
      </c>
      <c r="T133" s="99">
        <f>S133*H133</f>
        <v>0</v>
      </c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R133" s="100" t="s">
        <v>42</v>
      </c>
      <c r="AT133" s="100" t="s">
        <v>75</v>
      </c>
      <c r="AU133" s="100" t="s">
        <v>40</v>
      </c>
      <c r="AY133" s="11" t="s">
        <v>73</v>
      </c>
      <c r="BE133" s="101">
        <f>IF(N133="základní",J133,0)</f>
        <v>0</v>
      </c>
      <c r="BF133" s="101">
        <f>IF(N133="snížená",J133,0)</f>
        <v>0</v>
      </c>
      <c r="BG133" s="101">
        <f>IF(N133="zákl. přenesená",J133,0)</f>
        <v>0</v>
      </c>
      <c r="BH133" s="101">
        <f>IF(N133="sníž. přenesená",J133,0)</f>
        <v>0</v>
      </c>
      <c r="BI133" s="101">
        <f>IF(N133="nulová",J133,0)</f>
        <v>0</v>
      </c>
      <c r="BJ133" s="11" t="s">
        <v>39</v>
      </c>
      <c r="BK133" s="101">
        <f>ROUND(I133*H133,2)</f>
        <v>0</v>
      </c>
      <c r="BL133" s="11" t="s">
        <v>42</v>
      </c>
      <c r="BM133" s="100" t="s">
        <v>281</v>
      </c>
    </row>
    <row r="134" spans="1:65" s="2" customFormat="1" x14ac:dyDescent="0.2">
      <c r="A134" s="20"/>
      <c r="B134" s="21"/>
      <c r="C134" s="20"/>
      <c r="D134" s="102" t="s">
        <v>78</v>
      </c>
      <c r="E134" s="20"/>
      <c r="F134" s="103" t="s">
        <v>225</v>
      </c>
      <c r="G134" s="20"/>
      <c r="H134" s="20"/>
      <c r="I134" s="104"/>
      <c r="J134" s="20"/>
      <c r="K134" s="20"/>
      <c r="L134" s="21"/>
      <c r="M134" s="105"/>
      <c r="N134" s="106"/>
      <c r="O134" s="29"/>
      <c r="P134" s="29"/>
      <c r="Q134" s="29"/>
      <c r="R134" s="29"/>
      <c r="S134" s="29"/>
      <c r="T134" s="3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T134" s="11" t="s">
        <v>78</v>
      </c>
      <c r="AU134" s="11" t="s">
        <v>40</v>
      </c>
    </row>
    <row r="135" spans="1:65" s="9" customFormat="1" x14ac:dyDescent="0.2">
      <c r="B135" s="115"/>
      <c r="D135" s="108" t="s">
        <v>79</v>
      </c>
      <c r="E135" s="116" t="s">
        <v>0</v>
      </c>
      <c r="F135" s="117" t="s">
        <v>282</v>
      </c>
      <c r="H135" s="118">
        <v>118.31399999999999</v>
      </c>
      <c r="I135" s="119"/>
      <c r="L135" s="115"/>
      <c r="M135" s="120"/>
      <c r="N135" s="121"/>
      <c r="O135" s="121"/>
      <c r="P135" s="121"/>
      <c r="Q135" s="121"/>
      <c r="R135" s="121"/>
      <c r="S135" s="121"/>
      <c r="T135" s="122"/>
      <c r="AT135" s="116" t="s">
        <v>79</v>
      </c>
      <c r="AU135" s="116" t="s">
        <v>40</v>
      </c>
      <c r="AV135" s="9" t="s">
        <v>40</v>
      </c>
      <c r="AW135" s="9" t="s">
        <v>17</v>
      </c>
      <c r="AX135" s="9" t="s">
        <v>39</v>
      </c>
      <c r="AY135" s="116" t="s">
        <v>73</v>
      </c>
    </row>
    <row r="136" spans="1:65" s="2" customFormat="1" ht="37.75" customHeight="1" x14ac:dyDescent="0.2">
      <c r="A136" s="20"/>
      <c r="B136" s="88"/>
      <c r="C136" s="89" t="s">
        <v>84</v>
      </c>
      <c r="D136" s="89" t="s">
        <v>75</v>
      </c>
      <c r="E136" s="90" t="s">
        <v>137</v>
      </c>
      <c r="F136" s="91" t="s">
        <v>138</v>
      </c>
      <c r="G136" s="92" t="s">
        <v>96</v>
      </c>
      <c r="H136" s="93">
        <v>59.156999999999996</v>
      </c>
      <c r="I136" s="94"/>
      <c r="J136" s="95">
        <f>ROUND(I136*H136,2)</f>
        <v>0</v>
      </c>
      <c r="K136" s="91" t="s">
        <v>77</v>
      </c>
      <c r="L136" s="21"/>
      <c r="M136" s="96" t="s">
        <v>0</v>
      </c>
      <c r="N136" s="97" t="s">
        <v>25</v>
      </c>
      <c r="O136" s="29"/>
      <c r="P136" s="98">
        <f>O136*H136</f>
        <v>0</v>
      </c>
      <c r="Q136" s="98">
        <v>0</v>
      </c>
      <c r="R136" s="98">
        <f>Q136*H136</f>
        <v>0</v>
      </c>
      <c r="S136" s="98">
        <v>0</v>
      </c>
      <c r="T136" s="99">
        <f>S136*H136</f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00" t="s">
        <v>42</v>
      </c>
      <c r="AT136" s="100" t="s">
        <v>75</v>
      </c>
      <c r="AU136" s="100" t="s">
        <v>40</v>
      </c>
      <c r="AY136" s="11" t="s">
        <v>73</v>
      </c>
      <c r="BE136" s="101">
        <f>IF(N136="základní",J136,0)</f>
        <v>0</v>
      </c>
      <c r="BF136" s="101">
        <f>IF(N136="snížená",J136,0)</f>
        <v>0</v>
      </c>
      <c r="BG136" s="101">
        <f>IF(N136="zákl. přenesená",J136,0)</f>
        <v>0</v>
      </c>
      <c r="BH136" s="101">
        <f>IF(N136="sníž. přenesená",J136,0)</f>
        <v>0</v>
      </c>
      <c r="BI136" s="101">
        <f>IF(N136="nulová",J136,0)</f>
        <v>0</v>
      </c>
      <c r="BJ136" s="11" t="s">
        <v>39</v>
      </c>
      <c r="BK136" s="101">
        <f>ROUND(I136*H136,2)</f>
        <v>0</v>
      </c>
      <c r="BL136" s="11" t="s">
        <v>42</v>
      </c>
      <c r="BM136" s="100" t="s">
        <v>283</v>
      </c>
    </row>
    <row r="137" spans="1:65" s="2" customFormat="1" x14ac:dyDescent="0.2">
      <c r="A137" s="20"/>
      <c r="B137" s="21"/>
      <c r="C137" s="20"/>
      <c r="D137" s="102" t="s">
        <v>78</v>
      </c>
      <c r="E137" s="20"/>
      <c r="F137" s="103" t="s">
        <v>139</v>
      </c>
      <c r="G137" s="20"/>
      <c r="H137" s="20"/>
      <c r="I137" s="104"/>
      <c r="J137" s="20"/>
      <c r="K137" s="20"/>
      <c r="L137" s="21"/>
      <c r="M137" s="105"/>
      <c r="N137" s="106"/>
      <c r="O137" s="29"/>
      <c r="P137" s="29"/>
      <c r="Q137" s="29"/>
      <c r="R137" s="29"/>
      <c r="S137" s="29"/>
      <c r="T137" s="3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T137" s="11" t="s">
        <v>78</v>
      </c>
      <c r="AU137" s="11" t="s">
        <v>40</v>
      </c>
    </row>
    <row r="138" spans="1:65" s="9" customFormat="1" x14ac:dyDescent="0.2">
      <c r="B138" s="115"/>
      <c r="D138" s="108" t="s">
        <v>79</v>
      </c>
      <c r="E138" s="116" t="s">
        <v>0</v>
      </c>
      <c r="F138" s="117" t="s">
        <v>284</v>
      </c>
      <c r="H138" s="118">
        <v>59.156999999999996</v>
      </c>
      <c r="I138" s="119"/>
      <c r="L138" s="115"/>
      <c r="M138" s="120"/>
      <c r="N138" s="121"/>
      <c r="O138" s="121"/>
      <c r="P138" s="121"/>
      <c r="Q138" s="121"/>
      <c r="R138" s="121"/>
      <c r="S138" s="121"/>
      <c r="T138" s="122"/>
      <c r="AT138" s="116" t="s">
        <v>79</v>
      </c>
      <c r="AU138" s="116" t="s">
        <v>40</v>
      </c>
      <c r="AV138" s="9" t="s">
        <v>40</v>
      </c>
      <c r="AW138" s="9" t="s">
        <v>17</v>
      </c>
      <c r="AX138" s="9" t="s">
        <v>39</v>
      </c>
      <c r="AY138" s="116" t="s">
        <v>73</v>
      </c>
    </row>
    <row r="139" spans="1:65" s="2" customFormat="1" ht="37.75" customHeight="1" x14ac:dyDescent="0.2">
      <c r="A139" s="20"/>
      <c r="B139" s="88"/>
      <c r="C139" s="89" t="s">
        <v>87</v>
      </c>
      <c r="D139" s="89" t="s">
        <v>75</v>
      </c>
      <c r="E139" s="90" t="s">
        <v>140</v>
      </c>
      <c r="F139" s="91" t="s">
        <v>141</v>
      </c>
      <c r="G139" s="92" t="s">
        <v>96</v>
      </c>
      <c r="H139" s="93">
        <v>295.78500000000003</v>
      </c>
      <c r="I139" s="94"/>
      <c r="J139" s="95">
        <f>ROUND(I139*H139,2)</f>
        <v>0</v>
      </c>
      <c r="K139" s="91" t="s">
        <v>77</v>
      </c>
      <c r="L139" s="21"/>
      <c r="M139" s="96" t="s">
        <v>0</v>
      </c>
      <c r="N139" s="97" t="s">
        <v>25</v>
      </c>
      <c r="O139" s="29"/>
      <c r="P139" s="98">
        <f>O139*H139</f>
        <v>0</v>
      </c>
      <c r="Q139" s="98">
        <v>0</v>
      </c>
      <c r="R139" s="98">
        <f>Q139*H139</f>
        <v>0</v>
      </c>
      <c r="S139" s="98">
        <v>0</v>
      </c>
      <c r="T139" s="99">
        <f>S139*H139</f>
        <v>0</v>
      </c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R139" s="100" t="s">
        <v>42</v>
      </c>
      <c r="AT139" s="100" t="s">
        <v>75</v>
      </c>
      <c r="AU139" s="100" t="s">
        <v>40</v>
      </c>
      <c r="AY139" s="11" t="s">
        <v>73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11" t="s">
        <v>39</v>
      </c>
      <c r="BK139" s="101">
        <f>ROUND(I139*H139,2)</f>
        <v>0</v>
      </c>
      <c r="BL139" s="11" t="s">
        <v>42</v>
      </c>
      <c r="BM139" s="100" t="s">
        <v>285</v>
      </c>
    </row>
    <row r="140" spans="1:65" s="2" customFormat="1" x14ac:dyDescent="0.2">
      <c r="A140" s="20"/>
      <c r="B140" s="21"/>
      <c r="C140" s="20"/>
      <c r="D140" s="102" t="s">
        <v>78</v>
      </c>
      <c r="E140" s="20"/>
      <c r="F140" s="103" t="s">
        <v>142</v>
      </c>
      <c r="G140" s="20"/>
      <c r="H140" s="20"/>
      <c r="I140" s="104"/>
      <c r="J140" s="20"/>
      <c r="K140" s="20"/>
      <c r="L140" s="21"/>
      <c r="M140" s="105"/>
      <c r="N140" s="106"/>
      <c r="O140" s="29"/>
      <c r="P140" s="29"/>
      <c r="Q140" s="29"/>
      <c r="R140" s="29"/>
      <c r="S140" s="29"/>
      <c r="T140" s="3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T140" s="11" t="s">
        <v>78</v>
      </c>
      <c r="AU140" s="11" t="s">
        <v>40</v>
      </c>
    </row>
    <row r="141" spans="1:65" s="9" customFormat="1" x14ac:dyDescent="0.2">
      <c r="B141" s="115"/>
      <c r="D141" s="108" t="s">
        <v>79</v>
      </c>
      <c r="E141" s="116" t="s">
        <v>0</v>
      </c>
      <c r="F141" s="117" t="s">
        <v>286</v>
      </c>
      <c r="H141" s="118">
        <v>295.78500000000003</v>
      </c>
      <c r="I141" s="119"/>
      <c r="L141" s="115"/>
      <c r="M141" s="120"/>
      <c r="N141" s="121"/>
      <c r="O141" s="121"/>
      <c r="P141" s="121"/>
      <c r="Q141" s="121"/>
      <c r="R141" s="121"/>
      <c r="S141" s="121"/>
      <c r="T141" s="122"/>
      <c r="AT141" s="116" t="s">
        <v>79</v>
      </c>
      <c r="AU141" s="116" t="s">
        <v>40</v>
      </c>
      <c r="AV141" s="9" t="s">
        <v>40</v>
      </c>
      <c r="AW141" s="9" t="s">
        <v>17</v>
      </c>
      <c r="AX141" s="9" t="s">
        <v>39</v>
      </c>
      <c r="AY141" s="116" t="s">
        <v>73</v>
      </c>
    </row>
    <row r="142" spans="1:65" s="2" customFormat="1" ht="24.15" customHeight="1" x14ac:dyDescent="0.2">
      <c r="A142" s="20"/>
      <c r="B142" s="88"/>
      <c r="C142" s="89" t="s">
        <v>89</v>
      </c>
      <c r="D142" s="89" t="s">
        <v>75</v>
      </c>
      <c r="E142" s="90" t="s">
        <v>143</v>
      </c>
      <c r="F142" s="91" t="s">
        <v>92</v>
      </c>
      <c r="G142" s="92" t="s">
        <v>88</v>
      </c>
      <c r="H142" s="93">
        <v>106.483</v>
      </c>
      <c r="I142" s="94"/>
      <c r="J142" s="95">
        <f>ROUND(I142*H142,2)</f>
        <v>0</v>
      </c>
      <c r="K142" s="91" t="s">
        <v>77</v>
      </c>
      <c r="L142" s="21"/>
      <c r="M142" s="96" t="s">
        <v>0</v>
      </c>
      <c r="N142" s="97" t="s">
        <v>25</v>
      </c>
      <c r="O142" s="29"/>
      <c r="P142" s="98">
        <f>O142*H142</f>
        <v>0</v>
      </c>
      <c r="Q142" s="98">
        <v>0</v>
      </c>
      <c r="R142" s="98">
        <f>Q142*H142</f>
        <v>0</v>
      </c>
      <c r="S142" s="98">
        <v>0</v>
      </c>
      <c r="T142" s="99">
        <f>S142*H142</f>
        <v>0</v>
      </c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R142" s="100" t="s">
        <v>42</v>
      </c>
      <c r="AT142" s="100" t="s">
        <v>75</v>
      </c>
      <c r="AU142" s="100" t="s">
        <v>40</v>
      </c>
      <c r="AY142" s="11" t="s">
        <v>73</v>
      </c>
      <c r="BE142" s="101">
        <f>IF(N142="základní",J142,0)</f>
        <v>0</v>
      </c>
      <c r="BF142" s="101">
        <f>IF(N142="snížená",J142,0)</f>
        <v>0</v>
      </c>
      <c r="BG142" s="101">
        <f>IF(N142="zákl. přenesená",J142,0)</f>
        <v>0</v>
      </c>
      <c r="BH142" s="101">
        <f>IF(N142="sníž. přenesená",J142,0)</f>
        <v>0</v>
      </c>
      <c r="BI142" s="101">
        <f>IF(N142="nulová",J142,0)</f>
        <v>0</v>
      </c>
      <c r="BJ142" s="11" t="s">
        <v>39</v>
      </c>
      <c r="BK142" s="101">
        <f>ROUND(I142*H142,2)</f>
        <v>0</v>
      </c>
      <c r="BL142" s="11" t="s">
        <v>42</v>
      </c>
      <c r="BM142" s="100" t="s">
        <v>287</v>
      </c>
    </row>
    <row r="143" spans="1:65" s="2" customFormat="1" x14ac:dyDescent="0.2">
      <c r="A143" s="20"/>
      <c r="B143" s="21"/>
      <c r="C143" s="20"/>
      <c r="D143" s="102" t="s">
        <v>78</v>
      </c>
      <c r="E143" s="20"/>
      <c r="F143" s="103" t="s">
        <v>144</v>
      </c>
      <c r="G143" s="20"/>
      <c r="H143" s="20"/>
      <c r="I143" s="104"/>
      <c r="J143" s="20"/>
      <c r="K143" s="20"/>
      <c r="L143" s="21"/>
      <c r="M143" s="105"/>
      <c r="N143" s="106"/>
      <c r="O143" s="29"/>
      <c r="P143" s="29"/>
      <c r="Q143" s="29"/>
      <c r="R143" s="29"/>
      <c r="S143" s="29"/>
      <c r="T143" s="3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T143" s="11" t="s">
        <v>78</v>
      </c>
      <c r="AU143" s="11" t="s">
        <v>40</v>
      </c>
    </row>
    <row r="144" spans="1:65" s="9" customFormat="1" x14ac:dyDescent="0.2">
      <c r="B144" s="115"/>
      <c r="D144" s="108" t="s">
        <v>79</v>
      </c>
      <c r="E144" s="116" t="s">
        <v>0</v>
      </c>
      <c r="F144" s="117" t="s">
        <v>288</v>
      </c>
      <c r="H144" s="118">
        <v>106.483</v>
      </c>
      <c r="I144" s="119"/>
      <c r="L144" s="115"/>
      <c r="M144" s="120"/>
      <c r="N144" s="121"/>
      <c r="O144" s="121"/>
      <c r="P144" s="121"/>
      <c r="Q144" s="121"/>
      <c r="R144" s="121"/>
      <c r="S144" s="121"/>
      <c r="T144" s="122"/>
      <c r="AT144" s="116" t="s">
        <v>79</v>
      </c>
      <c r="AU144" s="116" t="s">
        <v>40</v>
      </c>
      <c r="AV144" s="9" t="s">
        <v>40</v>
      </c>
      <c r="AW144" s="9" t="s">
        <v>17</v>
      </c>
      <c r="AX144" s="9" t="s">
        <v>39</v>
      </c>
      <c r="AY144" s="116" t="s">
        <v>73</v>
      </c>
    </row>
    <row r="145" spans="1:65" s="2" customFormat="1" ht="24.15" customHeight="1" x14ac:dyDescent="0.2">
      <c r="A145" s="20"/>
      <c r="B145" s="88"/>
      <c r="C145" s="89" t="s">
        <v>45</v>
      </c>
      <c r="D145" s="89" t="s">
        <v>75</v>
      </c>
      <c r="E145" s="90" t="s">
        <v>289</v>
      </c>
      <c r="F145" s="91" t="s">
        <v>290</v>
      </c>
      <c r="G145" s="92" t="s">
        <v>96</v>
      </c>
      <c r="H145" s="93">
        <v>1.181</v>
      </c>
      <c r="I145" s="94"/>
      <c r="J145" s="95">
        <f>ROUND(I145*H145,2)</f>
        <v>0</v>
      </c>
      <c r="K145" s="91" t="s">
        <v>77</v>
      </c>
      <c r="L145" s="21"/>
      <c r="M145" s="96" t="s">
        <v>0</v>
      </c>
      <c r="N145" s="97" t="s">
        <v>25</v>
      </c>
      <c r="O145" s="29"/>
      <c r="P145" s="98">
        <f>O145*H145</f>
        <v>0</v>
      </c>
      <c r="Q145" s="98">
        <v>0</v>
      </c>
      <c r="R145" s="98">
        <f>Q145*H145</f>
        <v>0</v>
      </c>
      <c r="S145" s="98">
        <v>0</v>
      </c>
      <c r="T145" s="99">
        <f>S145*H145</f>
        <v>0</v>
      </c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R145" s="100" t="s">
        <v>42</v>
      </c>
      <c r="AT145" s="100" t="s">
        <v>75</v>
      </c>
      <c r="AU145" s="100" t="s">
        <v>40</v>
      </c>
      <c r="AY145" s="11" t="s">
        <v>73</v>
      </c>
      <c r="BE145" s="101">
        <f>IF(N145="základní",J145,0)</f>
        <v>0</v>
      </c>
      <c r="BF145" s="101">
        <f>IF(N145="snížená",J145,0)</f>
        <v>0</v>
      </c>
      <c r="BG145" s="101">
        <f>IF(N145="zákl. přenesená",J145,0)</f>
        <v>0</v>
      </c>
      <c r="BH145" s="101">
        <f>IF(N145="sníž. přenesená",J145,0)</f>
        <v>0</v>
      </c>
      <c r="BI145" s="101">
        <f>IF(N145="nulová",J145,0)</f>
        <v>0</v>
      </c>
      <c r="BJ145" s="11" t="s">
        <v>39</v>
      </c>
      <c r="BK145" s="101">
        <f>ROUND(I145*H145,2)</f>
        <v>0</v>
      </c>
      <c r="BL145" s="11" t="s">
        <v>42</v>
      </c>
      <c r="BM145" s="100" t="s">
        <v>291</v>
      </c>
    </row>
    <row r="146" spans="1:65" s="2" customFormat="1" x14ac:dyDescent="0.2">
      <c r="A146" s="20"/>
      <c r="B146" s="21"/>
      <c r="C146" s="20"/>
      <c r="D146" s="102" t="s">
        <v>78</v>
      </c>
      <c r="E146" s="20"/>
      <c r="F146" s="103" t="s">
        <v>292</v>
      </c>
      <c r="G146" s="20"/>
      <c r="H146" s="20"/>
      <c r="I146" s="104"/>
      <c r="J146" s="20"/>
      <c r="K146" s="20"/>
      <c r="L146" s="21"/>
      <c r="M146" s="105"/>
      <c r="N146" s="106"/>
      <c r="O146" s="29"/>
      <c r="P146" s="29"/>
      <c r="Q146" s="29"/>
      <c r="R146" s="29"/>
      <c r="S146" s="29"/>
      <c r="T146" s="3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T146" s="11" t="s">
        <v>78</v>
      </c>
      <c r="AU146" s="11" t="s">
        <v>40</v>
      </c>
    </row>
    <row r="147" spans="1:65" s="8" customFormat="1" x14ac:dyDescent="0.2">
      <c r="B147" s="107"/>
      <c r="D147" s="108" t="s">
        <v>79</v>
      </c>
      <c r="E147" s="109" t="s">
        <v>0</v>
      </c>
      <c r="F147" s="110" t="s">
        <v>293</v>
      </c>
      <c r="H147" s="109" t="s">
        <v>0</v>
      </c>
      <c r="I147" s="111"/>
      <c r="L147" s="107"/>
      <c r="M147" s="112"/>
      <c r="N147" s="113"/>
      <c r="O147" s="113"/>
      <c r="P147" s="113"/>
      <c r="Q147" s="113"/>
      <c r="R147" s="113"/>
      <c r="S147" s="113"/>
      <c r="T147" s="114"/>
      <c r="AT147" s="109" t="s">
        <v>79</v>
      </c>
      <c r="AU147" s="109" t="s">
        <v>40</v>
      </c>
      <c r="AV147" s="8" t="s">
        <v>39</v>
      </c>
      <c r="AW147" s="8" t="s">
        <v>17</v>
      </c>
      <c r="AX147" s="8" t="s">
        <v>38</v>
      </c>
      <c r="AY147" s="109" t="s">
        <v>73</v>
      </c>
    </row>
    <row r="148" spans="1:65" s="9" customFormat="1" x14ac:dyDescent="0.2">
      <c r="B148" s="115"/>
      <c r="D148" s="108" t="s">
        <v>79</v>
      </c>
      <c r="E148" s="116" t="s">
        <v>0</v>
      </c>
      <c r="F148" s="117" t="s">
        <v>294</v>
      </c>
      <c r="H148" s="118">
        <v>1.181</v>
      </c>
      <c r="I148" s="119"/>
      <c r="L148" s="115"/>
      <c r="M148" s="120"/>
      <c r="N148" s="121"/>
      <c r="O148" s="121"/>
      <c r="P148" s="121"/>
      <c r="Q148" s="121"/>
      <c r="R148" s="121"/>
      <c r="S148" s="121"/>
      <c r="T148" s="122"/>
      <c r="AT148" s="116" t="s">
        <v>79</v>
      </c>
      <c r="AU148" s="116" t="s">
        <v>40</v>
      </c>
      <c r="AV148" s="9" t="s">
        <v>40</v>
      </c>
      <c r="AW148" s="9" t="s">
        <v>17</v>
      </c>
      <c r="AX148" s="9" t="s">
        <v>39</v>
      </c>
      <c r="AY148" s="116" t="s">
        <v>73</v>
      </c>
    </row>
    <row r="149" spans="1:65" s="2" customFormat="1" ht="16.5" customHeight="1" x14ac:dyDescent="0.2">
      <c r="A149" s="20"/>
      <c r="B149" s="88"/>
      <c r="C149" s="134" t="s">
        <v>90</v>
      </c>
      <c r="D149" s="134" t="s">
        <v>133</v>
      </c>
      <c r="E149" s="135" t="s">
        <v>295</v>
      </c>
      <c r="F149" s="136" t="s">
        <v>296</v>
      </c>
      <c r="G149" s="137" t="s">
        <v>88</v>
      </c>
      <c r="H149" s="138">
        <v>2.3620000000000001</v>
      </c>
      <c r="I149" s="139"/>
      <c r="J149" s="140">
        <f>ROUND(I149*H149,2)</f>
        <v>0</v>
      </c>
      <c r="K149" s="136" t="s">
        <v>77</v>
      </c>
      <c r="L149" s="141"/>
      <c r="M149" s="142" t="s">
        <v>0</v>
      </c>
      <c r="N149" s="143" t="s">
        <v>25</v>
      </c>
      <c r="O149" s="29"/>
      <c r="P149" s="98">
        <f>O149*H149</f>
        <v>0</v>
      </c>
      <c r="Q149" s="98">
        <v>1</v>
      </c>
      <c r="R149" s="98">
        <f>Q149*H149</f>
        <v>2.3620000000000001</v>
      </c>
      <c r="S149" s="98">
        <v>0</v>
      </c>
      <c r="T149" s="99">
        <f>S149*H149</f>
        <v>0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R149" s="100" t="s">
        <v>84</v>
      </c>
      <c r="AT149" s="100" t="s">
        <v>133</v>
      </c>
      <c r="AU149" s="100" t="s">
        <v>40</v>
      </c>
      <c r="AY149" s="11" t="s">
        <v>73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1" t="s">
        <v>39</v>
      </c>
      <c r="BK149" s="101">
        <f>ROUND(I149*H149,2)</f>
        <v>0</v>
      </c>
      <c r="BL149" s="11" t="s">
        <v>42</v>
      </c>
      <c r="BM149" s="100" t="s">
        <v>297</v>
      </c>
    </row>
    <row r="150" spans="1:65" s="9" customFormat="1" x14ac:dyDescent="0.2">
      <c r="B150" s="115"/>
      <c r="D150" s="108" t="s">
        <v>79</v>
      </c>
      <c r="E150" s="116" t="s">
        <v>0</v>
      </c>
      <c r="F150" s="117" t="s">
        <v>298</v>
      </c>
      <c r="H150" s="118">
        <v>2.3620000000000001</v>
      </c>
      <c r="I150" s="119"/>
      <c r="L150" s="115"/>
      <c r="M150" s="120"/>
      <c r="N150" s="121"/>
      <c r="O150" s="121"/>
      <c r="P150" s="121"/>
      <c r="Q150" s="121"/>
      <c r="R150" s="121"/>
      <c r="S150" s="121"/>
      <c r="T150" s="122"/>
      <c r="AT150" s="116" t="s">
        <v>79</v>
      </c>
      <c r="AU150" s="116" t="s">
        <v>40</v>
      </c>
      <c r="AV150" s="9" t="s">
        <v>40</v>
      </c>
      <c r="AW150" s="9" t="s">
        <v>17</v>
      </c>
      <c r="AX150" s="9" t="s">
        <v>39</v>
      </c>
      <c r="AY150" s="116" t="s">
        <v>73</v>
      </c>
    </row>
    <row r="151" spans="1:65" s="2" customFormat="1" ht="24.15" customHeight="1" x14ac:dyDescent="0.2">
      <c r="A151" s="20"/>
      <c r="B151" s="88"/>
      <c r="C151" s="89" t="s">
        <v>46</v>
      </c>
      <c r="D151" s="89" t="s">
        <v>75</v>
      </c>
      <c r="E151" s="90" t="s">
        <v>226</v>
      </c>
      <c r="F151" s="91" t="s">
        <v>227</v>
      </c>
      <c r="G151" s="92" t="s">
        <v>96</v>
      </c>
      <c r="H151" s="93">
        <v>1.0680000000000001</v>
      </c>
      <c r="I151" s="94"/>
      <c r="J151" s="95">
        <f>ROUND(I151*H151,2)</f>
        <v>0</v>
      </c>
      <c r="K151" s="91" t="s">
        <v>77</v>
      </c>
      <c r="L151" s="21"/>
      <c r="M151" s="96" t="s">
        <v>0</v>
      </c>
      <c r="N151" s="97" t="s">
        <v>25</v>
      </c>
      <c r="O151" s="29"/>
      <c r="P151" s="98">
        <f>O151*H151</f>
        <v>0</v>
      </c>
      <c r="Q151" s="98">
        <v>0</v>
      </c>
      <c r="R151" s="98">
        <f>Q151*H151</f>
        <v>0</v>
      </c>
      <c r="S151" s="98">
        <v>0</v>
      </c>
      <c r="T151" s="99">
        <f>S151*H151</f>
        <v>0</v>
      </c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R151" s="100" t="s">
        <v>42</v>
      </c>
      <c r="AT151" s="100" t="s">
        <v>75</v>
      </c>
      <c r="AU151" s="100" t="s">
        <v>40</v>
      </c>
      <c r="AY151" s="11" t="s">
        <v>73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1" t="s">
        <v>39</v>
      </c>
      <c r="BK151" s="101">
        <f>ROUND(I151*H151,2)</f>
        <v>0</v>
      </c>
      <c r="BL151" s="11" t="s">
        <v>42</v>
      </c>
      <c r="BM151" s="100" t="s">
        <v>299</v>
      </c>
    </row>
    <row r="152" spans="1:65" s="2" customFormat="1" x14ac:dyDescent="0.2">
      <c r="A152" s="20"/>
      <c r="B152" s="21"/>
      <c r="C152" s="20"/>
      <c r="D152" s="102" t="s">
        <v>78</v>
      </c>
      <c r="E152" s="20"/>
      <c r="F152" s="103" t="s">
        <v>228</v>
      </c>
      <c r="G152" s="20"/>
      <c r="H152" s="20"/>
      <c r="I152" s="104"/>
      <c r="J152" s="20"/>
      <c r="K152" s="20"/>
      <c r="L152" s="21"/>
      <c r="M152" s="105"/>
      <c r="N152" s="106"/>
      <c r="O152" s="29"/>
      <c r="P152" s="29"/>
      <c r="Q152" s="29"/>
      <c r="R152" s="29"/>
      <c r="S152" s="29"/>
      <c r="T152" s="3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T152" s="11" t="s">
        <v>78</v>
      </c>
      <c r="AU152" s="11" t="s">
        <v>40</v>
      </c>
    </row>
    <row r="153" spans="1:65" s="8" customFormat="1" x14ac:dyDescent="0.2">
      <c r="B153" s="107"/>
      <c r="D153" s="108" t="s">
        <v>79</v>
      </c>
      <c r="E153" s="109" t="s">
        <v>0</v>
      </c>
      <c r="F153" s="110" t="s">
        <v>267</v>
      </c>
      <c r="H153" s="109" t="s">
        <v>0</v>
      </c>
      <c r="I153" s="111"/>
      <c r="L153" s="107"/>
      <c r="M153" s="112"/>
      <c r="N153" s="113"/>
      <c r="O153" s="113"/>
      <c r="P153" s="113"/>
      <c r="Q153" s="113"/>
      <c r="R153" s="113"/>
      <c r="S153" s="113"/>
      <c r="T153" s="114"/>
      <c r="AT153" s="109" t="s">
        <v>79</v>
      </c>
      <c r="AU153" s="109" t="s">
        <v>40</v>
      </c>
      <c r="AV153" s="8" t="s">
        <v>39</v>
      </c>
      <c r="AW153" s="8" t="s">
        <v>17</v>
      </c>
      <c r="AX153" s="8" t="s">
        <v>38</v>
      </c>
      <c r="AY153" s="109" t="s">
        <v>73</v>
      </c>
    </row>
    <row r="154" spans="1:65" s="9" customFormat="1" x14ac:dyDescent="0.2">
      <c r="B154" s="115"/>
      <c r="D154" s="108" t="s">
        <v>79</v>
      </c>
      <c r="E154" s="116" t="s">
        <v>0</v>
      </c>
      <c r="F154" s="117" t="s">
        <v>300</v>
      </c>
      <c r="H154" s="118">
        <v>1.0680000000000001</v>
      </c>
      <c r="I154" s="119"/>
      <c r="L154" s="115"/>
      <c r="M154" s="120"/>
      <c r="N154" s="121"/>
      <c r="O154" s="121"/>
      <c r="P154" s="121"/>
      <c r="Q154" s="121"/>
      <c r="R154" s="121"/>
      <c r="S154" s="121"/>
      <c r="T154" s="122"/>
      <c r="AT154" s="116" t="s">
        <v>79</v>
      </c>
      <c r="AU154" s="116" t="s">
        <v>40</v>
      </c>
      <c r="AV154" s="9" t="s">
        <v>40</v>
      </c>
      <c r="AW154" s="9" t="s">
        <v>17</v>
      </c>
      <c r="AX154" s="9" t="s">
        <v>39</v>
      </c>
      <c r="AY154" s="116" t="s">
        <v>73</v>
      </c>
    </row>
    <row r="155" spans="1:65" s="2" customFormat="1" ht="37.75" customHeight="1" x14ac:dyDescent="0.2">
      <c r="A155" s="20"/>
      <c r="B155" s="88"/>
      <c r="C155" s="89" t="s">
        <v>91</v>
      </c>
      <c r="D155" s="89" t="s">
        <v>75</v>
      </c>
      <c r="E155" s="90" t="s">
        <v>301</v>
      </c>
      <c r="F155" s="91" t="s">
        <v>302</v>
      </c>
      <c r="G155" s="92" t="s">
        <v>96</v>
      </c>
      <c r="H155" s="93">
        <v>2.67</v>
      </c>
      <c r="I155" s="94"/>
      <c r="J155" s="95">
        <f>ROUND(I155*H155,2)</f>
        <v>0</v>
      </c>
      <c r="K155" s="91" t="s">
        <v>77</v>
      </c>
      <c r="L155" s="21"/>
      <c r="M155" s="96" t="s">
        <v>0</v>
      </c>
      <c r="N155" s="97" t="s">
        <v>25</v>
      </c>
      <c r="O155" s="29"/>
      <c r="P155" s="98">
        <f>O155*H155</f>
        <v>0</v>
      </c>
      <c r="Q155" s="98">
        <v>0</v>
      </c>
      <c r="R155" s="98">
        <f>Q155*H155</f>
        <v>0</v>
      </c>
      <c r="S155" s="98">
        <v>0</v>
      </c>
      <c r="T155" s="99">
        <f>S155*H155</f>
        <v>0</v>
      </c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R155" s="100" t="s">
        <v>42</v>
      </c>
      <c r="AT155" s="100" t="s">
        <v>75</v>
      </c>
      <c r="AU155" s="100" t="s">
        <v>40</v>
      </c>
      <c r="AY155" s="11" t="s">
        <v>73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1" t="s">
        <v>39</v>
      </c>
      <c r="BK155" s="101">
        <f>ROUND(I155*H155,2)</f>
        <v>0</v>
      </c>
      <c r="BL155" s="11" t="s">
        <v>42</v>
      </c>
      <c r="BM155" s="100" t="s">
        <v>303</v>
      </c>
    </row>
    <row r="156" spans="1:65" s="2" customFormat="1" x14ac:dyDescent="0.2">
      <c r="A156" s="20"/>
      <c r="B156" s="21"/>
      <c r="C156" s="20"/>
      <c r="D156" s="102" t="s">
        <v>78</v>
      </c>
      <c r="E156" s="20"/>
      <c r="F156" s="103" t="s">
        <v>304</v>
      </c>
      <c r="G156" s="20"/>
      <c r="H156" s="20"/>
      <c r="I156" s="104"/>
      <c r="J156" s="20"/>
      <c r="K156" s="20"/>
      <c r="L156" s="21"/>
      <c r="M156" s="105"/>
      <c r="N156" s="106"/>
      <c r="O156" s="29"/>
      <c r="P156" s="29"/>
      <c r="Q156" s="29"/>
      <c r="R156" s="29"/>
      <c r="S156" s="29"/>
      <c r="T156" s="3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T156" s="11" t="s">
        <v>78</v>
      </c>
      <c r="AU156" s="11" t="s">
        <v>40</v>
      </c>
    </row>
    <row r="157" spans="1:65" s="8" customFormat="1" x14ac:dyDescent="0.2">
      <c r="B157" s="107"/>
      <c r="D157" s="108" t="s">
        <v>79</v>
      </c>
      <c r="E157" s="109" t="s">
        <v>0</v>
      </c>
      <c r="F157" s="110" t="s">
        <v>267</v>
      </c>
      <c r="H157" s="109" t="s">
        <v>0</v>
      </c>
      <c r="I157" s="111"/>
      <c r="L157" s="107"/>
      <c r="M157" s="112"/>
      <c r="N157" s="113"/>
      <c r="O157" s="113"/>
      <c r="P157" s="113"/>
      <c r="Q157" s="113"/>
      <c r="R157" s="113"/>
      <c r="S157" s="113"/>
      <c r="T157" s="114"/>
      <c r="AT157" s="109" t="s">
        <v>79</v>
      </c>
      <c r="AU157" s="109" t="s">
        <v>40</v>
      </c>
      <c r="AV157" s="8" t="s">
        <v>39</v>
      </c>
      <c r="AW157" s="8" t="s">
        <v>17</v>
      </c>
      <c r="AX157" s="8" t="s">
        <v>38</v>
      </c>
      <c r="AY157" s="109" t="s">
        <v>73</v>
      </c>
    </row>
    <row r="158" spans="1:65" s="9" customFormat="1" x14ac:dyDescent="0.2">
      <c r="B158" s="115"/>
      <c r="D158" s="108" t="s">
        <v>79</v>
      </c>
      <c r="E158" s="116" t="s">
        <v>0</v>
      </c>
      <c r="F158" s="117" t="s">
        <v>305</v>
      </c>
      <c r="H158" s="118">
        <v>2.67</v>
      </c>
      <c r="I158" s="119"/>
      <c r="L158" s="115"/>
      <c r="M158" s="120"/>
      <c r="N158" s="121"/>
      <c r="O158" s="121"/>
      <c r="P158" s="121"/>
      <c r="Q158" s="121"/>
      <c r="R158" s="121"/>
      <c r="S158" s="121"/>
      <c r="T158" s="122"/>
      <c r="AT158" s="116" t="s">
        <v>79</v>
      </c>
      <c r="AU158" s="116" t="s">
        <v>40</v>
      </c>
      <c r="AV158" s="9" t="s">
        <v>40</v>
      </c>
      <c r="AW158" s="9" t="s">
        <v>17</v>
      </c>
      <c r="AX158" s="9" t="s">
        <v>39</v>
      </c>
      <c r="AY158" s="116" t="s">
        <v>73</v>
      </c>
    </row>
    <row r="159" spans="1:65" s="2" customFormat="1" ht="16.5" customHeight="1" x14ac:dyDescent="0.2">
      <c r="A159" s="20"/>
      <c r="B159" s="88"/>
      <c r="C159" s="134" t="s">
        <v>4</v>
      </c>
      <c r="D159" s="134" t="s">
        <v>133</v>
      </c>
      <c r="E159" s="135" t="s">
        <v>306</v>
      </c>
      <c r="F159" s="136" t="s">
        <v>307</v>
      </c>
      <c r="G159" s="137" t="s">
        <v>88</v>
      </c>
      <c r="H159" s="138">
        <v>4.806</v>
      </c>
      <c r="I159" s="139"/>
      <c r="J159" s="140">
        <f>ROUND(I159*H159,2)</f>
        <v>0</v>
      </c>
      <c r="K159" s="136" t="s">
        <v>77</v>
      </c>
      <c r="L159" s="141"/>
      <c r="M159" s="142" t="s">
        <v>0</v>
      </c>
      <c r="N159" s="143" t="s">
        <v>25</v>
      </c>
      <c r="O159" s="29"/>
      <c r="P159" s="98">
        <f>O159*H159</f>
        <v>0</v>
      </c>
      <c r="Q159" s="98">
        <v>1</v>
      </c>
      <c r="R159" s="98">
        <f>Q159*H159</f>
        <v>4.806</v>
      </c>
      <c r="S159" s="98">
        <v>0</v>
      </c>
      <c r="T159" s="99">
        <f>S159*H159</f>
        <v>0</v>
      </c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R159" s="100" t="s">
        <v>84</v>
      </c>
      <c r="AT159" s="100" t="s">
        <v>133</v>
      </c>
      <c r="AU159" s="100" t="s">
        <v>40</v>
      </c>
      <c r="AY159" s="11" t="s">
        <v>73</v>
      </c>
      <c r="BE159" s="101">
        <f>IF(N159="základní",J159,0)</f>
        <v>0</v>
      </c>
      <c r="BF159" s="101">
        <f>IF(N159="snížená",J159,0)</f>
        <v>0</v>
      </c>
      <c r="BG159" s="101">
        <f>IF(N159="zákl. přenesená",J159,0)</f>
        <v>0</v>
      </c>
      <c r="BH159" s="101">
        <f>IF(N159="sníž. přenesená",J159,0)</f>
        <v>0</v>
      </c>
      <c r="BI159" s="101">
        <f>IF(N159="nulová",J159,0)</f>
        <v>0</v>
      </c>
      <c r="BJ159" s="11" t="s">
        <v>39</v>
      </c>
      <c r="BK159" s="101">
        <f>ROUND(I159*H159,2)</f>
        <v>0</v>
      </c>
      <c r="BL159" s="11" t="s">
        <v>42</v>
      </c>
      <c r="BM159" s="100" t="s">
        <v>308</v>
      </c>
    </row>
    <row r="160" spans="1:65" s="9" customFormat="1" x14ac:dyDescent="0.2">
      <c r="B160" s="115"/>
      <c r="D160" s="108" t="s">
        <v>79</v>
      </c>
      <c r="E160" s="116" t="s">
        <v>0</v>
      </c>
      <c r="F160" s="117" t="s">
        <v>309</v>
      </c>
      <c r="H160" s="118">
        <v>4.806</v>
      </c>
      <c r="I160" s="119"/>
      <c r="L160" s="115"/>
      <c r="M160" s="120"/>
      <c r="N160" s="121"/>
      <c r="O160" s="121"/>
      <c r="P160" s="121"/>
      <c r="Q160" s="121"/>
      <c r="R160" s="121"/>
      <c r="S160" s="121"/>
      <c r="T160" s="122"/>
      <c r="AT160" s="116" t="s">
        <v>79</v>
      </c>
      <c r="AU160" s="116" t="s">
        <v>40</v>
      </c>
      <c r="AV160" s="9" t="s">
        <v>40</v>
      </c>
      <c r="AW160" s="9" t="s">
        <v>17</v>
      </c>
      <c r="AX160" s="9" t="s">
        <v>39</v>
      </c>
      <c r="AY160" s="116" t="s">
        <v>73</v>
      </c>
    </row>
    <row r="161" spans="1:65" s="7" customFormat="1" ht="22.75" customHeight="1" x14ac:dyDescent="0.25">
      <c r="B161" s="75"/>
      <c r="D161" s="76" t="s">
        <v>37</v>
      </c>
      <c r="E161" s="86" t="s">
        <v>40</v>
      </c>
      <c r="F161" s="86" t="s">
        <v>152</v>
      </c>
      <c r="I161" s="78"/>
      <c r="J161" s="87">
        <f>BK161</f>
        <v>0</v>
      </c>
      <c r="L161" s="75"/>
      <c r="M161" s="80"/>
      <c r="N161" s="81"/>
      <c r="O161" s="81"/>
      <c r="P161" s="82">
        <f>SUM(P162:P200)</f>
        <v>0</v>
      </c>
      <c r="Q161" s="81"/>
      <c r="R161" s="82">
        <f>SUM(R162:R200)</f>
        <v>1.6396225E-2</v>
      </c>
      <c r="S161" s="81"/>
      <c r="T161" s="83">
        <f>SUM(T162:T200)</f>
        <v>0</v>
      </c>
      <c r="AR161" s="76" t="s">
        <v>39</v>
      </c>
      <c r="AT161" s="84" t="s">
        <v>37</v>
      </c>
      <c r="AU161" s="84" t="s">
        <v>39</v>
      </c>
      <c r="AY161" s="76" t="s">
        <v>73</v>
      </c>
      <c r="BK161" s="85">
        <f>SUM(BK162:BK200)</f>
        <v>0</v>
      </c>
    </row>
    <row r="162" spans="1:65" s="2" customFormat="1" ht="24.15" customHeight="1" x14ac:dyDescent="0.2">
      <c r="A162" s="20"/>
      <c r="B162" s="88"/>
      <c r="C162" s="89" t="s">
        <v>98</v>
      </c>
      <c r="D162" s="89" t="s">
        <v>75</v>
      </c>
      <c r="E162" s="90" t="s">
        <v>156</v>
      </c>
      <c r="F162" s="91" t="s">
        <v>157</v>
      </c>
      <c r="G162" s="92" t="s">
        <v>96</v>
      </c>
      <c r="H162" s="93">
        <v>1.8</v>
      </c>
      <c r="I162" s="94"/>
      <c r="J162" s="95">
        <f>ROUND(I162*H162,2)</f>
        <v>0</v>
      </c>
      <c r="K162" s="91" t="s">
        <v>77</v>
      </c>
      <c r="L162" s="21"/>
      <c r="M162" s="96" t="s">
        <v>0</v>
      </c>
      <c r="N162" s="97" t="s">
        <v>25</v>
      </c>
      <c r="O162" s="29"/>
      <c r="P162" s="98">
        <f>O162*H162</f>
        <v>0</v>
      </c>
      <c r="Q162" s="98">
        <v>0</v>
      </c>
      <c r="R162" s="98">
        <f>Q162*H162</f>
        <v>0</v>
      </c>
      <c r="S162" s="98">
        <v>0</v>
      </c>
      <c r="T162" s="99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00" t="s">
        <v>42</v>
      </c>
      <c r="AT162" s="100" t="s">
        <v>75</v>
      </c>
      <c r="AU162" s="100" t="s">
        <v>40</v>
      </c>
      <c r="AY162" s="11" t="s">
        <v>73</v>
      </c>
      <c r="BE162" s="101">
        <f>IF(N162="základní",J162,0)</f>
        <v>0</v>
      </c>
      <c r="BF162" s="101">
        <f>IF(N162="snížená",J162,0)</f>
        <v>0</v>
      </c>
      <c r="BG162" s="101">
        <f>IF(N162="zákl. přenesená",J162,0)</f>
        <v>0</v>
      </c>
      <c r="BH162" s="101">
        <f>IF(N162="sníž. přenesená",J162,0)</f>
        <v>0</v>
      </c>
      <c r="BI162" s="101">
        <f>IF(N162="nulová",J162,0)</f>
        <v>0</v>
      </c>
      <c r="BJ162" s="11" t="s">
        <v>39</v>
      </c>
      <c r="BK162" s="101">
        <f>ROUND(I162*H162,2)</f>
        <v>0</v>
      </c>
      <c r="BL162" s="11" t="s">
        <v>42</v>
      </c>
      <c r="BM162" s="100" t="s">
        <v>310</v>
      </c>
    </row>
    <row r="163" spans="1:65" s="2" customFormat="1" x14ac:dyDescent="0.2">
      <c r="A163" s="20"/>
      <c r="B163" s="21"/>
      <c r="C163" s="20"/>
      <c r="D163" s="102" t="s">
        <v>78</v>
      </c>
      <c r="E163" s="20"/>
      <c r="F163" s="103" t="s">
        <v>158</v>
      </c>
      <c r="G163" s="20"/>
      <c r="H163" s="20"/>
      <c r="I163" s="104"/>
      <c r="J163" s="20"/>
      <c r="K163" s="20"/>
      <c r="L163" s="21"/>
      <c r="M163" s="105"/>
      <c r="N163" s="106"/>
      <c r="O163" s="29"/>
      <c r="P163" s="29"/>
      <c r="Q163" s="29"/>
      <c r="R163" s="29"/>
      <c r="S163" s="29"/>
      <c r="T163" s="3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T163" s="11" t="s">
        <v>78</v>
      </c>
      <c r="AU163" s="11" t="s">
        <v>40</v>
      </c>
    </row>
    <row r="164" spans="1:65" s="8" customFormat="1" x14ac:dyDescent="0.2">
      <c r="B164" s="107"/>
      <c r="D164" s="108" t="s">
        <v>79</v>
      </c>
      <c r="E164" s="109" t="s">
        <v>0</v>
      </c>
      <c r="F164" s="110" t="s">
        <v>311</v>
      </c>
      <c r="H164" s="109" t="s">
        <v>0</v>
      </c>
      <c r="I164" s="111"/>
      <c r="L164" s="107"/>
      <c r="M164" s="112"/>
      <c r="N164" s="113"/>
      <c r="O164" s="113"/>
      <c r="P164" s="113"/>
      <c r="Q164" s="113"/>
      <c r="R164" s="113"/>
      <c r="S164" s="113"/>
      <c r="T164" s="114"/>
      <c r="AT164" s="109" t="s">
        <v>79</v>
      </c>
      <c r="AU164" s="109" t="s">
        <v>40</v>
      </c>
      <c r="AV164" s="8" t="s">
        <v>39</v>
      </c>
      <c r="AW164" s="8" t="s">
        <v>17</v>
      </c>
      <c r="AX164" s="8" t="s">
        <v>38</v>
      </c>
      <c r="AY164" s="109" t="s">
        <v>73</v>
      </c>
    </row>
    <row r="165" spans="1:65" s="8" customFormat="1" x14ac:dyDescent="0.2">
      <c r="B165" s="107"/>
      <c r="D165" s="108" t="s">
        <v>79</v>
      </c>
      <c r="E165" s="109" t="s">
        <v>0</v>
      </c>
      <c r="F165" s="110" t="s">
        <v>312</v>
      </c>
      <c r="H165" s="109" t="s">
        <v>0</v>
      </c>
      <c r="I165" s="111"/>
      <c r="L165" s="107"/>
      <c r="M165" s="112"/>
      <c r="N165" s="113"/>
      <c r="O165" s="113"/>
      <c r="P165" s="113"/>
      <c r="Q165" s="113"/>
      <c r="R165" s="113"/>
      <c r="S165" s="113"/>
      <c r="T165" s="114"/>
      <c r="AT165" s="109" t="s">
        <v>79</v>
      </c>
      <c r="AU165" s="109" t="s">
        <v>40</v>
      </c>
      <c r="AV165" s="8" t="s">
        <v>39</v>
      </c>
      <c r="AW165" s="8" t="s">
        <v>17</v>
      </c>
      <c r="AX165" s="8" t="s">
        <v>38</v>
      </c>
      <c r="AY165" s="109" t="s">
        <v>73</v>
      </c>
    </row>
    <row r="166" spans="1:65" s="9" customFormat="1" x14ac:dyDescent="0.2">
      <c r="B166" s="115"/>
      <c r="D166" s="108" t="s">
        <v>79</v>
      </c>
      <c r="E166" s="116" t="s">
        <v>0</v>
      </c>
      <c r="F166" s="117" t="s">
        <v>313</v>
      </c>
      <c r="H166" s="118">
        <v>0.8</v>
      </c>
      <c r="I166" s="119"/>
      <c r="L166" s="115"/>
      <c r="M166" s="120"/>
      <c r="N166" s="121"/>
      <c r="O166" s="121"/>
      <c r="P166" s="121"/>
      <c r="Q166" s="121"/>
      <c r="R166" s="121"/>
      <c r="S166" s="121"/>
      <c r="T166" s="122"/>
      <c r="AT166" s="116" t="s">
        <v>79</v>
      </c>
      <c r="AU166" s="116" t="s">
        <v>40</v>
      </c>
      <c r="AV166" s="9" t="s">
        <v>40</v>
      </c>
      <c r="AW166" s="9" t="s">
        <v>17</v>
      </c>
      <c r="AX166" s="9" t="s">
        <v>38</v>
      </c>
      <c r="AY166" s="116" t="s">
        <v>73</v>
      </c>
    </row>
    <row r="167" spans="1:65" s="8" customFormat="1" x14ac:dyDescent="0.2">
      <c r="B167" s="107"/>
      <c r="D167" s="108" t="s">
        <v>79</v>
      </c>
      <c r="E167" s="109" t="s">
        <v>0</v>
      </c>
      <c r="F167" s="110" t="s">
        <v>314</v>
      </c>
      <c r="H167" s="109" t="s">
        <v>0</v>
      </c>
      <c r="I167" s="111"/>
      <c r="L167" s="107"/>
      <c r="M167" s="112"/>
      <c r="N167" s="113"/>
      <c r="O167" s="113"/>
      <c r="P167" s="113"/>
      <c r="Q167" s="113"/>
      <c r="R167" s="113"/>
      <c r="S167" s="113"/>
      <c r="T167" s="114"/>
      <c r="AT167" s="109" t="s">
        <v>79</v>
      </c>
      <c r="AU167" s="109" t="s">
        <v>40</v>
      </c>
      <c r="AV167" s="8" t="s">
        <v>39</v>
      </c>
      <c r="AW167" s="8" t="s">
        <v>17</v>
      </c>
      <c r="AX167" s="8" t="s">
        <v>38</v>
      </c>
      <c r="AY167" s="109" t="s">
        <v>73</v>
      </c>
    </row>
    <row r="168" spans="1:65" s="9" customFormat="1" x14ac:dyDescent="0.2">
      <c r="B168" s="115"/>
      <c r="D168" s="108" t="s">
        <v>79</v>
      </c>
      <c r="E168" s="116" t="s">
        <v>0</v>
      </c>
      <c r="F168" s="117" t="s">
        <v>39</v>
      </c>
      <c r="H168" s="118">
        <v>1</v>
      </c>
      <c r="I168" s="119"/>
      <c r="L168" s="115"/>
      <c r="M168" s="120"/>
      <c r="N168" s="121"/>
      <c r="O168" s="121"/>
      <c r="P168" s="121"/>
      <c r="Q168" s="121"/>
      <c r="R168" s="121"/>
      <c r="S168" s="121"/>
      <c r="T168" s="122"/>
      <c r="AT168" s="116" t="s">
        <v>79</v>
      </c>
      <c r="AU168" s="116" t="s">
        <v>40</v>
      </c>
      <c r="AV168" s="9" t="s">
        <v>40</v>
      </c>
      <c r="AW168" s="9" t="s">
        <v>17</v>
      </c>
      <c r="AX168" s="9" t="s">
        <v>38</v>
      </c>
      <c r="AY168" s="116" t="s">
        <v>73</v>
      </c>
    </row>
    <row r="169" spans="1:65" s="10" customFormat="1" x14ac:dyDescent="0.2">
      <c r="B169" s="123"/>
      <c r="D169" s="108" t="s">
        <v>79</v>
      </c>
      <c r="E169" s="124" t="s">
        <v>0</v>
      </c>
      <c r="F169" s="125" t="s">
        <v>80</v>
      </c>
      <c r="H169" s="126">
        <v>1.8</v>
      </c>
      <c r="I169" s="127"/>
      <c r="L169" s="123"/>
      <c r="M169" s="128"/>
      <c r="N169" s="129"/>
      <c r="O169" s="129"/>
      <c r="P169" s="129"/>
      <c r="Q169" s="129"/>
      <c r="R169" s="129"/>
      <c r="S169" s="129"/>
      <c r="T169" s="130"/>
      <c r="AT169" s="124" t="s">
        <v>79</v>
      </c>
      <c r="AU169" s="124" t="s">
        <v>40</v>
      </c>
      <c r="AV169" s="10" t="s">
        <v>42</v>
      </c>
      <c r="AW169" s="10" t="s">
        <v>17</v>
      </c>
      <c r="AX169" s="10" t="s">
        <v>39</v>
      </c>
      <c r="AY169" s="124" t="s">
        <v>73</v>
      </c>
    </row>
    <row r="170" spans="1:65" s="2" customFormat="1" ht="24.15" customHeight="1" x14ac:dyDescent="0.2">
      <c r="A170" s="20"/>
      <c r="B170" s="88"/>
      <c r="C170" s="89" t="s">
        <v>99</v>
      </c>
      <c r="D170" s="89" t="s">
        <v>75</v>
      </c>
      <c r="E170" s="90" t="s">
        <v>315</v>
      </c>
      <c r="F170" s="91" t="s">
        <v>316</v>
      </c>
      <c r="G170" s="92" t="s">
        <v>76</v>
      </c>
      <c r="H170" s="93">
        <v>13</v>
      </c>
      <c r="I170" s="94"/>
      <c r="J170" s="95">
        <f>ROUND(I170*H170,2)</f>
        <v>0</v>
      </c>
      <c r="K170" s="91" t="s">
        <v>77</v>
      </c>
      <c r="L170" s="21"/>
      <c r="M170" s="96" t="s">
        <v>0</v>
      </c>
      <c r="N170" s="97" t="s">
        <v>25</v>
      </c>
      <c r="O170" s="29"/>
      <c r="P170" s="98">
        <f>O170*H170</f>
        <v>0</v>
      </c>
      <c r="Q170" s="98">
        <v>3.0945000000000001E-4</v>
      </c>
      <c r="R170" s="98">
        <f>Q170*H170</f>
        <v>4.0228500000000006E-3</v>
      </c>
      <c r="S170" s="98">
        <v>0</v>
      </c>
      <c r="T170" s="99">
        <f>S170*H170</f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00" t="s">
        <v>42</v>
      </c>
      <c r="AT170" s="100" t="s">
        <v>75</v>
      </c>
      <c r="AU170" s="100" t="s">
        <v>40</v>
      </c>
      <c r="AY170" s="11" t="s">
        <v>73</v>
      </c>
      <c r="BE170" s="101">
        <f>IF(N170="základní",J170,0)</f>
        <v>0</v>
      </c>
      <c r="BF170" s="101">
        <f>IF(N170="snížená",J170,0)</f>
        <v>0</v>
      </c>
      <c r="BG170" s="101">
        <f>IF(N170="zákl. přenesená",J170,0)</f>
        <v>0</v>
      </c>
      <c r="BH170" s="101">
        <f>IF(N170="sníž. přenesená",J170,0)</f>
        <v>0</v>
      </c>
      <c r="BI170" s="101">
        <f>IF(N170="nulová",J170,0)</f>
        <v>0</v>
      </c>
      <c r="BJ170" s="11" t="s">
        <v>39</v>
      </c>
      <c r="BK170" s="101">
        <f>ROUND(I170*H170,2)</f>
        <v>0</v>
      </c>
      <c r="BL170" s="11" t="s">
        <v>42</v>
      </c>
      <c r="BM170" s="100" t="s">
        <v>317</v>
      </c>
    </row>
    <row r="171" spans="1:65" s="2" customFormat="1" x14ac:dyDescent="0.2">
      <c r="A171" s="20"/>
      <c r="B171" s="21"/>
      <c r="C171" s="20"/>
      <c r="D171" s="102" t="s">
        <v>78</v>
      </c>
      <c r="E171" s="20"/>
      <c r="F171" s="103" t="s">
        <v>318</v>
      </c>
      <c r="G171" s="20"/>
      <c r="H171" s="20"/>
      <c r="I171" s="104"/>
      <c r="J171" s="20"/>
      <c r="K171" s="20"/>
      <c r="L171" s="21"/>
      <c r="M171" s="105"/>
      <c r="N171" s="106"/>
      <c r="O171" s="29"/>
      <c r="P171" s="29"/>
      <c r="Q171" s="29"/>
      <c r="R171" s="29"/>
      <c r="S171" s="29"/>
      <c r="T171" s="3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T171" s="11" t="s">
        <v>78</v>
      </c>
      <c r="AU171" s="11" t="s">
        <v>40</v>
      </c>
    </row>
    <row r="172" spans="1:65" s="8" customFormat="1" x14ac:dyDescent="0.2">
      <c r="B172" s="107"/>
      <c r="D172" s="108" t="s">
        <v>79</v>
      </c>
      <c r="E172" s="109" t="s">
        <v>0</v>
      </c>
      <c r="F172" s="110" t="s">
        <v>319</v>
      </c>
      <c r="H172" s="109" t="s">
        <v>0</v>
      </c>
      <c r="I172" s="111"/>
      <c r="L172" s="107"/>
      <c r="M172" s="112"/>
      <c r="N172" s="113"/>
      <c r="O172" s="113"/>
      <c r="P172" s="113"/>
      <c r="Q172" s="113"/>
      <c r="R172" s="113"/>
      <c r="S172" s="113"/>
      <c r="T172" s="114"/>
      <c r="AT172" s="109" t="s">
        <v>79</v>
      </c>
      <c r="AU172" s="109" t="s">
        <v>40</v>
      </c>
      <c r="AV172" s="8" t="s">
        <v>39</v>
      </c>
      <c r="AW172" s="8" t="s">
        <v>17</v>
      </c>
      <c r="AX172" s="8" t="s">
        <v>38</v>
      </c>
      <c r="AY172" s="109" t="s">
        <v>73</v>
      </c>
    </row>
    <row r="173" spans="1:65" s="8" customFormat="1" x14ac:dyDescent="0.2">
      <c r="B173" s="107"/>
      <c r="D173" s="108" t="s">
        <v>79</v>
      </c>
      <c r="E173" s="109" t="s">
        <v>0</v>
      </c>
      <c r="F173" s="110" t="s">
        <v>311</v>
      </c>
      <c r="H173" s="109" t="s">
        <v>0</v>
      </c>
      <c r="I173" s="111"/>
      <c r="L173" s="107"/>
      <c r="M173" s="112"/>
      <c r="N173" s="113"/>
      <c r="O173" s="113"/>
      <c r="P173" s="113"/>
      <c r="Q173" s="113"/>
      <c r="R173" s="113"/>
      <c r="S173" s="113"/>
      <c r="T173" s="114"/>
      <c r="AT173" s="109" t="s">
        <v>79</v>
      </c>
      <c r="AU173" s="109" t="s">
        <v>40</v>
      </c>
      <c r="AV173" s="8" t="s">
        <v>39</v>
      </c>
      <c r="AW173" s="8" t="s">
        <v>17</v>
      </c>
      <c r="AX173" s="8" t="s">
        <v>38</v>
      </c>
      <c r="AY173" s="109" t="s">
        <v>73</v>
      </c>
    </row>
    <row r="174" spans="1:65" s="8" customFormat="1" x14ac:dyDescent="0.2">
      <c r="B174" s="107"/>
      <c r="D174" s="108" t="s">
        <v>79</v>
      </c>
      <c r="E174" s="109" t="s">
        <v>0</v>
      </c>
      <c r="F174" s="110" t="s">
        <v>312</v>
      </c>
      <c r="H174" s="109" t="s">
        <v>0</v>
      </c>
      <c r="I174" s="111"/>
      <c r="L174" s="107"/>
      <c r="M174" s="112"/>
      <c r="N174" s="113"/>
      <c r="O174" s="113"/>
      <c r="P174" s="113"/>
      <c r="Q174" s="113"/>
      <c r="R174" s="113"/>
      <c r="S174" s="113"/>
      <c r="T174" s="114"/>
      <c r="AT174" s="109" t="s">
        <v>79</v>
      </c>
      <c r="AU174" s="109" t="s">
        <v>40</v>
      </c>
      <c r="AV174" s="8" t="s">
        <v>39</v>
      </c>
      <c r="AW174" s="8" t="s">
        <v>17</v>
      </c>
      <c r="AX174" s="8" t="s">
        <v>38</v>
      </c>
      <c r="AY174" s="109" t="s">
        <v>73</v>
      </c>
    </row>
    <row r="175" spans="1:65" s="9" customFormat="1" x14ac:dyDescent="0.2">
      <c r="B175" s="115"/>
      <c r="D175" s="108" t="s">
        <v>79</v>
      </c>
      <c r="E175" s="116" t="s">
        <v>0</v>
      </c>
      <c r="F175" s="117" t="s">
        <v>81</v>
      </c>
      <c r="H175" s="118">
        <v>6</v>
      </c>
      <c r="I175" s="119"/>
      <c r="L175" s="115"/>
      <c r="M175" s="120"/>
      <c r="N175" s="121"/>
      <c r="O175" s="121"/>
      <c r="P175" s="121"/>
      <c r="Q175" s="121"/>
      <c r="R175" s="121"/>
      <c r="S175" s="121"/>
      <c r="T175" s="122"/>
      <c r="AT175" s="116" t="s">
        <v>79</v>
      </c>
      <c r="AU175" s="116" t="s">
        <v>40</v>
      </c>
      <c r="AV175" s="9" t="s">
        <v>40</v>
      </c>
      <c r="AW175" s="9" t="s">
        <v>17</v>
      </c>
      <c r="AX175" s="9" t="s">
        <v>38</v>
      </c>
      <c r="AY175" s="116" t="s">
        <v>73</v>
      </c>
    </row>
    <row r="176" spans="1:65" s="8" customFormat="1" x14ac:dyDescent="0.2">
      <c r="B176" s="107"/>
      <c r="D176" s="108" t="s">
        <v>79</v>
      </c>
      <c r="E176" s="109" t="s">
        <v>0</v>
      </c>
      <c r="F176" s="110" t="s">
        <v>314</v>
      </c>
      <c r="H176" s="109" t="s">
        <v>0</v>
      </c>
      <c r="I176" s="111"/>
      <c r="L176" s="107"/>
      <c r="M176" s="112"/>
      <c r="N176" s="113"/>
      <c r="O176" s="113"/>
      <c r="P176" s="113"/>
      <c r="Q176" s="113"/>
      <c r="R176" s="113"/>
      <c r="S176" s="113"/>
      <c r="T176" s="114"/>
      <c r="AT176" s="109" t="s">
        <v>79</v>
      </c>
      <c r="AU176" s="109" t="s">
        <v>40</v>
      </c>
      <c r="AV176" s="8" t="s">
        <v>39</v>
      </c>
      <c r="AW176" s="8" t="s">
        <v>17</v>
      </c>
      <c r="AX176" s="8" t="s">
        <v>38</v>
      </c>
      <c r="AY176" s="109" t="s">
        <v>73</v>
      </c>
    </row>
    <row r="177" spans="1:65" s="9" customFormat="1" x14ac:dyDescent="0.2">
      <c r="B177" s="115"/>
      <c r="D177" s="108" t="s">
        <v>79</v>
      </c>
      <c r="E177" s="116" t="s">
        <v>0</v>
      </c>
      <c r="F177" s="117" t="s">
        <v>82</v>
      </c>
      <c r="H177" s="118">
        <v>7</v>
      </c>
      <c r="I177" s="119"/>
      <c r="L177" s="115"/>
      <c r="M177" s="120"/>
      <c r="N177" s="121"/>
      <c r="O177" s="121"/>
      <c r="P177" s="121"/>
      <c r="Q177" s="121"/>
      <c r="R177" s="121"/>
      <c r="S177" s="121"/>
      <c r="T177" s="122"/>
      <c r="AT177" s="116" t="s">
        <v>79</v>
      </c>
      <c r="AU177" s="116" t="s">
        <v>40</v>
      </c>
      <c r="AV177" s="9" t="s">
        <v>40</v>
      </c>
      <c r="AW177" s="9" t="s">
        <v>17</v>
      </c>
      <c r="AX177" s="9" t="s">
        <v>38</v>
      </c>
      <c r="AY177" s="116" t="s">
        <v>73</v>
      </c>
    </row>
    <row r="178" spans="1:65" s="10" customFormat="1" x14ac:dyDescent="0.2">
      <c r="B178" s="123"/>
      <c r="D178" s="108" t="s">
        <v>79</v>
      </c>
      <c r="E178" s="124" t="s">
        <v>0</v>
      </c>
      <c r="F178" s="125" t="s">
        <v>80</v>
      </c>
      <c r="H178" s="126">
        <v>13</v>
      </c>
      <c r="I178" s="127"/>
      <c r="L178" s="123"/>
      <c r="M178" s="128"/>
      <c r="N178" s="129"/>
      <c r="O178" s="129"/>
      <c r="P178" s="129"/>
      <c r="Q178" s="129"/>
      <c r="R178" s="129"/>
      <c r="S178" s="129"/>
      <c r="T178" s="130"/>
      <c r="AT178" s="124" t="s">
        <v>79</v>
      </c>
      <c r="AU178" s="124" t="s">
        <v>40</v>
      </c>
      <c r="AV178" s="10" t="s">
        <v>42</v>
      </c>
      <c r="AW178" s="10" t="s">
        <v>17</v>
      </c>
      <c r="AX178" s="10" t="s">
        <v>39</v>
      </c>
      <c r="AY178" s="124" t="s">
        <v>73</v>
      </c>
    </row>
    <row r="179" spans="1:65" s="2" customFormat="1" ht="16.5" customHeight="1" x14ac:dyDescent="0.2">
      <c r="A179" s="20"/>
      <c r="B179" s="88"/>
      <c r="C179" s="134" t="s">
        <v>100</v>
      </c>
      <c r="D179" s="134" t="s">
        <v>133</v>
      </c>
      <c r="E179" s="135" t="s">
        <v>250</v>
      </c>
      <c r="F179" s="136" t="s">
        <v>251</v>
      </c>
      <c r="G179" s="137" t="s">
        <v>76</v>
      </c>
      <c r="H179" s="138">
        <v>14.95</v>
      </c>
      <c r="I179" s="139"/>
      <c r="J179" s="140">
        <f>ROUND(I179*H179,2)</f>
        <v>0</v>
      </c>
      <c r="K179" s="136" t="s">
        <v>77</v>
      </c>
      <c r="L179" s="141"/>
      <c r="M179" s="142" t="s">
        <v>0</v>
      </c>
      <c r="N179" s="143" t="s">
        <v>25</v>
      </c>
      <c r="O179" s="29"/>
      <c r="P179" s="98">
        <f>O179*H179</f>
        <v>0</v>
      </c>
      <c r="Q179" s="98">
        <v>5.0000000000000001E-4</v>
      </c>
      <c r="R179" s="98">
        <f>Q179*H179</f>
        <v>7.4749999999999999E-3</v>
      </c>
      <c r="S179" s="98">
        <v>0</v>
      </c>
      <c r="T179" s="99">
        <f>S179*H179</f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00" t="s">
        <v>84</v>
      </c>
      <c r="AT179" s="100" t="s">
        <v>133</v>
      </c>
      <c r="AU179" s="100" t="s">
        <v>40</v>
      </c>
      <c r="AY179" s="11" t="s">
        <v>73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11" t="s">
        <v>39</v>
      </c>
      <c r="BK179" s="101">
        <f>ROUND(I179*H179,2)</f>
        <v>0</v>
      </c>
      <c r="BL179" s="11" t="s">
        <v>42</v>
      </c>
      <c r="BM179" s="100" t="s">
        <v>320</v>
      </c>
    </row>
    <row r="180" spans="1:65" s="8" customFormat="1" x14ac:dyDescent="0.2">
      <c r="B180" s="107"/>
      <c r="D180" s="108" t="s">
        <v>79</v>
      </c>
      <c r="E180" s="109" t="s">
        <v>0</v>
      </c>
      <c r="F180" s="110" t="s">
        <v>319</v>
      </c>
      <c r="H180" s="109" t="s">
        <v>0</v>
      </c>
      <c r="I180" s="111"/>
      <c r="L180" s="107"/>
      <c r="M180" s="112"/>
      <c r="N180" s="113"/>
      <c r="O180" s="113"/>
      <c r="P180" s="113"/>
      <c r="Q180" s="113"/>
      <c r="R180" s="113"/>
      <c r="S180" s="113"/>
      <c r="T180" s="114"/>
      <c r="AT180" s="109" t="s">
        <v>79</v>
      </c>
      <c r="AU180" s="109" t="s">
        <v>40</v>
      </c>
      <c r="AV180" s="8" t="s">
        <v>39</v>
      </c>
      <c r="AW180" s="8" t="s">
        <v>17</v>
      </c>
      <c r="AX180" s="8" t="s">
        <v>38</v>
      </c>
      <c r="AY180" s="109" t="s">
        <v>73</v>
      </c>
    </row>
    <row r="181" spans="1:65" s="8" customFormat="1" x14ac:dyDescent="0.2">
      <c r="B181" s="107"/>
      <c r="D181" s="108" t="s">
        <v>79</v>
      </c>
      <c r="E181" s="109" t="s">
        <v>0</v>
      </c>
      <c r="F181" s="110" t="s">
        <v>311</v>
      </c>
      <c r="H181" s="109" t="s">
        <v>0</v>
      </c>
      <c r="I181" s="111"/>
      <c r="L181" s="107"/>
      <c r="M181" s="112"/>
      <c r="N181" s="113"/>
      <c r="O181" s="113"/>
      <c r="P181" s="113"/>
      <c r="Q181" s="113"/>
      <c r="R181" s="113"/>
      <c r="S181" s="113"/>
      <c r="T181" s="114"/>
      <c r="AT181" s="109" t="s">
        <v>79</v>
      </c>
      <c r="AU181" s="109" t="s">
        <v>40</v>
      </c>
      <c r="AV181" s="8" t="s">
        <v>39</v>
      </c>
      <c r="AW181" s="8" t="s">
        <v>17</v>
      </c>
      <c r="AX181" s="8" t="s">
        <v>38</v>
      </c>
      <c r="AY181" s="109" t="s">
        <v>73</v>
      </c>
    </row>
    <row r="182" spans="1:65" s="8" customFormat="1" x14ac:dyDescent="0.2">
      <c r="B182" s="107"/>
      <c r="D182" s="108" t="s">
        <v>79</v>
      </c>
      <c r="E182" s="109" t="s">
        <v>0</v>
      </c>
      <c r="F182" s="110" t="s">
        <v>312</v>
      </c>
      <c r="H182" s="109" t="s">
        <v>0</v>
      </c>
      <c r="I182" s="111"/>
      <c r="L182" s="107"/>
      <c r="M182" s="112"/>
      <c r="N182" s="113"/>
      <c r="O182" s="113"/>
      <c r="P182" s="113"/>
      <c r="Q182" s="113"/>
      <c r="R182" s="113"/>
      <c r="S182" s="113"/>
      <c r="T182" s="114"/>
      <c r="AT182" s="109" t="s">
        <v>79</v>
      </c>
      <c r="AU182" s="109" t="s">
        <v>40</v>
      </c>
      <c r="AV182" s="8" t="s">
        <v>39</v>
      </c>
      <c r="AW182" s="8" t="s">
        <v>17</v>
      </c>
      <c r="AX182" s="8" t="s">
        <v>38</v>
      </c>
      <c r="AY182" s="109" t="s">
        <v>73</v>
      </c>
    </row>
    <row r="183" spans="1:65" s="9" customFormat="1" x14ac:dyDescent="0.2">
      <c r="B183" s="115"/>
      <c r="D183" s="108" t="s">
        <v>79</v>
      </c>
      <c r="E183" s="116" t="s">
        <v>0</v>
      </c>
      <c r="F183" s="117" t="s">
        <v>321</v>
      </c>
      <c r="H183" s="118">
        <v>6.9</v>
      </c>
      <c r="I183" s="119"/>
      <c r="L183" s="115"/>
      <c r="M183" s="120"/>
      <c r="N183" s="121"/>
      <c r="O183" s="121"/>
      <c r="P183" s="121"/>
      <c r="Q183" s="121"/>
      <c r="R183" s="121"/>
      <c r="S183" s="121"/>
      <c r="T183" s="122"/>
      <c r="AT183" s="116" t="s">
        <v>79</v>
      </c>
      <c r="AU183" s="116" t="s">
        <v>40</v>
      </c>
      <c r="AV183" s="9" t="s">
        <v>40</v>
      </c>
      <c r="AW183" s="9" t="s">
        <v>17</v>
      </c>
      <c r="AX183" s="9" t="s">
        <v>38</v>
      </c>
      <c r="AY183" s="116" t="s">
        <v>73</v>
      </c>
    </row>
    <row r="184" spans="1:65" s="8" customFormat="1" x14ac:dyDescent="0.2">
      <c r="B184" s="107"/>
      <c r="D184" s="108" t="s">
        <v>79</v>
      </c>
      <c r="E184" s="109" t="s">
        <v>0</v>
      </c>
      <c r="F184" s="110" t="s">
        <v>314</v>
      </c>
      <c r="H184" s="109" t="s">
        <v>0</v>
      </c>
      <c r="I184" s="111"/>
      <c r="L184" s="107"/>
      <c r="M184" s="112"/>
      <c r="N184" s="113"/>
      <c r="O184" s="113"/>
      <c r="P184" s="113"/>
      <c r="Q184" s="113"/>
      <c r="R184" s="113"/>
      <c r="S184" s="113"/>
      <c r="T184" s="114"/>
      <c r="AT184" s="109" t="s">
        <v>79</v>
      </c>
      <c r="AU184" s="109" t="s">
        <v>40</v>
      </c>
      <c r="AV184" s="8" t="s">
        <v>39</v>
      </c>
      <c r="AW184" s="8" t="s">
        <v>17</v>
      </c>
      <c r="AX184" s="8" t="s">
        <v>38</v>
      </c>
      <c r="AY184" s="109" t="s">
        <v>73</v>
      </c>
    </row>
    <row r="185" spans="1:65" s="9" customFormat="1" x14ac:dyDescent="0.2">
      <c r="B185" s="115"/>
      <c r="D185" s="108" t="s">
        <v>79</v>
      </c>
      <c r="E185" s="116" t="s">
        <v>0</v>
      </c>
      <c r="F185" s="117" t="s">
        <v>322</v>
      </c>
      <c r="H185" s="118">
        <v>8.0500000000000007</v>
      </c>
      <c r="I185" s="119"/>
      <c r="L185" s="115"/>
      <c r="M185" s="120"/>
      <c r="N185" s="121"/>
      <c r="O185" s="121"/>
      <c r="P185" s="121"/>
      <c r="Q185" s="121"/>
      <c r="R185" s="121"/>
      <c r="S185" s="121"/>
      <c r="T185" s="122"/>
      <c r="AT185" s="116" t="s">
        <v>79</v>
      </c>
      <c r="AU185" s="116" t="s">
        <v>40</v>
      </c>
      <c r="AV185" s="9" t="s">
        <v>40</v>
      </c>
      <c r="AW185" s="9" t="s">
        <v>17</v>
      </c>
      <c r="AX185" s="9" t="s">
        <v>38</v>
      </c>
      <c r="AY185" s="116" t="s">
        <v>73</v>
      </c>
    </row>
    <row r="186" spans="1:65" s="10" customFormat="1" x14ac:dyDescent="0.2">
      <c r="B186" s="123"/>
      <c r="D186" s="108" t="s">
        <v>79</v>
      </c>
      <c r="E186" s="124" t="s">
        <v>0</v>
      </c>
      <c r="F186" s="125" t="s">
        <v>80</v>
      </c>
      <c r="H186" s="126">
        <v>14.950000000000001</v>
      </c>
      <c r="I186" s="127"/>
      <c r="L186" s="123"/>
      <c r="M186" s="128"/>
      <c r="N186" s="129"/>
      <c r="O186" s="129"/>
      <c r="P186" s="129"/>
      <c r="Q186" s="129"/>
      <c r="R186" s="129"/>
      <c r="S186" s="129"/>
      <c r="T186" s="130"/>
      <c r="AT186" s="124" t="s">
        <v>79</v>
      </c>
      <c r="AU186" s="124" t="s">
        <v>40</v>
      </c>
      <c r="AV186" s="10" t="s">
        <v>42</v>
      </c>
      <c r="AW186" s="10" t="s">
        <v>17</v>
      </c>
      <c r="AX186" s="10" t="s">
        <v>39</v>
      </c>
      <c r="AY186" s="124" t="s">
        <v>73</v>
      </c>
    </row>
    <row r="187" spans="1:65" s="2" customFormat="1" ht="16.5" customHeight="1" x14ac:dyDescent="0.2">
      <c r="A187" s="20"/>
      <c r="B187" s="88"/>
      <c r="C187" s="89" t="s">
        <v>101</v>
      </c>
      <c r="D187" s="89" t="s">
        <v>75</v>
      </c>
      <c r="E187" s="90" t="s">
        <v>159</v>
      </c>
      <c r="F187" s="91" t="s">
        <v>160</v>
      </c>
      <c r="G187" s="92" t="s">
        <v>83</v>
      </c>
      <c r="H187" s="93">
        <v>3.5</v>
      </c>
      <c r="I187" s="94"/>
      <c r="J187" s="95">
        <f>ROUND(I187*H187,2)</f>
        <v>0</v>
      </c>
      <c r="K187" s="91" t="s">
        <v>77</v>
      </c>
      <c r="L187" s="21"/>
      <c r="M187" s="96" t="s">
        <v>0</v>
      </c>
      <c r="N187" s="97" t="s">
        <v>25</v>
      </c>
      <c r="O187" s="29"/>
      <c r="P187" s="98">
        <f>O187*H187</f>
        <v>0</v>
      </c>
      <c r="Q187" s="98">
        <v>4.8959999999999997E-4</v>
      </c>
      <c r="R187" s="98">
        <f>Q187*H187</f>
        <v>1.7136E-3</v>
      </c>
      <c r="S187" s="98">
        <v>0</v>
      </c>
      <c r="T187" s="99">
        <f>S187*H187</f>
        <v>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R187" s="100" t="s">
        <v>42</v>
      </c>
      <c r="AT187" s="100" t="s">
        <v>75</v>
      </c>
      <c r="AU187" s="100" t="s">
        <v>40</v>
      </c>
      <c r="AY187" s="11" t="s">
        <v>73</v>
      </c>
      <c r="BE187" s="101">
        <f>IF(N187="základní",J187,0)</f>
        <v>0</v>
      </c>
      <c r="BF187" s="101">
        <f>IF(N187="snížená",J187,0)</f>
        <v>0</v>
      </c>
      <c r="BG187" s="101">
        <f>IF(N187="zákl. přenesená",J187,0)</f>
        <v>0</v>
      </c>
      <c r="BH187" s="101">
        <f>IF(N187="sníž. přenesená",J187,0)</f>
        <v>0</v>
      </c>
      <c r="BI187" s="101">
        <f>IF(N187="nulová",J187,0)</f>
        <v>0</v>
      </c>
      <c r="BJ187" s="11" t="s">
        <v>39</v>
      </c>
      <c r="BK187" s="101">
        <f>ROUND(I187*H187,2)</f>
        <v>0</v>
      </c>
      <c r="BL187" s="11" t="s">
        <v>42</v>
      </c>
      <c r="BM187" s="100" t="s">
        <v>323</v>
      </c>
    </row>
    <row r="188" spans="1:65" s="2" customFormat="1" x14ac:dyDescent="0.2">
      <c r="A188" s="20"/>
      <c r="B188" s="21"/>
      <c r="C188" s="20"/>
      <c r="D188" s="102" t="s">
        <v>78</v>
      </c>
      <c r="E188" s="20"/>
      <c r="F188" s="103" t="s">
        <v>161</v>
      </c>
      <c r="G188" s="20"/>
      <c r="H188" s="20"/>
      <c r="I188" s="104"/>
      <c r="J188" s="20"/>
      <c r="K188" s="20"/>
      <c r="L188" s="21"/>
      <c r="M188" s="105"/>
      <c r="N188" s="106"/>
      <c r="O188" s="29"/>
      <c r="P188" s="29"/>
      <c r="Q188" s="29"/>
      <c r="R188" s="29"/>
      <c r="S188" s="29"/>
      <c r="T188" s="3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T188" s="11" t="s">
        <v>78</v>
      </c>
      <c r="AU188" s="11" t="s">
        <v>40</v>
      </c>
    </row>
    <row r="189" spans="1:65" s="8" customFormat="1" x14ac:dyDescent="0.2">
      <c r="B189" s="107"/>
      <c r="D189" s="108" t="s">
        <v>79</v>
      </c>
      <c r="E189" s="109" t="s">
        <v>0</v>
      </c>
      <c r="F189" s="110" t="s">
        <v>311</v>
      </c>
      <c r="H189" s="109" t="s">
        <v>0</v>
      </c>
      <c r="I189" s="111"/>
      <c r="L189" s="107"/>
      <c r="M189" s="112"/>
      <c r="N189" s="113"/>
      <c r="O189" s="113"/>
      <c r="P189" s="113"/>
      <c r="Q189" s="113"/>
      <c r="R189" s="113"/>
      <c r="S189" s="113"/>
      <c r="T189" s="114"/>
      <c r="AT189" s="109" t="s">
        <v>79</v>
      </c>
      <c r="AU189" s="109" t="s">
        <v>40</v>
      </c>
      <c r="AV189" s="8" t="s">
        <v>39</v>
      </c>
      <c r="AW189" s="8" t="s">
        <v>17</v>
      </c>
      <c r="AX189" s="8" t="s">
        <v>38</v>
      </c>
      <c r="AY189" s="109" t="s">
        <v>73</v>
      </c>
    </row>
    <row r="190" spans="1:65" s="8" customFormat="1" x14ac:dyDescent="0.2">
      <c r="B190" s="107"/>
      <c r="D190" s="108" t="s">
        <v>79</v>
      </c>
      <c r="E190" s="109" t="s">
        <v>0</v>
      </c>
      <c r="F190" s="110" t="s">
        <v>312</v>
      </c>
      <c r="H190" s="109" t="s">
        <v>0</v>
      </c>
      <c r="I190" s="111"/>
      <c r="L190" s="107"/>
      <c r="M190" s="112"/>
      <c r="N190" s="113"/>
      <c r="O190" s="113"/>
      <c r="P190" s="113"/>
      <c r="Q190" s="113"/>
      <c r="R190" s="113"/>
      <c r="S190" s="113"/>
      <c r="T190" s="114"/>
      <c r="AT190" s="109" t="s">
        <v>79</v>
      </c>
      <c r="AU190" s="109" t="s">
        <v>40</v>
      </c>
      <c r="AV190" s="8" t="s">
        <v>39</v>
      </c>
      <c r="AW190" s="8" t="s">
        <v>17</v>
      </c>
      <c r="AX190" s="8" t="s">
        <v>38</v>
      </c>
      <c r="AY190" s="109" t="s">
        <v>73</v>
      </c>
    </row>
    <row r="191" spans="1:65" s="9" customFormat="1" x14ac:dyDescent="0.2">
      <c r="B191" s="115"/>
      <c r="D191" s="108" t="s">
        <v>79</v>
      </c>
      <c r="E191" s="116" t="s">
        <v>0</v>
      </c>
      <c r="F191" s="117" t="s">
        <v>97</v>
      </c>
      <c r="H191" s="118">
        <v>1.6</v>
      </c>
      <c r="I191" s="119"/>
      <c r="L191" s="115"/>
      <c r="M191" s="120"/>
      <c r="N191" s="121"/>
      <c r="O191" s="121"/>
      <c r="P191" s="121"/>
      <c r="Q191" s="121"/>
      <c r="R191" s="121"/>
      <c r="S191" s="121"/>
      <c r="T191" s="122"/>
      <c r="AT191" s="116" t="s">
        <v>79</v>
      </c>
      <c r="AU191" s="116" t="s">
        <v>40</v>
      </c>
      <c r="AV191" s="9" t="s">
        <v>40</v>
      </c>
      <c r="AW191" s="9" t="s">
        <v>17</v>
      </c>
      <c r="AX191" s="9" t="s">
        <v>38</v>
      </c>
      <c r="AY191" s="116" t="s">
        <v>73</v>
      </c>
    </row>
    <row r="192" spans="1:65" s="8" customFormat="1" x14ac:dyDescent="0.2">
      <c r="B192" s="107"/>
      <c r="D192" s="108" t="s">
        <v>79</v>
      </c>
      <c r="E192" s="109" t="s">
        <v>0</v>
      </c>
      <c r="F192" s="110" t="s">
        <v>314</v>
      </c>
      <c r="H192" s="109" t="s">
        <v>0</v>
      </c>
      <c r="I192" s="111"/>
      <c r="L192" s="107"/>
      <c r="M192" s="112"/>
      <c r="N192" s="113"/>
      <c r="O192" s="113"/>
      <c r="P192" s="113"/>
      <c r="Q192" s="113"/>
      <c r="R192" s="113"/>
      <c r="S192" s="113"/>
      <c r="T192" s="114"/>
      <c r="AT192" s="109" t="s">
        <v>79</v>
      </c>
      <c r="AU192" s="109" t="s">
        <v>40</v>
      </c>
      <c r="AV192" s="8" t="s">
        <v>39</v>
      </c>
      <c r="AW192" s="8" t="s">
        <v>17</v>
      </c>
      <c r="AX192" s="8" t="s">
        <v>38</v>
      </c>
      <c r="AY192" s="109" t="s">
        <v>73</v>
      </c>
    </row>
    <row r="193" spans="1:65" s="9" customFormat="1" x14ac:dyDescent="0.2">
      <c r="B193" s="115"/>
      <c r="D193" s="108" t="s">
        <v>79</v>
      </c>
      <c r="E193" s="116" t="s">
        <v>0</v>
      </c>
      <c r="F193" s="117" t="s">
        <v>210</v>
      </c>
      <c r="H193" s="118">
        <v>1.9</v>
      </c>
      <c r="I193" s="119"/>
      <c r="L193" s="115"/>
      <c r="M193" s="120"/>
      <c r="N193" s="121"/>
      <c r="O193" s="121"/>
      <c r="P193" s="121"/>
      <c r="Q193" s="121"/>
      <c r="R193" s="121"/>
      <c r="S193" s="121"/>
      <c r="T193" s="122"/>
      <c r="AT193" s="116" t="s">
        <v>79</v>
      </c>
      <c r="AU193" s="116" t="s">
        <v>40</v>
      </c>
      <c r="AV193" s="9" t="s">
        <v>40</v>
      </c>
      <c r="AW193" s="9" t="s">
        <v>17</v>
      </c>
      <c r="AX193" s="9" t="s">
        <v>38</v>
      </c>
      <c r="AY193" s="116" t="s">
        <v>73</v>
      </c>
    </row>
    <row r="194" spans="1:65" s="10" customFormat="1" x14ac:dyDescent="0.2">
      <c r="B194" s="123"/>
      <c r="D194" s="108" t="s">
        <v>79</v>
      </c>
      <c r="E194" s="124" t="s">
        <v>0</v>
      </c>
      <c r="F194" s="125" t="s">
        <v>80</v>
      </c>
      <c r="H194" s="126">
        <v>3.5</v>
      </c>
      <c r="I194" s="127"/>
      <c r="L194" s="123"/>
      <c r="M194" s="128"/>
      <c r="N194" s="129"/>
      <c r="O194" s="129"/>
      <c r="P194" s="129"/>
      <c r="Q194" s="129"/>
      <c r="R194" s="129"/>
      <c r="S194" s="129"/>
      <c r="T194" s="130"/>
      <c r="AT194" s="124" t="s">
        <v>79</v>
      </c>
      <c r="AU194" s="124" t="s">
        <v>40</v>
      </c>
      <c r="AV194" s="10" t="s">
        <v>42</v>
      </c>
      <c r="AW194" s="10" t="s">
        <v>17</v>
      </c>
      <c r="AX194" s="10" t="s">
        <v>39</v>
      </c>
      <c r="AY194" s="124" t="s">
        <v>73</v>
      </c>
    </row>
    <row r="195" spans="1:65" s="2" customFormat="1" ht="24.15" customHeight="1" x14ac:dyDescent="0.2">
      <c r="A195" s="20"/>
      <c r="B195" s="88"/>
      <c r="C195" s="89" t="s">
        <v>102</v>
      </c>
      <c r="D195" s="89" t="s">
        <v>75</v>
      </c>
      <c r="E195" s="90" t="s">
        <v>153</v>
      </c>
      <c r="F195" s="91" t="s">
        <v>154</v>
      </c>
      <c r="G195" s="92" t="s">
        <v>76</v>
      </c>
      <c r="H195" s="93">
        <v>4.7249999999999996</v>
      </c>
      <c r="I195" s="94"/>
      <c r="J195" s="95">
        <f>ROUND(I195*H195,2)</f>
        <v>0</v>
      </c>
      <c r="K195" s="91" t="s">
        <v>77</v>
      </c>
      <c r="L195" s="21"/>
      <c r="M195" s="96" t="s">
        <v>0</v>
      </c>
      <c r="N195" s="97" t="s">
        <v>25</v>
      </c>
      <c r="O195" s="29"/>
      <c r="P195" s="98">
        <f>O195*H195</f>
        <v>0</v>
      </c>
      <c r="Q195" s="98">
        <v>9.8999999999999994E-5</v>
      </c>
      <c r="R195" s="98">
        <f>Q195*H195</f>
        <v>4.6777499999999992E-4</v>
      </c>
      <c r="S195" s="98">
        <v>0</v>
      </c>
      <c r="T195" s="99">
        <f>S195*H195</f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00" t="s">
        <v>42</v>
      </c>
      <c r="AT195" s="100" t="s">
        <v>75</v>
      </c>
      <c r="AU195" s="100" t="s">
        <v>40</v>
      </c>
      <c r="AY195" s="11" t="s">
        <v>73</v>
      </c>
      <c r="BE195" s="101">
        <f>IF(N195="základní",J195,0)</f>
        <v>0</v>
      </c>
      <c r="BF195" s="101">
        <f>IF(N195="snížená",J195,0)</f>
        <v>0</v>
      </c>
      <c r="BG195" s="101">
        <f>IF(N195="zákl. přenesená",J195,0)</f>
        <v>0</v>
      </c>
      <c r="BH195" s="101">
        <f>IF(N195="sníž. přenesená",J195,0)</f>
        <v>0</v>
      </c>
      <c r="BI195" s="101">
        <f>IF(N195="nulová",J195,0)</f>
        <v>0</v>
      </c>
      <c r="BJ195" s="11" t="s">
        <v>39</v>
      </c>
      <c r="BK195" s="101">
        <f>ROUND(I195*H195,2)</f>
        <v>0</v>
      </c>
      <c r="BL195" s="11" t="s">
        <v>42</v>
      </c>
      <c r="BM195" s="100" t="s">
        <v>324</v>
      </c>
    </row>
    <row r="196" spans="1:65" s="2" customFormat="1" x14ac:dyDescent="0.2">
      <c r="A196" s="20"/>
      <c r="B196" s="21"/>
      <c r="C196" s="20"/>
      <c r="D196" s="102" t="s">
        <v>78</v>
      </c>
      <c r="E196" s="20"/>
      <c r="F196" s="103" t="s">
        <v>155</v>
      </c>
      <c r="G196" s="20"/>
      <c r="H196" s="20"/>
      <c r="I196" s="104"/>
      <c r="J196" s="20"/>
      <c r="K196" s="20"/>
      <c r="L196" s="21"/>
      <c r="M196" s="105"/>
      <c r="N196" s="106"/>
      <c r="O196" s="29"/>
      <c r="P196" s="29"/>
      <c r="Q196" s="29"/>
      <c r="R196" s="29"/>
      <c r="S196" s="29"/>
      <c r="T196" s="3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T196" s="11" t="s">
        <v>78</v>
      </c>
      <c r="AU196" s="11" t="s">
        <v>40</v>
      </c>
    </row>
    <row r="197" spans="1:65" s="8" customFormat="1" x14ac:dyDescent="0.2">
      <c r="B197" s="107"/>
      <c r="D197" s="108" t="s">
        <v>79</v>
      </c>
      <c r="E197" s="109" t="s">
        <v>0</v>
      </c>
      <c r="F197" s="110" t="s">
        <v>325</v>
      </c>
      <c r="H197" s="109" t="s">
        <v>0</v>
      </c>
      <c r="I197" s="111"/>
      <c r="L197" s="107"/>
      <c r="M197" s="112"/>
      <c r="N197" s="113"/>
      <c r="O197" s="113"/>
      <c r="P197" s="113"/>
      <c r="Q197" s="113"/>
      <c r="R197" s="113"/>
      <c r="S197" s="113"/>
      <c r="T197" s="114"/>
      <c r="AT197" s="109" t="s">
        <v>79</v>
      </c>
      <c r="AU197" s="109" t="s">
        <v>40</v>
      </c>
      <c r="AV197" s="8" t="s">
        <v>39</v>
      </c>
      <c r="AW197" s="8" t="s">
        <v>17</v>
      </c>
      <c r="AX197" s="8" t="s">
        <v>38</v>
      </c>
      <c r="AY197" s="109" t="s">
        <v>73</v>
      </c>
    </row>
    <row r="198" spans="1:65" s="9" customFormat="1" x14ac:dyDescent="0.2">
      <c r="B198" s="115"/>
      <c r="D198" s="108" t="s">
        <v>79</v>
      </c>
      <c r="E198" s="116" t="s">
        <v>0</v>
      </c>
      <c r="F198" s="117" t="s">
        <v>326</v>
      </c>
      <c r="H198" s="118">
        <v>4.7249999999999996</v>
      </c>
      <c r="I198" s="119"/>
      <c r="L198" s="115"/>
      <c r="M198" s="120"/>
      <c r="N198" s="121"/>
      <c r="O198" s="121"/>
      <c r="P198" s="121"/>
      <c r="Q198" s="121"/>
      <c r="R198" s="121"/>
      <c r="S198" s="121"/>
      <c r="T198" s="122"/>
      <c r="AT198" s="116" t="s">
        <v>79</v>
      </c>
      <c r="AU198" s="116" t="s">
        <v>40</v>
      </c>
      <c r="AV198" s="9" t="s">
        <v>40</v>
      </c>
      <c r="AW198" s="9" t="s">
        <v>17</v>
      </c>
      <c r="AX198" s="9" t="s">
        <v>39</v>
      </c>
      <c r="AY198" s="116" t="s">
        <v>73</v>
      </c>
    </row>
    <row r="199" spans="1:65" s="2" customFormat="1" ht="16.5" customHeight="1" x14ac:dyDescent="0.2">
      <c r="A199" s="20"/>
      <c r="B199" s="88"/>
      <c r="C199" s="134" t="s">
        <v>3</v>
      </c>
      <c r="D199" s="134" t="s">
        <v>133</v>
      </c>
      <c r="E199" s="135" t="s">
        <v>250</v>
      </c>
      <c r="F199" s="136" t="s">
        <v>251</v>
      </c>
      <c r="G199" s="137" t="s">
        <v>76</v>
      </c>
      <c r="H199" s="138">
        <v>5.4340000000000002</v>
      </c>
      <c r="I199" s="139"/>
      <c r="J199" s="140">
        <f>ROUND(I199*H199,2)</f>
        <v>0</v>
      </c>
      <c r="K199" s="136" t="s">
        <v>77</v>
      </c>
      <c r="L199" s="141"/>
      <c r="M199" s="142" t="s">
        <v>0</v>
      </c>
      <c r="N199" s="143" t="s">
        <v>25</v>
      </c>
      <c r="O199" s="29"/>
      <c r="P199" s="98">
        <f>O199*H199</f>
        <v>0</v>
      </c>
      <c r="Q199" s="98">
        <v>5.0000000000000001E-4</v>
      </c>
      <c r="R199" s="98">
        <f>Q199*H199</f>
        <v>2.7170000000000002E-3</v>
      </c>
      <c r="S199" s="98">
        <v>0</v>
      </c>
      <c r="T199" s="99">
        <f>S199*H199</f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00" t="s">
        <v>84</v>
      </c>
      <c r="AT199" s="100" t="s">
        <v>133</v>
      </c>
      <c r="AU199" s="100" t="s">
        <v>40</v>
      </c>
      <c r="AY199" s="11" t="s">
        <v>73</v>
      </c>
      <c r="BE199" s="101">
        <f>IF(N199="základní",J199,0)</f>
        <v>0</v>
      </c>
      <c r="BF199" s="101">
        <f>IF(N199="snížená",J199,0)</f>
        <v>0</v>
      </c>
      <c r="BG199" s="101">
        <f>IF(N199="zákl. přenesená",J199,0)</f>
        <v>0</v>
      </c>
      <c r="BH199" s="101">
        <f>IF(N199="sníž. přenesená",J199,0)</f>
        <v>0</v>
      </c>
      <c r="BI199" s="101">
        <f>IF(N199="nulová",J199,0)</f>
        <v>0</v>
      </c>
      <c r="BJ199" s="11" t="s">
        <v>39</v>
      </c>
      <c r="BK199" s="101">
        <f>ROUND(I199*H199,2)</f>
        <v>0</v>
      </c>
      <c r="BL199" s="11" t="s">
        <v>42</v>
      </c>
      <c r="BM199" s="100" t="s">
        <v>327</v>
      </c>
    </row>
    <row r="200" spans="1:65" s="9" customFormat="1" x14ac:dyDescent="0.2">
      <c r="B200" s="115"/>
      <c r="D200" s="108" t="s">
        <v>79</v>
      </c>
      <c r="E200" s="116" t="s">
        <v>0</v>
      </c>
      <c r="F200" s="117" t="s">
        <v>328</v>
      </c>
      <c r="H200" s="118">
        <v>5.4340000000000002</v>
      </c>
      <c r="I200" s="119"/>
      <c r="L200" s="115"/>
      <c r="M200" s="120"/>
      <c r="N200" s="121"/>
      <c r="O200" s="121"/>
      <c r="P200" s="121"/>
      <c r="Q200" s="121"/>
      <c r="R200" s="121"/>
      <c r="S200" s="121"/>
      <c r="T200" s="122"/>
      <c r="AT200" s="116" t="s">
        <v>79</v>
      </c>
      <c r="AU200" s="116" t="s">
        <v>40</v>
      </c>
      <c r="AV200" s="9" t="s">
        <v>40</v>
      </c>
      <c r="AW200" s="9" t="s">
        <v>17</v>
      </c>
      <c r="AX200" s="9" t="s">
        <v>39</v>
      </c>
      <c r="AY200" s="116" t="s">
        <v>73</v>
      </c>
    </row>
    <row r="201" spans="1:65" s="7" customFormat="1" ht="22.75" customHeight="1" x14ac:dyDescent="0.25">
      <c r="B201" s="75"/>
      <c r="D201" s="76" t="s">
        <v>37</v>
      </c>
      <c r="E201" s="86" t="s">
        <v>41</v>
      </c>
      <c r="F201" s="86" t="s">
        <v>162</v>
      </c>
      <c r="I201" s="78"/>
      <c r="J201" s="87">
        <f>BK201</f>
        <v>0</v>
      </c>
      <c r="L201" s="75"/>
      <c r="M201" s="80"/>
      <c r="N201" s="81"/>
      <c r="O201" s="81"/>
      <c r="P201" s="82">
        <f>SUM(P202:P210)</f>
        <v>0</v>
      </c>
      <c r="Q201" s="81"/>
      <c r="R201" s="82">
        <f>SUM(R202:R210)</f>
        <v>37.580880000000001</v>
      </c>
      <c r="S201" s="81"/>
      <c r="T201" s="83">
        <f>SUM(T202:T210)</f>
        <v>0</v>
      </c>
      <c r="AR201" s="76" t="s">
        <v>39</v>
      </c>
      <c r="AT201" s="84" t="s">
        <v>37</v>
      </c>
      <c r="AU201" s="84" t="s">
        <v>39</v>
      </c>
      <c r="AY201" s="76" t="s">
        <v>73</v>
      </c>
      <c r="BK201" s="85">
        <f>SUM(BK202:BK210)</f>
        <v>0</v>
      </c>
    </row>
    <row r="202" spans="1:65" s="2" customFormat="1" ht="24.15" customHeight="1" x14ac:dyDescent="0.2">
      <c r="A202" s="20"/>
      <c r="B202" s="88"/>
      <c r="C202" s="89" t="s">
        <v>103</v>
      </c>
      <c r="D202" s="89" t="s">
        <v>75</v>
      </c>
      <c r="E202" s="90" t="s">
        <v>329</v>
      </c>
      <c r="F202" s="91" t="s">
        <v>330</v>
      </c>
      <c r="G202" s="92" t="s">
        <v>95</v>
      </c>
      <c r="H202" s="93">
        <v>192</v>
      </c>
      <c r="I202" s="94"/>
      <c r="J202" s="95">
        <f>ROUND(I202*H202,2)</f>
        <v>0</v>
      </c>
      <c r="K202" s="91" t="s">
        <v>77</v>
      </c>
      <c r="L202" s="21"/>
      <c r="M202" s="96" t="s">
        <v>0</v>
      </c>
      <c r="N202" s="97" t="s">
        <v>25</v>
      </c>
      <c r="O202" s="29"/>
      <c r="P202" s="98">
        <f>O202*H202</f>
        <v>0</v>
      </c>
      <c r="Q202" s="98">
        <v>0.18142</v>
      </c>
      <c r="R202" s="98">
        <f>Q202*H202</f>
        <v>34.832639999999998</v>
      </c>
      <c r="S202" s="98">
        <v>0</v>
      </c>
      <c r="T202" s="99">
        <f>S202*H202</f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00" t="s">
        <v>42</v>
      </c>
      <c r="AT202" s="100" t="s">
        <v>75</v>
      </c>
      <c r="AU202" s="100" t="s">
        <v>40</v>
      </c>
      <c r="AY202" s="11" t="s">
        <v>73</v>
      </c>
      <c r="BE202" s="101">
        <f>IF(N202="základní",J202,0)</f>
        <v>0</v>
      </c>
      <c r="BF202" s="101">
        <f>IF(N202="snížená",J202,0)</f>
        <v>0</v>
      </c>
      <c r="BG202" s="101">
        <f>IF(N202="zákl. přenesená",J202,0)</f>
        <v>0</v>
      </c>
      <c r="BH202" s="101">
        <f>IF(N202="sníž. přenesená",J202,0)</f>
        <v>0</v>
      </c>
      <c r="BI202" s="101">
        <f>IF(N202="nulová",J202,0)</f>
        <v>0</v>
      </c>
      <c r="BJ202" s="11" t="s">
        <v>39</v>
      </c>
      <c r="BK202" s="101">
        <f>ROUND(I202*H202,2)</f>
        <v>0</v>
      </c>
      <c r="BL202" s="11" t="s">
        <v>42</v>
      </c>
      <c r="BM202" s="100" t="s">
        <v>331</v>
      </c>
    </row>
    <row r="203" spans="1:65" s="2" customFormat="1" x14ac:dyDescent="0.2">
      <c r="A203" s="20"/>
      <c r="B203" s="21"/>
      <c r="C203" s="20"/>
      <c r="D203" s="102" t="s">
        <v>78</v>
      </c>
      <c r="E203" s="20"/>
      <c r="F203" s="103" t="s">
        <v>332</v>
      </c>
      <c r="G203" s="20"/>
      <c r="H203" s="20"/>
      <c r="I203" s="104"/>
      <c r="J203" s="20"/>
      <c r="K203" s="20"/>
      <c r="L203" s="21"/>
      <c r="M203" s="105"/>
      <c r="N203" s="106"/>
      <c r="O203" s="29"/>
      <c r="P203" s="29"/>
      <c r="Q203" s="29"/>
      <c r="R203" s="29"/>
      <c r="S203" s="29"/>
      <c r="T203" s="3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T203" s="11" t="s">
        <v>78</v>
      </c>
      <c r="AU203" s="11" t="s">
        <v>40</v>
      </c>
    </row>
    <row r="204" spans="1:65" s="8" customFormat="1" x14ac:dyDescent="0.2">
      <c r="B204" s="107"/>
      <c r="D204" s="108" t="s">
        <v>79</v>
      </c>
      <c r="E204" s="109" t="s">
        <v>0</v>
      </c>
      <c r="F204" s="110" t="s">
        <v>333</v>
      </c>
      <c r="H204" s="109" t="s">
        <v>0</v>
      </c>
      <c r="I204" s="111"/>
      <c r="L204" s="107"/>
      <c r="M204" s="112"/>
      <c r="N204" s="113"/>
      <c r="O204" s="113"/>
      <c r="P204" s="113"/>
      <c r="Q204" s="113"/>
      <c r="R204" s="113"/>
      <c r="S204" s="113"/>
      <c r="T204" s="114"/>
      <c r="AT204" s="109" t="s">
        <v>79</v>
      </c>
      <c r="AU204" s="109" t="s">
        <v>40</v>
      </c>
      <c r="AV204" s="8" t="s">
        <v>39</v>
      </c>
      <c r="AW204" s="8" t="s">
        <v>17</v>
      </c>
      <c r="AX204" s="8" t="s">
        <v>38</v>
      </c>
      <c r="AY204" s="109" t="s">
        <v>73</v>
      </c>
    </row>
    <row r="205" spans="1:65" s="9" customFormat="1" x14ac:dyDescent="0.2">
      <c r="B205" s="115"/>
      <c r="D205" s="108" t="s">
        <v>79</v>
      </c>
      <c r="E205" s="116" t="s">
        <v>0</v>
      </c>
      <c r="F205" s="117" t="s">
        <v>334</v>
      </c>
      <c r="H205" s="118">
        <v>192</v>
      </c>
      <c r="I205" s="119"/>
      <c r="L205" s="115"/>
      <c r="M205" s="120"/>
      <c r="N205" s="121"/>
      <c r="O205" s="121"/>
      <c r="P205" s="121"/>
      <c r="Q205" s="121"/>
      <c r="R205" s="121"/>
      <c r="S205" s="121"/>
      <c r="T205" s="122"/>
      <c r="AT205" s="116" t="s">
        <v>79</v>
      </c>
      <c r="AU205" s="116" t="s">
        <v>40</v>
      </c>
      <c r="AV205" s="9" t="s">
        <v>40</v>
      </c>
      <c r="AW205" s="9" t="s">
        <v>17</v>
      </c>
      <c r="AX205" s="9" t="s">
        <v>39</v>
      </c>
      <c r="AY205" s="116" t="s">
        <v>73</v>
      </c>
    </row>
    <row r="206" spans="1:65" s="2" customFormat="1" ht="24.15" customHeight="1" x14ac:dyDescent="0.2">
      <c r="A206" s="20"/>
      <c r="B206" s="88"/>
      <c r="C206" s="89" t="s">
        <v>104</v>
      </c>
      <c r="D206" s="89" t="s">
        <v>75</v>
      </c>
      <c r="E206" s="90" t="s">
        <v>335</v>
      </c>
      <c r="F206" s="91" t="s">
        <v>336</v>
      </c>
      <c r="G206" s="92" t="s">
        <v>95</v>
      </c>
      <c r="H206" s="93">
        <v>1160</v>
      </c>
      <c r="I206" s="94"/>
      <c r="J206" s="95">
        <f>ROUND(I206*H206,2)</f>
        <v>0</v>
      </c>
      <c r="K206" s="91" t="s">
        <v>0</v>
      </c>
      <c r="L206" s="21"/>
      <c r="M206" s="96" t="s">
        <v>0</v>
      </c>
      <c r="N206" s="97" t="s">
        <v>25</v>
      </c>
      <c r="O206" s="29"/>
      <c r="P206" s="98">
        <f>O206*H206</f>
        <v>0</v>
      </c>
      <c r="Q206" s="98">
        <v>0</v>
      </c>
      <c r="R206" s="98">
        <f>Q206*H206</f>
        <v>0</v>
      </c>
      <c r="S206" s="98">
        <v>0</v>
      </c>
      <c r="T206" s="99">
        <f>S206*H206</f>
        <v>0</v>
      </c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R206" s="100" t="s">
        <v>42</v>
      </c>
      <c r="AT206" s="100" t="s">
        <v>75</v>
      </c>
      <c r="AU206" s="100" t="s">
        <v>40</v>
      </c>
      <c r="AY206" s="11" t="s">
        <v>73</v>
      </c>
      <c r="BE206" s="101">
        <f>IF(N206="základní",J206,0)</f>
        <v>0</v>
      </c>
      <c r="BF206" s="101">
        <f>IF(N206="snížená",J206,0)</f>
        <v>0</v>
      </c>
      <c r="BG206" s="101">
        <f>IF(N206="zákl. přenesená",J206,0)</f>
        <v>0</v>
      </c>
      <c r="BH206" s="101">
        <f>IF(N206="sníž. přenesená",J206,0)</f>
        <v>0</v>
      </c>
      <c r="BI206" s="101">
        <f>IF(N206="nulová",J206,0)</f>
        <v>0</v>
      </c>
      <c r="BJ206" s="11" t="s">
        <v>39</v>
      </c>
      <c r="BK206" s="101">
        <f>ROUND(I206*H206,2)</f>
        <v>0</v>
      </c>
      <c r="BL206" s="11" t="s">
        <v>42</v>
      </c>
      <c r="BM206" s="100" t="s">
        <v>337</v>
      </c>
    </row>
    <row r="207" spans="1:65" s="8" customFormat="1" x14ac:dyDescent="0.2">
      <c r="B207" s="107"/>
      <c r="D207" s="108" t="s">
        <v>79</v>
      </c>
      <c r="E207" s="109" t="s">
        <v>0</v>
      </c>
      <c r="F207" s="110" t="s">
        <v>338</v>
      </c>
      <c r="H207" s="109" t="s">
        <v>0</v>
      </c>
      <c r="I207" s="111"/>
      <c r="L207" s="107"/>
      <c r="M207" s="112"/>
      <c r="N207" s="113"/>
      <c r="O207" s="113"/>
      <c r="P207" s="113"/>
      <c r="Q207" s="113"/>
      <c r="R207" s="113"/>
      <c r="S207" s="113"/>
      <c r="T207" s="114"/>
      <c r="AT207" s="109" t="s">
        <v>79</v>
      </c>
      <c r="AU207" s="109" t="s">
        <v>40</v>
      </c>
      <c r="AV207" s="8" t="s">
        <v>39</v>
      </c>
      <c r="AW207" s="8" t="s">
        <v>17</v>
      </c>
      <c r="AX207" s="8" t="s">
        <v>38</v>
      </c>
      <c r="AY207" s="109" t="s">
        <v>73</v>
      </c>
    </row>
    <row r="208" spans="1:65" s="9" customFormat="1" x14ac:dyDescent="0.2">
      <c r="B208" s="115"/>
      <c r="D208" s="108" t="s">
        <v>79</v>
      </c>
      <c r="E208" s="116" t="s">
        <v>0</v>
      </c>
      <c r="F208" s="117" t="s">
        <v>339</v>
      </c>
      <c r="H208" s="118">
        <v>1160</v>
      </c>
      <c r="I208" s="119"/>
      <c r="L208" s="115"/>
      <c r="M208" s="120"/>
      <c r="N208" s="121"/>
      <c r="O208" s="121"/>
      <c r="P208" s="121"/>
      <c r="Q208" s="121"/>
      <c r="R208" s="121"/>
      <c r="S208" s="121"/>
      <c r="T208" s="122"/>
      <c r="AT208" s="116" t="s">
        <v>79</v>
      </c>
      <c r="AU208" s="116" t="s">
        <v>40</v>
      </c>
      <c r="AV208" s="9" t="s">
        <v>40</v>
      </c>
      <c r="AW208" s="9" t="s">
        <v>17</v>
      </c>
      <c r="AX208" s="9" t="s">
        <v>39</v>
      </c>
      <c r="AY208" s="116" t="s">
        <v>73</v>
      </c>
    </row>
    <row r="209" spans="1:65" s="2" customFormat="1" ht="16.5" customHeight="1" x14ac:dyDescent="0.2">
      <c r="A209" s="20"/>
      <c r="B209" s="88"/>
      <c r="C209" s="89" t="s">
        <v>105</v>
      </c>
      <c r="D209" s="89" t="s">
        <v>75</v>
      </c>
      <c r="E209" s="90" t="s">
        <v>340</v>
      </c>
      <c r="F209" s="91" t="s">
        <v>341</v>
      </c>
      <c r="G209" s="92" t="s">
        <v>96</v>
      </c>
      <c r="H209" s="93">
        <v>1.44</v>
      </c>
      <c r="I209" s="94"/>
      <c r="J209" s="95">
        <f>ROUND(I209*H209,2)</f>
        <v>0</v>
      </c>
      <c r="K209" s="91" t="s">
        <v>0</v>
      </c>
      <c r="L209" s="21"/>
      <c r="M209" s="96" t="s">
        <v>0</v>
      </c>
      <c r="N209" s="97" t="s">
        <v>25</v>
      </c>
      <c r="O209" s="29"/>
      <c r="P209" s="98">
        <f>O209*H209</f>
        <v>0</v>
      </c>
      <c r="Q209" s="98">
        <v>1.9085000000000001</v>
      </c>
      <c r="R209" s="98">
        <f>Q209*H209</f>
        <v>2.74824</v>
      </c>
      <c r="S209" s="98">
        <v>0</v>
      </c>
      <c r="T209" s="99">
        <f>S209*H209</f>
        <v>0</v>
      </c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R209" s="100" t="s">
        <v>42</v>
      </c>
      <c r="AT209" s="100" t="s">
        <v>75</v>
      </c>
      <c r="AU209" s="100" t="s">
        <v>40</v>
      </c>
      <c r="AY209" s="11" t="s">
        <v>73</v>
      </c>
      <c r="BE209" s="101">
        <f>IF(N209="základní",J209,0)</f>
        <v>0</v>
      </c>
      <c r="BF209" s="101">
        <f>IF(N209="snížená",J209,0)</f>
        <v>0</v>
      </c>
      <c r="BG209" s="101">
        <f>IF(N209="zákl. přenesená",J209,0)</f>
        <v>0</v>
      </c>
      <c r="BH209" s="101">
        <f>IF(N209="sníž. přenesená",J209,0)</f>
        <v>0</v>
      </c>
      <c r="BI209" s="101">
        <f>IF(N209="nulová",J209,0)</f>
        <v>0</v>
      </c>
      <c r="BJ209" s="11" t="s">
        <v>39</v>
      </c>
      <c r="BK209" s="101">
        <f>ROUND(I209*H209,2)</f>
        <v>0</v>
      </c>
      <c r="BL209" s="11" t="s">
        <v>42</v>
      </c>
      <c r="BM209" s="100" t="s">
        <v>342</v>
      </c>
    </row>
    <row r="210" spans="1:65" s="9" customFormat="1" x14ac:dyDescent="0.2">
      <c r="B210" s="115"/>
      <c r="D210" s="108" t="s">
        <v>79</v>
      </c>
      <c r="E210" s="116" t="s">
        <v>0</v>
      </c>
      <c r="F210" s="117" t="s">
        <v>343</v>
      </c>
      <c r="H210" s="118">
        <v>1.44</v>
      </c>
      <c r="I210" s="119"/>
      <c r="L210" s="115"/>
      <c r="M210" s="120"/>
      <c r="N210" s="121"/>
      <c r="O210" s="121"/>
      <c r="P210" s="121"/>
      <c r="Q210" s="121"/>
      <c r="R210" s="121"/>
      <c r="S210" s="121"/>
      <c r="T210" s="122"/>
      <c r="AT210" s="116" t="s">
        <v>79</v>
      </c>
      <c r="AU210" s="116" t="s">
        <v>40</v>
      </c>
      <c r="AV210" s="9" t="s">
        <v>40</v>
      </c>
      <c r="AW210" s="9" t="s">
        <v>17</v>
      </c>
      <c r="AX210" s="9" t="s">
        <v>39</v>
      </c>
      <c r="AY210" s="116" t="s">
        <v>73</v>
      </c>
    </row>
    <row r="211" spans="1:65" s="7" customFormat="1" ht="22.75" customHeight="1" x14ac:dyDescent="0.25">
      <c r="B211" s="75"/>
      <c r="D211" s="76" t="s">
        <v>37</v>
      </c>
      <c r="E211" s="86" t="s">
        <v>81</v>
      </c>
      <c r="F211" s="86" t="s">
        <v>249</v>
      </c>
      <c r="I211" s="78"/>
      <c r="J211" s="87">
        <f>BK211</f>
        <v>0</v>
      </c>
      <c r="L211" s="75"/>
      <c r="M211" s="80"/>
      <c r="N211" s="81"/>
      <c r="O211" s="81"/>
      <c r="P211" s="82">
        <f>SUM(P212:P235)</f>
        <v>0</v>
      </c>
      <c r="Q211" s="81"/>
      <c r="R211" s="82">
        <f>SUM(R212:R235)</f>
        <v>3.0710723099999999</v>
      </c>
      <c r="S211" s="81"/>
      <c r="T211" s="83">
        <f>SUM(T212:T235)</f>
        <v>0</v>
      </c>
      <c r="AR211" s="76" t="s">
        <v>39</v>
      </c>
      <c r="AT211" s="84" t="s">
        <v>37</v>
      </c>
      <c r="AU211" s="84" t="s">
        <v>39</v>
      </c>
      <c r="AY211" s="76" t="s">
        <v>73</v>
      </c>
      <c r="BK211" s="85">
        <f>SUM(BK212:BK235)</f>
        <v>0</v>
      </c>
    </row>
    <row r="212" spans="1:65" s="2" customFormat="1" ht="16.5" customHeight="1" x14ac:dyDescent="0.2">
      <c r="A212" s="20"/>
      <c r="B212" s="88"/>
      <c r="C212" s="89" t="s">
        <v>106</v>
      </c>
      <c r="D212" s="89" t="s">
        <v>75</v>
      </c>
      <c r="E212" s="90" t="s">
        <v>344</v>
      </c>
      <c r="F212" s="91" t="s">
        <v>345</v>
      </c>
      <c r="G212" s="92" t="s">
        <v>76</v>
      </c>
      <c r="H212" s="93">
        <v>527.30700000000002</v>
      </c>
      <c r="I212" s="94"/>
      <c r="J212" s="95">
        <f>ROUND(I212*H212,2)</f>
        <v>0</v>
      </c>
      <c r="K212" s="91" t="s">
        <v>77</v>
      </c>
      <c r="L212" s="21"/>
      <c r="M212" s="96" t="s">
        <v>0</v>
      </c>
      <c r="N212" s="97" t="s">
        <v>25</v>
      </c>
      <c r="O212" s="29"/>
      <c r="P212" s="98">
        <f>O212*H212</f>
        <v>0</v>
      </c>
      <c r="Q212" s="98">
        <v>2.7000000000000001E-3</v>
      </c>
      <c r="R212" s="98">
        <f>Q212*H212</f>
        <v>1.4237289000000002</v>
      </c>
      <c r="S212" s="98">
        <v>0</v>
      </c>
      <c r="T212" s="99">
        <f>S212*H212</f>
        <v>0</v>
      </c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R212" s="100" t="s">
        <v>42</v>
      </c>
      <c r="AT212" s="100" t="s">
        <v>75</v>
      </c>
      <c r="AU212" s="100" t="s">
        <v>40</v>
      </c>
      <c r="AY212" s="11" t="s">
        <v>73</v>
      </c>
      <c r="BE212" s="101">
        <f>IF(N212="základní",J212,0)</f>
        <v>0</v>
      </c>
      <c r="BF212" s="101">
        <f>IF(N212="snížená",J212,0)</f>
        <v>0</v>
      </c>
      <c r="BG212" s="101">
        <f>IF(N212="zákl. přenesená",J212,0)</f>
        <v>0</v>
      </c>
      <c r="BH212" s="101">
        <f>IF(N212="sníž. přenesená",J212,0)</f>
        <v>0</v>
      </c>
      <c r="BI212" s="101">
        <f>IF(N212="nulová",J212,0)</f>
        <v>0</v>
      </c>
      <c r="BJ212" s="11" t="s">
        <v>39</v>
      </c>
      <c r="BK212" s="101">
        <f>ROUND(I212*H212,2)</f>
        <v>0</v>
      </c>
      <c r="BL212" s="11" t="s">
        <v>42</v>
      </c>
      <c r="BM212" s="100" t="s">
        <v>346</v>
      </c>
    </row>
    <row r="213" spans="1:65" s="2" customFormat="1" x14ac:dyDescent="0.2">
      <c r="A213" s="20"/>
      <c r="B213" s="21"/>
      <c r="C213" s="20"/>
      <c r="D213" s="102" t="s">
        <v>78</v>
      </c>
      <c r="E213" s="20"/>
      <c r="F213" s="103" t="s">
        <v>347</v>
      </c>
      <c r="G213" s="20"/>
      <c r="H213" s="20"/>
      <c r="I213" s="104"/>
      <c r="J213" s="20"/>
      <c r="K213" s="20"/>
      <c r="L213" s="21"/>
      <c r="M213" s="105"/>
      <c r="N213" s="106"/>
      <c r="O213" s="29"/>
      <c r="P213" s="29"/>
      <c r="Q213" s="29"/>
      <c r="R213" s="29"/>
      <c r="S213" s="29"/>
      <c r="T213" s="3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T213" s="11" t="s">
        <v>78</v>
      </c>
      <c r="AU213" s="11" t="s">
        <v>40</v>
      </c>
    </row>
    <row r="214" spans="1:65" s="8" customFormat="1" x14ac:dyDescent="0.2">
      <c r="B214" s="107"/>
      <c r="D214" s="108" t="s">
        <v>79</v>
      </c>
      <c r="E214" s="109" t="s">
        <v>0</v>
      </c>
      <c r="F214" s="110" t="s">
        <v>348</v>
      </c>
      <c r="H214" s="109" t="s">
        <v>0</v>
      </c>
      <c r="I214" s="111"/>
      <c r="L214" s="107"/>
      <c r="M214" s="112"/>
      <c r="N214" s="113"/>
      <c r="O214" s="113"/>
      <c r="P214" s="113"/>
      <c r="Q214" s="113"/>
      <c r="R214" s="113"/>
      <c r="S214" s="113"/>
      <c r="T214" s="114"/>
      <c r="AT214" s="109" t="s">
        <v>79</v>
      </c>
      <c r="AU214" s="109" t="s">
        <v>40</v>
      </c>
      <c r="AV214" s="8" t="s">
        <v>39</v>
      </c>
      <c r="AW214" s="8" t="s">
        <v>17</v>
      </c>
      <c r="AX214" s="8" t="s">
        <v>38</v>
      </c>
      <c r="AY214" s="109" t="s">
        <v>73</v>
      </c>
    </row>
    <row r="215" spans="1:65" s="9" customFormat="1" x14ac:dyDescent="0.2">
      <c r="B215" s="115"/>
      <c r="D215" s="108" t="s">
        <v>79</v>
      </c>
      <c r="E215" s="116" t="s">
        <v>0</v>
      </c>
      <c r="F215" s="117" t="s">
        <v>349</v>
      </c>
      <c r="H215" s="118">
        <v>330.69799999999998</v>
      </c>
      <c r="I215" s="119"/>
      <c r="L215" s="115"/>
      <c r="M215" s="120"/>
      <c r="N215" s="121"/>
      <c r="O215" s="121"/>
      <c r="P215" s="121"/>
      <c r="Q215" s="121"/>
      <c r="R215" s="121"/>
      <c r="S215" s="121"/>
      <c r="T215" s="122"/>
      <c r="AT215" s="116" t="s">
        <v>79</v>
      </c>
      <c r="AU215" s="116" t="s">
        <v>40</v>
      </c>
      <c r="AV215" s="9" t="s">
        <v>40</v>
      </c>
      <c r="AW215" s="9" t="s">
        <v>17</v>
      </c>
      <c r="AX215" s="9" t="s">
        <v>38</v>
      </c>
      <c r="AY215" s="116" t="s">
        <v>73</v>
      </c>
    </row>
    <row r="216" spans="1:65" s="8" customFormat="1" x14ac:dyDescent="0.2">
      <c r="B216" s="107"/>
      <c r="D216" s="108" t="s">
        <v>79</v>
      </c>
      <c r="E216" s="109" t="s">
        <v>0</v>
      </c>
      <c r="F216" s="110" t="s">
        <v>350</v>
      </c>
      <c r="H216" s="109" t="s">
        <v>0</v>
      </c>
      <c r="I216" s="111"/>
      <c r="L216" s="107"/>
      <c r="M216" s="112"/>
      <c r="N216" s="113"/>
      <c r="O216" s="113"/>
      <c r="P216" s="113"/>
      <c r="Q216" s="113"/>
      <c r="R216" s="113"/>
      <c r="S216" s="113"/>
      <c r="T216" s="114"/>
      <c r="AT216" s="109" t="s">
        <v>79</v>
      </c>
      <c r="AU216" s="109" t="s">
        <v>40</v>
      </c>
      <c r="AV216" s="8" t="s">
        <v>39</v>
      </c>
      <c r="AW216" s="8" t="s">
        <v>17</v>
      </c>
      <c r="AX216" s="8" t="s">
        <v>38</v>
      </c>
      <c r="AY216" s="109" t="s">
        <v>73</v>
      </c>
    </row>
    <row r="217" spans="1:65" s="9" customFormat="1" x14ac:dyDescent="0.2">
      <c r="B217" s="115"/>
      <c r="D217" s="108" t="s">
        <v>79</v>
      </c>
      <c r="E217" s="116" t="s">
        <v>0</v>
      </c>
      <c r="F217" s="117" t="s">
        <v>351</v>
      </c>
      <c r="H217" s="118">
        <v>34.341999999999999</v>
      </c>
      <c r="I217" s="119"/>
      <c r="L217" s="115"/>
      <c r="M217" s="120"/>
      <c r="N217" s="121"/>
      <c r="O217" s="121"/>
      <c r="P217" s="121"/>
      <c r="Q217" s="121"/>
      <c r="R217" s="121"/>
      <c r="S217" s="121"/>
      <c r="T217" s="122"/>
      <c r="AT217" s="116" t="s">
        <v>79</v>
      </c>
      <c r="AU217" s="116" t="s">
        <v>40</v>
      </c>
      <c r="AV217" s="9" t="s">
        <v>40</v>
      </c>
      <c r="AW217" s="9" t="s">
        <v>17</v>
      </c>
      <c r="AX217" s="9" t="s">
        <v>38</v>
      </c>
      <c r="AY217" s="116" t="s">
        <v>73</v>
      </c>
    </row>
    <row r="218" spans="1:65" s="9" customFormat="1" x14ac:dyDescent="0.2">
      <c r="B218" s="115"/>
      <c r="D218" s="108" t="s">
        <v>79</v>
      </c>
      <c r="E218" s="116" t="s">
        <v>0</v>
      </c>
      <c r="F218" s="117" t="s">
        <v>352</v>
      </c>
      <c r="H218" s="118">
        <v>62.487000000000002</v>
      </c>
      <c r="I218" s="119"/>
      <c r="L218" s="115"/>
      <c r="M218" s="120"/>
      <c r="N218" s="121"/>
      <c r="O218" s="121"/>
      <c r="P218" s="121"/>
      <c r="Q218" s="121"/>
      <c r="R218" s="121"/>
      <c r="S218" s="121"/>
      <c r="T218" s="122"/>
      <c r="AT218" s="116" t="s">
        <v>79</v>
      </c>
      <c r="AU218" s="116" t="s">
        <v>40</v>
      </c>
      <c r="AV218" s="9" t="s">
        <v>40</v>
      </c>
      <c r="AW218" s="9" t="s">
        <v>17</v>
      </c>
      <c r="AX218" s="9" t="s">
        <v>38</v>
      </c>
      <c r="AY218" s="116" t="s">
        <v>73</v>
      </c>
    </row>
    <row r="219" spans="1:65" s="8" customFormat="1" x14ac:dyDescent="0.2">
      <c r="B219" s="107"/>
      <c r="D219" s="108" t="s">
        <v>79</v>
      </c>
      <c r="E219" s="109" t="s">
        <v>0</v>
      </c>
      <c r="F219" s="110" t="s">
        <v>353</v>
      </c>
      <c r="H219" s="109" t="s">
        <v>0</v>
      </c>
      <c r="I219" s="111"/>
      <c r="L219" s="107"/>
      <c r="M219" s="112"/>
      <c r="N219" s="113"/>
      <c r="O219" s="113"/>
      <c r="P219" s="113"/>
      <c r="Q219" s="113"/>
      <c r="R219" s="113"/>
      <c r="S219" s="113"/>
      <c r="T219" s="114"/>
      <c r="AT219" s="109" t="s">
        <v>79</v>
      </c>
      <c r="AU219" s="109" t="s">
        <v>40</v>
      </c>
      <c r="AV219" s="8" t="s">
        <v>39</v>
      </c>
      <c r="AW219" s="8" t="s">
        <v>17</v>
      </c>
      <c r="AX219" s="8" t="s">
        <v>38</v>
      </c>
      <c r="AY219" s="109" t="s">
        <v>73</v>
      </c>
    </row>
    <row r="220" spans="1:65" s="9" customFormat="1" x14ac:dyDescent="0.2">
      <c r="B220" s="115"/>
      <c r="D220" s="108" t="s">
        <v>79</v>
      </c>
      <c r="E220" s="116" t="s">
        <v>0</v>
      </c>
      <c r="F220" s="117" t="s">
        <v>354</v>
      </c>
      <c r="H220" s="118">
        <v>27.82</v>
      </c>
      <c r="I220" s="119"/>
      <c r="L220" s="115"/>
      <c r="M220" s="120"/>
      <c r="N220" s="121"/>
      <c r="O220" s="121"/>
      <c r="P220" s="121"/>
      <c r="Q220" s="121"/>
      <c r="R220" s="121"/>
      <c r="S220" s="121"/>
      <c r="T220" s="122"/>
      <c r="AT220" s="116" t="s">
        <v>79</v>
      </c>
      <c r="AU220" s="116" t="s">
        <v>40</v>
      </c>
      <c r="AV220" s="9" t="s">
        <v>40</v>
      </c>
      <c r="AW220" s="9" t="s">
        <v>17</v>
      </c>
      <c r="AX220" s="9" t="s">
        <v>38</v>
      </c>
      <c r="AY220" s="116" t="s">
        <v>73</v>
      </c>
    </row>
    <row r="221" spans="1:65" s="9" customFormat="1" x14ac:dyDescent="0.2">
      <c r="B221" s="115"/>
      <c r="D221" s="108" t="s">
        <v>79</v>
      </c>
      <c r="E221" s="116" t="s">
        <v>0</v>
      </c>
      <c r="F221" s="117" t="s">
        <v>355</v>
      </c>
      <c r="H221" s="118">
        <v>52.2</v>
      </c>
      <c r="I221" s="119"/>
      <c r="L221" s="115"/>
      <c r="M221" s="120"/>
      <c r="N221" s="121"/>
      <c r="O221" s="121"/>
      <c r="P221" s="121"/>
      <c r="Q221" s="121"/>
      <c r="R221" s="121"/>
      <c r="S221" s="121"/>
      <c r="T221" s="122"/>
      <c r="AT221" s="116" t="s">
        <v>79</v>
      </c>
      <c r="AU221" s="116" t="s">
        <v>40</v>
      </c>
      <c r="AV221" s="9" t="s">
        <v>40</v>
      </c>
      <c r="AW221" s="9" t="s">
        <v>17</v>
      </c>
      <c r="AX221" s="9" t="s">
        <v>38</v>
      </c>
      <c r="AY221" s="116" t="s">
        <v>73</v>
      </c>
    </row>
    <row r="222" spans="1:65" s="8" customFormat="1" x14ac:dyDescent="0.2">
      <c r="B222" s="107"/>
      <c r="D222" s="108" t="s">
        <v>79</v>
      </c>
      <c r="E222" s="109" t="s">
        <v>0</v>
      </c>
      <c r="F222" s="110" t="s">
        <v>229</v>
      </c>
      <c r="H222" s="109" t="s">
        <v>0</v>
      </c>
      <c r="I222" s="111"/>
      <c r="L222" s="107"/>
      <c r="M222" s="112"/>
      <c r="N222" s="113"/>
      <c r="O222" s="113"/>
      <c r="P222" s="113"/>
      <c r="Q222" s="113"/>
      <c r="R222" s="113"/>
      <c r="S222" s="113"/>
      <c r="T222" s="114"/>
      <c r="AT222" s="109" t="s">
        <v>79</v>
      </c>
      <c r="AU222" s="109" t="s">
        <v>40</v>
      </c>
      <c r="AV222" s="8" t="s">
        <v>39</v>
      </c>
      <c r="AW222" s="8" t="s">
        <v>17</v>
      </c>
      <c r="AX222" s="8" t="s">
        <v>38</v>
      </c>
      <c r="AY222" s="109" t="s">
        <v>73</v>
      </c>
    </row>
    <row r="223" spans="1:65" s="9" customFormat="1" x14ac:dyDescent="0.2">
      <c r="B223" s="115"/>
      <c r="D223" s="108" t="s">
        <v>79</v>
      </c>
      <c r="E223" s="116" t="s">
        <v>0</v>
      </c>
      <c r="F223" s="117" t="s">
        <v>356</v>
      </c>
      <c r="H223" s="118">
        <v>19.760000000000002</v>
      </c>
      <c r="I223" s="119"/>
      <c r="L223" s="115"/>
      <c r="M223" s="120"/>
      <c r="N223" s="121"/>
      <c r="O223" s="121"/>
      <c r="P223" s="121"/>
      <c r="Q223" s="121"/>
      <c r="R223" s="121"/>
      <c r="S223" s="121"/>
      <c r="T223" s="122"/>
      <c r="AT223" s="116" t="s">
        <v>79</v>
      </c>
      <c r="AU223" s="116" t="s">
        <v>40</v>
      </c>
      <c r="AV223" s="9" t="s">
        <v>40</v>
      </c>
      <c r="AW223" s="9" t="s">
        <v>17</v>
      </c>
      <c r="AX223" s="9" t="s">
        <v>38</v>
      </c>
      <c r="AY223" s="116" t="s">
        <v>73</v>
      </c>
    </row>
    <row r="224" spans="1:65" s="10" customFormat="1" x14ac:dyDescent="0.2">
      <c r="B224" s="123"/>
      <c r="D224" s="108" t="s">
        <v>79</v>
      </c>
      <c r="E224" s="124" t="s">
        <v>0</v>
      </c>
      <c r="F224" s="125" t="s">
        <v>80</v>
      </c>
      <c r="H224" s="126">
        <v>527.30700000000002</v>
      </c>
      <c r="I224" s="127"/>
      <c r="L224" s="123"/>
      <c r="M224" s="128"/>
      <c r="N224" s="129"/>
      <c r="O224" s="129"/>
      <c r="P224" s="129"/>
      <c r="Q224" s="129"/>
      <c r="R224" s="129"/>
      <c r="S224" s="129"/>
      <c r="T224" s="130"/>
      <c r="AT224" s="124" t="s">
        <v>79</v>
      </c>
      <c r="AU224" s="124" t="s">
        <v>40</v>
      </c>
      <c r="AV224" s="10" t="s">
        <v>42</v>
      </c>
      <c r="AW224" s="10" t="s">
        <v>17</v>
      </c>
      <c r="AX224" s="10" t="s">
        <v>39</v>
      </c>
      <c r="AY224" s="124" t="s">
        <v>73</v>
      </c>
    </row>
    <row r="225" spans="1:65" s="2" customFormat="1" ht="16.5" customHeight="1" x14ac:dyDescent="0.2">
      <c r="A225" s="20"/>
      <c r="B225" s="88"/>
      <c r="C225" s="89" t="s">
        <v>107</v>
      </c>
      <c r="D225" s="89" t="s">
        <v>75</v>
      </c>
      <c r="E225" s="90" t="s">
        <v>357</v>
      </c>
      <c r="F225" s="91" t="s">
        <v>358</v>
      </c>
      <c r="G225" s="92" t="s">
        <v>76</v>
      </c>
      <c r="H225" s="93">
        <v>527.30700000000002</v>
      </c>
      <c r="I225" s="94"/>
      <c r="J225" s="95">
        <f>ROUND(I225*H225,2)</f>
        <v>0</v>
      </c>
      <c r="K225" s="91" t="s">
        <v>0</v>
      </c>
      <c r="L225" s="21"/>
      <c r="M225" s="96" t="s">
        <v>0</v>
      </c>
      <c r="N225" s="97" t="s">
        <v>25</v>
      </c>
      <c r="O225" s="29"/>
      <c r="P225" s="98">
        <f>O225*H225</f>
        <v>0</v>
      </c>
      <c r="Q225" s="98">
        <v>0</v>
      </c>
      <c r="R225" s="98">
        <f>Q225*H225</f>
        <v>0</v>
      </c>
      <c r="S225" s="98">
        <v>0</v>
      </c>
      <c r="T225" s="99">
        <f>S225*H225</f>
        <v>0</v>
      </c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R225" s="100" t="s">
        <v>42</v>
      </c>
      <c r="AT225" s="100" t="s">
        <v>75</v>
      </c>
      <c r="AU225" s="100" t="s">
        <v>40</v>
      </c>
      <c r="AY225" s="11" t="s">
        <v>73</v>
      </c>
      <c r="BE225" s="101">
        <f>IF(N225="základní",J225,0)</f>
        <v>0</v>
      </c>
      <c r="BF225" s="101">
        <f>IF(N225="snížená",J225,0)</f>
        <v>0</v>
      </c>
      <c r="BG225" s="101">
        <f>IF(N225="zákl. přenesená",J225,0)</f>
        <v>0</v>
      </c>
      <c r="BH225" s="101">
        <f>IF(N225="sníž. přenesená",J225,0)</f>
        <v>0</v>
      </c>
      <c r="BI225" s="101">
        <f>IF(N225="nulová",J225,0)</f>
        <v>0</v>
      </c>
      <c r="BJ225" s="11" t="s">
        <v>39</v>
      </c>
      <c r="BK225" s="101">
        <f>ROUND(I225*H225,2)</f>
        <v>0</v>
      </c>
      <c r="BL225" s="11" t="s">
        <v>42</v>
      </c>
      <c r="BM225" s="100" t="s">
        <v>359</v>
      </c>
    </row>
    <row r="226" spans="1:65" s="2" customFormat="1" ht="16.5" customHeight="1" x14ac:dyDescent="0.2">
      <c r="A226" s="20"/>
      <c r="B226" s="88"/>
      <c r="C226" s="89" t="s">
        <v>108</v>
      </c>
      <c r="D226" s="89" t="s">
        <v>75</v>
      </c>
      <c r="E226" s="90" t="s">
        <v>360</v>
      </c>
      <c r="F226" s="91" t="s">
        <v>361</v>
      </c>
      <c r="G226" s="92" t="s">
        <v>76</v>
      </c>
      <c r="H226" s="93">
        <v>527.30700000000002</v>
      </c>
      <c r="I226" s="94"/>
      <c r="J226" s="95">
        <f>ROUND(I226*H226,2)</f>
        <v>0</v>
      </c>
      <c r="K226" s="91" t="s">
        <v>77</v>
      </c>
      <c r="L226" s="21"/>
      <c r="M226" s="96" t="s">
        <v>0</v>
      </c>
      <c r="N226" s="97" t="s">
        <v>25</v>
      </c>
      <c r="O226" s="29"/>
      <c r="P226" s="98">
        <f>O226*H226</f>
        <v>0</v>
      </c>
      <c r="Q226" s="98">
        <v>0</v>
      </c>
      <c r="R226" s="98">
        <f>Q226*H226</f>
        <v>0</v>
      </c>
      <c r="S226" s="98">
        <v>0</v>
      </c>
      <c r="T226" s="99">
        <f>S226*H226</f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00" t="s">
        <v>42</v>
      </c>
      <c r="AT226" s="100" t="s">
        <v>75</v>
      </c>
      <c r="AU226" s="100" t="s">
        <v>40</v>
      </c>
      <c r="AY226" s="11" t="s">
        <v>73</v>
      </c>
      <c r="BE226" s="101">
        <f>IF(N226="základní",J226,0)</f>
        <v>0</v>
      </c>
      <c r="BF226" s="101">
        <f>IF(N226="snížená",J226,0)</f>
        <v>0</v>
      </c>
      <c r="BG226" s="101">
        <f>IF(N226="zákl. přenesená",J226,0)</f>
        <v>0</v>
      </c>
      <c r="BH226" s="101">
        <f>IF(N226="sníž. přenesená",J226,0)</f>
        <v>0</v>
      </c>
      <c r="BI226" s="101">
        <f>IF(N226="nulová",J226,0)</f>
        <v>0</v>
      </c>
      <c r="BJ226" s="11" t="s">
        <v>39</v>
      </c>
      <c r="BK226" s="101">
        <f>ROUND(I226*H226,2)</f>
        <v>0</v>
      </c>
      <c r="BL226" s="11" t="s">
        <v>42</v>
      </c>
      <c r="BM226" s="100" t="s">
        <v>362</v>
      </c>
    </row>
    <row r="227" spans="1:65" s="2" customFormat="1" x14ac:dyDescent="0.2">
      <c r="A227" s="20"/>
      <c r="B227" s="21"/>
      <c r="C227" s="20"/>
      <c r="D227" s="102" t="s">
        <v>78</v>
      </c>
      <c r="E227" s="20"/>
      <c r="F227" s="103" t="s">
        <v>363</v>
      </c>
      <c r="G227" s="20"/>
      <c r="H227" s="20"/>
      <c r="I227" s="104"/>
      <c r="J227" s="20"/>
      <c r="K227" s="20"/>
      <c r="L227" s="21"/>
      <c r="M227" s="105"/>
      <c r="N227" s="106"/>
      <c r="O227" s="29"/>
      <c r="P227" s="29"/>
      <c r="Q227" s="29"/>
      <c r="R227" s="29"/>
      <c r="S227" s="29"/>
      <c r="T227" s="3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T227" s="11" t="s">
        <v>78</v>
      </c>
      <c r="AU227" s="11" t="s">
        <v>40</v>
      </c>
    </row>
    <row r="228" spans="1:65" s="2" customFormat="1" ht="21.75" customHeight="1" x14ac:dyDescent="0.2">
      <c r="A228" s="20"/>
      <c r="B228" s="88"/>
      <c r="C228" s="89" t="s">
        <v>109</v>
      </c>
      <c r="D228" s="89" t="s">
        <v>75</v>
      </c>
      <c r="E228" s="90" t="s">
        <v>364</v>
      </c>
      <c r="F228" s="91" t="s">
        <v>365</v>
      </c>
      <c r="G228" s="92" t="s">
        <v>76</v>
      </c>
      <c r="H228" s="93">
        <v>527.30700000000002</v>
      </c>
      <c r="I228" s="94"/>
      <c r="J228" s="95">
        <f>ROUND(I228*H228,2)</f>
        <v>0</v>
      </c>
      <c r="K228" s="91" t="s">
        <v>0</v>
      </c>
      <c r="L228" s="21"/>
      <c r="M228" s="96" t="s">
        <v>0</v>
      </c>
      <c r="N228" s="97" t="s">
        <v>25</v>
      </c>
      <c r="O228" s="29"/>
      <c r="P228" s="98">
        <f>O228*H228</f>
        <v>0</v>
      </c>
      <c r="Q228" s="98">
        <v>3.2000000000000003E-4</v>
      </c>
      <c r="R228" s="98">
        <f>Q228*H228</f>
        <v>0.16873824000000001</v>
      </c>
      <c r="S228" s="98">
        <v>0</v>
      </c>
      <c r="T228" s="99">
        <f>S228*H228</f>
        <v>0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R228" s="100" t="s">
        <v>42</v>
      </c>
      <c r="AT228" s="100" t="s">
        <v>75</v>
      </c>
      <c r="AU228" s="100" t="s">
        <v>40</v>
      </c>
      <c r="AY228" s="11" t="s">
        <v>73</v>
      </c>
      <c r="BE228" s="101">
        <f>IF(N228="základní",J228,0)</f>
        <v>0</v>
      </c>
      <c r="BF228" s="101">
        <f>IF(N228="snížená",J228,0)</f>
        <v>0</v>
      </c>
      <c r="BG228" s="101">
        <f>IF(N228="zákl. přenesená",J228,0)</f>
        <v>0</v>
      </c>
      <c r="BH228" s="101">
        <f>IF(N228="sníž. přenesená",J228,0)</f>
        <v>0</v>
      </c>
      <c r="BI228" s="101">
        <f>IF(N228="nulová",J228,0)</f>
        <v>0</v>
      </c>
      <c r="BJ228" s="11" t="s">
        <v>39</v>
      </c>
      <c r="BK228" s="101">
        <f>ROUND(I228*H228,2)</f>
        <v>0</v>
      </c>
      <c r="BL228" s="11" t="s">
        <v>42</v>
      </c>
      <c r="BM228" s="100" t="s">
        <v>366</v>
      </c>
    </row>
    <row r="229" spans="1:65" s="2" customFormat="1" ht="21.75" customHeight="1" x14ac:dyDescent="0.2">
      <c r="A229" s="20"/>
      <c r="B229" s="88"/>
      <c r="C229" s="89" t="s">
        <v>110</v>
      </c>
      <c r="D229" s="89" t="s">
        <v>75</v>
      </c>
      <c r="E229" s="90" t="s">
        <v>180</v>
      </c>
      <c r="F229" s="91" t="s">
        <v>181</v>
      </c>
      <c r="G229" s="92" t="s">
        <v>96</v>
      </c>
      <c r="H229" s="93">
        <v>0.59099999999999997</v>
      </c>
      <c r="I229" s="94"/>
      <c r="J229" s="95">
        <f>ROUND(I229*H229,2)</f>
        <v>0</v>
      </c>
      <c r="K229" s="91" t="s">
        <v>77</v>
      </c>
      <c r="L229" s="21"/>
      <c r="M229" s="96" t="s">
        <v>0</v>
      </c>
      <c r="N229" s="97" t="s">
        <v>25</v>
      </c>
      <c r="O229" s="29"/>
      <c r="P229" s="98">
        <f>O229*H229</f>
        <v>0</v>
      </c>
      <c r="Q229" s="98">
        <v>2.5018699999999998</v>
      </c>
      <c r="R229" s="98">
        <f>Q229*H229</f>
        <v>1.4786051699999998</v>
      </c>
      <c r="S229" s="98">
        <v>0</v>
      </c>
      <c r="T229" s="99">
        <f>S229*H229</f>
        <v>0</v>
      </c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R229" s="100" t="s">
        <v>42</v>
      </c>
      <c r="AT229" s="100" t="s">
        <v>75</v>
      </c>
      <c r="AU229" s="100" t="s">
        <v>40</v>
      </c>
      <c r="AY229" s="11" t="s">
        <v>73</v>
      </c>
      <c r="BE229" s="101">
        <f>IF(N229="základní",J229,0)</f>
        <v>0</v>
      </c>
      <c r="BF229" s="101">
        <f>IF(N229="snížená",J229,0)</f>
        <v>0</v>
      </c>
      <c r="BG229" s="101">
        <f>IF(N229="zákl. přenesená",J229,0)</f>
        <v>0</v>
      </c>
      <c r="BH229" s="101">
        <f>IF(N229="sníž. přenesená",J229,0)</f>
        <v>0</v>
      </c>
      <c r="BI229" s="101">
        <f>IF(N229="nulová",J229,0)</f>
        <v>0</v>
      </c>
      <c r="BJ229" s="11" t="s">
        <v>39</v>
      </c>
      <c r="BK229" s="101">
        <f>ROUND(I229*H229,2)</f>
        <v>0</v>
      </c>
      <c r="BL229" s="11" t="s">
        <v>42</v>
      </c>
      <c r="BM229" s="100" t="s">
        <v>367</v>
      </c>
    </row>
    <row r="230" spans="1:65" s="2" customFormat="1" x14ac:dyDescent="0.2">
      <c r="A230" s="20"/>
      <c r="B230" s="21"/>
      <c r="C230" s="20"/>
      <c r="D230" s="102" t="s">
        <v>78</v>
      </c>
      <c r="E230" s="20"/>
      <c r="F230" s="103" t="s">
        <v>182</v>
      </c>
      <c r="G230" s="20"/>
      <c r="H230" s="20"/>
      <c r="I230" s="104"/>
      <c r="J230" s="20"/>
      <c r="K230" s="20"/>
      <c r="L230" s="21"/>
      <c r="M230" s="105"/>
      <c r="N230" s="106"/>
      <c r="O230" s="29"/>
      <c r="P230" s="29"/>
      <c r="Q230" s="29"/>
      <c r="R230" s="29"/>
      <c r="S230" s="29"/>
      <c r="T230" s="3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T230" s="11" t="s">
        <v>78</v>
      </c>
      <c r="AU230" s="11" t="s">
        <v>40</v>
      </c>
    </row>
    <row r="231" spans="1:65" s="8" customFormat="1" x14ac:dyDescent="0.2">
      <c r="B231" s="107"/>
      <c r="D231" s="108" t="s">
        <v>79</v>
      </c>
      <c r="E231" s="109" t="s">
        <v>0</v>
      </c>
      <c r="F231" s="110" t="s">
        <v>368</v>
      </c>
      <c r="H231" s="109" t="s">
        <v>0</v>
      </c>
      <c r="I231" s="111"/>
      <c r="L231" s="107"/>
      <c r="M231" s="112"/>
      <c r="N231" s="113"/>
      <c r="O231" s="113"/>
      <c r="P231" s="113"/>
      <c r="Q231" s="113"/>
      <c r="R231" s="113"/>
      <c r="S231" s="113"/>
      <c r="T231" s="114"/>
      <c r="AT231" s="109" t="s">
        <v>79</v>
      </c>
      <c r="AU231" s="109" t="s">
        <v>40</v>
      </c>
      <c r="AV231" s="8" t="s">
        <v>39</v>
      </c>
      <c r="AW231" s="8" t="s">
        <v>17</v>
      </c>
      <c r="AX231" s="8" t="s">
        <v>38</v>
      </c>
      <c r="AY231" s="109" t="s">
        <v>73</v>
      </c>
    </row>
    <row r="232" spans="1:65" s="9" customFormat="1" x14ac:dyDescent="0.2">
      <c r="B232" s="115"/>
      <c r="D232" s="108" t="s">
        <v>79</v>
      </c>
      <c r="E232" s="116" t="s">
        <v>0</v>
      </c>
      <c r="F232" s="117" t="s">
        <v>369</v>
      </c>
      <c r="H232" s="118">
        <v>0.59099999999999997</v>
      </c>
      <c r="I232" s="119"/>
      <c r="L232" s="115"/>
      <c r="M232" s="120"/>
      <c r="N232" s="121"/>
      <c r="O232" s="121"/>
      <c r="P232" s="121"/>
      <c r="Q232" s="121"/>
      <c r="R232" s="121"/>
      <c r="S232" s="121"/>
      <c r="T232" s="122"/>
      <c r="AT232" s="116" t="s">
        <v>79</v>
      </c>
      <c r="AU232" s="116" t="s">
        <v>40</v>
      </c>
      <c r="AV232" s="9" t="s">
        <v>40</v>
      </c>
      <c r="AW232" s="9" t="s">
        <v>17</v>
      </c>
      <c r="AX232" s="9" t="s">
        <v>38</v>
      </c>
      <c r="AY232" s="116" t="s">
        <v>73</v>
      </c>
    </row>
    <row r="233" spans="1:65" s="10" customFormat="1" x14ac:dyDescent="0.2">
      <c r="B233" s="123"/>
      <c r="D233" s="108" t="s">
        <v>79</v>
      </c>
      <c r="E233" s="124" t="s">
        <v>0</v>
      </c>
      <c r="F233" s="125" t="s">
        <v>80</v>
      </c>
      <c r="H233" s="126">
        <v>0.59099999999999997</v>
      </c>
      <c r="I233" s="127"/>
      <c r="L233" s="123"/>
      <c r="M233" s="128"/>
      <c r="N233" s="129"/>
      <c r="O233" s="129"/>
      <c r="P233" s="129"/>
      <c r="Q233" s="129"/>
      <c r="R233" s="129"/>
      <c r="S233" s="129"/>
      <c r="T233" s="130"/>
      <c r="AT233" s="124" t="s">
        <v>79</v>
      </c>
      <c r="AU233" s="124" t="s">
        <v>40</v>
      </c>
      <c r="AV233" s="10" t="s">
        <v>42</v>
      </c>
      <c r="AW233" s="10" t="s">
        <v>17</v>
      </c>
      <c r="AX233" s="10" t="s">
        <v>39</v>
      </c>
      <c r="AY233" s="124" t="s">
        <v>73</v>
      </c>
    </row>
    <row r="234" spans="1:65" s="2" customFormat="1" ht="21.75" customHeight="1" x14ac:dyDescent="0.2">
      <c r="A234" s="20"/>
      <c r="B234" s="88"/>
      <c r="C234" s="89" t="s">
        <v>111</v>
      </c>
      <c r="D234" s="89" t="s">
        <v>75</v>
      </c>
      <c r="E234" s="90" t="s">
        <v>183</v>
      </c>
      <c r="F234" s="91" t="s">
        <v>184</v>
      </c>
      <c r="G234" s="92" t="s">
        <v>96</v>
      </c>
      <c r="H234" s="93">
        <v>0.59099999999999997</v>
      </c>
      <c r="I234" s="94"/>
      <c r="J234" s="95">
        <f>ROUND(I234*H234,2)</f>
        <v>0</v>
      </c>
      <c r="K234" s="91" t="s">
        <v>77</v>
      </c>
      <c r="L234" s="21"/>
      <c r="M234" s="96" t="s">
        <v>0</v>
      </c>
      <c r="N234" s="97" t="s">
        <v>25</v>
      </c>
      <c r="O234" s="29"/>
      <c r="P234" s="98">
        <f>O234*H234</f>
        <v>0</v>
      </c>
      <c r="Q234" s="98">
        <v>0</v>
      </c>
      <c r="R234" s="98">
        <f>Q234*H234</f>
        <v>0</v>
      </c>
      <c r="S234" s="98">
        <v>0</v>
      </c>
      <c r="T234" s="99">
        <f>S234*H234</f>
        <v>0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R234" s="100" t="s">
        <v>42</v>
      </c>
      <c r="AT234" s="100" t="s">
        <v>75</v>
      </c>
      <c r="AU234" s="100" t="s">
        <v>40</v>
      </c>
      <c r="AY234" s="11" t="s">
        <v>73</v>
      </c>
      <c r="BE234" s="101">
        <f>IF(N234="základní",J234,0)</f>
        <v>0</v>
      </c>
      <c r="BF234" s="101">
        <f>IF(N234="snížená",J234,0)</f>
        <v>0</v>
      </c>
      <c r="BG234" s="101">
        <f>IF(N234="zákl. přenesená",J234,0)</f>
        <v>0</v>
      </c>
      <c r="BH234" s="101">
        <f>IF(N234="sníž. přenesená",J234,0)</f>
        <v>0</v>
      </c>
      <c r="BI234" s="101">
        <f>IF(N234="nulová",J234,0)</f>
        <v>0</v>
      </c>
      <c r="BJ234" s="11" t="s">
        <v>39</v>
      </c>
      <c r="BK234" s="101">
        <f>ROUND(I234*H234,2)</f>
        <v>0</v>
      </c>
      <c r="BL234" s="11" t="s">
        <v>42</v>
      </c>
      <c r="BM234" s="100" t="s">
        <v>370</v>
      </c>
    </row>
    <row r="235" spans="1:65" s="2" customFormat="1" x14ac:dyDescent="0.2">
      <c r="A235" s="20"/>
      <c r="B235" s="21"/>
      <c r="C235" s="20"/>
      <c r="D235" s="102" t="s">
        <v>78</v>
      </c>
      <c r="E235" s="20"/>
      <c r="F235" s="103" t="s">
        <v>185</v>
      </c>
      <c r="G235" s="20"/>
      <c r="H235" s="20"/>
      <c r="I235" s="104"/>
      <c r="J235" s="20"/>
      <c r="K235" s="20"/>
      <c r="L235" s="21"/>
      <c r="M235" s="105"/>
      <c r="N235" s="106"/>
      <c r="O235" s="29"/>
      <c r="P235" s="29"/>
      <c r="Q235" s="29"/>
      <c r="R235" s="29"/>
      <c r="S235" s="29"/>
      <c r="T235" s="3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T235" s="11" t="s">
        <v>78</v>
      </c>
      <c r="AU235" s="11" t="s">
        <v>40</v>
      </c>
    </row>
    <row r="236" spans="1:65" s="7" customFormat="1" ht="22.75" customHeight="1" x14ac:dyDescent="0.25">
      <c r="B236" s="75"/>
      <c r="D236" s="76" t="s">
        <v>37</v>
      </c>
      <c r="E236" s="86" t="s">
        <v>84</v>
      </c>
      <c r="F236" s="86" t="s">
        <v>371</v>
      </c>
      <c r="I236" s="78"/>
      <c r="J236" s="87">
        <f>BK236</f>
        <v>0</v>
      </c>
      <c r="L236" s="75"/>
      <c r="M236" s="80"/>
      <c r="N236" s="81"/>
      <c r="O236" s="81"/>
      <c r="P236" s="82">
        <f>SUM(P237:P262)</f>
        <v>0</v>
      </c>
      <c r="Q236" s="81"/>
      <c r="R236" s="82">
        <f>SUM(R237:R262)</f>
        <v>1.5293349999999999E-2</v>
      </c>
      <c r="S236" s="81"/>
      <c r="T236" s="83">
        <f>SUM(T237:T262)</f>
        <v>0</v>
      </c>
      <c r="AR236" s="76" t="s">
        <v>39</v>
      </c>
      <c r="AT236" s="84" t="s">
        <v>37</v>
      </c>
      <c r="AU236" s="84" t="s">
        <v>39</v>
      </c>
      <c r="AY236" s="76" t="s">
        <v>73</v>
      </c>
      <c r="BK236" s="85">
        <f>SUM(BK237:BK262)</f>
        <v>0</v>
      </c>
    </row>
    <row r="237" spans="1:65" s="2" customFormat="1" ht="24.15" customHeight="1" x14ac:dyDescent="0.2">
      <c r="A237" s="20"/>
      <c r="B237" s="88"/>
      <c r="C237" s="89" t="s">
        <v>112</v>
      </c>
      <c r="D237" s="89" t="s">
        <v>75</v>
      </c>
      <c r="E237" s="90" t="s">
        <v>372</v>
      </c>
      <c r="F237" s="91" t="s">
        <v>373</v>
      </c>
      <c r="G237" s="92" t="s">
        <v>83</v>
      </c>
      <c r="H237" s="93">
        <v>11.5</v>
      </c>
      <c r="I237" s="94"/>
      <c r="J237" s="95">
        <f>ROUND(I237*H237,2)</f>
        <v>0</v>
      </c>
      <c r="K237" s="91" t="s">
        <v>77</v>
      </c>
      <c r="L237" s="21"/>
      <c r="M237" s="96" t="s">
        <v>0</v>
      </c>
      <c r="N237" s="97" t="s">
        <v>25</v>
      </c>
      <c r="O237" s="29"/>
      <c r="P237" s="98">
        <f>O237*H237</f>
        <v>0</v>
      </c>
      <c r="Q237" s="98">
        <v>1.3140999999999999E-3</v>
      </c>
      <c r="R237" s="98">
        <f>Q237*H237</f>
        <v>1.511215E-2</v>
      </c>
      <c r="S237" s="98">
        <v>0</v>
      </c>
      <c r="T237" s="99">
        <f>S237*H237</f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00" t="s">
        <v>42</v>
      </c>
      <c r="AT237" s="100" t="s">
        <v>75</v>
      </c>
      <c r="AU237" s="100" t="s">
        <v>40</v>
      </c>
      <c r="AY237" s="11" t="s">
        <v>73</v>
      </c>
      <c r="BE237" s="101">
        <f>IF(N237="základní",J237,0)</f>
        <v>0</v>
      </c>
      <c r="BF237" s="101">
        <f>IF(N237="snížená",J237,0)</f>
        <v>0</v>
      </c>
      <c r="BG237" s="101">
        <f>IF(N237="zákl. přenesená",J237,0)</f>
        <v>0</v>
      </c>
      <c r="BH237" s="101">
        <f>IF(N237="sníž. přenesená",J237,0)</f>
        <v>0</v>
      </c>
      <c r="BI237" s="101">
        <f>IF(N237="nulová",J237,0)</f>
        <v>0</v>
      </c>
      <c r="BJ237" s="11" t="s">
        <v>39</v>
      </c>
      <c r="BK237" s="101">
        <f>ROUND(I237*H237,2)</f>
        <v>0</v>
      </c>
      <c r="BL237" s="11" t="s">
        <v>42</v>
      </c>
      <c r="BM237" s="100" t="s">
        <v>374</v>
      </c>
    </row>
    <row r="238" spans="1:65" s="2" customFormat="1" x14ac:dyDescent="0.2">
      <c r="A238" s="20"/>
      <c r="B238" s="21"/>
      <c r="C238" s="20"/>
      <c r="D238" s="102" t="s">
        <v>78</v>
      </c>
      <c r="E238" s="20"/>
      <c r="F238" s="103" t="s">
        <v>375</v>
      </c>
      <c r="G238" s="20"/>
      <c r="H238" s="20"/>
      <c r="I238" s="104"/>
      <c r="J238" s="20"/>
      <c r="K238" s="20"/>
      <c r="L238" s="21"/>
      <c r="M238" s="105"/>
      <c r="N238" s="106"/>
      <c r="O238" s="29"/>
      <c r="P238" s="29"/>
      <c r="Q238" s="29"/>
      <c r="R238" s="29"/>
      <c r="S238" s="29"/>
      <c r="T238" s="3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T238" s="11" t="s">
        <v>78</v>
      </c>
      <c r="AU238" s="11" t="s">
        <v>40</v>
      </c>
    </row>
    <row r="239" spans="1:65" s="8" customFormat="1" x14ac:dyDescent="0.2">
      <c r="B239" s="107"/>
      <c r="D239" s="108" t="s">
        <v>79</v>
      </c>
      <c r="E239" s="109" t="s">
        <v>0</v>
      </c>
      <c r="F239" s="110" t="s">
        <v>311</v>
      </c>
      <c r="H239" s="109" t="s">
        <v>0</v>
      </c>
      <c r="I239" s="111"/>
      <c r="L239" s="107"/>
      <c r="M239" s="112"/>
      <c r="N239" s="113"/>
      <c r="O239" s="113"/>
      <c r="P239" s="113"/>
      <c r="Q239" s="113"/>
      <c r="R239" s="113"/>
      <c r="S239" s="113"/>
      <c r="T239" s="114"/>
      <c r="AT239" s="109" t="s">
        <v>79</v>
      </c>
      <c r="AU239" s="109" t="s">
        <v>40</v>
      </c>
      <c r="AV239" s="8" t="s">
        <v>39</v>
      </c>
      <c r="AW239" s="8" t="s">
        <v>17</v>
      </c>
      <c r="AX239" s="8" t="s">
        <v>38</v>
      </c>
      <c r="AY239" s="109" t="s">
        <v>73</v>
      </c>
    </row>
    <row r="240" spans="1:65" s="8" customFormat="1" x14ac:dyDescent="0.2">
      <c r="B240" s="107"/>
      <c r="D240" s="108" t="s">
        <v>79</v>
      </c>
      <c r="E240" s="109" t="s">
        <v>0</v>
      </c>
      <c r="F240" s="110" t="s">
        <v>312</v>
      </c>
      <c r="H240" s="109" t="s">
        <v>0</v>
      </c>
      <c r="I240" s="111"/>
      <c r="L240" s="107"/>
      <c r="M240" s="112"/>
      <c r="N240" s="113"/>
      <c r="O240" s="113"/>
      <c r="P240" s="113"/>
      <c r="Q240" s="113"/>
      <c r="R240" s="113"/>
      <c r="S240" s="113"/>
      <c r="T240" s="114"/>
      <c r="AT240" s="109" t="s">
        <v>79</v>
      </c>
      <c r="AU240" s="109" t="s">
        <v>40</v>
      </c>
      <c r="AV240" s="8" t="s">
        <v>39</v>
      </c>
      <c r="AW240" s="8" t="s">
        <v>17</v>
      </c>
      <c r="AX240" s="8" t="s">
        <v>38</v>
      </c>
      <c r="AY240" s="109" t="s">
        <v>73</v>
      </c>
    </row>
    <row r="241" spans="1:65" s="9" customFormat="1" x14ac:dyDescent="0.2">
      <c r="B241" s="115"/>
      <c r="D241" s="108" t="s">
        <v>79</v>
      </c>
      <c r="E241" s="116" t="s">
        <v>0</v>
      </c>
      <c r="F241" s="117" t="s">
        <v>376</v>
      </c>
      <c r="H241" s="118">
        <v>6.5</v>
      </c>
      <c r="I241" s="119"/>
      <c r="L241" s="115"/>
      <c r="M241" s="120"/>
      <c r="N241" s="121"/>
      <c r="O241" s="121"/>
      <c r="P241" s="121"/>
      <c r="Q241" s="121"/>
      <c r="R241" s="121"/>
      <c r="S241" s="121"/>
      <c r="T241" s="122"/>
      <c r="AT241" s="116" t="s">
        <v>79</v>
      </c>
      <c r="AU241" s="116" t="s">
        <v>40</v>
      </c>
      <c r="AV241" s="9" t="s">
        <v>40</v>
      </c>
      <c r="AW241" s="9" t="s">
        <v>17</v>
      </c>
      <c r="AX241" s="9" t="s">
        <v>38</v>
      </c>
      <c r="AY241" s="116" t="s">
        <v>73</v>
      </c>
    </row>
    <row r="242" spans="1:65" s="8" customFormat="1" x14ac:dyDescent="0.2">
      <c r="B242" s="107"/>
      <c r="D242" s="108" t="s">
        <v>79</v>
      </c>
      <c r="E242" s="109" t="s">
        <v>0</v>
      </c>
      <c r="F242" s="110" t="s">
        <v>314</v>
      </c>
      <c r="H242" s="109" t="s">
        <v>0</v>
      </c>
      <c r="I242" s="111"/>
      <c r="L242" s="107"/>
      <c r="M242" s="112"/>
      <c r="N242" s="113"/>
      <c r="O242" s="113"/>
      <c r="P242" s="113"/>
      <c r="Q242" s="113"/>
      <c r="R242" s="113"/>
      <c r="S242" s="113"/>
      <c r="T242" s="114"/>
      <c r="AT242" s="109" t="s">
        <v>79</v>
      </c>
      <c r="AU242" s="109" t="s">
        <v>40</v>
      </c>
      <c r="AV242" s="8" t="s">
        <v>39</v>
      </c>
      <c r="AW242" s="8" t="s">
        <v>17</v>
      </c>
      <c r="AX242" s="8" t="s">
        <v>38</v>
      </c>
      <c r="AY242" s="109" t="s">
        <v>73</v>
      </c>
    </row>
    <row r="243" spans="1:65" s="9" customFormat="1" x14ac:dyDescent="0.2">
      <c r="B243" s="115"/>
      <c r="D243" s="108" t="s">
        <v>79</v>
      </c>
      <c r="E243" s="116" t="s">
        <v>0</v>
      </c>
      <c r="F243" s="117" t="s">
        <v>43</v>
      </c>
      <c r="H243" s="118">
        <v>5</v>
      </c>
      <c r="I243" s="119"/>
      <c r="L243" s="115"/>
      <c r="M243" s="120"/>
      <c r="N243" s="121"/>
      <c r="O243" s="121"/>
      <c r="P243" s="121"/>
      <c r="Q243" s="121"/>
      <c r="R243" s="121"/>
      <c r="S243" s="121"/>
      <c r="T243" s="122"/>
      <c r="AT243" s="116" t="s">
        <v>79</v>
      </c>
      <c r="AU243" s="116" t="s">
        <v>40</v>
      </c>
      <c r="AV243" s="9" t="s">
        <v>40</v>
      </c>
      <c r="AW243" s="9" t="s">
        <v>17</v>
      </c>
      <c r="AX243" s="9" t="s">
        <v>38</v>
      </c>
      <c r="AY243" s="116" t="s">
        <v>73</v>
      </c>
    </row>
    <row r="244" spans="1:65" s="10" customFormat="1" x14ac:dyDescent="0.2">
      <c r="B244" s="123"/>
      <c r="D244" s="108" t="s">
        <v>79</v>
      </c>
      <c r="E244" s="124" t="s">
        <v>0</v>
      </c>
      <c r="F244" s="125" t="s">
        <v>80</v>
      </c>
      <c r="H244" s="126">
        <v>11.5</v>
      </c>
      <c r="I244" s="127"/>
      <c r="L244" s="123"/>
      <c r="M244" s="128"/>
      <c r="N244" s="129"/>
      <c r="O244" s="129"/>
      <c r="P244" s="129"/>
      <c r="Q244" s="129"/>
      <c r="R244" s="129"/>
      <c r="S244" s="129"/>
      <c r="T244" s="130"/>
      <c r="AT244" s="124" t="s">
        <v>79</v>
      </c>
      <c r="AU244" s="124" t="s">
        <v>40</v>
      </c>
      <c r="AV244" s="10" t="s">
        <v>42</v>
      </c>
      <c r="AW244" s="10" t="s">
        <v>17</v>
      </c>
      <c r="AX244" s="10" t="s">
        <v>39</v>
      </c>
      <c r="AY244" s="124" t="s">
        <v>73</v>
      </c>
    </row>
    <row r="245" spans="1:65" s="2" customFormat="1" ht="24.15" customHeight="1" x14ac:dyDescent="0.2">
      <c r="A245" s="20"/>
      <c r="B245" s="88"/>
      <c r="C245" s="89" t="s">
        <v>116</v>
      </c>
      <c r="D245" s="89" t="s">
        <v>75</v>
      </c>
      <c r="E245" s="90" t="s">
        <v>377</v>
      </c>
      <c r="F245" s="91" t="s">
        <v>378</v>
      </c>
      <c r="G245" s="92" t="s">
        <v>95</v>
      </c>
      <c r="H245" s="93">
        <v>2</v>
      </c>
      <c r="I245" s="94"/>
      <c r="J245" s="95">
        <f>ROUND(I245*H245,2)</f>
        <v>0</v>
      </c>
      <c r="K245" s="91" t="s">
        <v>77</v>
      </c>
      <c r="L245" s="21"/>
      <c r="M245" s="96" t="s">
        <v>0</v>
      </c>
      <c r="N245" s="97" t="s">
        <v>25</v>
      </c>
      <c r="O245" s="29"/>
      <c r="P245" s="98">
        <f>O245*H245</f>
        <v>0</v>
      </c>
      <c r="Q245" s="98">
        <v>5.9999999999999997E-7</v>
      </c>
      <c r="R245" s="98">
        <f>Q245*H245</f>
        <v>1.1999999999999999E-6</v>
      </c>
      <c r="S245" s="98">
        <v>0</v>
      </c>
      <c r="T245" s="99">
        <f>S245*H245</f>
        <v>0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R245" s="100" t="s">
        <v>42</v>
      </c>
      <c r="AT245" s="100" t="s">
        <v>75</v>
      </c>
      <c r="AU245" s="100" t="s">
        <v>40</v>
      </c>
      <c r="AY245" s="11" t="s">
        <v>73</v>
      </c>
      <c r="BE245" s="101">
        <f>IF(N245="základní",J245,0)</f>
        <v>0</v>
      </c>
      <c r="BF245" s="101">
        <f>IF(N245="snížená",J245,0)</f>
        <v>0</v>
      </c>
      <c r="BG245" s="101">
        <f>IF(N245="zákl. přenesená",J245,0)</f>
        <v>0</v>
      </c>
      <c r="BH245" s="101">
        <f>IF(N245="sníž. přenesená",J245,0)</f>
        <v>0</v>
      </c>
      <c r="BI245" s="101">
        <f>IF(N245="nulová",J245,0)</f>
        <v>0</v>
      </c>
      <c r="BJ245" s="11" t="s">
        <v>39</v>
      </c>
      <c r="BK245" s="101">
        <f>ROUND(I245*H245,2)</f>
        <v>0</v>
      </c>
      <c r="BL245" s="11" t="s">
        <v>42</v>
      </c>
      <c r="BM245" s="100" t="s">
        <v>379</v>
      </c>
    </row>
    <row r="246" spans="1:65" s="2" customFormat="1" x14ac:dyDescent="0.2">
      <c r="A246" s="20"/>
      <c r="B246" s="21"/>
      <c r="C246" s="20"/>
      <c r="D246" s="102" t="s">
        <v>78</v>
      </c>
      <c r="E246" s="20"/>
      <c r="F246" s="103" t="s">
        <v>380</v>
      </c>
      <c r="G246" s="20"/>
      <c r="H246" s="20"/>
      <c r="I246" s="104"/>
      <c r="J246" s="20"/>
      <c r="K246" s="20"/>
      <c r="L246" s="21"/>
      <c r="M246" s="105"/>
      <c r="N246" s="106"/>
      <c r="O246" s="29"/>
      <c r="P246" s="29"/>
      <c r="Q246" s="29"/>
      <c r="R246" s="29"/>
      <c r="S246" s="29"/>
      <c r="T246" s="3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T246" s="11" t="s">
        <v>78</v>
      </c>
      <c r="AU246" s="11" t="s">
        <v>40</v>
      </c>
    </row>
    <row r="247" spans="1:65" s="8" customFormat="1" x14ac:dyDescent="0.2">
      <c r="B247" s="107"/>
      <c r="D247" s="108" t="s">
        <v>79</v>
      </c>
      <c r="E247" s="109" t="s">
        <v>0</v>
      </c>
      <c r="F247" s="110" t="s">
        <v>311</v>
      </c>
      <c r="H247" s="109" t="s">
        <v>0</v>
      </c>
      <c r="I247" s="111"/>
      <c r="L247" s="107"/>
      <c r="M247" s="112"/>
      <c r="N247" s="113"/>
      <c r="O247" s="113"/>
      <c r="P247" s="113"/>
      <c r="Q247" s="113"/>
      <c r="R247" s="113"/>
      <c r="S247" s="113"/>
      <c r="T247" s="114"/>
      <c r="AT247" s="109" t="s">
        <v>79</v>
      </c>
      <c r="AU247" s="109" t="s">
        <v>40</v>
      </c>
      <c r="AV247" s="8" t="s">
        <v>39</v>
      </c>
      <c r="AW247" s="8" t="s">
        <v>17</v>
      </c>
      <c r="AX247" s="8" t="s">
        <v>38</v>
      </c>
      <c r="AY247" s="109" t="s">
        <v>73</v>
      </c>
    </row>
    <row r="248" spans="1:65" s="8" customFormat="1" x14ac:dyDescent="0.2">
      <c r="B248" s="107"/>
      <c r="D248" s="108" t="s">
        <v>79</v>
      </c>
      <c r="E248" s="109" t="s">
        <v>0</v>
      </c>
      <c r="F248" s="110" t="s">
        <v>312</v>
      </c>
      <c r="H248" s="109" t="s">
        <v>0</v>
      </c>
      <c r="I248" s="111"/>
      <c r="L248" s="107"/>
      <c r="M248" s="112"/>
      <c r="N248" s="113"/>
      <c r="O248" s="113"/>
      <c r="P248" s="113"/>
      <c r="Q248" s="113"/>
      <c r="R248" s="113"/>
      <c r="S248" s="113"/>
      <c r="T248" s="114"/>
      <c r="AT248" s="109" t="s">
        <v>79</v>
      </c>
      <c r="AU248" s="109" t="s">
        <v>40</v>
      </c>
      <c r="AV248" s="8" t="s">
        <v>39</v>
      </c>
      <c r="AW248" s="8" t="s">
        <v>17</v>
      </c>
      <c r="AX248" s="8" t="s">
        <v>38</v>
      </c>
      <c r="AY248" s="109" t="s">
        <v>73</v>
      </c>
    </row>
    <row r="249" spans="1:65" s="9" customFormat="1" x14ac:dyDescent="0.2">
      <c r="B249" s="115"/>
      <c r="D249" s="108" t="s">
        <v>79</v>
      </c>
      <c r="E249" s="116" t="s">
        <v>0</v>
      </c>
      <c r="F249" s="117" t="s">
        <v>39</v>
      </c>
      <c r="H249" s="118">
        <v>1</v>
      </c>
      <c r="I249" s="119"/>
      <c r="L249" s="115"/>
      <c r="M249" s="120"/>
      <c r="N249" s="121"/>
      <c r="O249" s="121"/>
      <c r="P249" s="121"/>
      <c r="Q249" s="121"/>
      <c r="R249" s="121"/>
      <c r="S249" s="121"/>
      <c r="T249" s="122"/>
      <c r="AT249" s="116" t="s">
        <v>79</v>
      </c>
      <c r="AU249" s="116" t="s">
        <v>40</v>
      </c>
      <c r="AV249" s="9" t="s">
        <v>40</v>
      </c>
      <c r="AW249" s="9" t="s">
        <v>17</v>
      </c>
      <c r="AX249" s="9" t="s">
        <v>38</v>
      </c>
      <c r="AY249" s="116" t="s">
        <v>73</v>
      </c>
    </row>
    <row r="250" spans="1:65" s="8" customFormat="1" x14ac:dyDescent="0.2">
      <c r="B250" s="107"/>
      <c r="D250" s="108" t="s">
        <v>79</v>
      </c>
      <c r="E250" s="109" t="s">
        <v>0</v>
      </c>
      <c r="F250" s="110" t="s">
        <v>314</v>
      </c>
      <c r="H250" s="109" t="s">
        <v>0</v>
      </c>
      <c r="I250" s="111"/>
      <c r="L250" s="107"/>
      <c r="M250" s="112"/>
      <c r="N250" s="113"/>
      <c r="O250" s="113"/>
      <c r="P250" s="113"/>
      <c r="Q250" s="113"/>
      <c r="R250" s="113"/>
      <c r="S250" s="113"/>
      <c r="T250" s="114"/>
      <c r="AT250" s="109" t="s">
        <v>79</v>
      </c>
      <c r="AU250" s="109" t="s">
        <v>40</v>
      </c>
      <c r="AV250" s="8" t="s">
        <v>39</v>
      </c>
      <c r="AW250" s="8" t="s">
        <v>17</v>
      </c>
      <c r="AX250" s="8" t="s">
        <v>38</v>
      </c>
      <c r="AY250" s="109" t="s">
        <v>73</v>
      </c>
    </row>
    <row r="251" spans="1:65" s="9" customFormat="1" x14ac:dyDescent="0.2">
      <c r="B251" s="115"/>
      <c r="D251" s="108" t="s">
        <v>79</v>
      </c>
      <c r="E251" s="116" t="s">
        <v>0</v>
      </c>
      <c r="F251" s="117" t="s">
        <v>39</v>
      </c>
      <c r="H251" s="118">
        <v>1</v>
      </c>
      <c r="I251" s="119"/>
      <c r="L251" s="115"/>
      <c r="M251" s="120"/>
      <c r="N251" s="121"/>
      <c r="O251" s="121"/>
      <c r="P251" s="121"/>
      <c r="Q251" s="121"/>
      <c r="R251" s="121"/>
      <c r="S251" s="121"/>
      <c r="T251" s="122"/>
      <c r="AT251" s="116" t="s">
        <v>79</v>
      </c>
      <c r="AU251" s="116" t="s">
        <v>40</v>
      </c>
      <c r="AV251" s="9" t="s">
        <v>40</v>
      </c>
      <c r="AW251" s="9" t="s">
        <v>17</v>
      </c>
      <c r="AX251" s="9" t="s">
        <v>38</v>
      </c>
      <c r="AY251" s="116" t="s">
        <v>73</v>
      </c>
    </row>
    <row r="252" spans="1:65" s="10" customFormat="1" x14ac:dyDescent="0.2">
      <c r="B252" s="123"/>
      <c r="D252" s="108" t="s">
        <v>79</v>
      </c>
      <c r="E252" s="124" t="s">
        <v>0</v>
      </c>
      <c r="F252" s="125" t="s">
        <v>80</v>
      </c>
      <c r="H252" s="126">
        <v>2</v>
      </c>
      <c r="I252" s="127"/>
      <c r="L252" s="123"/>
      <c r="M252" s="128"/>
      <c r="N252" s="129"/>
      <c r="O252" s="129"/>
      <c r="P252" s="129"/>
      <c r="Q252" s="129"/>
      <c r="R252" s="129"/>
      <c r="S252" s="129"/>
      <c r="T252" s="130"/>
      <c r="AT252" s="124" t="s">
        <v>79</v>
      </c>
      <c r="AU252" s="124" t="s">
        <v>40</v>
      </c>
      <c r="AV252" s="10" t="s">
        <v>42</v>
      </c>
      <c r="AW252" s="10" t="s">
        <v>17</v>
      </c>
      <c r="AX252" s="10" t="s">
        <v>39</v>
      </c>
      <c r="AY252" s="124" t="s">
        <v>73</v>
      </c>
    </row>
    <row r="253" spans="1:65" s="2" customFormat="1" ht="16.5" customHeight="1" x14ac:dyDescent="0.2">
      <c r="A253" s="20"/>
      <c r="B253" s="88"/>
      <c r="C253" s="134" t="s">
        <v>117</v>
      </c>
      <c r="D253" s="134" t="s">
        <v>133</v>
      </c>
      <c r="E253" s="135" t="s">
        <v>381</v>
      </c>
      <c r="F253" s="136" t="s">
        <v>382</v>
      </c>
      <c r="G253" s="137" t="s">
        <v>95</v>
      </c>
      <c r="H253" s="138">
        <v>2</v>
      </c>
      <c r="I253" s="139"/>
      <c r="J253" s="140">
        <f>ROUND(I253*H253,2)</f>
        <v>0</v>
      </c>
      <c r="K253" s="136" t="s">
        <v>0</v>
      </c>
      <c r="L253" s="141"/>
      <c r="M253" s="142" t="s">
        <v>0</v>
      </c>
      <c r="N253" s="143" t="s">
        <v>25</v>
      </c>
      <c r="O253" s="29"/>
      <c r="P253" s="98">
        <f>O253*H253</f>
        <v>0</v>
      </c>
      <c r="Q253" s="98">
        <v>9.0000000000000006E-5</v>
      </c>
      <c r="R253" s="98">
        <f>Q253*H253</f>
        <v>1.8000000000000001E-4</v>
      </c>
      <c r="S253" s="98">
        <v>0</v>
      </c>
      <c r="T253" s="99">
        <f>S253*H253</f>
        <v>0</v>
      </c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R253" s="100" t="s">
        <v>84</v>
      </c>
      <c r="AT253" s="100" t="s">
        <v>133</v>
      </c>
      <c r="AU253" s="100" t="s">
        <v>40</v>
      </c>
      <c r="AY253" s="11" t="s">
        <v>73</v>
      </c>
      <c r="BE253" s="101">
        <f>IF(N253="základní",J253,0)</f>
        <v>0</v>
      </c>
      <c r="BF253" s="101">
        <f>IF(N253="snížená",J253,0)</f>
        <v>0</v>
      </c>
      <c r="BG253" s="101">
        <f>IF(N253="zákl. přenesená",J253,0)</f>
        <v>0</v>
      </c>
      <c r="BH253" s="101">
        <f>IF(N253="sníž. přenesená",J253,0)</f>
        <v>0</v>
      </c>
      <c r="BI253" s="101">
        <f>IF(N253="nulová",J253,0)</f>
        <v>0</v>
      </c>
      <c r="BJ253" s="11" t="s">
        <v>39</v>
      </c>
      <c r="BK253" s="101">
        <f>ROUND(I253*H253,2)</f>
        <v>0</v>
      </c>
      <c r="BL253" s="11" t="s">
        <v>42</v>
      </c>
      <c r="BM253" s="100" t="s">
        <v>383</v>
      </c>
    </row>
    <row r="254" spans="1:65" s="8" customFormat="1" x14ac:dyDescent="0.2">
      <c r="B254" s="107"/>
      <c r="D254" s="108" t="s">
        <v>79</v>
      </c>
      <c r="E254" s="109" t="s">
        <v>0</v>
      </c>
      <c r="F254" s="110" t="s">
        <v>311</v>
      </c>
      <c r="H254" s="109" t="s">
        <v>0</v>
      </c>
      <c r="I254" s="111"/>
      <c r="L254" s="107"/>
      <c r="M254" s="112"/>
      <c r="N254" s="113"/>
      <c r="O254" s="113"/>
      <c r="P254" s="113"/>
      <c r="Q254" s="113"/>
      <c r="R254" s="113"/>
      <c r="S254" s="113"/>
      <c r="T254" s="114"/>
      <c r="AT254" s="109" t="s">
        <v>79</v>
      </c>
      <c r="AU254" s="109" t="s">
        <v>40</v>
      </c>
      <c r="AV254" s="8" t="s">
        <v>39</v>
      </c>
      <c r="AW254" s="8" t="s">
        <v>17</v>
      </c>
      <c r="AX254" s="8" t="s">
        <v>38</v>
      </c>
      <c r="AY254" s="109" t="s">
        <v>73</v>
      </c>
    </row>
    <row r="255" spans="1:65" s="9" customFormat="1" x14ac:dyDescent="0.2">
      <c r="B255" s="115"/>
      <c r="D255" s="108" t="s">
        <v>79</v>
      </c>
      <c r="E255" s="116" t="s">
        <v>0</v>
      </c>
      <c r="F255" s="117" t="s">
        <v>40</v>
      </c>
      <c r="H255" s="118">
        <v>2</v>
      </c>
      <c r="I255" s="119"/>
      <c r="L255" s="115"/>
      <c r="M255" s="120"/>
      <c r="N255" s="121"/>
      <c r="O255" s="121"/>
      <c r="P255" s="121"/>
      <c r="Q255" s="121"/>
      <c r="R255" s="121"/>
      <c r="S255" s="121"/>
      <c r="T255" s="122"/>
      <c r="AT255" s="116" t="s">
        <v>79</v>
      </c>
      <c r="AU255" s="116" t="s">
        <v>40</v>
      </c>
      <c r="AV255" s="9" t="s">
        <v>40</v>
      </c>
      <c r="AW255" s="9" t="s">
        <v>17</v>
      </c>
      <c r="AX255" s="9" t="s">
        <v>39</v>
      </c>
      <c r="AY255" s="116" t="s">
        <v>73</v>
      </c>
    </row>
    <row r="256" spans="1:65" s="2" customFormat="1" ht="16.5" customHeight="1" x14ac:dyDescent="0.2">
      <c r="A256" s="20"/>
      <c r="B256" s="88"/>
      <c r="C256" s="89" t="s">
        <v>121</v>
      </c>
      <c r="D256" s="89" t="s">
        <v>75</v>
      </c>
      <c r="E256" s="90" t="s">
        <v>384</v>
      </c>
      <c r="F256" s="91" t="s">
        <v>385</v>
      </c>
      <c r="G256" s="92" t="s">
        <v>95</v>
      </c>
      <c r="H256" s="93">
        <v>2</v>
      </c>
      <c r="I256" s="94"/>
      <c r="J256" s="95">
        <f>ROUND(I256*H256,2)</f>
        <v>0</v>
      </c>
      <c r="K256" s="91" t="s">
        <v>0</v>
      </c>
      <c r="L256" s="21"/>
      <c r="M256" s="96" t="s">
        <v>0</v>
      </c>
      <c r="N256" s="97" t="s">
        <v>25</v>
      </c>
      <c r="O256" s="29"/>
      <c r="P256" s="98">
        <f>O256*H256</f>
        <v>0</v>
      </c>
      <c r="Q256" s="98">
        <v>0</v>
      </c>
      <c r="R256" s="98">
        <f>Q256*H256</f>
        <v>0</v>
      </c>
      <c r="S256" s="98">
        <v>0</v>
      </c>
      <c r="T256" s="99">
        <f>S256*H256</f>
        <v>0</v>
      </c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R256" s="100" t="s">
        <v>42</v>
      </c>
      <c r="AT256" s="100" t="s">
        <v>75</v>
      </c>
      <c r="AU256" s="100" t="s">
        <v>40</v>
      </c>
      <c r="AY256" s="11" t="s">
        <v>73</v>
      </c>
      <c r="BE256" s="101">
        <f>IF(N256="základní",J256,0)</f>
        <v>0</v>
      </c>
      <c r="BF256" s="101">
        <f>IF(N256="snížená",J256,0)</f>
        <v>0</v>
      </c>
      <c r="BG256" s="101">
        <f>IF(N256="zákl. přenesená",J256,0)</f>
        <v>0</v>
      </c>
      <c r="BH256" s="101">
        <f>IF(N256="sníž. přenesená",J256,0)</f>
        <v>0</v>
      </c>
      <c r="BI256" s="101">
        <f>IF(N256="nulová",J256,0)</f>
        <v>0</v>
      </c>
      <c r="BJ256" s="11" t="s">
        <v>39</v>
      </c>
      <c r="BK256" s="101">
        <f>ROUND(I256*H256,2)</f>
        <v>0</v>
      </c>
      <c r="BL256" s="11" t="s">
        <v>42</v>
      </c>
      <c r="BM256" s="100" t="s">
        <v>386</v>
      </c>
    </row>
    <row r="257" spans="1:65" s="8" customFormat="1" x14ac:dyDescent="0.2">
      <c r="B257" s="107"/>
      <c r="D257" s="108" t="s">
        <v>79</v>
      </c>
      <c r="E257" s="109" t="s">
        <v>0</v>
      </c>
      <c r="F257" s="110" t="s">
        <v>311</v>
      </c>
      <c r="H257" s="109" t="s">
        <v>0</v>
      </c>
      <c r="I257" s="111"/>
      <c r="L257" s="107"/>
      <c r="M257" s="112"/>
      <c r="N257" s="113"/>
      <c r="O257" s="113"/>
      <c r="P257" s="113"/>
      <c r="Q257" s="113"/>
      <c r="R257" s="113"/>
      <c r="S257" s="113"/>
      <c r="T257" s="114"/>
      <c r="AT257" s="109" t="s">
        <v>79</v>
      </c>
      <c r="AU257" s="109" t="s">
        <v>40</v>
      </c>
      <c r="AV257" s="8" t="s">
        <v>39</v>
      </c>
      <c r="AW257" s="8" t="s">
        <v>17</v>
      </c>
      <c r="AX257" s="8" t="s">
        <v>38</v>
      </c>
      <c r="AY257" s="109" t="s">
        <v>73</v>
      </c>
    </row>
    <row r="258" spans="1:65" s="8" customFormat="1" x14ac:dyDescent="0.2">
      <c r="B258" s="107"/>
      <c r="D258" s="108" t="s">
        <v>79</v>
      </c>
      <c r="E258" s="109" t="s">
        <v>0</v>
      </c>
      <c r="F258" s="110" t="s">
        <v>312</v>
      </c>
      <c r="H258" s="109" t="s">
        <v>0</v>
      </c>
      <c r="I258" s="111"/>
      <c r="L258" s="107"/>
      <c r="M258" s="112"/>
      <c r="N258" s="113"/>
      <c r="O258" s="113"/>
      <c r="P258" s="113"/>
      <c r="Q258" s="113"/>
      <c r="R258" s="113"/>
      <c r="S258" s="113"/>
      <c r="T258" s="114"/>
      <c r="AT258" s="109" t="s">
        <v>79</v>
      </c>
      <c r="AU258" s="109" t="s">
        <v>40</v>
      </c>
      <c r="AV258" s="8" t="s">
        <v>39</v>
      </c>
      <c r="AW258" s="8" t="s">
        <v>17</v>
      </c>
      <c r="AX258" s="8" t="s">
        <v>38</v>
      </c>
      <c r="AY258" s="109" t="s">
        <v>73</v>
      </c>
    </row>
    <row r="259" spans="1:65" s="9" customFormat="1" x14ac:dyDescent="0.2">
      <c r="B259" s="115"/>
      <c r="D259" s="108" t="s">
        <v>79</v>
      </c>
      <c r="E259" s="116" t="s">
        <v>0</v>
      </c>
      <c r="F259" s="117" t="s">
        <v>39</v>
      </c>
      <c r="H259" s="118">
        <v>1</v>
      </c>
      <c r="I259" s="119"/>
      <c r="L259" s="115"/>
      <c r="M259" s="120"/>
      <c r="N259" s="121"/>
      <c r="O259" s="121"/>
      <c r="P259" s="121"/>
      <c r="Q259" s="121"/>
      <c r="R259" s="121"/>
      <c r="S259" s="121"/>
      <c r="T259" s="122"/>
      <c r="AT259" s="116" t="s">
        <v>79</v>
      </c>
      <c r="AU259" s="116" t="s">
        <v>40</v>
      </c>
      <c r="AV259" s="9" t="s">
        <v>40</v>
      </c>
      <c r="AW259" s="9" t="s">
        <v>17</v>
      </c>
      <c r="AX259" s="9" t="s">
        <v>38</v>
      </c>
      <c r="AY259" s="116" t="s">
        <v>73</v>
      </c>
    </row>
    <row r="260" spans="1:65" s="8" customFormat="1" x14ac:dyDescent="0.2">
      <c r="B260" s="107"/>
      <c r="D260" s="108" t="s">
        <v>79</v>
      </c>
      <c r="E260" s="109" t="s">
        <v>0</v>
      </c>
      <c r="F260" s="110" t="s">
        <v>314</v>
      </c>
      <c r="H260" s="109" t="s">
        <v>0</v>
      </c>
      <c r="I260" s="111"/>
      <c r="L260" s="107"/>
      <c r="M260" s="112"/>
      <c r="N260" s="113"/>
      <c r="O260" s="113"/>
      <c r="P260" s="113"/>
      <c r="Q260" s="113"/>
      <c r="R260" s="113"/>
      <c r="S260" s="113"/>
      <c r="T260" s="114"/>
      <c r="AT260" s="109" t="s">
        <v>79</v>
      </c>
      <c r="AU260" s="109" t="s">
        <v>40</v>
      </c>
      <c r="AV260" s="8" t="s">
        <v>39</v>
      </c>
      <c r="AW260" s="8" t="s">
        <v>17</v>
      </c>
      <c r="AX260" s="8" t="s">
        <v>38</v>
      </c>
      <c r="AY260" s="109" t="s">
        <v>73</v>
      </c>
    </row>
    <row r="261" spans="1:65" s="9" customFormat="1" x14ac:dyDescent="0.2">
      <c r="B261" s="115"/>
      <c r="D261" s="108" t="s">
        <v>79</v>
      </c>
      <c r="E261" s="116" t="s">
        <v>0</v>
      </c>
      <c r="F261" s="117" t="s">
        <v>39</v>
      </c>
      <c r="H261" s="118">
        <v>1</v>
      </c>
      <c r="I261" s="119"/>
      <c r="L261" s="115"/>
      <c r="M261" s="120"/>
      <c r="N261" s="121"/>
      <c r="O261" s="121"/>
      <c r="P261" s="121"/>
      <c r="Q261" s="121"/>
      <c r="R261" s="121"/>
      <c r="S261" s="121"/>
      <c r="T261" s="122"/>
      <c r="AT261" s="116" t="s">
        <v>79</v>
      </c>
      <c r="AU261" s="116" t="s">
        <v>40</v>
      </c>
      <c r="AV261" s="9" t="s">
        <v>40</v>
      </c>
      <c r="AW261" s="9" t="s">
        <v>17</v>
      </c>
      <c r="AX261" s="9" t="s">
        <v>38</v>
      </c>
      <c r="AY261" s="116" t="s">
        <v>73</v>
      </c>
    </row>
    <row r="262" spans="1:65" s="10" customFormat="1" x14ac:dyDescent="0.2">
      <c r="B262" s="123"/>
      <c r="D262" s="108" t="s">
        <v>79</v>
      </c>
      <c r="E262" s="124" t="s">
        <v>0</v>
      </c>
      <c r="F262" s="125" t="s">
        <v>80</v>
      </c>
      <c r="H262" s="126">
        <v>2</v>
      </c>
      <c r="I262" s="127"/>
      <c r="L262" s="123"/>
      <c r="M262" s="128"/>
      <c r="N262" s="129"/>
      <c r="O262" s="129"/>
      <c r="P262" s="129"/>
      <c r="Q262" s="129"/>
      <c r="R262" s="129"/>
      <c r="S262" s="129"/>
      <c r="T262" s="130"/>
      <c r="AT262" s="124" t="s">
        <v>79</v>
      </c>
      <c r="AU262" s="124" t="s">
        <v>40</v>
      </c>
      <c r="AV262" s="10" t="s">
        <v>42</v>
      </c>
      <c r="AW262" s="10" t="s">
        <v>17</v>
      </c>
      <c r="AX262" s="10" t="s">
        <v>39</v>
      </c>
      <c r="AY262" s="124" t="s">
        <v>73</v>
      </c>
    </row>
    <row r="263" spans="1:65" s="7" customFormat="1" ht="22.75" customHeight="1" x14ac:dyDescent="0.25">
      <c r="B263" s="75"/>
      <c r="D263" s="76" t="s">
        <v>37</v>
      </c>
      <c r="E263" s="86" t="s">
        <v>87</v>
      </c>
      <c r="F263" s="86" t="s">
        <v>186</v>
      </c>
      <c r="I263" s="78"/>
      <c r="J263" s="87">
        <f>BK263</f>
        <v>0</v>
      </c>
      <c r="L263" s="75"/>
      <c r="M263" s="80"/>
      <c r="N263" s="81"/>
      <c r="O263" s="81"/>
      <c r="P263" s="82">
        <f>SUM(P264:P328)</f>
        <v>0</v>
      </c>
      <c r="Q263" s="81"/>
      <c r="R263" s="82">
        <f>SUM(R264:R328)</f>
        <v>1.3730000000000001E-3</v>
      </c>
      <c r="S263" s="81"/>
      <c r="T263" s="83">
        <f>SUM(T264:T328)</f>
        <v>10.211297999999999</v>
      </c>
      <c r="AR263" s="76" t="s">
        <v>39</v>
      </c>
      <c r="AT263" s="84" t="s">
        <v>37</v>
      </c>
      <c r="AU263" s="84" t="s">
        <v>39</v>
      </c>
      <c r="AY263" s="76" t="s">
        <v>73</v>
      </c>
      <c r="BK263" s="85">
        <f>SUM(BK264:BK328)</f>
        <v>0</v>
      </c>
    </row>
    <row r="264" spans="1:65" s="2" customFormat="1" ht="24.15" customHeight="1" x14ac:dyDescent="0.2">
      <c r="A264" s="20"/>
      <c r="B264" s="88"/>
      <c r="C264" s="89" t="s">
        <v>122</v>
      </c>
      <c r="D264" s="89" t="s">
        <v>75</v>
      </c>
      <c r="E264" s="90" t="s">
        <v>187</v>
      </c>
      <c r="F264" s="91" t="s">
        <v>188</v>
      </c>
      <c r="G264" s="92" t="s">
        <v>76</v>
      </c>
      <c r="H264" s="93">
        <v>427.52699999999999</v>
      </c>
      <c r="I264" s="94"/>
      <c r="J264" s="95">
        <f>ROUND(I264*H264,2)</f>
        <v>0</v>
      </c>
      <c r="K264" s="91" t="s">
        <v>77</v>
      </c>
      <c r="L264" s="21"/>
      <c r="M264" s="96" t="s">
        <v>0</v>
      </c>
      <c r="N264" s="97" t="s">
        <v>25</v>
      </c>
      <c r="O264" s="29"/>
      <c r="P264" s="98">
        <f>O264*H264</f>
        <v>0</v>
      </c>
      <c r="Q264" s="98">
        <v>0</v>
      </c>
      <c r="R264" s="98">
        <f>Q264*H264</f>
        <v>0</v>
      </c>
      <c r="S264" s="98">
        <v>0</v>
      </c>
      <c r="T264" s="99">
        <f>S264*H264</f>
        <v>0</v>
      </c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R264" s="100" t="s">
        <v>98</v>
      </c>
      <c r="AT264" s="100" t="s">
        <v>75</v>
      </c>
      <c r="AU264" s="100" t="s">
        <v>40</v>
      </c>
      <c r="AY264" s="11" t="s">
        <v>73</v>
      </c>
      <c r="BE264" s="101">
        <f>IF(N264="základní",J264,0)</f>
        <v>0</v>
      </c>
      <c r="BF264" s="101">
        <f>IF(N264="snížená",J264,0)</f>
        <v>0</v>
      </c>
      <c r="BG264" s="101">
        <f>IF(N264="zákl. přenesená",J264,0)</f>
        <v>0</v>
      </c>
      <c r="BH264" s="101">
        <f>IF(N264="sníž. přenesená",J264,0)</f>
        <v>0</v>
      </c>
      <c r="BI264" s="101">
        <f>IF(N264="nulová",J264,0)</f>
        <v>0</v>
      </c>
      <c r="BJ264" s="11" t="s">
        <v>39</v>
      </c>
      <c r="BK264" s="101">
        <f>ROUND(I264*H264,2)</f>
        <v>0</v>
      </c>
      <c r="BL264" s="11" t="s">
        <v>98</v>
      </c>
      <c r="BM264" s="100" t="s">
        <v>387</v>
      </c>
    </row>
    <row r="265" spans="1:65" s="2" customFormat="1" x14ac:dyDescent="0.2">
      <c r="A265" s="20"/>
      <c r="B265" s="21"/>
      <c r="C265" s="20"/>
      <c r="D265" s="102" t="s">
        <v>78</v>
      </c>
      <c r="E265" s="20"/>
      <c r="F265" s="103" t="s">
        <v>189</v>
      </c>
      <c r="G265" s="20"/>
      <c r="H265" s="20"/>
      <c r="I265" s="104"/>
      <c r="J265" s="20"/>
      <c r="K265" s="20"/>
      <c r="L265" s="21"/>
      <c r="M265" s="105"/>
      <c r="N265" s="106"/>
      <c r="O265" s="29"/>
      <c r="P265" s="29"/>
      <c r="Q265" s="29"/>
      <c r="R265" s="29"/>
      <c r="S265" s="29"/>
      <c r="T265" s="3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T265" s="11" t="s">
        <v>78</v>
      </c>
      <c r="AU265" s="11" t="s">
        <v>40</v>
      </c>
    </row>
    <row r="266" spans="1:65" s="8" customFormat="1" x14ac:dyDescent="0.2">
      <c r="B266" s="107"/>
      <c r="D266" s="108" t="s">
        <v>79</v>
      </c>
      <c r="E266" s="109" t="s">
        <v>0</v>
      </c>
      <c r="F266" s="110" t="s">
        <v>348</v>
      </c>
      <c r="H266" s="109" t="s">
        <v>0</v>
      </c>
      <c r="I266" s="111"/>
      <c r="L266" s="107"/>
      <c r="M266" s="112"/>
      <c r="N266" s="113"/>
      <c r="O266" s="113"/>
      <c r="P266" s="113"/>
      <c r="Q266" s="113"/>
      <c r="R266" s="113"/>
      <c r="S266" s="113"/>
      <c r="T266" s="114"/>
      <c r="AT266" s="109" t="s">
        <v>79</v>
      </c>
      <c r="AU266" s="109" t="s">
        <v>40</v>
      </c>
      <c r="AV266" s="8" t="s">
        <v>39</v>
      </c>
      <c r="AW266" s="8" t="s">
        <v>17</v>
      </c>
      <c r="AX266" s="8" t="s">
        <v>38</v>
      </c>
      <c r="AY266" s="109" t="s">
        <v>73</v>
      </c>
    </row>
    <row r="267" spans="1:65" s="9" customFormat="1" x14ac:dyDescent="0.2">
      <c r="B267" s="115"/>
      <c r="D267" s="108" t="s">
        <v>79</v>
      </c>
      <c r="E267" s="116" t="s">
        <v>0</v>
      </c>
      <c r="F267" s="117" t="s">
        <v>349</v>
      </c>
      <c r="H267" s="118">
        <v>330.69799999999998</v>
      </c>
      <c r="I267" s="119"/>
      <c r="L267" s="115"/>
      <c r="M267" s="120"/>
      <c r="N267" s="121"/>
      <c r="O267" s="121"/>
      <c r="P267" s="121"/>
      <c r="Q267" s="121"/>
      <c r="R267" s="121"/>
      <c r="S267" s="121"/>
      <c r="T267" s="122"/>
      <c r="AT267" s="116" t="s">
        <v>79</v>
      </c>
      <c r="AU267" s="116" t="s">
        <v>40</v>
      </c>
      <c r="AV267" s="9" t="s">
        <v>40</v>
      </c>
      <c r="AW267" s="9" t="s">
        <v>17</v>
      </c>
      <c r="AX267" s="9" t="s">
        <v>38</v>
      </c>
      <c r="AY267" s="116" t="s">
        <v>73</v>
      </c>
    </row>
    <row r="268" spans="1:65" s="8" customFormat="1" x14ac:dyDescent="0.2">
      <c r="B268" s="107"/>
      <c r="D268" s="108" t="s">
        <v>79</v>
      </c>
      <c r="E268" s="109" t="s">
        <v>0</v>
      </c>
      <c r="F268" s="110" t="s">
        <v>350</v>
      </c>
      <c r="H268" s="109" t="s">
        <v>0</v>
      </c>
      <c r="I268" s="111"/>
      <c r="L268" s="107"/>
      <c r="M268" s="112"/>
      <c r="N268" s="113"/>
      <c r="O268" s="113"/>
      <c r="P268" s="113"/>
      <c r="Q268" s="113"/>
      <c r="R268" s="113"/>
      <c r="S268" s="113"/>
      <c r="T268" s="114"/>
      <c r="AT268" s="109" t="s">
        <v>79</v>
      </c>
      <c r="AU268" s="109" t="s">
        <v>40</v>
      </c>
      <c r="AV268" s="8" t="s">
        <v>39</v>
      </c>
      <c r="AW268" s="8" t="s">
        <v>17</v>
      </c>
      <c r="AX268" s="8" t="s">
        <v>38</v>
      </c>
      <c r="AY268" s="109" t="s">
        <v>73</v>
      </c>
    </row>
    <row r="269" spans="1:65" s="9" customFormat="1" x14ac:dyDescent="0.2">
      <c r="B269" s="115"/>
      <c r="D269" s="108" t="s">
        <v>79</v>
      </c>
      <c r="E269" s="116" t="s">
        <v>0</v>
      </c>
      <c r="F269" s="117" t="s">
        <v>351</v>
      </c>
      <c r="H269" s="118">
        <v>34.341999999999999</v>
      </c>
      <c r="I269" s="119"/>
      <c r="L269" s="115"/>
      <c r="M269" s="120"/>
      <c r="N269" s="121"/>
      <c r="O269" s="121"/>
      <c r="P269" s="121"/>
      <c r="Q269" s="121"/>
      <c r="R269" s="121"/>
      <c r="S269" s="121"/>
      <c r="T269" s="122"/>
      <c r="AT269" s="116" t="s">
        <v>79</v>
      </c>
      <c r="AU269" s="116" t="s">
        <v>40</v>
      </c>
      <c r="AV269" s="9" t="s">
        <v>40</v>
      </c>
      <c r="AW269" s="9" t="s">
        <v>17</v>
      </c>
      <c r="AX269" s="9" t="s">
        <v>38</v>
      </c>
      <c r="AY269" s="116" t="s">
        <v>73</v>
      </c>
    </row>
    <row r="270" spans="1:65" s="9" customFormat="1" x14ac:dyDescent="0.2">
      <c r="B270" s="115"/>
      <c r="D270" s="108" t="s">
        <v>79</v>
      </c>
      <c r="E270" s="116" t="s">
        <v>0</v>
      </c>
      <c r="F270" s="117" t="s">
        <v>352</v>
      </c>
      <c r="H270" s="118">
        <v>62.487000000000002</v>
      </c>
      <c r="I270" s="119"/>
      <c r="L270" s="115"/>
      <c r="M270" s="120"/>
      <c r="N270" s="121"/>
      <c r="O270" s="121"/>
      <c r="P270" s="121"/>
      <c r="Q270" s="121"/>
      <c r="R270" s="121"/>
      <c r="S270" s="121"/>
      <c r="T270" s="122"/>
      <c r="AT270" s="116" t="s">
        <v>79</v>
      </c>
      <c r="AU270" s="116" t="s">
        <v>40</v>
      </c>
      <c r="AV270" s="9" t="s">
        <v>40</v>
      </c>
      <c r="AW270" s="9" t="s">
        <v>17</v>
      </c>
      <c r="AX270" s="9" t="s">
        <v>38</v>
      </c>
      <c r="AY270" s="116" t="s">
        <v>73</v>
      </c>
    </row>
    <row r="271" spans="1:65" s="10" customFormat="1" x14ac:dyDescent="0.2">
      <c r="B271" s="123"/>
      <c r="D271" s="108" t="s">
        <v>79</v>
      </c>
      <c r="E271" s="124" t="s">
        <v>0</v>
      </c>
      <c r="F271" s="125" t="s">
        <v>80</v>
      </c>
      <c r="H271" s="126">
        <v>427.52699999999999</v>
      </c>
      <c r="I271" s="127"/>
      <c r="L271" s="123"/>
      <c r="M271" s="128"/>
      <c r="N271" s="129"/>
      <c r="O271" s="129"/>
      <c r="P271" s="129"/>
      <c r="Q271" s="129"/>
      <c r="R271" s="129"/>
      <c r="S271" s="129"/>
      <c r="T271" s="130"/>
      <c r="AT271" s="124" t="s">
        <v>79</v>
      </c>
      <c r="AU271" s="124" t="s">
        <v>40</v>
      </c>
      <c r="AV271" s="10" t="s">
        <v>42</v>
      </c>
      <c r="AW271" s="10" t="s">
        <v>17</v>
      </c>
      <c r="AX271" s="10" t="s">
        <v>39</v>
      </c>
      <c r="AY271" s="124" t="s">
        <v>73</v>
      </c>
    </row>
    <row r="272" spans="1:65" s="2" customFormat="1" ht="24.15" customHeight="1" x14ac:dyDescent="0.2">
      <c r="A272" s="20"/>
      <c r="B272" s="88"/>
      <c r="C272" s="89" t="s">
        <v>123</v>
      </c>
      <c r="D272" s="89" t="s">
        <v>75</v>
      </c>
      <c r="E272" s="90" t="s">
        <v>190</v>
      </c>
      <c r="F272" s="91" t="s">
        <v>191</v>
      </c>
      <c r="G272" s="92" t="s">
        <v>76</v>
      </c>
      <c r="H272" s="93">
        <v>25651.62</v>
      </c>
      <c r="I272" s="94"/>
      <c r="J272" s="95">
        <f>ROUND(I272*H272,2)</f>
        <v>0</v>
      </c>
      <c r="K272" s="91" t="s">
        <v>77</v>
      </c>
      <c r="L272" s="21"/>
      <c r="M272" s="96" t="s">
        <v>0</v>
      </c>
      <c r="N272" s="97" t="s">
        <v>25</v>
      </c>
      <c r="O272" s="29"/>
      <c r="P272" s="98">
        <f>O272*H272</f>
        <v>0</v>
      </c>
      <c r="Q272" s="98">
        <v>0</v>
      </c>
      <c r="R272" s="98">
        <f>Q272*H272</f>
        <v>0</v>
      </c>
      <c r="S272" s="98">
        <v>0</v>
      </c>
      <c r="T272" s="99">
        <f>S272*H272</f>
        <v>0</v>
      </c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R272" s="100" t="s">
        <v>42</v>
      </c>
      <c r="AT272" s="100" t="s">
        <v>75</v>
      </c>
      <c r="AU272" s="100" t="s">
        <v>40</v>
      </c>
      <c r="AY272" s="11" t="s">
        <v>73</v>
      </c>
      <c r="BE272" s="101">
        <f>IF(N272="základní",J272,0)</f>
        <v>0</v>
      </c>
      <c r="BF272" s="101">
        <f>IF(N272="snížená",J272,0)</f>
        <v>0</v>
      </c>
      <c r="BG272" s="101">
        <f>IF(N272="zákl. přenesená",J272,0)</f>
        <v>0</v>
      </c>
      <c r="BH272" s="101">
        <f>IF(N272="sníž. přenesená",J272,0)</f>
        <v>0</v>
      </c>
      <c r="BI272" s="101">
        <f>IF(N272="nulová",J272,0)</f>
        <v>0</v>
      </c>
      <c r="BJ272" s="11" t="s">
        <v>39</v>
      </c>
      <c r="BK272" s="101">
        <f>ROUND(I272*H272,2)</f>
        <v>0</v>
      </c>
      <c r="BL272" s="11" t="s">
        <v>42</v>
      </c>
      <c r="BM272" s="100" t="s">
        <v>388</v>
      </c>
    </row>
    <row r="273" spans="1:65" s="2" customFormat="1" x14ac:dyDescent="0.2">
      <c r="A273" s="20"/>
      <c r="B273" s="21"/>
      <c r="C273" s="20"/>
      <c r="D273" s="102" t="s">
        <v>78</v>
      </c>
      <c r="E273" s="20"/>
      <c r="F273" s="103" t="s">
        <v>192</v>
      </c>
      <c r="G273" s="20"/>
      <c r="H273" s="20"/>
      <c r="I273" s="104"/>
      <c r="J273" s="20"/>
      <c r="K273" s="20"/>
      <c r="L273" s="21"/>
      <c r="M273" s="105"/>
      <c r="N273" s="106"/>
      <c r="O273" s="29"/>
      <c r="P273" s="29"/>
      <c r="Q273" s="29"/>
      <c r="R273" s="29"/>
      <c r="S273" s="29"/>
      <c r="T273" s="3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T273" s="11" t="s">
        <v>78</v>
      </c>
      <c r="AU273" s="11" t="s">
        <v>40</v>
      </c>
    </row>
    <row r="274" spans="1:65" s="9" customFormat="1" x14ac:dyDescent="0.2">
      <c r="B274" s="115"/>
      <c r="D274" s="108" t="s">
        <v>79</v>
      </c>
      <c r="E274" s="116" t="s">
        <v>0</v>
      </c>
      <c r="F274" s="117" t="s">
        <v>389</v>
      </c>
      <c r="H274" s="118">
        <v>25651.62</v>
      </c>
      <c r="I274" s="119"/>
      <c r="L274" s="115"/>
      <c r="M274" s="120"/>
      <c r="N274" s="121"/>
      <c r="O274" s="121"/>
      <c r="P274" s="121"/>
      <c r="Q274" s="121"/>
      <c r="R274" s="121"/>
      <c r="S274" s="121"/>
      <c r="T274" s="122"/>
      <c r="AT274" s="116" t="s">
        <v>79</v>
      </c>
      <c r="AU274" s="116" t="s">
        <v>40</v>
      </c>
      <c r="AV274" s="9" t="s">
        <v>40</v>
      </c>
      <c r="AW274" s="9" t="s">
        <v>17</v>
      </c>
      <c r="AX274" s="9" t="s">
        <v>39</v>
      </c>
      <c r="AY274" s="116" t="s">
        <v>73</v>
      </c>
    </row>
    <row r="275" spans="1:65" s="2" customFormat="1" ht="24.15" customHeight="1" x14ac:dyDescent="0.2">
      <c r="A275" s="20"/>
      <c r="B275" s="88"/>
      <c r="C275" s="89" t="s">
        <v>124</v>
      </c>
      <c r="D275" s="89" t="s">
        <v>75</v>
      </c>
      <c r="E275" s="90" t="s">
        <v>193</v>
      </c>
      <c r="F275" s="91" t="s">
        <v>194</v>
      </c>
      <c r="G275" s="92" t="s">
        <v>76</v>
      </c>
      <c r="H275" s="93">
        <v>427.52699999999999</v>
      </c>
      <c r="I275" s="94"/>
      <c r="J275" s="95">
        <f>ROUND(I275*H275,2)</f>
        <v>0</v>
      </c>
      <c r="K275" s="91" t="s">
        <v>77</v>
      </c>
      <c r="L275" s="21"/>
      <c r="M275" s="96" t="s">
        <v>0</v>
      </c>
      <c r="N275" s="97" t="s">
        <v>25</v>
      </c>
      <c r="O275" s="29"/>
      <c r="P275" s="98">
        <f>O275*H275</f>
        <v>0</v>
      </c>
      <c r="Q275" s="98">
        <v>0</v>
      </c>
      <c r="R275" s="98">
        <f>Q275*H275</f>
        <v>0</v>
      </c>
      <c r="S275" s="98">
        <v>0</v>
      </c>
      <c r="T275" s="99">
        <f>S275*H275</f>
        <v>0</v>
      </c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R275" s="100" t="s">
        <v>42</v>
      </c>
      <c r="AT275" s="100" t="s">
        <v>75</v>
      </c>
      <c r="AU275" s="100" t="s">
        <v>40</v>
      </c>
      <c r="AY275" s="11" t="s">
        <v>73</v>
      </c>
      <c r="BE275" s="101">
        <f>IF(N275="základní",J275,0)</f>
        <v>0</v>
      </c>
      <c r="BF275" s="101">
        <f>IF(N275="snížená",J275,0)</f>
        <v>0</v>
      </c>
      <c r="BG275" s="101">
        <f>IF(N275="zákl. přenesená",J275,0)</f>
        <v>0</v>
      </c>
      <c r="BH275" s="101">
        <f>IF(N275="sníž. přenesená",J275,0)</f>
        <v>0</v>
      </c>
      <c r="BI275" s="101">
        <f>IF(N275="nulová",J275,0)</f>
        <v>0</v>
      </c>
      <c r="BJ275" s="11" t="s">
        <v>39</v>
      </c>
      <c r="BK275" s="101">
        <f>ROUND(I275*H275,2)</f>
        <v>0</v>
      </c>
      <c r="BL275" s="11" t="s">
        <v>42</v>
      </c>
      <c r="BM275" s="100" t="s">
        <v>390</v>
      </c>
    </row>
    <row r="276" spans="1:65" s="2" customFormat="1" x14ac:dyDescent="0.2">
      <c r="A276" s="20"/>
      <c r="B276" s="21"/>
      <c r="C276" s="20"/>
      <c r="D276" s="102" t="s">
        <v>78</v>
      </c>
      <c r="E276" s="20"/>
      <c r="F276" s="103" t="s">
        <v>195</v>
      </c>
      <c r="G276" s="20"/>
      <c r="H276" s="20"/>
      <c r="I276" s="104"/>
      <c r="J276" s="20"/>
      <c r="K276" s="20"/>
      <c r="L276" s="21"/>
      <c r="M276" s="105"/>
      <c r="N276" s="106"/>
      <c r="O276" s="29"/>
      <c r="P276" s="29"/>
      <c r="Q276" s="29"/>
      <c r="R276" s="29"/>
      <c r="S276" s="29"/>
      <c r="T276" s="3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T276" s="11" t="s">
        <v>78</v>
      </c>
      <c r="AU276" s="11" t="s">
        <v>40</v>
      </c>
    </row>
    <row r="277" spans="1:65" s="2" customFormat="1" ht="16.5" customHeight="1" x14ac:dyDescent="0.2">
      <c r="A277" s="20"/>
      <c r="B277" s="88"/>
      <c r="C277" s="89" t="s">
        <v>125</v>
      </c>
      <c r="D277" s="89" t="s">
        <v>75</v>
      </c>
      <c r="E277" s="90" t="s">
        <v>196</v>
      </c>
      <c r="F277" s="91" t="s">
        <v>197</v>
      </c>
      <c r="G277" s="92" t="s">
        <v>76</v>
      </c>
      <c r="H277" s="93">
        <v>427.52699999999999</v>
      </c>
      <c r="I277" s="94"/>
      <c r="J277" s="95">
        <f>ROUND(I277*H277,2)</f>
        <v>0</v>
      </c>
      <c r="K277" s="91" t="s">
        <v>77</v>
      </c>
      <c r="L277" s="21"/>
      <c r="M277" s="96" t="s">
        <v>0</v>
      </c>
      <c r="N277" s="97" t="s">
        <v>25</v>
      </c>
      <c r="O277" s="29"/>
      <c r="P277" s="98">
        <f>O277*H277</f>
        <v>0</v>
      </c>
      <c r="Q277" s="98">
        <v>0</v>
      </c>
      <c r="R277" s="98">
        <f>Q277*H277</f>
        <v>0</v>
      </c>
      <c r="S277" s="98">
        <v>0</v>
      </c>
      <c r="T277" s="99">
        <f>S277*H277</f>
        <v>0</v>
      </c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R277" s="100" t="s">
        <v>42</v>
      </c>
      <c r="AT277" s="100" t="s">
        <v>75</v>
      </c>
      <c r="AU277" s="100" t="s">
        <v>40</v>
      </c>
      <c r="AY277" s="11" t="s">
        <v>73</v>
      </c>
      <c r="BE277" s="101">
        <f>IF(N277="základní",J277,0)</f>
        <v>0</v>
      </c>
      <c r="BF277" s="101">
        <f>IF(N277="snížená",J277,0)</f>
        <v>0</v>
      </c>
      <c r="BG277" s="101">
        <f>IF(N277="zákl. přenesená",J277,0)</f>
        <v>0</v>
      </c>
      <c r="BH277" s="101">
        <f>IF(N277="sníž. přenesená",J277,0)</f>
        <v>0</v>
      </c>
      <c r="BI277" s="101">
        <f>IF(N277="nulová",J277,0)</f>
        <v>0</v>
      </c>
      <c r="BJ277" s="11" t="s">
        <v>39</v>
      </c>
      <c r="BK277" s="101">
        <f>ROUND(I277*H277,2)</f>
        <v>0</v>
      </c>
      <c r="BL277" s="11" t="s">
        <v>42</v>
      </c>
      <c r="BM277" s="100" t="s">
        <v>391</v>
      </c>
    </row>
    <row r="278" spans="1:65" s="2" customFormat="1" x14ac:dyDescent="0.2">
      <c r="A278" s="20"/>
      <c r="B278" s="21"/>
      <c r="C278" s="20"/>
      <c r="D278" s="102" t="s">
        <v>78</v>
      </c>
      <c r="E278" s="20"/>
      <c r="F278" s="103" t="s">
        <v>198</v>
      </c>
      <c r="G278" s="20"/>
      <c r="H278" s="20"/>
      <c r="I278" s="104"/>
      <c r="J278" s="20"/>
      <c r="K278" s="20"/>
      <c r="L278" s="21"/>
      <c r="M278" s="105"/>
      <c r="N278" s="106"/>
      <c r="O278" s="29"/>
      <c r="P278" s="29"/>
      <c r="Q278" s="29"/>
      <c r="R278" s="29"/>
      <c r="S278" s="29"/>
      <c r="T278" s="3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T278" s="11" t="s">
        <v>78</v>
      </c>
      <c r="AU278" s="11" t="s">
        <v>40</v>
      </c>
    </row>
    <row r="279" spans="1:65" s="2" customFormat="1" ht="16.5" customHeight="1" x14ac:dyDescent="0.2">
      <c r="A279" s="20"/>
      <c r="B279" s="88"/>
      <c r="C279" s="89" t="s">
        <v>126</v>
      </c>
      <c r="D279" s="89" t="s">
        <v>75</v>
      </c>
      <c r="E279" s="90" t="s">
        <v>199</v>
      </c>
      <c r="F279" s="91" t="s">
        <v>200</v>
      </c>
      <c r="G279" s="92" t="s">
        <v>76</v>
      </c>
      <c r="H279" s="93">
        <v>25651.62</v>
      </c>
      <c r="I279" s="94"/>
      <c r="J279" s="95">
        <f>ROUND(I279*H279,2)</f>
        <v>0</v>
      </c>
      <c r="K279" s="91" t="s">
        <v>77</v>
      </c>
      <c r="L279" s="21"/>
      <c r="M279" s="96" t="s">
        <v>0</v>
      </c>
      <c r="N279" s="97" t="s">
        <v>25</v>
      </c>
      <c r="O279" s="29"/>
      <c r="P279" s="98">
        <f>O279*H279</f>
        <v>0</v>
      </c>
      <c r="Q279" s="98">
        <v>0</v>
      </c>
      <c r="R279" s="98">
        <f>Q279*H279</f>
        <v>0</v>
      </c>
      <c r="S279" s="98">
        <v>0</v>
      </c>
      <c r="T279" s="99">
        <f>S279*H279</f>
        <v>0</v>
      </c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R279" s="100" t="s">
        <v>42</v>
      </c>
      <c r="AT279" s="100" t="s">
        <v>75</v>
      </c>
      <c r="AU279" s="100" t="s">
        <v>40</v>
      </c>
      <c r="AY279" s="11" t="s">
        <v>73</v>
      </c>
      <c r="BE279" s="101">
        <f>IF(N279="základní",J279,0)</f>
        <v>0</v>
      </c>
      <c r="BF279" s="101">
        <f>IF(N279="snížená",J279,0)</f>
        <v>0</v>
      </c>
      <c r="BG279" s="101">
        <f>IF(N279="zákl. přenesená",J279,0)</f>
        <v>0</v>
      </c>
      <c r="BH279" s="101">
        <f>IF(N279="sníž. přenesená",J279,0)</f>
        <v>0</v>
      </c>
      <c r="BI279" s="101">
        <f>IF(N279="nulová",J279,0)</f>
        <v>0</v>
      </c>
      <c r="BJ279" s="11" t="s">
        <v>39</v>
      </c>
      <c r="BK279" s="101">
        <f>ROUND(I279*H279,2)</f>
        <v>0</v>
      </c>
      <c r="BL279" s="11" t="s">
        <v>42</v>
      </c>
      <c r="BM279" s="100" t="s">
        <v>392</v>
      </c>
    </row>
    <row r="280" spans="1:65" s="2" customFormat="1" x14ac:dyDescent="0.2">
      <c r="A280" s="20"/>
      <c r="B280" s="21"/>
      <c r="C280" s="20"/>
      <c r="D280" s="102" t="s">
        <v>78</v>
      </c>
      <c r="E280" s="20"/>
      <c r="F280" s="103" t="s">
        <v>201</v>
      </c>
      <c r="G280" s="20"/>
      <c r="H280" s="20"/>
      <c r="I280" s="104"/>
      <c r="J280" s="20"/>
      <c r="K280" s="20"/>
      <c r="L280" s="21"/>
      <c r="M280" s="105"/>
      <c r="N280" s="106"/>
      <c r="O280" s="29"/>
      <c r="P280" s="29"/>
      <c r="Q280" s="29"/>
      <c r="R280" s="29"/>
      <c r="S280" s="29"/>
      <c r="T280" s="3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T280" s="11" t="s">
        <v>78</v>
      </c>
      <c r="AU280" s="11" t="s">
        <v>40</v>
      </c>
    </row>
    <row r="281" spans="1:65" s="9" customFormat="1" x14ac:dyDescent="0.2">
      <c r="B281" s="115"/>
      <c r="D281" s="108" t="s">
        <v>79</v>
      </c>
      <c r="E281" s="116" t="s">
        <v>0</v>
      </c>
      <c r="F281" s="117" t="s">
        <v>389</v>
      </c>
      <c r="H281" s="118">
        <v>25651.62</v>
      </c>
      <c r="I281" s="119"/>
      <c r="L281" s="115"/>
      <c r="M281" s="120"/>
      <c r="N281" s="121"/>
      <c r="O281" s="121"/>
      <c r="P281" s="121"/>
      <c r="Q281" s="121"/>
      <c r="R281" s="121"/>
      <c r="S281" s="121"/>
      <c r="T281" s="122"/>
      <c r="AT281" s="116" t="s">
        <v>79</v>
      </c>
      <c r="AU281" s="116" t="s">
        <v>40</v>
      </c>
      <c r="AV281" s="9" t="s">
        <v>40</v>
      </c>
      <c r="AW281" s="9" t="s">
        <v>17</v>
      </c>
      <c r="AX281" s="9" t="s">
        <v>39</v>
      </c>
      <c r="AY281" s="116" t="s">
        <v>73</v>
      </c>
    </row>
    <row r="282" spans="1:65" s="2" customFormat="1" ht="16.5" customHeight="1" x14ac:dyDescent="0.2">
      <c r="A282" s="20"/>
      <c r="B282" s="88"/>
      <c r="C282" s="89" t="s">
        <v>129</v>
      </c>
      <c r="D282" s="89" t="s">
        <v>75</v>
      </c>
      <c r="E282" s="90" t="s">
        <v>202</v>
      </c>
      <c r="F282" s="91" t="s">
        <v>203</v>
      </c>
      <c r="G282" s="92" t="s">
        <v>76</v>
      </c>
      <c r="H282" s="93">
        <v>427.52699999999999</v>
      </c>
      <c r="I282" s="94"/>
      <c r="J282" s="95">
        <f>ROUND(I282*H282,2)</f>
        <v>0</v>
      </c>
      <c r="K282" s="91" t="s">
        <v>77</v>
      </c>
      <c r="L282" s="21"/>
      <c r="M282" s="96" t="s">
        <v>0</v>
      </c>
      <c r="N282" s="97" t="s">
        <v>25</v>
      </c>
      <c r="O282" s="29"/>
      <c r="P282" s="98">
        <f>O282*H282</f>
        <v>0</v>
      </c>
      <c r="Q282" s="98">
        <v>0</v>
      </c>
      <c r="R282" s="98">
        <f>Q282*H282</f>
        <v>0</v>
      </c>
      <c r="S282" s="98">
        <v>0</v>
      </c>
      <c r="T282" s="99">
        <f>S282*H282</f>
        <v>0</v>
      </c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R282" s="100" t="s">
        <v>42</v>
      </c>
      <c r="AT282" s="100" t="s">
        <v>75</v>
      </c>
      <c r="AU282" s="100" t="s">
        <v>40</v>
      </c>
      <c r="AY282" s="11" t="s">
        <v>73</v>
      </c>
      <c r="BE282" s="101">
        <f>IF(N282="základní",J282,0)</f>
        <v>0</v>
      </c>
      <c r="BF282" s="101">
        <f>IF(N282="snížená",J282,0)</f>
        <v>0</v>
      </c>
      <c r="BG282" s="101">
        <f>IF(N282="zákl. přenesená",J282,0)</f>
        <v>0</v>
      </c>
      <c r="BH282" s="101">
        <f>IF(N282="sníž. přenesená",J282,0)</f>
        <v>0</v>
      </c>
      <c r="BI282" s="101">
        <f>IF(N282="nulová",J282,0)</f>
        <v>0</v>
      </c>
      <c r="BJ282" s="11" t="s">
        <v>39</v>
      </c>
      <c r="BK282" s="101">
        <f>ROUND(I282*H282,2)</f>
        <v>0</v>
      </c>
      <c r="BL282" s="11" t="s">
        <v>42</v>
      </c>
      <c r="BM282" s="100" t="s">
        <v>393</v>
      </c>
    </row>
    <row r="283" spans="1:65" s="2" customFormat="1" x14ac:dyDescent="0.2">
      <c r="A283" s="20"/>
      <c r="B283" s="21"/>
      <c r="C283" s="20"/>
      <c r="D283" s="102" t="s">
        <v>78</v>
      </c>
      <c r="E283" s="20"/>
      <c r="F283" s="103" t="s">
        <v>204</v>
      </c>
      <c r="G283" s="20"/>
      <c r="H283" s="20"/>
      <c r="I283" s="104"/>
      <c r="J283" s="20"/>
      <c r="K283" s="20"/>
      <c r="L283" s="21"/>
      <c r="M283" s="105"/>
      <c r="N283" s="106"/>
      <c r="O283" s="29"/>
      <c r="P283" s="29"/>
      <c r="Q283" s="29"/>
      <c r="R283" s="29"/>
      <c r="S283" s="29"/>
      <c r="T283" s="3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T283" s="11" t="s">
        <v>78</v>
      </c>
      <c r="AU283" s="11" t="s">
        <v>40</v>
      </c>
    </row>
    <row r="284" spans="1:65" s="2" customFormat="1" ht="21.75" customHeight="1" x14ac:dyDescent="0.2">
      <c r="A284" s="20"/>
      <c r="B284" s="88"/>
      <c r="C284" s="89" t="s">
        <v>132</v>
      </c>
      <c r="D284" s="89" t="s">
        <v>75</v>
      </c>
      <c r="E284" s="90" t="s">
        <v>394</v>
      </c>
      <c r="F284" s="91" t="s">
        <v>395</v>
      </c>
      <c r="G284" s="92" t="s">
        <v>83</v>
      </c>
      <c r="H284" s="93">
        <v>80.02</v>
      </c>
      <c r="I284" s="94"/>
      <c r="J284" s="95">
        <f>ROUND(I284*H284,2)</f>
        <v>0</v>
      </c>
      <c r="K284" s="91" t="s">
        <v>77</v>
      </c>
      <c r="L284" s="21"/>
      <c r="M284" s="96" t="s">
        <v>0</v>
      </c>
      <c r="N284" s="97" t="s">
        <v>25</v>
      </c>
      <c r="O284" s="29"/>
      <c r="P284" s="98">
        <f>O284*H284</f>
        <v>0</v>
      </c>
      <c r="Q284" s="98">
        <v>0</v>
      </c>
      <c r="R284" s="98">
        <f>Q284*H284</f>
        <v>0</v>
      </c>
      <c r="S284" s="98">
        <v>0</v>
      </c>
      <c r="T284" s="99">
        <f>S284*H284</f>
        <v>0</v>
      </c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R284" s="100" t="s">
        <v>42</v>
      </c>
      <c r="AT284" s="100" t="s">
        <v>75</v>
      </c>
      <c r="AU284" s="100" t="s">
        <v>40</v>
      </c>
      <c r="AY284" s="11" t="s">
        <v>73</v>
      </c>
      <c r="BE284" s="101">
        <f>IF(N284="základní",J284,0)</f>
        <v>0</v>
      </c>
      <c r="BF284" s="101">
        <f>IF(N284="snížená",J284,0)</f>
        <v>0</v>
      </c>
      <c r="BG284" s="101">
        <f>IF(N284="zákl. přenesená",J284,0)</f>
        <v>0</v>
      </c>
      <c r="BH284" s="101">
        <f>IF(N284="sníž. přenesená",J284,0)</f>
        <v>0</v>
      </c>
      <c r="BI284" s="101">
        <f>IF(N284="nulová",J284,0)</f>
        <v>0</v>
      </c>
      <c r="BJ284" s="11" t="s">
        <v>39</v>
      </c>
      <c r="BK284" s="101">
        <f>ROUND(I284*H284,2)</f>
        <v>0</v>
      </c>
      <c r="BL284" s="11" t="s">
        <v>42</v>
      </c>
      <c r="BM284" s="100" t="s">
        <v>396</v>
      </c>
    </row>
    <row r="285" spans="1:65" s="2" customFormat="1" x14ac:dyDescent="0.2">
      <c r="A285" s="20"/>
      <c r="B285" s="21"/>
      <c r="C285" s="20"/>
      <c r="D285" s="102" t="s">
        <v>78</v>
      </c>
      <c r="E285" s="20"/>
      <c r="F285" s="103" t="s">
        <v>397</v>
      </c>
      <c r="G285" s="20"/>
      <c r="H285" s="20"/>
      <c r="I285" s="104"/>
      <c r="J285" s="20"/>
      <c r="K285" s="20"/>
      <c r="L285" s="21"/>
      <c r="M285" s="105"/>
      <c r="N285" s="106"/>
      <c r="O285" s="29"/>
      <c r="P285" s="29"/>
      <c r="Q285" s="29"/>
      <c r="R285" s="29"/>
      <c r="S285" s="29"/>
      <c r="T285" s="3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T285" s="11" t="s">
        <v>78</v>
      </c>
      <c r="AU285" s="11" t="s">
        <v>40</v>
      </c>
    </row>
    <row r="286" spans="1:65" s="8" customFormat="1" x14ac:dyDescent="0.2">
      <c r="B286" s="107"/>
      <c r="D286" s="108" t="s">
        <v>79</v>
      </c>
      <c r="E286" s="109" t="s">
        <v>0</v>
      </c>
      <c r="F286" s="110" t="s">
        <v>353</v>
      </c>
      <c r="H286" s="109" t="s">
        <v>0</v>
      </c>
      <c r="I286" s="111"/>
      <c r="L286" s="107"/>
      <c r="M286" s="112"/>
      <c r="N286" s="113"/>
      <c r="O286" s="113"/>
      <c r="P286" s="113"/>
      <c r="Q286" s="113"/>
      <c r="R286" s="113"/>
      <c r="S286" s="113"/>
      <c r="T286" s="114"/>
      <c r="AT286" s="109" t="s">
        <v>79</v>
      </c>
      <c r="AU286" s="109" t="s">
        <v>40</v>
      </c>
      <c r="AV286" s="8" t="s">
        <v>39</v>
      </c>
      <c r="AW286" s="8" t="s">
        <v>17</v>
      </c>
      <c r="AX286" s="8" t="s">
        <v>38</v>
      </c>
      <c r="AY286" s="109" t="s">
        <v>73</v>
      </c>
    </row>
    <row r="287" spans="1:65" s="9" customFormat="1" x14ac:dyDescent="0.2">
      <c r="B287" s="115"/>
      <c r="D287" s="108" t="s">
        <v>79</v>
      </c>
      <c r="E287" s="116" t="s">
        <v>0</v>
      </c>
      <c r="F287" s="117" t="s">
        <v>354</v>
      </c>
      <c r="H287" s="118">
        <v>27.82</v>
      </c>
      <c r="I287" s="119"/>
      <c r="L287" s="115"/>
      <c r="M287" s="120"/>
      <c r="N287" s="121"/>
      <c r="O287" s="121"/>
      <c r="P287" s="121"/>
      <c r="Q287" s="121"/>
      <c r="R287" s="121"/>
      <c r="S287" s="121"/>
      <c r="T287" s="122"/>
      <c r="AT287" s="116" t="s">
        <v>79</v>
      </c>
      <c r="AU287" s="116" t="s">
        <v>40</v>
      </c>
      <c r="AV287" s="9" t="s">
        <v>40</v>
      </c>
      <c r="AW287" s="9" t="s">
        <v>17</v>
      </c>
      <c r="AX287" s="9" t="s">
        <v>38</v>
      </c>
      <c r="AY287" s="116" t="s">
        <v>73</v>
      </c>
    </row>
    <row r="288" spans="1:65" s="9" customFormat="1" x14ac:dyDescent="0.2">
      <c r="B288" s="115"/>
      <c r="D288" s="108" t="s">
        <v>79</v>
      </c>
      <c r="E288" s="116" t="s">
        <v>0</v>
      </c>
      <c r="F288" s="117" t="s">
        <v>355</v>
      </c>
      <c r="H288" s="118">
        <v>52.2</v>
      </c>
      <c r="I288" s="119"/>
      <c r="L288" s="115"/>
      <c r="M288" s="120"/>
      <c r="N288" s="121"/>
      <c r="O288" s="121"/>
      <c r="P288" s="121"/>
      <c r="Q288" s="121"/>
      <c r="R288" s="121"/>
      <c r="S288" s="121"/>
      <c r="T288" s="122"/>
      <c r="AT288" s="116" t="s">
        <v>79</v>
      </c>
      <c r="AU288" s="116" t="s">
        <v>40</v>
      </c>
      <c r="AV288" s="9" t="s">
        <v>40</v>
      </c>
      <c r="AW288" s="9" t="s">
        <v>17</v>
      </c>
      <c r="AX288" s="9" t="s">
        <v>38</v>
      </c>
      <c r="AY288" s="116" t="s">
        <v>73</v>
      </c>
    </row>
    <row r="289" spans="1:65" s="10" customFormat="1" x14ac:dyDescent="0.2">
      <c r="B289" s="123"/>
      <c r="D289" s="108" t="s">
        <v>79</v>
      </c>
      <c r="E289" s="124" t="s">
        <v>0</v>
      </c>
      <c r="F289" s="125" t="s">
        <v>80</v>
      </c>
      <c r="H289" s="126">
        <v>80.02</v>
      </c>
      <c r="I289" s="127"/>
      <c r="L289" s="123"/>
      <c r="M289" s="128"/>
      <c r="N289" s="129"/>
      <c r="O289" s="129"/>
      <c r="P289" s="129"/>
      <c r="Q289" s="129"/>
      <c r="R289" s="129"/>
      <c r="S289" s="129"/>
      <c r="T289" s="130"/>
      <c r="AT289" s="124" t="s">
        <v>79</v>
      </c>
      <c r="AU289" s="124" t="s">
        <v>40</v>
      </c>
      <c r="AV289" s="10" t="s">
        <v>42</v>
      </c>
      <c r="AW289" s="10" t="s">
        <v>17</v>
      </c>
      <c r="AX289" s="10" t="s">
        <v>39</v>
      </c>
      <c r="AY289" s="124" t="s">
        <v>73</v>
      </c>
    </row>
    <row r="290" spans="1:65" s="2" customFormat="1" ht="24.15" customHeight="1" x14ac:dyDescent="0.2">
      <c r="A290" s="20"/>
      <c r="B290" s="88"/>
      <c r="C290" s="89" t="s">
        <v>134</v>
      </c>
      <c r="D290" s="89" t="s">
        <v>75</v>
      </c>
      <c r="E290" s="90" t="s">
        <v>398</v>
      </c>
      <c r="F290" s="91" t="s">
        <v>399</v>
      </c>
      <c r="G290" s="92" t="s">
        <v>83</v>
      </c>
      <c r="H290" s="93">
        <v>4801.2</v>
      </c>
      <c r="I290" s="94"/>
      <c r="J290" s="95">
        <f>ROUND(I290*H290,2)</f>
        <v>0</v>
      </c>
      <c r="K290" s="91" t="s">
        <v>77</v>
      </c>
      <c r="L290" s="21"/>
      <c r="M290" s="96" t="s">
        <v>0</v>
      </c>
      <c r="N290" s="97" t="s">
        <v>25</v>
      </c>
      <c r="O290" s="29"/>
      <c r="P290" s="98">
        <f>O290*H290</f>
        <v>0</v>
      </c>
      <c r="Q290" s="98">
        <v>0</v>
      </c>
      <c r="R290" s="98">
        <f>Q290*H290</f>
        <v>0</v>
      </c>
      <c r="S290" s="98">
        <v>0</v>
      </c>
      <c r="T290" s="99">
        <f>S290*H290</f>
        <v>0</v>
      </c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R290" s="100" t="s">
        <v>42</v>
      </c>
      <c r="AT290" s="100" t="s">
        <v>75</v>
      </c>
      <c r="AU290" s="100" t="s">
        <v>40</v>
      </c>
      <c r="AY290" s="11" t="s">
        <v>73</v>
      </c>
      <c r="BE290" s="101">
        <f>IF(N290="základní",J290,0)</f>
        <v>0</v>
      </c>
      <c r="BF290" s="101">
        <f>IF(N290="snížená",J290,0)</f>
        <v>0</v>
      </c>
      <c r="BG290" s="101">
        <f>IF(N290="zákl. přenesená",J290,0)</f>
        <v>0</v>
      </c>
      <c r="BH290" s="101">
        <f>IF(N290="sníž. přenesená",J290,0)</f>
        <v>0</v>
      </c>
      <c r="BI290" s="101">
        <f>IF(N290="nulová",J290,0)</f>
        <v>0</v>
      </c>
      <c r="BJ290" s="11" t="s">
        <v>39</v>
      </c>
      <c r="BK290" s="101">
        <f>ROUND(I290*H290,2)</f>
        <v>0</v>
      </c>
      <c r="BL290" s="11" t="s">
        <v>42</v>
      </c>
      <c r="BM290" s="100" t="s">
        <v>400</v>
      </c>
    </row>
    <row r="291" spans="1:65" s="2" customFormat="1" x14ac:dyDescent="0.2">
      <c r="A291" s="20"/>
      <c r="B291" s="21"/>
      <c r="C291" s="20"/>
      <c r="D291" s="102" t="s">
        <v>78</v>
      </c>
      <c r="E291" s="20"/>
      <c r="F291" s="103" t="s">
        <v>401</v>
      </c>
      <c r="G291" s="20"/>
      <c r="H291" s="20"/>
      <c r="I291" s="104"/>
      <c r="J291" s="20"/>
      <c r="K291" s="20"/>
      <c r="L291" s="21"/>
      <c r="M291" s="105"/>
      <c r="N291" s="106"/>
      <c r="O291" s="29"/>
      <c r="P291" s="29"/>
      <c r="Q291" s="29"/>
      <c r="R291" s="29"/>
      <c r="S291" s="29"/>
      <c r="T291" s="3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T291" s="11" t="s">
        <v>78</v>
      </c>
      <c r="AU291" s="11" t="s">
        <v>40</v>
      </c>
    </row>
    <row r="292" spans="1:65" s="9" customFormat="1" x14ac:dyDescent="0.2">
      <c r="B292" s="115"/>
      <c r="D292" s="108" t="s">
        <v>79</v>
      </c>
      <c r="E292" s="116" t="s">
        <v>0</v>
      </c>
      <c r="F292" s="117" t="s">
        <v>402</v>
      </c>
      <c r="H292" s="118">
        <v>4801.2</v>
      </c>
      <c r="I292" s="119"/>
      <c r="L292" s="115"/>
      <c r="M292" s="120"/>
      <c r="N292" s="121"/>
      <c r="O292" s="121"/>
      <c r="P292" s="121"/>
      <c r="Q292" s="121"/>
      <c r="R292" s="121"/>
      <c r="S292" s="121"/>
      <c r="T292" s="122"/>
      <c r="AT292" s="116" t="s">
        <v>79</v>
      </c>
      <c r="AU292" s="116" t="s">
        <v>40</v>
      </c>
      <c r="AV292" s="9" t="s">
        <v>40</v>
      </c>
      <c r="AW292" s="9" t="s">
        <v>17</v>
      </c>
      <c r="AX292" s="9" t="s">
        <v>39</v>
      </c>
      <c r="AY292" s="116" t="s">
        <v>73</v>
      </c>
    </row>
    <row r="293" spans="1:65" s="2" customFormat="1" ht="21.75" customHeight="1" x14ac:dyDescent="0.2">
      <c r="A293" s="20"/>
      <c r="B293" s="88"/>
      <c r="C293" s="89" t="s">
        <v>135</v>
      </c>
      <c r="D293" s="89" t="s">
        <v>75</v>
      </c>
      <c r="E293" s="90" t="s">
        <v>403</v>
      </c>
      <c r="F293" s="91" t="s">
        <v>404</v>
      </c>
      <c r="G293" s="92" t="s">
        <v>83</v>
      </c>
      <c r="H293" s="93">
        <v>80.02</v>
      </c>
      <c r="I293" s="94"/>
      <c r="J293" s="95">
        <f>ROUND(I293*H293,2)</f>
        <v>0</v>
      </c>
      <c r="K293" s="91" t="s">
        <v>77</v>
      </c>
      <c r="L293" s="21"/>
      <c r="M293" s="96" t="s">
        <v>0</v>
      </c>
      <c r="N293" s="97" t="s">
        <v>25</v>
      </c>
      <c r="O293" s="29"/>
      <c r="P293" s="98">
        <f>O293*H293</f>
        <v>0</v>
      </c>
      <c r="Q293" s="98">
        <v>0</v>
      </c>
      <c r="R293" s="98">
        <f>Q293*H293</f>
        <v>0</v>
      </c>
      <c r="S293" s="98">
        <v>0</v>
      </c>
      <c r="T293" s="99">
        <f>S293*H293</f>
        <v>0</v>
      </c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R293" s="100" t="s">
        <v>42</v>
      </c>
      <c r="AT293" s="100" t="s">
        <v>75</v>
      </c>
      <c r="AU293" s="100" t="s">
        <v>40</v>
      </c>
      <c r="AY293" s="11" t="s">
        <v>73</v>
      </c>
      <c r="BE293" s="101">
        <f>IF(N293="základní",J293,0)</f>
        <v>0</v>
      </c>
      <c r="BF293" s="101">
        <f>IF(N293="snížená",J293,0)</f>
        <v>0</v>
      </c>
      <c r="BG293" s="101">
        <f>IF(N293="zákl. přenesená",J293,0)</f>
        <v>0</v>
      </c>
      <c r="BH293" s="101">
        <f>IF(N293="sníž. přenesená",J293,0)</f>
        <v>0</v>
      </c>
      <c r="BI293" s="101">
        <f>IF(N293="nulová",J293,0)</f>
        <v>0</v>
      </c>
      <c r="BJ293" s="11" t="s">
        <v>39</v>
      </c>
      <c r="BK293" s="101">
        <f>ROUND(I293*H293,2)</f>
        <v>0</v>
      </c>
      <c r="BL293" s="11" t="s">
        <v>42</v>
      </c>
      <c r="BM293" s="100" t="s">
        <v>405</v>
      </c>
    </row>
    <row r="294" spans="1:65" s="2" customFormat="1" x14ac:dyDescent="0.2">
      <c r="A294" s="20"/>
      <c r="B294" s="21"/>
      <c r="C294" s="20"/>
      <c r="D294" s="102" t="s">
        <v>78</v>
      </c>
      <c r="E294" s="20"/>
      <c r="F294" s="103" t="s">
        <v>406</v>
      </c>
      <c r="G294" s="20"/>
      <c r="H294" s="20"/>
      <c r="I294" s="104"/>
      <c r="J294" s="20"/>
      <c r="K294" s="20"/>
      <c r="L294" s="21"/>
      <c r="M294" s="105"/>
      <c r="N294" s="106"/>
      <c r="O294" s="29"/>
      <c r="P294" s="29"/>
      <c r="Q294" s="29"/>
      <c r="R294" s="29"/>
      <c r="S294" s="29"/>
      <c r="T294" s="3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T294" s="11" t="s">
        <v>78</v>
      </c>
      <c r="AU294" s="11" t="s">
        <v>40</v>
      </c>
    </row>
    <row r="295" spans="1:65" s="2" customFormat="1" ht="21.75" customHeight="1" x14ac:dyDescent="0.2">
      <c r="A295" s="20"/>
      <c r="B295" s="88"/>
      <c r="C295" s="89" t="s">
        <v>136</v>
      </c>
      <c r="D295" s="89" t="s">
        <v>75</v>
      </c>
      <c r="E295" s="90" t="s">
        <v>407</v>
      </c>
      <c r="F295" s="91" t="s">
        <v>408</v>
      </c>
      <c r="G295" s="92" t="s">
        <v>96</v>
      </c>
      <c r="H295" s="93">
        <v>2</v>
      </c>
      <c r="I295" s="94"/>
      <c r="J295" s="95">
        <f>ROUND(I295*H295,2)</f>
        <v>0</v>
      </c>
      <c r="K295" s="91" t="s">
        <v>77</v>
      </c>
      <c r="L295" s="21"/>
      <c r="M295" s="96" t="s">
        <v>0</v>
      </c>
      <c r="N295" s="97" t="s">
        <v>25</v>
      </c>
      <c r="O295" s="29"/>
      <c r="P295" s="98">
        <f>O295*H295</f>
        <v>0</v>
      </c>
      <c r="Q295" s="98">
        <v>0</v>
      </c>
      <c r="R295" s="98">
        <f>Q295*H295</f>
        <v>0</v>
      </c>
      <c r="S295" s="98">
        <v>1.4</v>
      </c>
      <c r="T295" s="99">
        <f>S295*H295</f>
        <v>2.8</v>
      </c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R295" s="100" t="s">
        <v>42</v>
      </c>
      <c r="AT295" s="100" t="s">
        <v>75</v>
      </c>
      <c r="AU295" s="100" t="s">
        <v>40</v>
      </c>
      <c r="AY295" s="11" t="s">
        <v>73</v>
      </c>
      <c r="BE295" s="101">
        <f>IF(N295="základní",J295,0)</f>
        <v>0</v>
      </c>
      <c r="BF295" s="101">
        <f>IF(N295="snížená",J295,0)</f>
        <v>0</v>
      </c>
      <c r="BG295" s="101">
        <f>IF(N295="zákl. přenesená",J295,0)</f>
        <v>0</v>
      </c>
      <c r="BH295" s="101">
        <f>IF(N295="sníž. přenesená",J295,0)</f>
        <v>0</v>
      </c>
      <c r="BI295" s="101">
        <f>IF(N295="nulová",J295,0)</f>
        <v>0</v>
      </c>
      <c r="BJ295" s="11" t="s">
        <v>39</v>
      </c>
      <c r="BK295" s="101">
        <f>ROUND(I295*H295,2)</f>
        <v>0</v>
      </c>
      <c r="BL295" s="11" t="s">
        <v>42</v>
      </c>
      <c r="BM295" s="100" t="s">
        <v>409</v>
      </c>
    </row>
    <row r="296" spans="1:65" s="2" customFormat="1" x14ac:dyDescent="0.2">
      <c r="A296" s="20"/>
      <c r="B296" s="21"/>
      <c r="C296" s="20"/>
      <c r="D296" s="102" t="s">
        <v>78</v>
      </c>
      <c r="E296" s="20"/>
      <c r="F296" s="103" t="s">
        <v>410</v>
      </c>
      <c r="G296" s="20"/>
      <c r="H296" s="20"/>
      <c r="I296" s="104"/>
      <c r="J296" s="20"/>
      <c r="K296" s="20"/>
      <c r="L296" s="21"/>
      <c r="M296" s="105"/>
      <c r="N296" s="106"/>
      <c r="O296" s="29"/>
      <c r="P296" s="29"/>
      <c r="Q296" s="29"/>
      <c r="R296" s="29"/>
      <c r="S296" s="29"/>
      <c r="T296" s="3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T296" s="11" t="s">
        <v>78</v>
      </c>
      <c r="AU296" s="11" t="s">
        <v>40</v>
      </c>
    </row>
    <row r="297" spans="1:65" s="8" customFormat="1" x14ac:dyDescent="0.2">
      <c r="B297" s="107"/>
      <c r="D297" s="108" t="s">
        <v>79</v>
      </c>
      <c r="E297" s="109" t="s">
        <v>0</v>
      </c>
      <c r="F297" s="110" t="s">
        <v>411</v>
      </c>
      <c r="H297" s="109" t="s">
        <v>0</v>
      </c>
      <c r="I297" s="111"/>
      <c r="L297" s="107"/>
      <c r="M297" s="112"/>
      <c r="N297" s="113"/>
      <c r="O297" s="113"/>
      <c r="P297" s="113"/>
      <c r="Q297" s="113"/>
      <c r="R297" s="113"/>
      <c r="S297" s="113"/>
      <c r="T297" s="114"/>
      <c r="AT297" s="109" t="s">
        <v>79</v>
      </c>
      <c r="AU297" s="109" t="s">
        <v>40</v>
      </c>
      <c r="AV297" s="8" t="s">
        <v>39</v>
      </c>
      <c r="AW297" s="8" t="s">
        <v>17</v>
      </c>
      <c r="AX297" s="8" t="s">
        <v>38</v>
      </c>
      <c r="AY297" s="109" t="s">
        <v>73</v>
      </c>
    </row>
    <row r="298" spans="1:65" s="9" customFormat="1" x14ac:dyDescent="0.2">
      <c r="B298" s="115"/>
      <c r="D298" s="108" t="s">
        <v>79</v>
      </c>
      <c r="E298" s="116" t="s">
        <v>0</v>
      </c>
      <c r="F298" s="117" t="s">
        <v>412</v>
      </c>
      <c r="H298" s="118">
        <v>2</v>
      </c>
      <c r="I298" s="119"/>
      <c r="L298" s="115"/>
      <c r="M298" s="120"/>
      <c r="N298" s="121"/>
      <c r="O298" s="121"/>
      <c r="P298" s="121"/>
      <c r="Q298" s="121"/>
      <c r="R298" s="121"/>
      <c r="S298" s="121"/>
      <c r="T298" s="122"/>
      <c r="AT298" s="116" t="s">
        <v>79</v>
      </c>
      <c r="AU298" s="116" t="s">
        <v>40</v>
      </c>
      <c r="AV298" s="9" t="s">
        <v>40</v>
      </c>
      <c r="AW298" s="9" t="s">
        <v>17</v>
      </c>
      <c r="AX298" s="9" t="s">
        <v>39</v>
      </c>
      <c r="AY298" s="116" t="s">
        <v>73</v>
      </c>
    </row>
    <row r="299" spans="1:65" s="2" customFormat="1" ht="24.15" customHeight="1" x14ac:dyDescent="0.2">
      <c r="A299" s="20"/>
      <c r="B299" s="88"/>
      <c r="C299" s="89" t="s">
        <v>163</v>
      </c>
      <c r="D299" s="89" t="s">
        <v>75</v>
      </c>
      <c r="E299" s="90" t="s">
        <v>413</v>
      </c>
      <c r="F299" s="91" t="s">
        <v>414</v>
      </c>
      <c r="G299" s="92" t="s">
        <v>83</v>
      </c>
      <c r="H299" s="93">
        <v>1</v>
      </c>
      <c r="I299" s="94"/>
      <c r="J299" s="95">
        <f>ROUND(I299*H299,2)</f>
        <v>0</v>
      </c>
      <c r="K299" s="91" t="s">
        <v>77</v>
      </c>
      <c r="L299" s="21"/>
      <c r="M299" s="96" t="s">
        <v>0</v>
      </c>
      <c r="N299" s="97" t="s">
        <v>25</v>
      </c>
      <c r="O299" s="29"/>
      <c r="P299" s="98">
        <f>O299*H299</f>
        <v>0</v>
      </c>
      <c r="Q299" s="98">
        <v>1.3730000000000001E-3</v>
      </c>
      <c r="R299" s="98">
        <f>Q299*H299</f>
        <v>1.3730000000000001E-3</v>
      </c>
      <c r="S299" s="98">
        <v>2.9000000000000001E-2</v>
      </c>
      <c r="T299" s="99">
        <f>S299*H299</f>
        <v>2.9000000000000001E-2</v>
      </c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R299" s="100" t="s">
        <v>42</v>
      </c>
      <c r="AT299" s="100" t="s">
        <v>75</v>
      </c>
      <c r="AU299" s="100" t="s">
        <v>40</v>
      </c>
      <c r="AY299" s="11" t="s">
        <v>73</v>
      </c>
      <c r="BE299" s="101">
        <f>IF(N299="základní",J299,0)</f>
        <v>0</v>
      </c>
      <c r="BF299" s="101">
        <f>IF(N299="snížená",J299,0)</f>
        <v>0</v>
      </c>
      <c r="BG299" s="101">
        <f>IF(N299="zákl. přenesená",J299,0)</f>
        <v>0</v>
      </c>
      <c r="BH299" s="101">
        <f>IF(N299="sníž. přenesená",J299,0)</f>
        <v>0</v>
      </c>
      <c r="BI299" s="101">
        <f>IF(N299="nulová",J299,0)</f>
        <v>0</v>
      </c>
      <c r="BJ299" s="11" t="s">
        <v>39</v>
      </c>
      <c r="BK299" s="101">
        <f>ROUND(I299*H299,2)</f>
        <v>0</v>
      </c>
      <c r="BL299" s="11" t="s">
        <v>42</v>
      </c>
      <c r="BM299" s="100" t="s">
        <v>415</v>
      </c>
    </row>
    <row r="300" spans="1:65" s="2" customFormat="1" x14ac:dyDescent="0.2">
      <c r="A300" s="20"/>
      <c r="B300" s="21"/>
      <c r="C300" s="20"/>
      <c r="D300" s="102" t="s">
        <v>78</v>
      </c>
      <c r="E300" s="20"/>
      <c r="F300" s="103" t="s">
        <v>416</v>
      </c>
      <c r="G300" s="20"/>
      <c r="H300" s="20"/>
      <c r="I300" s="104"/>
      <c r="J300" s="20"/>
      <c r="K300" s="20"/>
      <c r="L300" s="21"/>
      <c r="M300" s="105"/>
      <c r="N300" s="106"/>
      <c r="O300" s="29"/>
      <c r="P300" s="29"/>
      <c r="Q300" s="29"/>
      <c r="R300" s="29"/>
      <c r="S300" s="29"/>
      <c r="T300" s="3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T300" s="11" t="s">
        <v>78</v>
      </c>
      <c r="AU300" s="11" t="s">
        <v>40</v>
      </c>
    </row>
    <row r="301" spans="1:65" s="8" customFormat="1" x14ac:dyDescent="0.2">
      <c r="B301" s="107"/>
      <c r="D301" s="108" t="s">
        <v>79</v>
      </c>
      <c r="E301" s="109" t="s">
        <v>0</v>
      </c>
      <c r="F301" s="110" t="s">
        <v>417</v>
      </c>
      <c r="H301" s="109" t="s">
        <v>0</v>
      </c>
      <c r="I301" s="111"/>
      <c r="L301" s="107"/>
      <c r="M301" s="112"/>
      <c r="N301" s="113"/>
      <c r="O301" s="113"/>
      <c r="P301" s="113"/>
      <c r="Q301" s="113"/>
      <c r="R301" s="113"/>
      <c r="S301" s="113"/>
      <c r="T301" s="114"/>
      <c r="AT301" s="109" t="s">
        <v>79</v>
      </c>
      <c r="AU301" s="109" t="s">
        <v>40</v>
      </c>
      <c r="AV301" s="8" t="s">
        <v>39</v>
      </c>
      <c r="AW301" s="8" t="s">
        <v>17</v>
      </c>
      <c r="AX301" s="8" t="s">
        <v>38</v>
      </c>
      <c r="AY301" s="109" t="s">
        <v>73</v>
      </c>
    </row>
    <row r="302" spans="1:65" s="9" customFormat="1" x14ac:dyDescent="0.2">
      <c r="B302" s="115"/>
      <c r="D302" s="108" t="s">
        <v>79</v>
      </c>
      <c r="E302" s="116" t="s">
        <v>0</v>
      </c>
      <c r="F302" s="117" t="s">
        <v>418</v>
      </c>
      <c r="H302" s="118">
        <v>1</v>
      </c>
      <c r="I302" s="119"/>
      <c r="L302" s="115"/>
      <c r="M302" s="120"/>
      <c r="N302" s="121"/>
      <c r="O302" s="121"/>
      <c r="P302" s="121"/>
      <c r="Q302" s="121"/>
      <c r="R302" s="121"/>
      <c r="S302" s="121"/>
      <c r="T302" s="122"/>
      <c r="AT302" s="116" t="s">
        <v>79</v>
      </c>
      <c r="AU302" s="116" t="s">
        <v>40</v>
      </c>
      <c r="AV302" s="9" t="s">
        <v>40</v>
      </c>
      <c r="AW302" s="9" t="s">
        <v>17</v>
      </c>
      <c r="AX302" s="9" t="s">
        <v>39</v>
      </c>
      <c r="AY302" s="116" t="s">
        <v>73</v>
      </c>
    </row>
    <row r="303" spans="1:65" s="2" customFormat="1" ht="16.5" customHeight="1" x14ac:dyDescent="0.2">
      <c r="A303" s="20"/>
      <c r="B303" s="88"/>
      <c r="C303" s="89" t="s">
        <v>164</v>
      </c>
      <c r="D303" s="89" t="s">
        <v>75</v>
      </c>
      <c r="E303" s="90" t="s">
        <v>419</v>
      </c>
      <c r="F303" s="91" t="s">
        <v>420</v>
      </c>
      <c r="G303" s="92" t="s">
        <v>76</v>
      </c>
      <c r="H303" s="93">
        <v>527.30700000000002</v>
      </c>
      <c r="I303" s="94"/>
      <c r="J303" s="95">
        <f>ROUND(I303*H303,2)</f>
        <v>0</v>
      </c>
      <c r="K303" s="91" t="s">
        <v>77</v>
      </c>
      <c r="L303" s="21"/>
      <c r="M303" s="96" t="s">
        <v>0</v>
      </c>
      <c r="N303" s="97" t="s">
        <v>25</v>
      </c>
      <c r="O303" s="29"/>
      <c r="P303" s="98">
        <f>O303*H303</f>
        <v>0</v>
      </c>
      <c r="Q303" s="98">
        <v>0</v>
      </c>
      <c r="R303" s="98">
        <f>Q303*H303</f>
        <v>0</v>
      </c>
      <c r="S303" s="98">
        <v>1.4E-2</v>
      </c>
      <c r="T303" s="99">
        <f>S303*H303</f>
        <v>7.3822980000000005</v>
      </c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R303" s="100" t="s">
        <v>42</v>
      </c>
      <c r="AT303" s="100" t="s">
        <v>75</v>
      </c>
      <c r="AU303" s="100" t="s">
        <v>40</v>
      </c>
      <c r="AY303" s="11" t="s">
        <v>73</v>
      </c>
      <c r="BE303" s="101">
        <f>IF(N303="základní",J303,0)</f>
        <v>0</v>
      </c>
      <c r="BF303" s="101">
        <f>IF(N303="snížená",J303,0)</f>
        <v>0</v>
      </c>
      <c r="BG303" s="101">
        <f>IF(N303="zákl. přenesená",J303,0)</f>
        <v>0</v>
      </c>
      <c r="BH303" s="101">
        <f>IF(N303="sníž. přenesená",J303,0)</f>
        <v>0</v>
      </c>
      <c r="BI303" s="101">
        <f>IF(N303="nulová",J303,0)</f>
        <v>0</v>
      </c>
      <c r="BJ303" s="11" t="s">
        <v>39</v>
      </c>
      <c r="BK303" s="101">
        <f>ROUND(I303*H303,2)</f>
        <v>0</v>
      </c>
      <c r="BL303" s="11" t="s">
        <v>42</v>
      </c>
      <c r="BM303" s="100" t="s">
        <v>421</v>
      </c>
    </row>
    <row r="304" spans="1:65" s="2" customFormat="1" x14ac:dyDescent="0.2">
      <c r="A304" s="20"/>
      <c r="B304" s="21"/>
      <c r="C304" s="20"/>
      <c r="D304" s="102" t="s">
        <v>78</v>
      </c>
      <c r="E304" s="20"/>
      <c r="F304" s="103" t="s">
        <v>422</v>
      </c>
      <c r="G304" s="20"/>
      <c r="H304" s="20"/>
      <c r="I304" s="104"/>
      <c r="J304" s="20"/>
      <c r="K304" s="20"/>
      <c r="L304" s="21"/>
      <c r="M304" s="105"/>
      <c r="N304" s="106"/>
      <c r="O304" s="29"/>
      <c r="P304" s="29"/>
      <c r="Q304" s="29"/>
      <c r="R304" s="29"/>
      <c r="S304" s="29"/>
      <c r="T304" s="3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T304" s="11" t="s">
        <v>78</v>
      </c>
      <c r="AU304" s="11" t="s">
        <v>40</v>
      </c>
    </row>
    <row r="305" spans="1:65" s="8" customFormat="1" x14ac:dyDescent="0.2">
      <c r="B305" s="107"/>
      <c r="D305" s="108" t="s">
        <v>79</v>
      </c>
      <c r="E305" s="109" t="s">
        <v>0</v>
      </c>
      <c r="F305" s="110" t="s">
        <v>348</v>
      </c>
      <c r="H305" s="109" t="s">
        <v>0</v>
      </c>
      <c r="I305" s="111"/>
      <c r="L305" s="107"/>
      <c r="M305" s="112"/>
      <c r="N305" s="113"/>
      <c r="O305" s="113"/>
      <c r="P305" s="113"/>
      <c r="Q305" s="113"/>
      <c r="R305" s="113"/>
      <c r="S305" s="113"/>
      <c r="T305" s="114"/>
      <c r="AT305" s="109" t="s">
        <v>79</v>
      </c>
      <c r="AU305" s="109" t="s">
        <v>40</v>
      </c>
      <c r="AV305" s="8" t="s">
        <v>39</v>
      </c>
      <c r="AW305" s="8" t="s">
        <v>17</v>
      </c>
      <c r="AX305" s="8" t="s">
        <v>38</v>
      </c>
      <c r="AY305" s="109" t="s">
        <v>73</v>
      </c>
    </row>
    <row r="306" spans="1:65" s="9" customFormat="1" x14ac:dyDescent="0.2">
      <c r="B306" s="115"/>
      <c r="D306" s="108" t="s">
        <v>79</v>
      </c>
      <c r="E306" s="116" t="s">
        <v>0</v>
      </c>
      <c r="F306" s="117" t="s">
        <v>349</v>
      </c>
      <c r="H306" s="118">
        <v>330.69799999999998</v>
      </c>
      <c r="I306" s="119"/>
      <c r="L306" s="115"/>
      <c r="M306" s="120"/>
      <c r="N306" s="121"/>
      <c r="O306" s="121"/>
      <c r="P306" s="121"/>
      <c r="Q306" s="121"/>
      <c r="R306" s="121"/>
      <c r="S306" s="121"/>
      <c r="T306" s="122"/>
      <c r="AT306" s="116" t="s">
        <v>79</v>
      </c>
      <c r="AU306" s="116" t="s">
        <v>40</v>
      </c>
      <c r="AV306" s="9" t="s">
        <v>40</v>
      </c>
      <c r="AW306" s="9" t="s">
        <v>17</v>
      </c>
      <c r="AX306" s="9" t="s">
        <v>38</v>
      </c>
      <c r="AY306" s="116" t="s">
        <v>73</v>
      </c>
    </row>
    <row r="307" spans="1:65" s="8" customFormat="1" x14ac:dyDescent="0.2">
      <c r="B307" s="107"/>
      <c r="D307" s="108" t="s">
        <v>79</v>
      </c>
      <c r="E307" s="109" t="s">
        <v>0</v>
      </c>
      <c r="F307" s="110" t="s">
        <v>350</v>
      </c>
      <c r="H307" s="109" t="s">
        <v>0</v>
      </c>
      <c r="I307" s="111"/>
      <c r="L307" s="107"/>
      <c r="M307" s="112"/>
      <c r="N307" s="113"/>
      <c r="O307" s="113"/>
      <c r="P307" s="113"/>
      <c r="Q307" s="113"/>
      <c r="R307" s="113"/>
      <c r="S307" s="113"/>
      <c r="T307" s="114"/>
      <c r="AT307" s="109" t="s">
        <v>79</v>
      </c>
      <c r="AU307" s="109" t="s">
        <v>40</v>
      </c>
      <c r="AV307" s="8" t="s">
        <v>39</v>
      </c>
      <c r="AW307" s="8" t="s">
        <v>17</v>
      </c>
      <c r="AX307" s="8" t="s">
        <v>38</v>
      </c>
      <c r="AY307" s="109" t="s">
        <v>73</v>
      </c>
    </row>
    <row r="308" spans="1:65" s="9" customFormat="1" x14ac:dyDescent="0.2">
      <c r="B308" s="115"/>
      <c r="D308" s="108" t="s">
        <v>79</v>
      </c>
      <c r="E308" s="116" t="s">
        <v>0</v>
      </c>
      <c r="F308" s="117" t="s">
        <v>351</v>
      </c>
      <c r="H308" s="118">
        <v>34.341999999999999</v>
      </c>
      <c r="I308" s="119"/>
      <c r="L308" s="115"/>
      <c r="M308" s="120"/>
      <c r="N308" s="121"/>
      <c r="O308" s="121"/>
      <c r="P308" s="121"/>
      <c r="Q308" s="121"/>
      <c r="R308" s="121"/>
      <c r="S308" s="121"/>
      <c r="T308" s="122"/>
      <c r="AT308" s="116" t="s">
        <v>79</v>
      </c>
      <c r="AU308" s="116" t="s">
        <v>40</v>
      </c>
      <c r="AV308" s="9" t="s">
        <v>40</v>
      </c>
      <c r="AW308" s="9" t="s">
        <v>17</v>
      </c>
      <c r="AX308" s="9" t="s">
        <v>38</v>
      </c>
      <c r="AY308" s="116" t="s">
        <v>73</v>
      </c>
    </row>
    <row r="309" spans="1:65" s="9" customFormat="1" x14ac:dyDescent="0.2">
      <c r="B309" s="115"/>
      <c r="D309" s="108" t="s">
        <v>79</v>
      </c>
      <c r="E309" s="116" t="s">
        <v>0</v>
      </c>
      <c r="F309" s="117" t="s">
        <v>352</v>
      </c>
      <c r="H309" s="118">
        <v>62.487000000000002</v>
      </c>
      <c r="I309" s="119"/>
      <c r="L309" s="115"/>
      <c r="M309" s="120"/>
      <c r="N309" s="121"/>
      <c r="O309" s="121"/>
      <c r="P309" s="121"/>
      <c r="Q309" s="121"/>
      <c r="R309" s="121"/>
      <c r="S309" s="121"/>
      <c r="T309" s="122"/>
      <c r="AT309" s="116" t="s">
        <v>79</v>
      </c>
      <c r="AU309" s="116" t="s">
        <v>40</v>
      </c>
      <c r="AV309" s="9" t="s">
        <v>40</v>
      </c>
      <c r="AW309" s="9" t="s">
        <v>17</v>
      </c>
      <c r="AX309" s="9" t="s">
        <v>38</v>
      </c>
      <c r="AY309" s="116" t="s">
        <v>73</v>
      </c>
    </row>
    <row r="310" spans="1:65" s="8" customFormat="1" x14ac:dyDescent="0.2">
      <c r="B310" s="107"/>
      <c r="D310" s="108" t="s">
        <v>79</v>
      </c>
      <c r="E310" s="109" t="s">
        <v>0</v>
      </c>
      <c r="F310" s="110" t="s">
        <v>353</v>
      </c>
      <c r="H310" s="109" t="s">
        <v>0</v>
      </c>
      <c r="I310" s="111"/>
      <c r="L310" s="107"/>
      <c r="M310" s="112"/>
      <c r="N310" s="113"/>
      <c r="O310" s="113"/>
      <c r="P310" s="113"/>
      <c r="Q310" s="113"/>
      <c r="R310" s="113"/>
      <c r="S310" s="113"/>
      <c r="T310" s="114"/>
      <c r="AT310" s="109" t="s">
        <v>79</v>
      </c>
      <c r="AU310" s="109" t="s">
        <v>40</v>
      </c>
      <c r="AV310" s="8" t="s">
        <v>39</v>
      </c>
      <c r="AW310" s="8" t="s">
        <v>17</v>
      </c>
      <c r="AX310" s="8" t="s">
        <v>38</v>
      </c>
      <c r="AY310" s="109" t="s">
        <v>73</v>
      </c>
    </row>
    <row r="311" spans="1:65" s="9" customFormat="1" x14ac:dyDescent="0.2">
      <c r="B311" s="115"/>
      <c r="D311" s="108" t="s">
        <v>79</v>
      </c>
      <c r="E311" s="116" t="s">
        <v>0</v>
      </c>
      <c r="F311" s="117" t="s">
        <v>354</v>
      </c>
      <c r="H311" s="118">
        <v>27.82</v>
      </c>
      <c r="I311" s="119"/>
      <c r="L311" s="115"/>
      <c r="M311" s="120"/>
      <c r="N311" s="121"/>
      <c r="O311" s="121"/>
      <c r="P311" s="121"/>
      <c r="Q311" s="121"/>
      <c r="R311" s="121"/>
      <c r="S311" s="121"/>
      <c r="T311" s="122"/>
      <c r="AT311" s="116" t="s">
        <v>79</v>
      </c>
      <c r="AU311" s="116" t="s">
        <v>40</v>
      </c>
      <c r="AV311" s="9" t="s">
        <v>40</v>
      </c>
      <c r="AW311" s="9" t="s">
        <v>17</v>
      </c>
      <c r="AX311" s="9" t="s">
        <v>38</v>
      </c>
      <c r="AY311" s="116" t="s">
        <v>73</v>
      </c>
    </row>
    <row r="312" spans="1:65" s="9" customFormat="1" x14ac:dyDescent="0.2">
      <c r="B312" s="115"/>
      <c r="D312" s="108" t="s">
        <v>79</v>
      </c>
      <c r="E312" s="116" t="s">
        <v>0</v>
      </c>
      <c r="F312" s="117" t="s">
        <v>355</v>
      </c>
      <c r="H312" s="118">
        <v>52.2</v>
      </c>
      <c r="I312" s="119"/>
      <c r="L312" s="115"/>
      <c r="M312" s="120"/>
      <c r="N312" s="121"/>
      <c r="O312" s="121"/>
      <c r="P312" s="121"/>
      <c r="Q312" s="121"/>
      <c r="R312" s="121"/>
      <c r="S312" s="121"/>
      <c r="T312" s="122"/>
      <c r="AT312" s="116" t="s">
        <v>79</v>
      </c>
      <c r="AU312" s="116" t="s">
        <v>40</v>
      </c>
      <c r="AV312" s="9" t="s">
        <v>40</v>
      </c>
      <c r="AW312" s="9" t="s">
        <v>17</v>
      </c>
      <c r="AX312" s="9" t="s">
        <v>38</v>
      </c>
      <c r="AY312" s="116" t="s">
        <v>73</v>
      </c>
    </row>
    <row r="313" spans="1:65" s="8" customFormat="1" x14ac:dyDescent="0.2">
      <c r="B313" s="107"/>
      <c r="D313" s="108" t="s">
        <v>79</v>
      </c>
      <c r="E313" s="109" t="s">
        <v>0</v>
      </c>
      <c r="F313" s="110" t="s">
        <v>229</v>
      </c>
      <c r="H313" s="109" t="s">
        <v>0</v>
      </c>
      <c r="I313" s="111"/>
      <c r="L313" s="107"/>
      <c r="M313" s="112"/>
      <c r="N313" s="113"/>
      <c r="O313" s="113"/>
      <c r="P313" s="113"/>
      <c r="Q313" s="113"/>
      <c r="R313" s="113"/>
      <c r="S313" s="113"/>
      <c r="T313" s="114"/>
      <c r="AT313" s="109" t="s">
        <v>79</v>
      </c>
      <c r="AU313" s="109" t="s">
        <v>40</v>
      </c>
      <c r="AV313" s="8" t="s">
        <v>39</v>
      </c>
      <c r="AW313" s="8" t="s">
        <v>17</v>
      </c>
      <c r="AX313" s="8" t="s">
        <v>38</v>
      </c>
      <c r="AY313" s="109" t="s">
        <v>73</v>
      </c>
    </row>
    <row r="314" spans="1:65" s="9" customFormat="1" x14ac:dyDescent="0.2">
      <c r="B314" s="115"/>
      <c r="D314" s="108" t="s">
        <v>79</v>
      </c>
      <c r="E314" s="116" t="s">
        <v>0</v>
      </c>
      <c r="F314" s="117" t="s">
        <v>356</v>
      </c>
      <c r="H314" s="118">
        <v>19.760000000000002</v>
      </c>
      <c r="I314" s="119"/>
      <c r="L314" s="115"/>
      <c r="M314" s="120"/>
      <c r="N314" s="121"/>
      <c r="O314" s="121"/>
      <c r="P314" s="121"/>
      <c r="Q314" s="121"/>
      <c r="R314" s="121"/>
      <c r="S314" s="121"/>
      <c r="T314" s="122"/>
      <c r="AT314" s="116" t="s">
        <v>79</v>
      </c>
      <c r="AU314" s="116" t="s">
        <v>40</v>
      </c>
      <c r="AV314" s="9" t="s">
        <v>40</v>
      </c>
      <c r="AW314" s="9" t="s">
        <v>17</v>
      </c>
      <c r="AX314" s="9" t="s">
        <v>38</v>
      </c>
      <c r="AY314" s="116" t="s">
        <v>73</v>
      </c>
    </row>
    <row r="315" spans="1:65" s="10" customFormat="1" x14ac:dyDescent="0.2">
      <c r="B315" s="123"/>
      <c r="D315" s="108" t="s">
        <v>79</v>
      </c>
      <c r="E315" s="124" t="s">
        <v>0</v>
      </c>
      <c r="F315" s="125" t="s">
        <v>80</v>
      </c>
      <c r="H315" s="126">
        <v>527.30700000000002</v>
      </c>
      <c r="I315" s="127"/>
      <c r="L315" s="123"/>
      <c r="M315" s="128"/>
      <c r="N315" s="129"/>
      <c r="O315" s="129"/>
      <c r="P315" s="129"/>
      <c r="Q315" s="129"/>
      <c r="R315" s="129"/>
      <c r="S315" s="129"/>
      <c r="T315" s="130"/>
      <c r="AT315" s="124" t="s">
        <v>79</v>
      </c>
      <c r="AU315" s="124" t="s">
        <v>40</v>
      </c>
      <c r="AV315" s="10" t="s">
        <v>42</v>
      </c>
      <c r="AW315" s="10" t="s">
        <v>17</v>
      </c>
      <c r="AX315" s="10" t="s">
        <v>39</v>
      </c>
      <c r="AY315" s="124" t="s">
        <v>73</v>
      </c>
    </row>
    <row r="316" spans="1:65" s="2" customFormat="1" ht="16.5" customHeight="1" x14ac:dyDescent="0.2">
      <c r="A316" s="20"/>
      <c r="B316" s="88"/>
      <c r="C316" s="89" t="s">
        <v>165</v>
      </c>
      <c r="D316" s="89" t="s">
        <v>75</v>
      </c>
      <c r="E316" s="90" t="s">
        <v>230</v>
      </c>
      <c r="F316" s="91" t="s">
        <v>231</v>
      </c>
      <c r="G316" s="92" t="s">
        <v>76</v>
      </c>
      <c r="H316" s="93">
        <v>527.30700000000002</v>
      </c>
      <c r="I316" s="94"/>
      <c r="J316" s="95">
        <f>ROUND(I316*H316,2)</f>
        <v>0</v>
      </c>
      <c r="K316" s="91" t="s">
        <v>77</v>
      </c>
      <c r="L316" s="21"/>
      <c r="M316" s="96" t="s">
        <v>0</v>
      </c>
      <c r="N316" s="97" t="s">
        <v>25</v>
      </c>
      <c r="O316" s="29"/>
      <c r="P316" s="98">
        <f>O316*H316</f>
        <v>0</v>
      </c>
      <c r="Q316" s="98">
        <v>0</v>
      </c>
      <c r="R316" s="98">
        <f>Q316*H316</f>
        <v>0</v>
      </c>
      <c r="S316" s="98">
        <v>0</v>
      </c>
      <c r="T316" s="99">
        <f>S316*H316</f>
        <v>0</v>
      </c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R316" s="100" t="s">
        <v>42</v>
      </c>
      <c r="AT316" s="100" t="s">
        <v>75</v>
      </c>
      <c r="AU316" s="100" t="s">
        <v>40</v>
      </c>
      <c r="AY316" s="11" t="s">
        <v>73</v>
      </c>
      <c r="BE316" s="101">
        <f>IF(N316="základní",J316,0)</f>
        <v>0</v>
      </c>
      <c r="BF316" s="101">
        <f>IF(N316="snížená",J316,0)</f>
        <v>0</v>
      </c>
      <c r="BG316" s="101">
        <f>IF(N316="zákl. přenesená",J316,0)</f>
        <v>0</v>
      </c>
      <c r="BH316" s="101">
        <f>IF(N316="sníž. přenesená",J316,0)</f>
        <v>0</v>
      </c>
      <c r="BI316" s="101">
        <f>IF(N316="nulová",J316,0)</f>
        <v>0</v>
      </c>
      <c r="BJ316" s="11" t="s">
        <v>39</v>
      </c>
      <c r="BK316" s="101">
        <f>ROUND(I316*H316,2)</f>
        <v>0</v>
      </c>
      <c r="BL316" s="11" t="s">
        <v>42</v>
      </c>
      <c r="BM316" s="100" t="s">
        <v>423</v>
      </c>
    </row>
    <row r="317" spans="1:65" s="2" customFormat="1" x14ac:dyDescent="0.2">
      <c r="A317" s="20"/>
      <c r="B317" s="21"/>
      <c r="C317" s="20"/>
      <c r="D317" s="102" t="s">
        <v>78</v>
      </c>
      <c r="E317" s="20"/>
      <c r="F317" s="103" t="s">
        <v>232</v>
      </c>
      <c r="G317" s="20"/>
      <c r="H317" s="20"/>
      <c r="I317" s="104"/>
      <c r="J317" s="20"/>
      <c r="K317" s="20"/>
      <c r="L317" s="21"/>
      <c r="M317" s="105"/>
      <c r="N317" s="106"/>
      <c r="O317" s="29"/>
      <c r="P317" s="29"/>
      <c r="Q317" s="29"/>
      <c r="R317" s="29"/>
      <c r="S317" s="29"/>
      <c r="T317" s="3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T317" s="11" t="s">
        <v>78</v>
      </c>
      <c r="AU317" s="11" t="s">
        <v>40</v>
      </c>
    </row>
    <row r="318" spans="1:65" s="8" customFormat="1" x14ac:dyDescent="0.2">
      <c r="B318" s="107"/>
      <c r="D318" s="108" t="s">
        <v>79</v>
      </c>
      <c r="E318" s="109" t="s">
        <v>0</v>
      </c>
      <c r="F318" s="110" t="s">
        <v>348</v>
      </c>
      <c r="H318" s="109" t="s">
        <v>0</v>
      </c>
      <c r="I318" s="111"/>
      <c r="L318" s="107"/>
      <c r="M318" s="112"/>
      <c r="N318" s="113"/>
      <c r="O318" s="113"/>
      <c r="P318" s="113"/>
      <c r="Q318" s="113"/>
      <c r="R318" s="113"/>
      <c r="S318" s="113"/>
      <c r="T318" s="114"/>
      <c r="AT318" s="109" t="s">
        <v>79</v>
      </c>
      <c r="AU318" s="109" t="s">
        <v>40</v>
      </c>
      <c r="AV318" s="8" t="s">
        <v>39</v>
      </c>
      <c r="AW318" s="8" t="s">
        <v>17</v>
      </c>
      <c r="AX318" s="8" t="s">
        <v>38</v>
      </c>
      <c r="AY318" s="109" t="s">
        <v>73</v>
      </c>
    </row>
    <row r="319" spans="1:65" s="9" customFormat="1" x14ac:dyDescent="0.2">
      <c r="B319" s="115"/>
      <c r="D319" s="108" t="s">
        <v>79</v>
      </c>
      <c r="E319" s="116" t="s">
        <v>0</v>
      </c>
      <c r="F319" s="117" t="s">
        <v>349</v>
      </c>
      <c r="H319" s="118">
        <v>330.69799999999998</v>
      </c>
      <c r="I319" s="119"/>
      <c r="L319" s="115"/>
      <c r="M319" s="120"/>
      <c r="N319" s="121"/>
      <c r="O319" s="121"/>
      <c r="P319" s="121"/>
      <c r="Q319" s="121"/>
      <c r="R319" s="121"/>
      <c r="S319" s="121"/>
      <c r="T319" s="122"/>
      <c r="AT319" s="116" t="s">
        <v>79</v>
      </c>
      <c r="AU319" s="116" t="s">
        <v>40</v>
      </c>
      <c r="AV319" s="9" t="s">
        <v>40</v>
      </c>
      <c r="AW319" s="9" t="s">
        <v>17</v>
      </c>
      <c r="AX319" s="9" t="s">
        <v>38</v>
      </c>
      <c r="AY319" s="116" t="s">
        <v>73</v>
      </c>
    </row>
    <row r="320" spans="1:65" s="8" customFormat="1" x14ac:dyDescent="0.2">
      <c r="B320" s="107"/>
      <c r="D320" s="108" t="s">
        <v>79</v>
      </c>
      <c r="E320" s="109" t="s">
        <v>0</v>
      </c>
      <c r="F320" s="110" t="s">
        <v>350</v>
      </c>
      <c r="H320" s="109" t="s">
        <v>0</v>
      </c>
      <c r="I320" s="111"/>
      <c r="L320" s="107"/>
      <c r="M320" s="112"/>
      <c r="N320" s="113"/>
      <c r="O320" s="113"/>
      <c r="P320" s="113"/>
      <c r="Q320" s="113"/>
      <c r="R320" s="113"/>
      <c r="S320" s="113"/>
      <c r="T320" s="114"/>
      <c r="AT320" s="109" t="s">
        <v>79</v>
      </c>
      <c r="AU320" s="109" t="s">
        <v>40</v>
      </c>
      <c r="AV320" s="8" t="s">
        <v>39</v>
      </c>
      <c r="AW320" s="8" t="s">
        <v>17</v>
      </c>
      <c r="AX320" s="8" t="s">
        <v>38</v>
      </c>
      <c r="AY320" s="109" t="s">
        <v>73</v>
      </c>
    </row>
    <row r="321" spans="1:65" s="9" customFormat="1" x14ac:dyDescent="0.2">
      <c r="B321" s="115"/>
      <c r="D321" s="108" t="s">
        <v>79</v>
      </c>
      <c r="E321" s="116" t="s">
        <v>0</v>
      </c>
      <c r="F321" s="117" t="s">
        <v>351</v>
      </c>
      <c r="H321" s="118">
        <v>34.341999999999999</v>
      </c>
      <c r="I321" s="119"/>
      <c r="L321" s="115"/>
      <c r="M321" s="120"/>
      <c r="N321" s="121"/>
      <c r="O321" s="121"/>
      <c r="P321" s="121"/>
      <c r="Q321" s="121"/>
      <c r="R321" s="121"/>
      <c r="S321" s="121"/>
      <c r="T321" s="122"/>
      <c r="AT321" s="116" t="s">
        <v>79</v>
      </c>
      <c r="AU321" s="116" t="s">
        <v>40</v>
      </c>
      <c r="AV321" s="9" t="s">
        <v>40</v>
      </c>
      <c r="AW321" s="9" t="s">
        <v>17</v>
      </c>
      <c r="AX321" s="9" t="s">
        <v>38</v>
      </c>
      <c r="AY321" s="116" t="s">
        <v>73</v>
      </c>
    </row>
    <row r="322" spans="1:65" s="9" customFormat="1" x14ac:dyDescent="0.2">
      <c r="B322" s="115"/>
      <c r="D322" s="108" t="s">
        <v>79</v>
      </c>
      <c r="E322" s="116" t="s">
        <v>0</v>
      </c>
      <c r="F322" s="117" t="s">
        <v>352</v>
      </c>
      <c r="H322" s="118">
        <v>62.487000000000002</v>
      </c>
      <c r="I322" s="119"/>
      <c r="L322" s="115"/>
      <c r="M322" s="120"/>
      <c r="N322" s="121"/>
      <c r="O322" s="121"/>
      <c r="P322" s="121"/>
      <c r="Q322" s="121"/>
      <c r="R322" s="121"/>
      <c r="S322" s="121"/>
      <c r="T322" s="122"/>
      <c r="AT322" s="116" t="s">
        <v>79</v>
      </c>
      <c r="AU322" s="116" t="s">
        <v>40</v>
      </c>
      <c r="AV322" s="9" t="s">
        <v>40</v>
      </c>
      <c r="AW322" s="9" t="s">
        <v>17</v>
      </c>
      <c r="AX322" s="9" t="s">
        <v>38</v>
      </c>
      <c r="AY322" s="116" t="s">
        <v>73</v>
      </c>
    </row>
    <row r="323" spans="1:65" s="8" customFormat="1" x14ac:dyDescent="0.2">
      <c r="B323" s="107"/>
      <c r="D323" s="108" t="s">
        <v>79</v>
      </c>
      <c r="E323" s="109" t="s">
        <v>0</v>
      </c>
      <c r="F323" s="110" t="s">
        <v>353</v>
      </c>
      <c r="H323" s="109" t="s">
        <v>0</v>
      </c>
      <c r="I323" s="111"/>
      <c r="L323" s="107"/>
      <c r="M323" s="112"/>
      <c r="N323" s="113"/>
      <c r="O323" s="113"/>
      <c r="P323" s="113"/>
      <c r="Q323" s="113"/>
      <c r="R323" s="113"/>
      <c r="S323" s="113"/>
      <c r="T323" s="114"/>
      <c r="AT323" s="109" t="s">
        <v>79</v>
      </c>
      <c r="AU323" s="109" t="s">
        <v>40</v>
      </c>
      <c r="AV323" s="8" t="s">
        <v>39</v>
      </c>
      <c r="AW323" s="8" t="s">
        <v>17</v>
      </c>
      <c r="AX323" s="8" t="s">
        <v>38</v>
      </c>
      <c r="AY323" s="109" t="s">
        <v>73</v>
      </c>
    </row>
    <row r="324" spans="1:65" s="9" customFormat="1" x14ac:dyDescent="0.2">
      <c r="B324" s="115"/>
      <c r="D324" s="108" t="s">
        <v>79</v>
      </c>
      <c r="E324" s="116" t="s">
        <v>0</v>
      </c>
      <c r="F324" s="117" t="s">
        <v>354</v>
      </c>
      <c r="H324" s="118">
        <v>27.82</v>
      </c>
      <c r="I324" s="119"/>
      <c r="L324" s="115"/>
      <c r="M324" s="120"/>
      <c r="N324" s="121"/>
      <c r="O324" s="121"/>
      <c r="P324" s="121"/>
      <c r="Q324" s="121"/>
      <c r="R324" s="121"/>
      <c r="S324" s="121"/>
      <c r="T324" s="122"/>
      <c r="AT324" s="116" t="s">
        <v>79</v>
      </c>
      <c r="AU324" s="116" t="s">
        <v>40</v>
      </c>
      <c r="AV324" s="9" t="s">
        <v>40</v>
      </c>
      <c r="AW324" s="9" t="s">
        <v>17</v>
      </c>
      <c r="AX324" s="9" t="s">
        <v>38</v>
      </c>
      <c r="AY324" s="116" t="s">
        <v>73</v>
      </c>
    </row>
    <row r="325" spans="1:65" s="9" customFormat="1" x14ac:dyDescent="0.2">
      <c r="B325" s="115"/>
      <c r="D325" s="108" t="s">
        <v>79</v>
      </c>
      <c r="E325" s="116" t="s">
        <v>0</v>
      </c>
      <c r="F325" s="117" t="s">
        <v>355</v>
      </c>
      <c r="H325" s="118">
        <v>52.2</v>
      </c>
      <c r="I325" s="119"/>
      <c r="L325" s="115"/>
      <c r="M325" s="120"/>
      <c r="N325" s="121"/>
      <c r="O325" s="121"/>
      <c r="P325" s="121"/>
      <c r="Q325" s="121"/>
      <c r="R325" s="121"/>
      <c r="S325" s="121"/>
      <c r="T325" s="122"/>
      <c r="AT325" s="116" t="s">
        <v>79</v>
      </c>
      <c r="AU325" s="116" t="s">
        <v>40</v>
      </c>
      <c r="AV325" s="9" t="s">
        <v>40</v>
      </c>
      <c r="AW325" s="9" t="s">
        <v>17</v>
      </c>
      <c r="AX325" s="9" t="s">
        <v>38</v>
      </c>
      <c r="AY325" s="116" t="s">
        <v>73</v>
      </c>
    </row>
    <row r="326" spans="1:65" s="8" customFormat="1" x14ac:dyDescent="0.2">
      <c r="B326" s="107"/>
      <c r="D326" s="108" t="s">
        <v>79</v>
      </c>
      <c r="E326" s="109" t="s">
        <v>0</v>
      </c>
      <c r="F326" s="110" t="s">
        <v>229</v>
      </c>
      <c r="H326" s="109" t="s">
        <v>0</v>
      </c>
      <c r="I326" s="111"/>
      <c r="L326" s="107"/>
      <c r="M326" s="112"/>
      <c r="N326" s="113"/>
      <c r="O326" s="113"/>
      <c r="P326" s="113"/>
      <c r="Q326" s="113"/>
      <c r="R326" s="113"/>
      <c r="S326" s="113"/>
      <c r="T326" s="114"/>
      <c r="AT326" s="109" t="s">
        <v>79</v>
      </c>
      <c r="AU326" s="109" t="s">
        <v>40</v>
      </c>
      <c r="AV326" s="8" t="s">
        <v>39</v>
      </c>
      <c r="AW326" s="8" t="s">
        <v>17</v>
      </c>
      <c r="AX326" s="8" t="s">
        <v>38</v>
      </c>
      <c r="AY326" s="109" t="s">
        <v>73</v>
      </c>
    </row>
    <row r="327" spans="1:65" s="9" customFormat="1" x14ac:dyDescent="0.2">
      <c r="B327" s="115"/>
      <c r="D327" s="108" t="s">
        <v>79</v>
      </c>
      <c r="E327" s="116" t="s">
        <v>0</v>
      </c>
      <c r="F327" s="117" t="s">
        <v>356</v>
      </c>
      <c r="H327" s="118">
        <v>19.760000000000002</v>
      </c>
      <c r="I327" s="119"/>
      <c r="L327" s="115"/>
      <c r="M327" s="120"/>
      <c r="N327" s="121"/>
      <c r="O327" s="121"/>
      <c r="P327" s="121"/>
      <c r="Q327" s="121"/>
      <c r="R327" s="121"/>
      <c r="S327" s="121"/>
      <c r="T327" s="122"/>
      <c r="AT327" s="116" t="s">
        <v>79</v>
      </c>
      <c r="AU327" s="116" t="s">
        <v>40</v>
      </c>
      <c r="AV327" s="9" t="s">
        <v>40</v>
      </c>
      <c r="AW327" s="9" t="s">
        <v>17</v>
      </c>
      <c r="AX327" s="9" t="s">
        <v>38</v>
      </c>
      <c r="AY327" s="116" t="s">
        <v>73</v>
      </c>
    </row>
    <row r="328" spans="1:65" s="10" customFormat="1" x14ac:dyDescent="0.2">
      <c r="B328" s="123"/>
      <c r="D328" s="108" t="s">
        <v>79</v>
      </c>
      <c r="E328" s="124" t="s">
        <v>0</v>
      </c>
      <c r="F328" s="125" t="s">
        <v>80</v>
      </c>
      <c r="H328" s="126">
        <v>527.30700000000002</v>
      </c>
      <c r="I328" s="127"/>
      <c r="L328" s="123"/>
      <c r="M328" s="128"/>
      <c r="N328" s="129"/>
      <c r="O328" s="129"/>
      <c r="P328" s="129"/>
      <c r="Q328" s="129"/>
      <c r="R328" s="129"/>
      <c r="S328" s="129"/>
      <c r="T328" s="130"/>
      <c r="AT328" s="124" t="s">
        <v>79</v>
      </c>
      <c r="AU328" s="124" t="s">
        <v>40</v>
      </c>
      <c r="AV328" s="10" t="s">
        <v>42</v>
      </c>
      <c r="AW328" s="10" t="s">
        <v>17</v>
      </c>
      <c r="AX328" s="10" t="s">
        <v>39</v>
      </c>
      <c r="AY328" s="124" t="s">
        <v>73</v>
      </c>
    </row>
    <row r="329" spans="1:65" s="7" customFormat="1" ht="22.75" customHeight="1" x14ac:dyDescent="0.25">
      <c r="B329" s="75"/>
      <c r="D329" s="76" t="s">
        <v>37</v>
      </c>
      <c r="E329" s="86" t="s">
        <v>85</v>
      </c>
      <c r="F329" s="86" t="s">
        <v>86</v>
      </c>
      <c r="I329" s="78"/>
      <c r="J329" s="87">
        <f>BK329</f>
        <v>0</v>
      </c>
      <c r="L329" s="75"/>
      <c r="M329" s="80"/>
      <c r="N329" s="81"/>
      <c r="O329" s="81"/>
      <c r="P329" s="82">
        <f>SUM(P330:P343)</f>
        <v>0</v>
      </c>
      <c r="Q329" s="81"/>
      <c r="R329" s="82">
        <f>SUM(R330:R343)</f>
        <v>0</v>
      </c>
      <c r="S329" s="81"/>
      <c r="T329" s="83">
        <f>SUM(T330:T343)</f>
        <v>0</v>
      </c>
      <c r="AR329" s="76" t="s">
        <v>39</v>
      </c>
      <c r="AT329" s="84" t="s">
        <v>37</v>
      </c>
      <c r="AU329" s="84" t="s">
        <v>39</v>
      </c>
      <c r="AY329" s="76" t="s">
        <v>73</v>
      </c>
      <c r="BK329" s="85">
        <f>SUM(BK330:BK343)</f>
        <v>0</v>
      </c>
    </row>
    <row r="330" spans="1:65" s="2" customFormat="1" ht="24.15" customHeight="1" x14ac:dyDescent="0.2">
      <c r="A330" s="20"/>
      <c r="B330" s="88"/>
      <c r="C330" s="89" t="s">
        <v>166</v>
      </c>
      <c r="D330" s="89" t="s">
        <v>75</v>
      </c>
      <c r="E330" s="90" t="s">
        <v>424</v>
      </c>
      <c r="F330" s="91" t="s">
        <v>425</v>
      </c>
      <c r="G330" s="92" t="s">
        <v>88</v>
      </c>
      <c r="H330" s="93">
        <v>14.795999999999999</v>
      </c>
      <c r="I330" s="94"/>
      <c r="J330" s="95">
        <f>ROUND(I330*H330,2)</f>
        <v>0</v>
      </c>
      <c r="K330" s="91" t="s">
        <v>77</v>
      </c>
      <c r="L330" s="21"/>
      <c r="M330" s="96" t="s">
        <v>0</v>
      </c>
      <c r="N330" s="97" t="s">
        <v>25</v>
      </c>
      <c r="O330" s="29"/>
      <c r="P330" s="98">
        <f>O330*H330</f>
        <v>0</v>
      </c>
      <c r="Q330" s="98">
        <v>0</v>
      </c>
      <c r="R330" s="98">
        <f>Q330*H330</f>
        <v>0</v>
      </c>
      <c r="S330" s="98">
        <v>0</v>
      </c>
      <c r="T330" s="99">
        <f>S330*H330</f>
        <v>0</v>
      </c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R330" s="100" t="s">
        <v>42</v>
      </c>
      <c r="AT330" s="100" t="s">
        <v>75</v>
      </c>
      <c r="AU330" s="100" t="s">
        <v>40</v>
      </c>
      <c r="AY330" s="11" t="s">
        <v>73</v>
      </c>
      <c r="BE330" s="101">
        <f>IF(N330="základní",J330,0)</f>
        <v>0</v>
      </c>
      <c r="BF330" s="101">
        <f>IF(N330="snížená",J330,0)</f>
        <v>0</v>
      </c>
      <c r="BG330" s="101">
        <f>IF(N330="zákl. přenesená",J330,0)</f>
        <v>0</v>
      </c>
      <c r="BH330" s="101">
        <f>IF(N330="sníž. přenesená",J330,0)</f>
        <v>0</v>
      </c>
      <c r="BI330" s="101">
        <f>IF(N330="nulová",J330,0)</f>
        <v>0</v>
      </c>
      <c r="BJ330" s="11" t="s">
        <v>39</v>
      </c>
      <c r="BK330" s="101">
        <f>ROUND(I330*H330,2)</f>
        <v>0</v>
      </c>
      <c r="BL330" s="11" t="s">
        <v>42</v>
      </c>
      <c r="BM330" s="100" t="s">
        <v>426</v>
      </c>
    </row>
    <row r="331" spans="1:65" s="2" customFormat="1" x14ac:dyDescent="0.2">
      <c r="A331" s="20"/>
      <c r="B331" s="21"/>
      <c r="C331" s="20"/>
      <c r="D331" s="102" t="s">
        <v>78</v>
      </c>
      <c r="E331" s="20"/>
      <c r="F331" s="103" t="s">
        <v>427</v>
      </c>
      <c r="G331" s="20"/>
      <c r="H331" s="20"/>
      <c r="I331" s="104"/>
      <c r="J331" s="20"/>
      <c r="K331" s="20"/>
      <c r="L331" s="21"/>
      <c r="M331" s="105"/>
      <c r="N331" s="106"/>
      <c r="O331" s="29"/>
      <c r="P331" s="29"/>
      <c r="Q331" s="29"/>
      <c r="R331" s="29"/>
      <c r="S331" s="29"/>
      <c r="T331" s="3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T331" s="11" t="s">
        <v>78</v>
      </c>
      <c r="AU331" s="11" t="s">
        <v>40</v>
      </c>
    </row>
    <row r="332" spans="1:65" s="2" customFormat="1" ht="21.75" customHeight="1" x14ac:dyDescent="0.2">
      <c r="A332" s="20"/>
      <c r="B332" s="88"/>
      <c r="C332" s="89" t="s">
        <v>167</v>
      </c>
      <c r="D332" s="89" t="s">
        <v>75</v>
      </c>
      <c r="E332" s="90" t="s">
        <v>233</v>
      </c>
      <c r="F332" s="91" t="s">
        <v>234</v>
      </c>
      <c r="G332" s="92" t="s">
        <v>88</v>
      </c>
      <c r="H332" s="93">
        <v>14.795999999999999</v>
      </c>
      <c r="I332" s="94"/>
      <c r="J332" s="95">
        <f>ROUND(I332*H332,2)</f>
        <v>0</v>
      </c>
      <c r="K332" s="91" t="s">
        <v>77</v>
      </c>
      <c r="L332" s="21"/>
      <c r="M332" s="96" t="s">
        <v>0</v>
      </c>
      <c r="N332" s="97" t="s">
        <v>25</v>
      </c>
      <c r="O332" s="29"/>
      <c r="P332" s="98">
        <f>O332*H332</f>
        <v>0</v>
      </c>
      <c r="Q332" s="98">
        <v>0</v>
      </c>
      <c r="R332" s="98">
        <f>Q332*H332</f>
        <v>0</v>
      </c>
      <c r="S332" s="98">
        <v>0</v>
      </c>
      <c r="T332" s="99">
        <f>S332*H332</f>
        <v>0</v>
      </c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R332" s="100" t="s">
        <v>42</v>
      </c>
      <c r="AT332" s="100" t="s">
        <v>75</v>
      </c>
      <c r="AU332" s="100" t="s">
        <v>40</v>
      </c>
      <c r="AY332" s="11" t="s">
        <v>73</v>
      </c>
      <c r="BE332" s="101">
        <f>IF(N332="základní",J332,0)</f>
        <v>0</v>
      </c>
      <c r="BF332" s="101">
        <f>IF(N332="snížená",J332,0)</f>
        <v>0</v>
      </c>
      <c r="BG332" s="101">
        <f>IF(N332="zákl. přenesená",J332,0)</f>
        <v>0</v>
      </c>
      <c r="BH332" s="101">
        <f>IF(N332="sníž. přenesená",J332,0)</f>
        <v>0</v>
      </c>
      <c r="BI332" s="101">
        <f>IF(N332="nulová",J332,0)</f>
        <v>0</v>
      </c>
      <c r="BJ332" s="11" t="s">
        <v>39</v>
      </c>
      <c r="BK332" s="101">
        <f>ROUND(I332*H332,2)</f>
        <v>0</v>
      </c>
      <c r="BL332" s="11" t="s">
        <v>42</v>
      </c>
      <c r="BM332" s="100" t="s">
        <v>428</v>
      </c>
    </row>
    <row r="333" spans="1:65" s="2" customFormat="1" x14ac:dyDescent="0.2">
      <c r="A333" s="20"/>
      <c r="B333" s="21"/>
      <c r="C333" s="20"/>
      <c r="D333" s="102" t="s">
        <v>78</v>
      </c>
      <c r="E333" s="20"/>
      <c r="F333" s="103" t="s">
        <v>235</v>
      </c>
      <c r="G333" s="20"/>
      <c r="H333" s="20"/>
      <c r="I333" s="104"/>
      <c r="J333" s="20"/>
      <c r="K333" s="20"/>
      <c r="L333" s="21"/>
      <c r="M333" s="105"/>
      <c r="N333" s="106"/>
      <c r="O333" s="29"/>
      <c r="P333" s="29"/>
      <c r="Q333" s="29"/>
      <c r="R333" s="29"/>
      <c r="S333" s="29"/>
      <c r="T333" s="3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T333" s="11" t="s">
        <v>78</v>
      </c>
      <c r="AU333" s="11" t="s">
        <v>40</v>
      </c>
    </row>
    <row r="334" spans="1:65" s="2" customFormat="1" ht="24.15" customHeight="1" x14ac:dyDescent="0.2">
      <c r="A334" s="20"/>
      <c r="B334" s="88"/>
      <c r="C334" s="89" t="s">
        <v>168</v>
      </c>
      <c r="D334" s="89" t="s">
        <v>75</v>
      </c>
      <c r="E334" s="90" t="s">
        <v>236</v>
      </c>
      <c r="F334" s="91" t="s">
        <v>237</v>
      </c>
      <c r="G334" s="92" t="s">
        <v>88</v>
      </c>
      <c r="H334" s="93">
        <v>207.14400000000001</v>
      </c>
      <c r="I334" s="94"/>
      <c r="J334" s="95">
        <f>ROUND(I334*H334,2)</f>
        <v>0</v>
      </c>
      <c r="K334" s="91" t="s">
        <v>77</v>
      </c>
      <c r="L334" s="21"/>
      <c r="M334" s="96" t="s">
        <v>0</v>
      </c>
      <c r="N334" s="97" t="s">
        <v>25</v>
      </c>
      <c r="O334" s="29"/>
      <c r="P334" s="98">
        <f>O334*H334</f>
        <v>0</v>
      </c>
      <c r="Q334" s="98">
        <v>0</v>
      </c>
      <c r="R334" s="98">
        <f>Q334*H334</f>
        <v>0</v>
      </c>
      <c r="S334" s="98">
        <v>0</v>
      </c>
      <c r="T334" s="99">
        <f>S334*H334</f>
        <v>0</v>
      </c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R334" s="100" t="s">
        <v>42</v>
      </c>
      <c r="AT334" s="100" t="s">
        <v>75</v>
      </c>
      <c r="AU334" s="100" t="s">
        <v>40</v>
      </c>
      <c r="AY334" s="11" t="s">
        <v>73</v>
      </c>
      <c r="BE334" s="101">
        <f>IF(N334="základní",J334,0)</f>
        <v>0</v>
      </c>
      <c r="BF334" s="101">
        <f>IF(N334="snížená",J334,0)</f>
        <v>0</v>
      </c>
      <c r="BG334" s="101">
        <f>IF(N334="zákl. přenesená",J334,0)</f>
        <v>0</v>
      </c>
      <c r="BH334" s="101">
        <f>IF(N334="sníž. přenesená",J334,0)</f>
        <v>0</v>
      </c>
      <c r="BI334" s="101">
        <f>IF(N334="nulová",J334,0)</f>
        <v>0</v>
      </c>
      <c r="BJ334" s="11" t="s">
        <v>39</v>
      </c>
      <c r="BK334" s="101">
        <f>ROUND(I334*H334,2)</f>
        <v>0</v>
      </c>
      <c r="BL334" s="11" t="s">
        <v>42</v>
      </c>
      <c r="BM334" s="100" t="s">
        <v>429</v>
      </c>
    </row>
    <row r="335" spans="1:65" s="2" customFormat="1" x14ac:dyDescent="0.2">
      <c r="A335" s="20"/>
      <c r="B335" s="21"/>
      <c r="C335" s="20"/>
      <c r="D335" s="102" t="s">
        <v>78</v>
      </c>
      <c r="E335" s="20"/>
      <c r="F335" s="103" t="s">
        <v>238</v>
      </c>
      <c r="G335" s="20"/>
      <c r="H335" s="20"/>
      <c r="I335" s="104"/>
      <c r="J335" s="20"/>
      <c r="K335" s="20"/>
      <c r="L335" s="21"/>
      <c r="M335" s="105"/>
      <c r="N335" s="106"/>
      <c r="O335" s="29"/>
      <c r="P335" s="29"/>
      <c r="Q335" s="29"/>
      <c r="R335" s="29"/>
      <c r="S335" s="29"/>
      <c r="T335" s="3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T335" s="11" t="s">
        <v>78</v>
      </c>
      <c r="AU335" s="11" t="s">
        <v>40</v>
      </c>
    </row>
    <row r="336" spans="1:65" s="9" customFormat="1" x14ac:dyDescent="0.2">
      <c r="B336" s="115"/>
      <c r="D336" s="108" t="s">
        <v>79</v>
      </c>
      <c r="F336" s="117" t="s">
        <v>430</v>
      </c>
      <c r="H336" s="118">
        <v>207.14400000000001</v>
      </c>
      <c r="I336" s="119"/>
      <c r="L336" s="115"/>
      <c r="M336" s="120"/>
      <c r="N336" s="121"/>
      <c r="O336" s="121"/>
      <c r="P336" s="121"/>
      <c r="Q336" s="121"/>
      <c r="R336" s="121"/>
      <c r="S336" s="121"/>
      <c r="T336" s="122"/>
      <c r="AT336" s="116" t="s">
        <v>79</v>
      </c>
      <c r="AU336" s="116" t="s">
        <v>40</v>
      </c>
      <c r="AV336" s="9" t="s">
        <v>40</v>
      </c>
      <c r="AW336" s="9" t="s">
        <v>1</v>
      </c>
      <c r="AX336" s="9" t="s">
        <v>39</v>
      </c>
      <c r="AY336" s="116" t="s">
        <v>73</v>
      </c>
    </row>
    <row r="337" spans="1:65" s="2" customFormat="1" ht="24.15" customHeight="1" x14ac:dyDescent="0.2">
      <c r="A337" s="20"/>
      <c r="B337" s="88"/>
      <c r="C337" s="89" t="s">
        <v>169</v>
      </c>
      <c r="D337" s="89" t="s">
        <v>75</v>
      </c>
      <c r="E337" s="90" t="s">
        <v>113</v>
      </c>
      <c r="F337" s="91" t="s">
        <v>114</v>
      </c>
      <c r="G337" s="92" t="s">
        <v>88</v>
      </c>
      <c r="H337" s="93">
        <v>10.426</v>
      </c>
      <c r="I337" s="94"/>
      <c r="J337" s="95">
        <f>ROUND(I337*H337,2)</f>
        <v>0</v>
      </c>
      <c r="K337" s="91" t="s">
        <v>77</v>
      </c>
      <c r="L337" s="21"/>
      <c r="M337" s="96" t="s">
        <v>0</v>
      </c>
      <c r="N337" s="97" t="s">
        <v>25</v>
      </c>
      <c r="O337" s="29"/>
      <c r="P337" s="98">
        <f>O337*H337</f>
        <v>0</v>
      </c>
      <c r="Q337" s="98">
        <v>0</v>
      </c>
      <c r="R337" s="98">
        <f>Q337*H337</f>
        <v>0</v>
      </c>
      <c r="S337" s="98">
        <v>0</v>
      </c>
      <c r="T337" s="99">
        <f>S337*H337</f>
        <v>0</v>
      </c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R337" s="100" t="s">
        <v>42</v>
      </c>
      <c r="AT337" s="100" t="s">
        <v>75</v>
      </c>
      <c r="AU337" s="100" t="s">
        <v>40</v>
      </c>
      <c r="AY337" s="11" t="s">
        <v>73</v>
      </c>
      <c r="BE337" s="101">
        <f>IF(N337="základní",J337,0)</f>
        <v>0</v>
      </c>
      <c r="BF337" s="101">
        <f>IF(N337="snížená",J337,0)</f>
        <v>0</v>
      </c>
      <c r="BG337" s="101">
        <f>IF(N337="zákl. přenesená",J337,0)</f>
        <v>0</v>
      </c>
      <c r="BH337" s="101">
        <f>IF(N337="sníž. přenesená",J337,0)</f>
        <v>0</v>
      </c>
      <c r="BI337" s="101">
        <f>IF(N337="nulová",J337,0)</f>
        <v>0</v>
      </c>
      <c r="BJ337" s="11" t="s">
        <v>39</v>
      </c>
      <c r="BK337" s="101">
        <f>ROUND(I337*H337,2)</f>
        <v>0</v>
      </c>
      <c r="BL337" s="11" t="s">
        <v>42</v>
      </c>
      <c r="BM337" s="100" t="s">
        <v>431</v>
      </c>
    </row>
    <row r="338" spans="1:65" s="2" customFormat="1" x14ac:dyDescent="0.2">
      <c r="A338" s="20"/>
      <c r="B338" s="21"/>
      <c r="C338" s="20"/>
      <c r="D338" s="102" t="s">
        <v>78</v>
      </c>
      <c r="E338" s="20"/>
      <c r="F338" s="103" t="s">
        <v>115</v>
      </c>
      <c r="G338" s="20"/>
      <c r="H338" s="20"/>
      <c r="I338" s="104"/>
      <c r="J338" s="20"/>
      <c r="K338" s="20"/>
      <c r="L338" s="21"/>
      <c r="M338" s="105"/>
      <c r="N338" s="106"/>
      <c r="O338" s="29"/>
      <c r="P338" s="29"/>
      <c r="Q338" s="29"/>
      <c r="R338" s="29"/>
      <c r="S338" s="29"/>
      <c r="T338" s="3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T338" s="11" t="s">
        <v>78</v>
      </c>
      <c r="AU338" s="11" t="s">
        <v>40</v>
      </c>
    </row>
    <row r="339" spans="1:65" s="9" customFormat="1" x14ac:dyDescent="0.2">
      <c r="B339" s="115"/>
      <c r="D339" s="108" t="s">
        <v>79</v>
      </c>
      <c r="E339" s="116" t="s">
        <v>0</v>
      </c>
      <c r="F339" s="117" t="s">
        <v>432</v>
      </c>
      <c r="H339" s="118">
        <v>10.426</v>
      </c>
      <c r="I339" s="119"/>
      <c r="L339" s="115"/>
      <c r="M339" s="120"/>
      <c r="N339" s="121"/>
      <c r="O339" s="121"/>
      <c r="P339" s="121"/>
      <c r="Q339" s="121"/>
      <c r="R339" s="121"/>
      <c r="S339" s="121"/>
      <c r="T339" s="122"/>
      <c r="AT339" s="116" t="s">
        <v>79</v>
      </c>
      <c r="AU339" s="116" t="s">
        <v>40</v>
      </c>
      <c r="AV339" s="9" t="s">
        <v>40</v>
      </c>
      <c r="AW339" s="9" t="s">
        <v>17</v>
      </c>
      <c r="AX339" s="9" t="s">
        <v>39</v>
      </c>
      <c r="AY339" s="116" t="s">
        <v>73</v>
      </c>
    </row>
    <row r="340" spans="1:65" s="2" customFormat="1" ht="24.15" customHeight="1" x14ac:dyDescent="0.2">
      <c r="A340" s="20"/>
      <c r="B340" s="88"/>
      <c r="C340" s="89" t="s">
        <v>170</v>
      </c>
      <c r="D340" s="89" t="s">
        <v>75</v>
      </c>
      <c r="E340" s="90" t="s">
        <v>118</v>
      </c>
      <c r="F340" s="91" t="s">
        <v>119</v>
      </c>
      <c r="G340" s="92" t="s">
        <v>88</v>
      </c>
      <c r="H340" s="93">
        <v>4.37</v>
      </c>
      <c r="I340" s="94"/>
      <c r="J340" s="95">
        <f>ROUND(I340*H340,2)</f>
        <v>0</v>
      </c>
      <c r="K340" s="91" t="s">
        <v>77</v>
      </c>
      <c r="L340" s="21"/>
      <c r="M340" s="96" t="s">
        <v>0</v>
      </c>
      <c r="N340" s="97" t="s">
        <v>25</v>
      </c>
      <c r="O340" s="29"/>
      <c r="P340" s="98">
        <f>O340*H340</f>
        <v>0</v>
      </c>
      <c r="Q340" s="98">
        <v>0</v>
      </c>
      <c r="R340" s="98">
        <f>Q340*H340</f>
        <v>0</v>
      </c>
      <c r="S340" s="98">
        <v>0</v>
      </c>
      <c r="T340" s="99">
        <f>S340*H340</f>
        <v>0</v>
      </c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R340" s="100" t="s">
        <v>42</v>
      </c>
      <c r="AT340" s="100" t="s">
        <v>75</v>
      </c>
      <c r="AU340" s="100" t="s">
        <v>40</v>
      </c>
      <c r="AY340" s="11" t="s">
        <v>73</v>
      </c>
      <c r="BE340" s="101">
        <f>IF(N340="základní",J340,0)</f>
        <v>0</v>
      </c>
      <c r="BF340" s="101">
        <f>IF(N340="snížená",J340,0)</f>
        <v>0</v>
      </c>
      <c r="BG340" s="101">
        <f>IF(N340="zákl. přenesená",J340,0)</f>
        <v>0</v>
      </c>
      <c r="BH340" s="101">
        <f>IF(N340="sníž. přenesená",J340,0)</f>
        <v>0</v>
      </c>
      <c r="BI340" s="101">
        <f>IF(N340="nulová",J340,0)</f>
        <v>0</v>
      </c>
      <c r="BJ340" s="11" t="s">
        <v>39</v>
      </c>
      <c r="BK340" s="101">
        <f>ROUND(I340*H340,2)</f>
        <v>0</v>
      </c>
      <c r="BL340" s="11" t="s">
        <v>42</v>
      </c>
      <c r="BM340" s="100" t="s">
        <v>433</v>
      </c>
    </row>
    <row r="341" spans="1:65" s="2" customFormat="1" x14ac:dyDescent="0.2">
      <c r="A341" s="20"/>
      <c r="B341" s="21"/>
      <c r="C341" s="20"/>
      <c r="D341" s="102" t="s">
        <v>78</v>
      </c>
      <c r="E341" s="20"/>
      <c r="F341" s="103" t="s">
        <v>120</v>
      </c>
      <c r="G341" s="20"/>
      <c r="H341" s="20"/>
      <c r="I341" s="104"/>
      <c r="J341" s="20"/>
      <c r="K341" s="20"/>
      <c r="L341" s="21"/>
      <c r="M341" s="105"/>
      <c r="N341" s="106"/>
      <c r="O341" s="29"/>
      <c r="P341" s="29"/>
      <c r="Q341" s="29"/>
      <c r="R341" s="29"/>
      <c r="S341" s="29"/>
      <c r="T341" s="3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T341" s="11" t="s">
        <v>78</v>
      </c>
      <c r="AU341" s="11" t="s">
        <v>40</v>
      </c>
    </row>
    <row r="342" spans="1:65" s="8" customFormat="1" x14ac:dyDescent="0.2">
      <c r="B342" s="107"/>
      <c r="D342" s="108" t="s">
        <v>79</v>
      </c>
      <c r="E342" s="109" t="s">
        <v>0</v>
      </c>
      <c r="F342" s="110" t="s">
        <v>434</v>
      </c>
      <c r="H342" s="109" t="s">
        <v>0</v>
      </c>
      <c r="I342" s="111"/>
      <c r="L342" s="107"/>
      <c r="M342" s="112"/>
      <c r="N342" s="113"/>
      <c r="O342" s="113"/>
      <c r="P342" s="113"/>
      <c r="Q342" s="113"/>
      <c r="R342" s="113"/>
      <c r="S342" s="113"/>
      <c r="T342" s="114"/>
      <c r="AT342" s="109" t="s">
        <v>79</v>
      </c>
      <c r="AU342" s="109" t="s">
        <v>40</v>
      </c>
      <c r="AV342" s="8" t="s">
        <v>39</v>
      </c>
      <c r="AW342" s="8" t="s">
        <v>17</v>
      </c>
      <c r="AX342" s="8" t="s">
        <v>38</v>
      </c>
      <c r="AY342" s="109" t="s">
        <v>73</v>
      </c>
    </row>
    <row r="343" spans="1:65" s="9" customFormat="1" x14ac:dyDescent="0.2">
      <c r="B343" s="115"/>
      <c r="D343" s="108" t="s">
        <v>79</v>
      </c>
      <c r="E343" s="116" t="s">
        <v>0</v>
      </c>
      <c r="F343" s="117" t="s">
        <v>435</v>
      </c>
      <c r="H343" s="118">
        <v>4.37</v>
      </c>
      <c r="I343" s="119"/>
      <c r="L343" s="115"/>
      <c r="M343" s="120"/>
      <c r="N343" s="121"/>
      <c r="O343" s="121"/>
      <c r="P343" s="121"/>
      <c r="Q343" s="121"/>
      <c r="R343" s="121"/>
      <c r="S343" s="121"/>
      <c r="T343" s="122"/>
      <c r="AT343" s="116" t="s">
        <v>79</v>
      </c>
      <c r="AU343" s="116" t="s">
        <v>40</v>
      </c>
      <c r="AV343" s="9" t="s">
        <v>40</v>
      </c>
      <c r="AW343" s="9" t="s">
        <v>17</v>
      </c>
      <c r="AX343" s="9" t="s">
        <v>39</v>
      </c>
      <c r="AY343" s="116" t="s">
        <v>73</v>
      </c>
    </row>
    <row r="344" spans="1:65" s="7" customFormat="1" ht="22.75" customHeight="1" x14ac:dyDescent="0.25">
      <c r="B344" s="75"/>
      <c r="D344" s="76" t="s">
        <v>37</v>
      </c>
      <c r="E344" s="86" t="s">
        <v>206</v>
      </c>
      <c r="F344" s="86" t="s">
        <v>207</v>
      </c>
      <c r="I344" s="78"/>
      <c r="J344" s="87">
        <f>BK344</f>
        <v>0</v>
      </c>
      <c r="L344" s="75"/>
      <c r="M344" s="80"/>
      <c r="N344" s="81"/>
      <c r="O344" s="81"/>
      <c r="P344" s="82">
        <f>SUM(P345:P346)</f>
        <v>0</v>
      </c>
      <c r="Q344" s="81"/>
      <c r="R344" s="82">
        <f>SUM(R345:R346)</f>
        <v>0</v>
      </c>
      <c r="S344" s="81"/>
      <c r="T344" s="83">
        <f>SUM(T345:T346)</f>
        <v>0</v>
      </c>
      <c r="AR344" s="76" t="s">
        <v>39</v>
      </c>
      <c r="AT344" s="84" t="s">
        <v>37</v>
      </c>
      <c r="AU344" s="84" t="s">
        <v>39</v>
      </c>
      <c r="AY344" s="76" t="s">
        <v>73</v>
      </c>
      <c r="BK344" s="85">
        <f>SUM(BK345:BK346)</f>
        <v>0</v>
      </c>
    </row>
    <row r="345" spans="1:65" s="2" customFormat="1" ht="33" customHeight="1" x14ac:dyDescent="0.2">
      <c r="A345" s="20"/>
      <c r="B345" s="88"/>
      <c r="C345" s="89" t="s">
        <v>171</v>
      </c>
      <c r="D345" s="89" t="s">
        <v>75</v>
      </c>
      <c r="E345" s="90" t="s">
        <v>245</v>
      </c>
      <c r="F345" s="91" t="s">
        <v>246</v>
      </c>
      <c r="G345" s="92" t="s">
        <v>88</v>
      </c>
      <c r="H345" s="93">
        <v>47.853000000000002</v>
      </c>
      <c r="I345" s="94"/>
      <c r="J345" s="95">
        <f>ROUND(I345*H345,2)</f>
        <v>0</v>
      </c>
      <c r="K345" s="91" t="s">
        <v>77</v>
      </c>
      <c r="L345" s="21"/>
      <c r="M345" s="96" t="s">
        <v>0</v>
      </c>
      <c r="N345" s="97" t="s">
        <v>25</v>
      </c>
      <c r="O345" s="29"/>
      <c r="P345" s="98">
        <f>O345*H345</f>
        <v>0</v>
      </c>
      <c r="Q345" s="98">
        <v>0</v>
      </c>
      <c r="R345" s="98">
        <f>Q345*H345</f>
        <v>0</v>
      </c>
      <c r="S345" s="98">
        <v>0</v>
      </c>
      <c r="T345" s="99">
        <f>S345*H345</f>
        <v>0</v>
      </c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R345" s="100" t="s">
        <v>42</v>
      </c>
      <c r="AT345" s="100" t="s">
        <v>75</v>
      </c>
      <c r="AU345" s="100" t="s">
        <v>40</v>
      </c>
      <c r="AY345" s="11" t="s">
        <v>73</v>
      </c>
      <c r="BE345" s="101">
        <f>IF(N345="základní",J345,0)</f>
        <v>0</v>
      </c>
      <c r="BF345" s="101">
        <f>IF(N345="snížená",J345,0)</f>
        <v>0</v>
      </c>
      <c r="BG345" s="101">
        <f>IF(N345="zákl. přenesená",J345,0)</f>
        <v>0</v>
      </c>
      <c r="BH345" s="101">
        <f>IF(N345="sníž. přenesená",J345,0)</f>
        <v>0</v>
      </c>
      <c r="BI345" s="101">
        <f>IF(N345="nulová",J345,0)</f>
        <v>0</v>
      </c>
      <c r="BJ345" s="11" t="s">
        <v>39</v>
      </c>
      <c r="BK345" s="101">
        <f>ROUND(I345*H345,2)</f>
        <v>0</v>
      </c>
      <c r="BL345" s="11" t="s">
        <v>42</v>
      </c>
      <c r="BM345" s="100" t="s">
        <v>436</v>
      </c>
    </row>
    <row r="346" spans="1:65" s="2" customFormat="1" x14ac:dyDescent="0.2">
      <c r="A346" s="20"/>
      <c r="B346" s="21"/>
      <c r="C346" s="20"/>
      <c r="D346" s="102" t="s">
        <v>78</v>
      </c>
      <c r="E346" s="20"/>
      <c r="F346" s="103" t="s">
        <v>247</v>
      </c>
      <c r="G346" s="20"/>
      <c r="H346" s="20"/>
      <c r="I346" s="104"/>
      <c r="J346" s="20"/>
      <c r="K346" s="20"/>
      <c r="L346" s="21"/>
      <c r="M346" s="105"/>
      <c r="N346" s="106"/>
      <c r="O346" s="29"/>
      <c r="P346" s="29"/>
      <c r="Q346" s="29"/>
      <c r="R346" s="29"/>
      <c r="S346" s="29"/>
      <c r="T346" s="3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T346" s="11" t="s">
        <v>78</v>
      </c>
      <c r="AU346" s="11" t="s">
        <v>40</v>
      </c>
    </row>
    <row r="347" spans="1:65" s="7" customFormat="1" ht="25.9" customHeight="1" x14ac:dyDescent="0.35">
      <c r="B347" s="75"/>
      <c r="D347" s="76" t="s">
        <v>37</v>
      </c>
      <c r="E347" s="77" t="s">
        <v>127</v>
      </c>
      <c r="F347" s="77" t="s">
        <v>128</v>
      </c>
      <c r="I347" s="78"/>
      <c r="J347" s="79">
        <f>BK347</f>
        <v>0</v>
      </c>
      <c r="L347" s="75"/>
      <c r="M347" s="80"/>
      <c r="N347" s="81"/>
      <c r="O347" s="81"/>
      <c r="P347" s="82">
        <f>P348+P359+P363</f>
        <v>0</v>
      </c>
      <c r="Q347" s="81"/>
      <c r="R347" s="82">
        <f>R348+R359+R363</f>
        <v>0</v>
      </c>
      <c r="S347" s="81"/>
      <c r="T347" s="83">
        <f>T348+T359+T363</f>
        <v>4.5850000000000009</v>
      </c>
      <c r="AR347" s="76" t="s">
        <v>40</v>
      </c>
      <c r="AT347" s="84" t="s">
        <v>37</v>
      </c>
      <c r="AU347" s="84" t="s">
        <v>38</v>
      </c>
      <c r="AY347" s="76" t="s">
        <v>73</v>
      </c>
      <c r="BK347" s="85">
        <f>BK348+BK359+BK363</f>
        <v>0</v>
      </c>
    </row>
    <row r="348" spans="1:65" s="7" customFormat="1" ht="22.75" customHeight="1" x14ac:dyDescent="0.25">
      <c r="B348" s="75"/>
      <c r="D348" s="76" t="s">
        <v>37</v>
      </c>
      <c r="E348" s="86" t="s">
        <v>208</v>
      </c>
      <c r="F348" s="86" t="s">
        <v>209</v>
      </c>
      <c r="I348" s="78"/>
      <c r="J348" s="87">
        <f>BK348</f>
        <v>0</v>
      </c>
      <c r="L348" s="75"/>
      <c r="M348" s="80"/>
      <c r="N348" s="81"/>
      <c r="O348" s="81"/>
      <c r="P348" s="82">
        <f>SUM(P349:P358)</f>
        <v>0</v>
      </c>
      <c r="Q348" s="81"/>
      <c r="R348" s="82">
        <f>SUM(R349:R358)</f>
        <v>0</v>
      </c>
      <c r="S348" s="81"/>
      <c r="T348" s="83">
        <f>SUM(T349:T358)</f>
        <v>4.5505000000000004</v>
      </c>
      <c r="AR348" s="76" t="s">
        <v>40</v>
      </c>
      <c r="AT348" s="84" t="s">
        <v>37</v>
      </c>
      <c r="AU348" s="84" t="s">
        <v>39</v>
      </c>
      <c r="AY348" s="76" t="s">
        <v>73</v>
      </c>
      <c r="BK348" s="85">
        <f>SUM(BK349:BK358)</f>
        <v>0</v>
      </c>
    </row>
    <row r="349" spans="1:65" s="2" customFormat="1" ht="24.15" customHeight="1" x14ac:dyDescent="0.2">
      <c r="A349" s="20"/>
      <c r="B349" s="88"/>
      <c r="C349" s="89" t="s">
        <v>172</v>
      </c>
      <c r="D349" s="89" t="s">
        <v>75</v>
      </c>
      <c r="E349" s="90" t="s">
        <v>437</v>
      </c>
      <c r="F349" s="91" t="s">
        <v>438</v>
      </c>
      <c r="G349" s="92" t="s">
        <v>83</v>
      </c>
      <c r="H349" s="93">
        <v>190</v>
      </c>
      <c r="I349" s="94"/>
      <c r="J349" s="95">
        <f>ROUND(I349*H349,2)</f>
        <v>0</v>
      </c>
      <c r="K349" s="91" t="s">
        <v>77</v>
      </c>
      <c r="L349" s="21"/>
      <c r="M349" s="96" t="s">
        <v>0</v>
      </c>
      <c r="N349" s="97" t="s">
        <v>25</v>
      </c>
      <c r="O349" s="29"/>
      <c r="P349" s="98">
        <f>O349*H349</f>
        <v>0</v>
      </c>
      <c r="Q349" s="98">
        <v>0</v>
      </c>
      <c r="R349" s="98">
        <f>Q349*H349</f>
        <v>0</v>
      </c>
      <c r="S349" s="98">
        <v>2.3E-2</v>
      </c>
      <c r="T349" s="99">
        <f>S349*H349</f>
        <v>4.37</v>
      </c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R349" s="100" t="s">
        <v>98</v>
      </c>
      <c r="AT349" s="100" t="s">
        <v>75</v>
      </c>
      <c r="AU349" s="100" t="s">
        <v>40</v>
      </c>
      <c r="AY349" s="11" t="s">
        <v>73</v>
      </c>
      <c r="BE349" s="101">
        <f>IF(N349="základní",J349,0)</f>
        <v>0</v>
      </c>
      <c r="BF349" s="101">
        <f>IF(N349="snížená",J349,0)</f>
        <v>0</v>
      </c>
      <c r="BG349" s="101">
        <f>IF(N349="zákl. přenesená",J349,0)</f>
        <v>0</v>
      </c>
      <c r="BH349" s="101">
        <f>IF(N349="sníž. přenesená",J349,0)</f>
        <v>0</v>
      </c>
      <c r="BI349" s="101">
        <f>IF(N349="nulová",J349,0)</f>
        <v>0</v>
      </c>
      <c r="BJ349" s="11" t="s">
        <v>39</v>
      </c>
      <c r="BK349" s="101">
        <f>ROUND(I349*H349,2)</f>
        <v>0</v>
      </c>
      <c r="BL349" s="11" t="s">
        <v>98</v>
      </c>
      <c r="BM349" s="100" t="s">
        <v>439</v>
      </c>
    </row>
    <row r="350" spans="1:65" s="2" customFormat="1" x14ac:dyDescent="0.2">
      <c r="A350" s="20"/>
      <c r="B350" s="21"/>
      <c r="C350" s="20"/>
      <c r="D350" s="102" t="s">
        <v>78</v>
      </c>
      <c r="E350" s="20"/>
      <c r="F350" s="103" t="s">
        <v>440</v>
      </c>
      <c r="G350" s="20"/>
      <c r="H350" s="20"/>
      <c r="I350" s="104"/>
      <c r="J350" s="20"/>
      <c r="K350" s="20"/>
      <c r="L350" s="21"/>
      <c r="M350" s="105"/>
      <c r="N350" s="106"/>
      <c r="O350" s="29"/>
      <c r="P350" s="29"/>
      <c r="Q350" s="29"/>
      <c r="R350" s="29"/>
      <c r="S350" s="29"/>
      <c r="T350" s="3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T350" s="11" t="s">
        <v>78</v>
      </c>
      <c r="AU350" s="11" t="s">
        <v>40</v>
      </c>
    </row>
    <row r="351" spans="1:65" s="2" customFormat="1" ht="16.5" customHeight="1" x14ac:dyDescent="0.2">
      <c r="A351" s="20"/>
      <c r="B351" s="88"/>
      <c r="C351" s="89" t="s">
        <v>173</v>
      </c>
      <c r="D351" s="89" t="s">
        <v>75</v>
      </c>
      <c r="E351" s="90" t="s">
        <v>239</v>
      </c>
      <c r="F351" s="91" t="s">
        <v>240</v>
      </c>
      <c r="G351" s="92" t="s">
        <v>76</v>
      </c>
      <c r="H351" s="93">
        <v>5</v>
      </c>
      <c r="I351" s="94"/>
      <c r="J351" s="95">
        <f>ROUND(I351*H351,2)</f>
        <v>0</v>
      </c>
      <c r="K351" s="91" t="s">
        <v>77</v>
      </c>
      <c r="L351" s="21"/>
      <c r="M351" s="96" t="s">
        <v>0</v>
      </c>
      <c r="N351" s="97" t="s">
        <v>25</v>
      </c>
      <c r="O351" s="29"/>
      <c r="P351" s="98">
        <f>O351*H351</f>
        <v>0</v>
      </c>
      <c r="Q351" s="98">
        <v>0</v>
      </c>
      <c r="R351" s="98">
        <f>Q351*H351</f>
        <v>0</v>
      </c>
      <c r="S351" s="98">
        <v>1.4E-2</v>
      </c>
      <c r="T351" s="99">
        <f>S351*H351</f>
        <v>7.0000000000000007E-2</v>
      </c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R351" s="100" t="s">
        <v>98</v>
      </c>
      <c r="AT351" s="100" t="s">
        <v>75</v>
      </c>
      <c r="AU351" s="100" t="s">
        <v>40</v>
      </c>
      <c r="AY351" s="11" t="s">
        <v>73</v>
      </c>
      <c r="BE351" s="101">
        <f>IF(N351="základní",J351,0)</f>
        <v>0</v>
      </c>
      <c r="BF351" s="101">
        <f>IF(N351="snížená",J351,0)</f>
        <v>0</v>
      </c>
      <c r="BG351" s="101">
        <f>IF(N351="zákl. přenesená",J351,0)</f>
        <v>0</v>
      </c>
      <c r="BH351" s="101">
        <f>IF(N351="sníž. přenesená",J351,0)</f>
        <v>0</v>
      </c>
      <c r="BI351" s="101">
        <f>IF(N351="nulová",J351,0)</f>
        <v>0</v>
      </c>
      <c r="BJ351" s="11" t="s">
        <v>39</v>
      </c>
      <c r="BK351" s="101">
        <f>ROUND(I351*H351,2)</f>
        <v>0</v>
      </c>
      <c r="BL351" s="11" t="s">
        <v>98</v>
      </c>
      <c r="BM351" s="100" t="s">
        <v>441</v>
      </c>
    </row>
    <row r="352" spans="1:65" s="2" customFormat="1" x14ac:dyDescent="0.2">
      <c r="A352" s="20"/>
      <c r="B352" s="21"/>
      <c r="C352" s="20"/>
      <c r="D352" s="102" t="s">
        <v>78</v>
      </c>
      <c r="E352" s="20"/>
      <c r="F352" s="103" t="s">
        <v>241</v>
      </c>
      <c r="G352" s="20"/>
      <c r="H352" s="20"/>
      <c r="I352" s="104"/>
      <c r="J352" s="20"/>
      <c r="K352" s="20"/>
      <c r="L352" s="21"/>
      <c r="M352" s="105"/>
      <c r="N352" s="106"/>
      <c r="O352" s="29"/>
      <c r="P352" s="29"/>
      <c r="Q352" s="29"/>
      <c r="R352" s="29"/>
      <c r="S352" s="29"/>
      <c r="T352" s="3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T352" s="11" t="s">
        <v>78</v>
      </c>
      <c r="AU352" s="11" t="s">
        <v>40</v>
      </c>
    </row>
    <row r="353" spans="1:65" s="8" customFormat="1" x14ac:dyDescent="0.2">
      <c r="B353" s="107"/>
      <c r="D353" s="108" t="s">
        <v>79</v>
      </c>
      <c r="E353" s="109" t="s">
        <v>0</v>
      </c>
      <c r="F353" s="110" t="s">
        <v>442</v>
      </c>
      <c r="H353" s="109" t="s">
        <v>0</v>
      </c>
      <c r="I353" s="111"/>
      <c r="L353" s="107"/>
      <c r="M353" s="112"/>
      <c r="N353" s="113"/>
      <c r="O353" s="113"/>
      <c r="P353" s="113"/>
      <c r="Q353" s="113"/>
      <c r="R353" s="113"/>
      <c r="S353" s="113"/>
      <c r="T353" s="114"/>
      <c r="AT353" s="109" t="s">
        <v>79</v>
      </c>
      <c r="AU353" s="109" t="s">
        <v>40</v>
      </c>
      <c r="AV353" s="8" t="s">
        <v>39</v>
      </c>
      <c r="AW353" s="8" t="s">
        <v>17</v>
      </c>
      <c r="AX353" s="8" t="s">
        <v>38</v>
      </c>
      <c r="AY353" s="109" t="s">
        <v>73</v>
      </c>
    </row>
    <row r="354" spans="1:65" s="9" customFormat="1" x14ac:dyDescent="0.2">
      <c r="B354" s="115"/>
      <c r="D354" s="108" t="s">
        <v>79</v>
      </c>
      <c r="E354" s="116" t="s">
        <v>0</v>
      </c>
      <c r="F354" s="117" t="s">
        <v>43</v>
      </c>
      <c r="H354" s="118">
        <v>5</v>
      </c>
      <c r="I354" s="119"/>
      <c r="L354" s="115"/>
      <c r="M354" s="120"/>
      <c r="N354" s="121"/>
      <c r="O354" s="121"/>
      <c r="P354" s="121"/>
      <c r="Q354" s="121"/>
      <c r="R354" s="121"/>
      <c r="S354" s="121"/>
      <c r="T354" s="122"/>
      <c r="AT354" s="116" t="s">
        <v>79</v>
      </c>
      <c r="AU354" s="116" t="s">
        <v>40</v>
      </c>
      <c r="AV354" s="9" t="s">
        <v>40</v>
      </c>
      <c r="AW354" s="9" t="s">
        <v>17</v>
      </c>
      <c r="AX354" s="9" t="s">
        <v>39</v>
      </c>
      <c r="AY354" s="116" t="s">
        <v>73</v>
      </c>
    </row>
    <row r="355" spans="1:65" s="2" customFormat="1" ht="16.5" customHeight="1" x14ac:dyDescent="0.2">
      <c r="A355" s="20"/>
      <c r="B355" s="88"/>
      <c r="C355" s="89" t="s">
        <v>174</v>
      </c>
      <c r="D355" s="89" t="s">
        <v>75</v>
      </c>
      <c r="E355" s="90" t="s">
        <v>443</v>
      </c>
      <c r="F355" s="91" t="s">
        <v>444</v>
      </c>
      <c r="G355" s="92" t="s">
        <v>83</v>
      </c>
      <c r="H355" s="93">
        <v>6.5</v>
      </c>
      <c r="I355" s="94"/>
      <c r="J355" s="95">
        <f>ROUND(I355*H355,2)</f>
        <v>0</v>
      </c>
      <c r="K355" s="91" t="s">
        <v>77</v>
      </c>
      <c r="L355" s="21"/>
      <c r="M355" s="96" t="s">
        <v>0</v>
      </c>
      <c r="N355" s="97" t="s">
        <v>25</v>
      </c>
      <c r="O355" s="29"/>
      <c r="P355" s="98">
        <f>O355*H355</f>
        <v>0</v>
      </c>
      <c r="Q355" s="98">
        <v>0</v>
      </c>
      <c r="R355" s="98">
        <f>Q355*H355</f>
        <v>0</v>
      </c>
      <c r="S355" s="98">
        <v>1.7000000000000001E-2</v>
      </c>
      <c r="T355" s="99">
        <f>S355*H355</f>
        <v>0.11050000000000001</v>
      </c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R355" s="100" t="s">
        <v>98</v>
      </c>
      <c r="AT355" s="100" t="s">
        <v>75</v>
      </c>
      <c r="AU355" s="100" t="s">
        <v>40</v>
      </c>
      <c r="AY355" s="11" t="s">
        <v>73</v>
      </c>
      <c r="BE355" s="101">
        <f>IF(N355="základní",J355,0)</f>
        <v>0</v>
      </c>
      <c r="BF355" s="101">
        <f>IF(N355="snížená",J355,0)</f>
        <v>0</v>
      </c>
      <c r="BG355" s="101">
        <f>IF(N355="zákl. přenesená",J355,0)</f>
        <v>0</v>
      </c>
      <c r="BH355" s="101">
        <f>IF(N355="sníž. přenesená",J355,0)</f>
        <v>0</v>
      </c>
      <c r="BI355" s="101">
        <f>IF(N355="nulová",J355,0)</f>
        <v>0</v>
      </c>
      <c r="BJ355" s="11" t="s">
        <v>39</v>
      </c>
      <c r="BK355" s="101">
        <f>ROUND(I355*H355,2)</f>
        <v>0</v>
      </c>
      <c r="BL355" s="11" t="s">
        <v>98</v>
      </c>
      <c r="BM355" s="100" t="s">
        <v>445</v>
      </c>
    </row>
    <row r="356" spans="1:65" s="2" customFormat="1" x14ac:dyDescent="0.2">
      <c r="A356" s="20"/>
      <c r="B356" s="21"/>
      <c r="C356" s="20"/>
      <c r="D356" s="102" t="s">
        <v>78</v>
      </c>
      <c r="E356" s="20"/>
      <c r="F356" s="103" t="s">
        <v>446</v>
      </c>
      <c r="G356" s="20"/>
      <c r="H356" s="20"/>
      <c r="I356" s="104"/>
      <c r="J356" s="20"/>
      <c r="K356" s="20"/>
      <c r="L356" s="21"/>
      <c r="M356" s="105"/>
      <c r="N356" s="106"/>
      <c r="O356" s="29"/>
      <c r="P356" s="29"/>
      <c r="Q356" s="29"/>
      <c r="R356" s="29"/>
      <c r="S356" s="29"/>
      <c r="T356" s="3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T356" s="11" t="s">
        <v>78</v>
      </c>
      <c r="AU356" s="11" t="s">
        <v>40</v>
      </c>
    </row>
    <row r="357" spans="1:65" s="8" customFormat="1" x14ac:dyDescent="0.2">
      <c r="B357" s="107"/>
      <c r="D357" s="108" t="s">
        <v>79</v>
      </c>
      <c r="E357" s="109" t="s">
        <v>0</v>
      </c>
      <c r="F357" s="110" t="s">
        <v>442</v>
      </c>
      <c r="H357" s="109" t="s">
        <v>0</v>
      </c>
      <c r="I357" s="111"/>
      <c r="L357" s="107"/>
      <c r="M357" s="112"/>
      <c r="N357" s="113"/>
      <c r="O357" s="113"/>
      <c r="P357" s="113"/>
      <c r="Q357" s="113"/>
      <c r="R357" s="113"/>
      <c r="S357" s="113"/>
      <c r="T357" s="114"/>
      <c r="AT357" s="109" t="s">
        <v>79</v>
      </c>
      <c r="AU357" s="109" t="s">
        <v>40</v>
      </c>
      <c r="AV357" s="8" t="s">
        <v>39</v>
      </c>
      <c r="AW357" s="8" t="s">
        <v>17</v>
      </c>
      <c r="AX357" s="8" t="s">
        <v>38</v>
      </c>
      <c r="AY357" s="109" t="s">
        <v>73</v>
      </c>
    </row>
    <row r="358" spans="1:65" s="9" customFormat="1" x14ac:dyDescent="0.2">
      <c r="B358" s="115"/>
      <c r="D358" s="108" t="s">
        <v>79</v>
      </c>
      <c r="E358" s="116" t="s">
        <v>0</v>
      </c>
      <c r="F358" s="117" t="s">
        <v>376</v>
      </c>
      <c r="H358" s="118">
        <v>6.5</v>
      </c>
      <c r="I358" s="119"/>
      <c r="L358" s="115"/>
      <c r="M358" s="120"/>
      <c r="N358" s="121"/>
      <c r="O358" s="121"/>
      <c r="P358" s="121"/>
      <c r="Q358" s="121"/>
      <c r="R358" s="121"/>
      <c r="S358" s="121"/>
      <c r="T358" s="122"/>
      <c r="AT358" s="116" t="s">
        <v>79</v>
      </c>
      <c r="AU358" s="116" t="s">
        <v>40</v>
      </c>
      <c r="AV358" s="9" t="s">
        <v>40</v>
      </c>
      <c r="AW358" s="9" t="s">
        <v>17</v>
      </c>
      <c r="AX358" s="9" t="s">
        <v>39</v>
      </c>
      <c r="AY358" s="116" t="s">
        <v>73</v>
      </c>
    </row>
    <row r="359" spans="1:65" s="7" customFormat="1" ht="22.75" customHeight="1" x14ac:dyDescent="0.25">
      <c r="B359" s="75"/>
      <c r="D359" s="76" t="s">
        <v>37</v>
      </c>
      <c r="E359" s="86" t="s">
        <v>211</v>
      </c>
      <c r="F359" s="86" t="s">
        <v>447</v>
      </c>
      <c r="I359" s="78"/>
      <c r="J359" s="87">
        <f>BK359</f>
        <v>0</v>
      </c>
      <c r="L359" s="75"/>
      <c r="M359" s="80"/>
      <c r="N359" s="81"/>
      <c r="O359" s="81"/>
      <c r="P359" s="82">
        <f>SUM(P360:P362)</f>
        <v>0</v>
      </c>
      <c r="Q359" s="81"/>
      <c r="R359" s="82">
        <f>SUM(R360:R362)</f>
        <v>0</v>
      </c>
      <c r="S359" s="81"/>
      <c r="T359" s="83">
        <f>SUM(T360:T362)</f>
        <v>0</v>
      </c>
      <c r="AR359" s="76" t="s">
        <v>40</v>
      </c>
      <c r="AT359" s="84" t="s">
        <v>37</v>
      </c>
      <c r="AU359" s="84" t="s">
        <v>39</v>
      </c>
      <c r="AY359" s="76" t="s">
        <v>73</v>
      </c>
      <c r="BK359" s="85">
        <f>SUM(BK360:BK362)</f>
        <v>0</v>
      </c>
    </row>
    <row r="360" spans="1:65" s="2" customFormat="1" ht="33" customHeight="1" x14ac:dyDescent="0.2">
      <c r="A360" s="20"/>
      <c r="B360" s="88"/>
      <c r="C360" s="89" t="s">
        <v>175</v>
      </c>
      <c r="D360" s="89" t="s">
        <v>75</v>
      </c>
      <c r="E360" s="90" t="s">
        <v>252</v>
      </c>
      <c r="F360" s="91" t="s">
        <v>448</v>
      </c>
      <c r="G360" s="92" t="s">
        <v>83</v>
      </c>
      <c r="H360" s="93">
        <v>190</v>
      </c>
      <c r="I360" s="94"/>
      <c r="J360" s="95">
        <f>ROUND(I360*H360,2)</f>
        <v>0</v>
      </c>
      <c r="K360" s="91" t="s">
        <v>0</v>
      </c>
      <c r="L360" s="21"/>
      <c r="M360" s="96" t="s">
        <v>0</v>
      </c>
      <c r="N360" s="97" t="s">
        <v>25</v>
      </c>
      <c r="O360" s="29"/>
      <c r="P360" s="98">
        <f>O360*H360</f>
        <v>0</v>
      </c>
      <c r="Q360" s="98">
        <v>0</v>
      </c>
      <c r="R360" s="98">
        <f>Q360*H360</f>
        <v>0</v>
      </c>
      <c r="S360" s="98">
        <v>0</v>
      </c>
      <c r="T360" s="99">
        <f>S360*H360</f>
        <v>0</v>
      </c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R360" s="100" t="s">
        <v>98</v>
      </c>
      <c r="AT360" s="100" t="s">
        <v>75</v>
      </c>
      <c r="AU360" s="100" t="s">
        <v>40</v>
      </c>
      <c r="AY360" s="11" t="s">
        <v>73</v>
      </c>
      <c r="BE360" s="101">
        <f>IF(N360="základní",J360,0)</f>
        <v>0</v>
      </c>
      <c r="BF360" s="101">
        <f>IF(N360="snížená",J360,0)</f>
        <v>0</v>
      </c>
      <c r="BG360" s="101">
        <f>IF(N360="zákl. přenesená",J360,0)</f>
        <v>0</v>
      </c>
      <c r="BH360" s="101">
        <f>IF(N360="sníž. přenesená",J360,0)</f>
        <v>0</v>
      </c>
      <c r="BI360" s="101">
        <f>IF(N360="nulová",J360,0)</f>
        <v>0</v>
      </c>
      <c r="BJ360" s="11" t="s">
        <v>39</v>
      </c>
      <c r="BK360" s="101">
        <f>ROUND(I360*H360,2)</f>
        <v>0</v>
      </c>
      <c r="BL360" s="11" t="s">
        <v>98</v>
      </c>
      <c r="BM360" s="100" t="s">
        <v>449</v>
      </c>
    </row>
    <row r="361" spans="1:65" s="8" customFormat="1" x14ac:dyDescent="0.2">
      <c r="B361" s="107"/>
      <c r="D361" s="108" t="s">
        <v>79</v>
      </c>
      <c r="E361" s="109" t="s">
        <v>0</v>
      </c>
      <c r="F361" s="110" t="s">
        <v>450</v>
      </c>
      <c r="H361" s="109" t="s">
        <v>0</v>
      </c>
      <c r="I361" s="111"/>
      <c r="L361" s="107"/>
      <c r="M361" s="112"/>
      <c r="N361" s="113"/>
      <c r="O361" s="113"/>
      <c r="P361" s="113"/>
      <c r="Q361" s="113"/>
      <c r="R361" s="113"/>
      <c r="S361" s="113"/>
      <c r="T361" s="114"/>
      <c r="AT361" s="109" t="s">
        <v>79</v>
      </c>
      <c r="AU361" s="109" t="s">
        <v>40</v>
      </c>
      <c r="AV361" s="8" t="s">
        <v>39</v>
      </c>
      <c r="AW361" s="8" t="s">
        <v>17</v>
      </c>
      <c r="AX361" s="8" t="s">
        <v>38</v>
      </c>
      <c r="AY361" s="109" t="s">
        <v>73</v>
      </c>
    </row>
    <row r="362" spans="1:65" s="9" customFormat="1" x14ac:dyDescent="0.2">
      <c r="B362" s="115"/>
      <c r="D362" s="108" t="s">
        <v>79</v>
      </c>
      <c r="E362" s="116" t="s">
        <v>0</v>
      </c>
      <c r="F362" s="117" t="s">
        <v>205</v>
      </c>
      <c r="H362" s="118">
        <v>190</v>
      </c>
      <c r="I362" s="119"/>
      <c r="L362" s="115"/>
      <c r="M362" s="120"/>
      <c r="N362" s="121"/>
      <c r="O362" s="121"/>
      <c r="P362" s="121"/>
      <c r="Q362" s="121"/>
      <c r="R362" s="121"/>
      <c r="S362" s="121"/>
      <c r="T362" s="122"/>
      <c r="AT362" s="116" t="s">
        <v>79</v>
      </c>
      <c r="AU362" s="116" t="s">
        <v>40</v>
      </c>
      <c r="AV362" s="9" t="s">
        <v>40</v>
      </c>
      <c r="AW362" s="9" t="s">
        <v>17</v>
      </c>
      <c r="AX362" s="9" t="s">
        <v>39</v>
      </c>
      <c r="AY362" s="116" t="s">
        <v>73</v>
      </c>
    </row>
    <row r="363" spans="1:65" s="7" customFormat="1" ht="22.75" customHeight="1" x14ac:dyDescent="0.25">
      <c r="B363" s="75"/>
      <c r="D363" s="76" t="s">
        <v>37</v>
      </c>
      <c r="E363" s="86" t="s">
        <v>130</v>
      </c>
      <c r="F363" s="86" t="s">
        <v>131</v>
      </c>
      <c r="I363" s="78"/>
      <c r="J363" s="87">
        <f>BK363</f>
        <v>0</v>
      </c>
      <c r="L363" s="75"/>
      <c r="M363" s="80"/>
      <c r="N363" s="81"/>
      <c r="O363" s="81"/>
      <c r="P363" s="82">
        <f>SUM(P364:P381)</f>
        <v>0</v>
      </c>
      <c r="Q363" s="81"/>
      <c r="R363" s="82">
        <f>SUM(R364:R381)</f>
        <v>0</v>
      </c>
      <c r="S363" s="81"/>
      <c r="T363" s="83">
        <f>SUM(T364:T381)</f>
        <v>3.4500000000000003E-2</v>
      </c>
      <c r="AR363" s="76" t="s">
        <v>40</v>
      </c>
      <c r="AT363" s="84" t="s">
        <v>37</v>
      </c>
      <c r="AU363" s="84" t="s">
        <v>39</v>
      </c>
      <c r="AY363" s="76" t="s">
        <v>73</v>
      </c>
      <c r="BK363" s="85">
        <f>SUM(BK364:BK381)</f>
        <v>0</v>
      </c>
    </row>
    <row r="364" spans="1:65" s="2" customFormat="1" ht="24.15" customHeight="1" x14ac:dyDescent="0.2">
      <c r="A364" s="20"/>
      <c r="B364" s="88"/>
      <c r="C364" s="89" t="s">
        <v>176</v>
      </c>
      <c r="D364" s="89" t="s">
        <v>75</v>
      </c>
      <c r="E364" s="90" t="s">
        <v>451</v>
      </c>
      <c r="F364" s="91" t="s">
        <v>452</v>
      </c>
      <c r="G364" s="92" t="s">
        <v>95</v>
      </c>
      <c r="H364" s="93">
        <v>2</v>
      </c>
      <c r="I364" s="94"/>
      <c r="J364" s="95">
        <f>ROUND(I364*H364,2)</f>
        <v>0</v>
      </c>
      <c r="K364" s="91" t="s">
        <v>0</v>
      </c>
      <c r="L364" s="21"/>
      <c r="M364" s="96" t="s">
        <v>0</v>
      </c>
      <c r="N364" s="97" t="s">
        <v>25</v>
      </c>
      <c r="O364" s="29"/>
      <c r="P364" s="98">
        <f>O364*H364</f>
        <v>0</v>
      </c>
      <c r="Q364" s="98">
        <v>0</v>
      </c>
      <c r="R364" s="98">
        <f>Q364*H364</f>
        <v>0</v>
      </c>
      <c r="S364" s="98">
        <v>0</v>
      </c>
      <c r="T364" s="99">
        <f>S364*H364</f>
        <v>0</v>
      </c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R364" s="100" t="s">
        <v>98</v>
      </c>
      <c r="AT364" s="100" t="s">
        <v>75</v>
      </c>
      <c r="AU364" s="100" t="s">
        <v>40</v>
      </c>
      <c r="AY364" s="11" t="s">
        <v>73</v>
      </c>
      <c r="BE364" s="101">
        <f>IF(N364="základní",J364,0)</f>
        <v>0</v>
      </c>
      <c r="BF364" s="101">
        <f>IF(N364="snížená",J364,0)</f>
        <v>0</v>
      </c>
      <c r="BG364" s="101">
        <f>IF(N364="zákl. přenesená",J364,0)</f>
        <v>0</v>
      </c>
      <c r="BH364" s="101">
        <f>IF(N364="sníž. přenesená",J364,0)</f>
        <v>0</v>
      </c>
      <c r="BI364" s="101">
        <f>IF(N364="nulová",J364,0)</f>
        <v>0</v>
      </c>
      <c r="BJ364" s="11" t="s">
        <v>39</v>
      </c>
      <c r="BK364" s="101">
        <f>ROUND(I364*H364,2)</f>
        <v>0</v>
      </c>
      <c r="BL364" s="11" t="s">
        <v>98</v>
      </c>
      <c r="BM364" s="100" t="s">
        <v>453</v>
      </c>
    </row>
    <row r="365" spans="1:65" s="8" customFormat="1" x14ac:dyDescent="0.2">
      <c r="B365" s="107"/>
      <c r="D365" s="108" t="s">
        <v>79</v>
      </c>
      <c r="E365" s="109" t="s">
        <v>0</v>
      </c>
      <c r="F365" s="110" t="s">
        <v>454</v>
      </c>
      <c r="H365" s="109" t="s">
        <v>0</v>
      </c>
      <c r="I365" s="111"/>
      <c r="L365" s="107"/>
      <c r="M365" s="112"/>
      <c r="N365" s="113"/>
      <c r="O365" s="113"/>
      <c r="P365" s="113"/>
      <c r="Q365" s="113"/>
      <c r="R365" s="113"/>
      <c r="S365" s="113"/>
      <c r="T365" s="114"/>
      <c r="AT365" s="109" t="s">
        <v>79</v>
      </c>
      <c r="AU365" s="109" t="s">
        <v>40</v>
      </c>
      <c r="AV365" s="8" t="s">
        <v>39</v>
      </c>
      <c r="AW365" s="8" t="s">
        <v>17</v>
      </c>
      <c r="AX365" s="8" t="s">
        <v>38</v>
      </c>
      <c r="AY365" s="109" t="s">
        <v>73</v>
      </c>
    </row>
    <row r="366" spans="1:65" s="9" customFormat="1" x14ac:dyDescent="0.2">
      <c r="B366" s="115"/>
      <c r="D366" s="108" t="s">
        <v>79</v>
      </c>
      <c r="E366" s="116" t="s">
        <v>0</v>
      </c>
      <c r="F366" s="117" t="s">
        <v>40</v>
      </c>
      <c r="H366" s="118">
        <v>2</v>
      </c>
      <c r="I366" s="119"/>
      <c r="L366" s="115"/>
      <c r="M366" s="120"/>
      <c r="N366" s="121"/>
      <c r="O366" s="121"/>
      <c r="P366" s="121"/>
      <c r="Q366" s="121"/>
      <c r="R366" s="121"/>
      <c r="S366" s="121"/>
      <c r="T366" s="122"/>
      <c r="AT366" s="116" t="s">
        <v>79</v>
      </c>
      <c r="AU366" s="116" t="s">
        <v>40</v>
      </c>
      <c r="AV366" s="9" t="s">
        <v>40</v>
      </c>
      <c r="AW366" s="9" t="s">
        <v>17</v>
      </c>
      <c r="AX366" s="9" t="s">
        <v>39</v>
      </c>
      <c r="AY366" s="116" t="s">
        <v>73</v>
      </c>
    </row>
    <row r="367" spans="1:65" s="2" customFormat="1" ht="24.15" customHeight="1" x14ac:dyDescent="0.2">
      <c r="A367" s="20"/>
      <c r="B367" s="88"/>
      <c r="C367" s="89" t="s">
        <v>177</v>
      </c>
      <c r="D367" s="89" t="s">
        <v>75</v>
      </c>
      <c r="E367" s="90" t="s">
        <v>455</v>
      </c>
      <c r="F367" s="91" t="s">
        <v>456</v>
      </c>
      <c r="G367" s="92" t="s">
        <v>95</v>
      </c>
      <c r="H367" s="93">
        <v>2</v>
      </c>
      <c r="I367" s="94"/>
      <c r="J367" s="95">
        <f>ROUND(I367*H367,2)</f>
        <v>0</v>
      </c>
      <c r="K367" s="91" t="s">
        <v>0</v>
      </c>
      <c r="L367" s="21"/>
      <c r="M367" s="96" t="s">
        <v>0</v>
      </c>
      <c r="N367" s="97" t="s">
        <v>25</v>
      </c>
      <c r="O367" s="29"/>
      <c r="P367" s="98">
        <f>O367*H367</f>
        <v>0</v>
      </c>
      <c r="Q367" s="98">
        <v>0</v>
      </c>
      <c r="R367" s="98">
        <f>Q367*H367</f>
        <v>0</v>
      </c>
      <c r="S367" s="98">
        <v>0</v>
      </c>
      <c r="T367" s="99">
        <f>S367*H367</f>
        <v>0</v>
      </c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R367" s="100" t="s">
        <v>98</v>
      </c>
      <c r="AT367" s="100" t="s">
        <v>75</v>
      </c>
      <c r="AU367" s="100" t="s">
        <v>40</v>
      </c>
      <c r="AY367" s="11" t="s">
        <v>73</v>
      </c>
      <c r="BE367" s="101">
        <f>IF(N367="základní",J367,0)</f>
        <v>0</v>
      </c>
      <c r="BF367" s="101">
        <f>IF(N367="snížená",J367,0)</f>
        <v>0</v>
      </c>
      <c r="BG367" s="101">
        <f>IF(N367="zákl. přenesená",J367,0)</f>
        <v>0</v>
      </c>
      <c r="BH367" s="101">
        <f>IF(N367="sníž. přenesená",J367,0)</f>
        <v>0</v>
      </c>
      <c r="BI367" s="101">
        <f>IF(N367="nulová",J367,0)</f>
        <v>0</v>
      </c>
      <c r="BJ367" s="11" t="s">
        <v>39</v>
      </c>
      <c r="BK367" s="101">
        <f>ROUND(I367*H367,2)</f>
        <v>0</v>
      </c>
      <c r="BL367" s="11" t="s">
        <v>98</v>
      </c>
      <c r="BM367" s="100" t="s">
        <v>457</v>
      </c>
    </row>
    <row r="368" spans="1:65" s="8" customFormat="1" x14ac:dyDescent="0.2">
      <c r="B368" s="107"/>
      <c r="D368" s="108" t="s">
        <v>79</v>
      </c>
      <c r="E368" s="109" t="s">
        <v>0</v>
      </c>
      <c r="F368" s="110" t="s">
        <v>454</v>
      </c>
      <c r="H368" s="109" t="s">
        <v>0</v>
      </c>
      <c r="I368" s="111"/>
      <c r="L368" s="107"/>
      <c r="M368" s="112"/>
      <c r="N368" s="113"/>
      <c r="O368" s="113"/>
      <c r="P368" s="113"/>
      <c r="Q368" s="113"/>
      <c r="R368" s="113"/>
      <c r="S368" s="113"/>
      <c r="T368" s="114"/>
      <c r="AT368" s="109" t="s">
        <v>79</v>
      </c>
      <c r="AU368" s="109" t="s">
        <v>40</v>
      </c>
      <c r="AV368" s="8" t="s">
        <v>39</v>
      </c>
      <c r="AW368" s="8" t="s">
        <v>17</v>
      </c>
      <c r="AX368" s="8" t="s">
        <v>38</v>
      </c>
      <c r="AY368" s="109" t="s">
        <v>73</v>
      </c>
    </row>
    <row r="369" spans="1:65" s="9" customFormat="1" x14ac:dyDescent="0.2">
      <c r="B369" s="115"/>
      <c r="D369" s="108" t="s">
        <v>79</v>
      </c>
      <c r="E369" s="116" t="s">
        <v>0</v>
      </c>
      <c r="F369" s="117" t="s">
        <v>40</v>
      </c>
      <c r="H369" s="118">
        <v>2</v>
      </c>
      <c r="I369" s="119"/>
      <c r="L369" s="115"/>
      <c r="M369" s="120"/>
      <c r="N369" s="121"/>
      <c r="O369" s="121"/>
      <c r="P369" s="121"/>
      <c r="Q369" s="121"/>
      <c r="R369" s="121"/>
      <c r="S369" s="121"/>
      <c r="T369" s="122"/>
      <c r="AT369" s="116" t="s">
        <v>79</v>
      </c>
      <c r="AU369" s="116" t="s">
        <v>40</v>
      </c>
      <c r="AV369" s="9" t="s">
        <v>40</v>
      </c>
      <c r="AW369" s="9" t="s">
        <v>17</v>
      </c>
      <c r="AX369" s="9" t="s">
        <v>39</v>
      </c>
      <c r="AY369" s="116" t="s">
        <v>73</v>
      </c>
    </row>
    <row r="370" spans="1:65" s="2" customFormat="1" ht="24.15" customHeight="1" x14ac:dyDescent="0.2">
      <c r="A370" s="20"/>
      <c r="B370" s="88"/>
      <c r="C370" s="89" t="s">
        <v>178</v>
      </c>
      <c r="D370" s="89" t="s">
        <v>75</v>
      </c>
      <c r="E370" s="90" t="s">
        <v>458</v>
      </c>
      <c r="F370" s="91" t="s">
        <v>459</v>
      </c>
      <c r="G370" s="92" t="s">
        <v>83</v>
      </c>
      <c r="H370" s="93">
        <v>100</v>
      </c>
      <c r="I370" s="94"/>
      <c r="J370" s="95">
        <f>ROUND(I370*H370,2)</f>
        <v>0</v>
      </c>
      <c r="K370" s="91" t="s">
        <v>0</v>
      </c>
      <c r="L370" s="21"/>
      <c r="M370" s="96" t="s">
        <v>0</v>
      </c>
      <c r="N370" s="97" t="s">
        <v>25</v>
      </c>
      <c r="O370" s="29"/>
      <c r="P370" s="98">
        <f>O370*H370</f>
        <v>0</v>
      </c>
      <c r="Q370" s="98">
        <v>0</v>
      </c>
      <c r="R370" s="98">
        <f>Q370*H370</f>
        <v>0</v>
      </c>
      <c r="S370" s="98">
        <v>0</v>
      </c>
      <c r="T370" s="99">
        <f>S370*H370</f>
        <v>0</v>
      </c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R370" s="100" t="s">
        <v>98</v>
      </c>
      <c r="AT370" s="100" t="s">
        <v>75</v>
      </c>
      <c r="AU370" s="100" t="s">
        <v>40</v>
      </c>
      <c r="AY370" s="11" t="s">
        <v>73</v>
      </c>
      <c r="BE370" s="101">
        <f>IF(N370="základní",J370,0)</f>
        <v>0</v>
      </c>
      <c r="BF370" s="101">
        <f>IF(N370="snížená",J370,0)</f>
        <v>0</v>
      </c>
      <c r="BG370" s="101">
        <f>IF(N370="zákl. přenesená",J370,0)</f>
        <v>0</v>
      </c>
      <c r="BH370" s="101">
        <f>IF(N370="sníž. přenesená",J370,0)</f>
        <v>0</v>
      </c>
      <c r="BI370" s="101">
        <f>IF(N370="nulová",J370,0)</f>
        <v>0</v>
      </c>
      <c r="BJ370" s="11" t="s">
        <v>39</v>
      </c>
      <c r="BK370" s="101">
        <f>ROUND(I370*H370,2)</f>
        <v>0</v>
      </c>
      <c r="BL370" s="11" t="s">
        <v>98</v>
      </c>
      <c r="BM370" s="100" t="s">
        <v>460</v>
      </c>
    </row>
    <row r="371" spans="1:65" s="8" customFormat="1" x14ac:dyDescent="0.2">
      <c r="B371" s="107"/>
      <c r="D371" s="108" t="s">
        <v>79</v>
      </c>
      <c r="E371" s="109" t="s">
        <v>0</v>
      </c>
      <c r="F371" s="110" t="s">
        <v>454</v>
      </c>
      <c r="H371" s="109" t="s">
        <v>0</v>
      </c>
      <c r="I371" s="111"/>
      <c r="L371" s="107"/>
      <c r="M371" s="112"/>
      <c r="N371" s="113"/>
      <c r="O371" s="113"/>
      <c r="P371" s="113"/>
      <c r="Q371" s="113"/>
      <c r="R371" s="113"/>
      <c r="S371" s="113"/>
      <c r="T371" s="114"/>
      <c r="AT371" s="109" t="s">
        <v>79</v>
      </c>
      <c r="AU371" s="109" t="s">
        <v>40</v>
      </c>
      <c r="AV371" s="8" t="s">
        <v>39</v>
      </c>
      <c r="AW371" s="8" t="s">
        <v>17</v>
      </c>
      <c r="AX371" s="8" t="s">
        <v>38</v>
      </c>
      <c r="AY371" s="109" t="s">
        <v>73</v>
      </c>
    </row>
    <row r="372" spans="1:65" s="8" customFormat="1" x14ac:dyDescent="0.2">
      <c r="B372" s="107"/>
      <c r="D372" s="108" t="s">
        <v>79</v>
      </c>
      <c r="E372" s="109" t="s">
        <v>0</v>
      </c>
      <c r="F372" s="110" t="s">
        <v>461</v>
      </c>
      <c r="H372" s="109" t="s">
        <v>0</v>
      </c>
      <c r="I372" s="111"/>
      <c r="L372" s="107"/>
      <c r="M372" s="112"/>
      <c r="N372" s="113"/>
      <c r="O372" s="113"/>
      <c r="P372" s="113"/>
      <c r="Q372" s="113"/>
      <c r="R372" s="113"/>
      <c r="S372" s="113"/>
      <c r="T372" s="114"/>
      <c r="AT372" s="109" t="s">
        <v>79</v>
      </c>
      <c r="AU372" s="109" t="s">
        <v>40</v>
      </c>
      <c r="AV372" s="8" t="s">
        <v>39</v>
      </c>
      <c r="AW372" s="8" t="s">
        <v>17</v>
      </c>
      <c r="AX372" s="8" t="s">
        <v>38</v>
      </c>
      <c r="AY372" s="109" t="s">
        <v>73</v>
      </c>
    </row>
    <row r="373" spans="1:65" s="9" customFormat="1" x14ac:dyDescent="0.2">
      <c r="B373" s="115"/>
      <c r="D373" s="108" t="s">
        <v>79</v>
      </c>
      <c r="E373" s="116" t="s">
        <v>0</v>
      </c>
      <c r="F373" s="117" t="s">
        <v>168</v>
      </c>
      <c r="H373" s="118">
        <v>50</v>
      </c>
      <c r="I373" s="119"/>
      <c r="L373" s="115"/>
      <c r="M373" s="120"/>
      <c r="N373" s="121"/>
      <c r="O373" s="121"/>
      <c r="P373" s="121"/>
      <c r="Q373" s="121"/>
      <c r="R373" s="121"/>
      <c r="S373" s="121"/>
      <c r="T373" s="122"/>
      <c r="AT373" s="116" t="s">
        <v>79</v>
      </c>
      <c r="AU373" s="116" t="s">
        <v>40</v>
      </c>
      <c r="AV373" s="9" t="s">
        <v>40</v>
      </c>
      <c r="AW373" s="9" t="s">
        <v>17</v>
      </c>
      <c r="AX373" s="9" t="s">
        <v>38</v>
      </c>
      <c r="AY373" s="116" t="s">
        <v>73</v>
      </c>
    </row>
    <row r="374" spans="1:65" s="8" customFormat="1" x14ac:dyDescent="0.2">
      <c r="B374" s="107"/>
      <c r="D374" s="108" t="s">
        <v>79</v>
      </c>
      <c r="E374" s="109" t="s">
        <v>0</v>
      </c>
      <c r="F374" s="110" t="s">
        <v>462</v>
      </c>
      <c r="H374" s="109" t="s">
        <v>0</v>
      </c>
      <c r="I374" s="111"/>
      <c r="L374" s="107"/>
      <c r="M374" s="112"/>
      <c r="N374" s="113"/>
      <c r="O374" s="113"/>
      <c r="P374" s="113"/>
      <c r="Q374" s="113"/>
      <c r="R374" s="113"/>
      <c r="S374" s="113"/>
      <c r="T374" s="114"/>
      <c r="AT374" s="109" t="s">
        <v>79</v>
      </c>
      <c r="AU374" s="109" t="s">
        <v>40</v>
      </c>
      <c r="AV374" s="8" t="s">
        <v>39</v>
      </c>
      <c r="AW374" s="8" t="s">
        <v>17</v>
      </c>
      <c r="AX374" s="8" t="s">
        <v>38</v>
      </c>
      <c r="AY374" s="109" t="s">
        <v>73</v>
      </c>
    </row>
    <row r="375" spans="1:65" s="9" customFormat="1" x14ac:dyDescent="0.2">
      <c r="B375" s="115"/>
      <c r="D375" s="108" t="s">
        <v>79</v>
      </c>
      <c r="E375" s="116" t="s">
        <v>0</v>
      </c>
      <c r="F375" s="117" t="s">
        <v>168</v>
      </c>
      <c r="H375" s="118">
        <v>50</v>
      </c>
      <c r="I375" s="119"/>
      <c r="L375" s="115"/>
      <c r="M375" s="120"/>
      <c r="N375" s="121"/>
      <c r="O375" s="121"/>
      <c r="P375" s="121"/>
      <c r="Q375" s="121"/>
      <c r="R375" s="121"/>
      <c r="S375" s="121"/>
      <c r="T375" s="122"/>
      <c r="AT375" s="116" t="s">
        <v>79</v>
      </c>
      <c r="AU375" s="116" t="s">
        <v>40</v>
      </c>
      <c r="AV375" s="9" t="s">
        <v>40</v>
      </c>
      <c r="AW375" s="9" t="s">
        <v>17</v>
      </c>
      <c r="AX375" s="9" t="s">
        <v>38</v>
      </c>
      <c r="AY375" s="116" t="s">
        <v>73</v>
      </c>
    </row>
    <row r="376" spans="1:65" s="10" customFormat="1" x14ac:dyDescent="0.2">
      <c r="B376" s="123"/>
      <c r="D376" s="108" t="s">
        <v>79</v>
      </c>
      <c r="E376" s="124" t="s">
        <v>0</v>
      </c>
      <c r="F376" s="125" t="s">
        <v>80</v>
      </c>
      <c r="H376" s="126">
        <v>100</v>
      </c>
      <c r="I376" s="127"/>
      <c r="L376" s="123"/>
      <c r="M376" s="128"/>
      <c r="N376" s="129"/>
      <c r="O376" s="129"/>
      <c r="P376" s="129"/>
      <c r="Q376" s="129"/>
      <c r="R376" s="129"/>
      <c r="S376" s="129"/>
      <c r="T376" s="130"/>
      <c r="AT376" s="124" t="s">
        <v>79</v>
      </c>
      <c r="AU376" s="124" t="s">
        <v>40</v>
      </c>
      <c r="AV376" s="10" t="s">
        <v>42</v>
      </c>
      <c r="AW376" s="10" t="s">
        <v>17</v>
      </c>
      <c r="AX376" s="10" t="s">
        <v>39</v>
      </c>
      <c r="AY376" s="124" t="s">
        <v>73</v>
      </c>
    </row>
    <row r="377" spans="1:65" s="2" customFormat="1" ht="16.5" customHeight="1" x14ac:dyDescent="0.2">
      <c r="A377" s="20"/>
      <c r="B377" s="88"/>
      <c r="C377" s="89" t="s">
        <v>179</v>
      </c>
      <c r="D377" s="89" t="s">
        <v>75</v>
      </c>
      <c r="E377" s="90" t="s">
        <v>242</v>
      </c>
      <c r="F377" s="91" t="s">
        <v>243</v>
      </c>
      <c r="G377" s="92" t="s">
        <v>76</v>
      </c>
      <c r="H377" s="93">
        <v>1.7250000000000001</v>
      </c>
      <c r="I377" s="94"/>
      <c r="J377" s="95">
        <f>ROUND(I377*H377,2)</f>
        <v>0</v>
      </c>
      <c r="K377" s="91" t="s">
        <v>77</v>
      </c>
      <c r="L377" s="21"/>
      <c r="M377" s="96" t="s">
        <v>0</v>
      </c>
      <c r="N377" s="97" t="s">
        <v>25</v>
      </c>
      <c r="O377" s="29"/>
      <c r="P377" s="98">
        <f>O377*H377</f>
        <v>0</v>
      </c>
      <c r="Q377" s="98">
        <v>0</v>
      </c>
      <c r="R377" s="98">
        <f>Q377*H377</f>
        <v>0</v>
      </c>
      <c r="S377" s="98">
        <v>0.02</v>
      </c>
      <c r="T377" s="99">
        <f>S377*H377</f>
        <v>3.4500000000000003E-2</v>
      </c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R377" s="100" t="s">
        <v>98</v>
      </c>
      <c r="AT377" s="100" t="s">
        <v>75</v>
      </c>
      <c r="AU377" s="100" t="s">
        <v>40</v>
      </c>
      <c r="AY377" s="11" t="s">
        <v>73</v>
      </c>
      <c r="BE377" s="101">
        <f>IF(N377="základní",J377,0)</f>
        <v>0</v>
      </c>
      <c r="BF377" s="101">
        <f>IF(N377="snížená",J377,0)</f>
        <v>0</v>
      </c>
      <c r="BG377" s="101">
        <f>IF(N377="zákl. přenesená",J377,0)</f>
        <v>0</v>
      </c>
      <c r="BH377" s="101">
        <f>IF(N377="sníž. přenesená",J377,0)</f>
        <v>0</v>
      </c>
      <c r="BI377" s="101">
        <f>IF(N377="nulová",J377,0)</f>
        <v>0</v>
      </c>
      <c r="BJ377" s="11" t="s">
        <v>39</v>
      </c>
      <c r="BK377" s="101">
        <f>ROUND(I377*H377,2)</f>
        <v>0</v>
      </c>
      <c r="BL377" s="11" t="s">
        <v>98</v>
      </c>
      <c r="BM377" s="100" t="s">
        <v>463</v>
      </c>
    </row>
    <row r="378" spans="1:65" s="2" customFormat="1" x14ac:dyDescent="0.2">
      <c r="A378" s="20"/>
      <c r="B378" s="21"/>
      <c r="C378" s="20"/>
      <c r="D378" s="102" t="s">
        <v>78</v>
      </c>
      <c r="E378" s="20"/>
      <c r="F378" s="103" t="s">
        <v>244</v>
      </c>
      <c r="G378" s="20"/>
      <c r="H378" s="20"/>
      <c r="I378" s="104"/>
      <c r="J378" s="20"/>
      <c r="K378" s="20"/>
      <c r="L378" s="21"/>
      <c r="M378" s="105"/>
      <c r="N378" s="106"/>
      <c r="O378" s="29"/>
      <c r="P378" s="29"/>
      <c r="Q378" s="29"/>
      <c r="R378" s="29"/>
      <c r="S378" s="29"/>
      <c r="T378" s="3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T378" s="11" t="s">
        <v>78</v>
      </c>
      <c r="AU378" s="11" t="s">
        <v>40</v>
      </c>
    </row>
    <row r="379" spans="1:65" s="8" customFormat="1" x14ac:dyDescent="0.2">
      <c r="B379" s="107"/>
      <c r="D379" s="108" t="s">
        <v>79</v>
      </c>
      <c r="E379" s="109" t="s">
        <v>0</v>
      </c>
      <c r="F379" s="110" t="s">
        <v>464</v>
      </c>
      <c r="H379" s="109" t="s">
        <v>0</v>
      </c>
      <c r="I379" s="111"/>
      <c r="L379" s="107"/>
      <c r="M379" s="112"/>
      <c r="N379" s="113"/>
      <c r="O379" s="113"/>
      <c r="P379" s="113"/>
      <c r="Q379" s="113"/>
      <c r="R379" s="113"/>
      <c r="S379" s="113"/>
      <c r="T379" s="114"/>
      <c r="AT379" s="109" t="s">
        <v>79</v>
      </c>
      <c r="AU379" s="109" t="s">
        <v>40</v>
      </c>
      <c r="AV379" s="8" t="s">
        <v>39</v>
      </c>
      <c r="AW379" s="8" t="s">
        <v>17</v>
      </c>
      <c r="AX379" s="8" t="s">
        <v>38</v>
      </c>
      <c r="AY379" s="109" t="s">
        <v>73</v>
      </c>
    </row>
    <row r="380" spans="1:65" s="9" customFormat="1" x14ac:dyDescent="0.2">
      <c r="B380" s="115"/>
      <c r="D380" s="108" t="s">
        <v>79</v>
      </c>
      <c r="E380" s="116" t="s">
        <v>0</v>
      </c>
      <c r="F380" s="117" t="s">
        <v>465</v>
      </c>
      <c r="H380" s="118">
        <v>1.7250000000000001</v>
      </c>
      <c r="I380" s="119"/>
      <c r="L380" s="115"/>
      <c r="M380" s="120"/>
      <c r="N380" s="121"/>
      <c r="O380" s="121"/>
      <c r="P380" s="121"/>
      <c r="Q380" s="121"/>
      <c r="R380" s="121"/>
      <c r="S380" s="121"/>
      <c r="T380" s="122"/>
      <c r="AT380" s="116" t="s">
        <v>79</v>
      </c>
      <c r="AU380" s="116" t="s">
        <v>40</v>
      </c>
      <c r="AV380" s="9" t="s">
        <v>40</v>
      </c>
      <c r="AW380" s="9" t="s">
        <v>17</v>
      </c>
      <c r="AX380" s="9" t="s">
        <v>38</v>
      </c>
      <c r="AY380" s="116" t="s">
        <v>73</v>
      </c>
    </row>
    <row r="381" spans="1:65" s="10" customFormat="1" x14ac:dyDescent="0.2">
      <c r="B381" s="123"/>
      <c r="D381" s="108" t="s">
        <v>79</v>
      </c>
      <c r="E381" s="124" t="s">
        <v>0</v>
      </c>
      <c r="F381" s="125" t="s">
        <v>80</v>
      </c>
      <c r="H381" s="126">
        <v>1.7250000000000001</v>
      </c>
      <c r="I381" s="127"/>
      <c r="L381" s="123"/>
      <c r="M381" s="131"/>
      <c r="N381" s="132"/>
      <c r="O381" s="132"/>
      <c r="P381" s="132"/>
      <c r="Q381" s="132"/>
      <c r="R381" s="132"/>
      <c r="S381" s="132"/>
      <c r="T381" s="133"/>
      <c r="AT381" s="124" t="s">
        <v>79</v>
      </c>
      <c r="AU381" s="124" t="s">
        <v>40</v>
      </c>
      <c r="AV381" s="10" t="s">
        <v>42</v>
      </c>
      <c r="AW381" s="10" t="s">
        <v>17</v>
      </c>
      <c r="AX381" s="10" t="s">
        <v>39</v>
      </c>
      <c r="AY381" s="124" t="s">
        <v>73</v>
      </c>
    </row>
    <row r="382" spans="1:65" s="2" customFormat="1" ht="7" customHeight="1" x14ac:dyDescent="0.2">
      <c r="A382" s="20"/>
      <c r="B382" s="23"/>
      <c r="C382" s="24"/>
      <c r="D382" s="24"/>
      <c r="E382" s="24"/>
      <c r="F382" s="24"/>
      <c r="G382" s="24"/>
      <c r="H382" s="24"/>
      <c r="I382" s="24"/>
      <c r="J382" s="24"/>
      <c r="K382" s="24"/>
      <c r="L382" s="21"/>
      <c r="M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</sheetData>
  <autoFilter ref="C98:K381"/>
  <mergeCells count="12">
    <mergeCell ref="E50:H50"/>
    <mergeCell ref="E52:H52"/>
    <mergeCell ref="E54:H54"/>
    <mergeCell ref="E87:H87"/>
    <mergeCell ref="E89:H89"/>
    <mergeCell ref="E91:H91"/>
    <mergeCell ref="L2:V2"/>
    <mergeCell ref="E7:H7"/>
    <mergeCell ref="E9:H9"/>
    <mergeCell ref="E11:H11"/>
    <mergeCell ref="E20:H20"/>
    <mergeCell ref="E29:H29"/>
  </mergeCells>
  <hyperlinks>
    <hyperlink ref="F105" r:id="rId1"/>
    <hyperlink ref="F109" r:id="rId2"/>
    <hyperlink ref="F113" r:id="rId3"/>
    <hyperlink ref="F120" r:id="rId4"/>
    <hyperlink ref="F127" r:id="rId5"/>
    <hyperlink ref="F134" r:id="rId6"/>
    <hyperlink ref="F137" r:id="rId7"/>
    <hyperlink ref="F140" r:id="rId8"/>
    <hyperlink ref="F143" r:id="rId9"/>
    <hyperlink ref="F146" r:id="rId10"/>
    <hyperlink ref="F152" r:id="rId11"/>
    <hyperlink ref="F156" r:id="rId12"/>
    <hyperlink ref="F163" r:id="rId13"/>
    <hyperlink ref="F171" r:id="rId14"/>
    <hyperlink ref="F188" r:id="rId15"/>
    <hyperlink ref="F196" r:id="rId16"/>
    <hyperlink ref="F203" r:id="rId17"/>
    <hyperlink ref="F213" r:id="rId18"/>
    <hyperlink ref="F227" r:id="rId19"/>
    <hyperlink ref="F230" r:id="rId20"/>
    <hyperlink ref="F235" r:id="rId21"/>
    <hyperlink ref="F238" r:id="rId22"/>
    <hyperlink ref="F246" r:id="rId23"/>
    <hyperlink ref="F265" r:id="rId24"/>
    <hyperlink ref="F273" r:id="rId25"/>
    <hyperlink ref="F276" r:id="rId26"/>
    <hyperlink ref="F278" r:id="rId27"/>
    <hyperlink ref="F280" r:id="rId28"/>
    <hyperlink ref="F283" r:id="rId29"/>
    <hyperlink ref="F285" r:id="rId30"/>
    <hyperlink ref="F291" r:id="rId31"/>
    <hyperlink ref="F294" r:id="rId32"/>
    <hyperlink ref="F296" r:id="rId33"/>
    <hyperlink ref="F300" r:id="rId34"/>
    <hyperlink ref="F304" r:id="rId35"/>
    <hyperlink ref="F317" r:id="rId36"/>
    <hyperlink ref="F331" r:id="rId37"/>
    <hyperlink ref="F333" r:id="rId38"/>
    <hyperlink ref="F335" r:id="rId39"/>
    <hyperlink ref="F338" r:id="rId40"/>
    <hyperlink ref="F341" r:id="rId41"/>
    <hyperlink ref="F346" r:id="rId42"/>
    <hyperlink ref="F350" r:id="rId43"/>
    <hyperlink ref="F352" r:id="rId44"/>
    <hyperlink ref="F356" r:id="rId45"/>
    <hyperlink ref="F378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06 - SO06 - Obnova střele.. (2</vt:lpstr>
      <vt:lpstr>'06 - SO06 - Obnova střele.. (2'!Názvy_tisku</vt:lpstr>
      <vt:lpstr>'06 - SO06 - Obnova střele.. (2'!Oblast_tisku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Daniela Konečná</cp:lastModifiedBy>
  <dcterms:created xsi:type="dcterms:W3CDTF">2022-12-05T15:18:51Z</dcterms:created>
  <dcterms:modified xsi:type="dcterms:W3CDTF">2024-08-29T12:07:28Z</dcterms:modified>
</cp:coreProperties>
</file>