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33 -bez cen - Brno, Vinařického - rekonstrukce kanalizace a vodovodu\"/>
    </mc:Choice>
  </mc:AlternateContent>
  <bookViews>
    <workbookView xWindow="0" yWindow="0" windowWidth="28800" windowHeight="12000"/>
  </bookViews>
  <sheets>
    <sheet name="Rekapitulace stavby" sheetId="1" r:id="rId1"/>
    <sheet name="090 - Vedlejší a ostatní ..." sheetId="2" r:id="rId2"/>
    <sheet name="091 - Náhradní výsadba" sheetId="3" r:id="rId3"/>
    <sheet name="310 - Kanalizační stoky" sheetId="4" r:id="rId4"/>
    <sheet name="320 - Kanalizační přípojky" sheetId="5" r:id="rId5"/>
    <sheet name="330 - Vododvodní řad" sheetId="6" r:id="rId6"/>
    <sheet name="340 - Vododvodní přípojky" sheetId="7" r:id="rId7"/>
    <sheet name="100.3 - Komunikace - odvo..." sheetId="8" r:id="rId8"/>
    <sheet name="100.2 - Komunikace - chod..." sheetId="9" r:id="rId9"/>
    <sheet name="100.1 - Komunikace - vozovka" sheetId="10" r:id="rId10"/>
    <sheet name="Pokyny pro vyplnění" sheetId="11" r:id="rId11"/>
  </sheets>
  <definedNames>
    <definedName name="_xlnm._FilterDatabase" localSheetId="1" hidden="1">'090 - Vedlejší a ostatní ...'!$C$80:$K$168</definedName>
    <definedName name="_xlnm._FilterDatabase" localSheetId="2" hidden="1">'091 - Náhradní výsadba'!$C$81:$K$121</definedName>
    <definedName name="_xlnm._FilterDatabase" localSheetId="9" hidden="1">'100.1 - Komunikace - vozovka'!$C$84:$K$275</definedName>
    <definedName name="_xlnm._FilterDatabase" localSheetId="8" hidden="1">'100.2 - Komunikace - chod...'!$C$83:$K$229</definedName>
    <definedName name="_xlnm._FilterDatabase" localSheetId="7" hidden="1">'100.3 - Komunikace - odvo...'!$C$84:$K$245</definedName>
    <definedName name="_xlnm._FilterDatabase" localSheetId="3" hidden="1">'310 - Kanalizační stoky'!$C$86:$K$457</definedName>
    <definedName name="_xlnm._FilterDatabase" localSheetId="4" hidden="1">'320 - Kanalizační přípojky'!$C$88:$K$694</definedName>
    <definedName name="_xlnm._FilterDatabase" localSheetId="5" hidden="1">'330 - Vododvodní řad'!$C$85:$K$422</definedName>
    <definedName name="_xlnm._FilterDatabase" localSheetId="6" hidden="1">'340 - Vododvodní přípojky'!$C$87:$K$1394</definedName>
    <definedName name="_xlnm.Print_Titles" localSheetId="1">'090 - Vedlejší a ostatní ...'!$80:$80</definedName>
    <definedName name="_xlnm.Print_Titles" localSheetId="2">'091 - Náhradní výsadba'!$81:$81</definedName>
    <definedName name="_xlnm.Print_Titles" localSheetId="9">'100.1 - Komunikace - vozovka'!$84:$84</definedName>
    <definedName name="_xlnm.Print_Titles" localSheetId="8">'100.2 - Komunikace - chod...'!$83:$83</definedName>
    <definedName name="_xlnm.Print_Titles" localSheetId="7">'100.3 - Komunikace - odvo...'!$84:$84</definedName>
    <definedName name="_xlnm.Print_Titles" localSheetId="3">'310 - Kanalizační stoky'!$86:$86</definedName>
    <definedName name="_xlnm.Print_Titles" localSheetId="4">'320 - Kanalizační přípojky'!$88:$88</definedName>
    <definedName name="_xlnm.Print_Titles" localSheetId="5">'330 - Vododvodní řad'!$85:$85</definedName>
    <definedName name="_xlnm.Print_Titles" localSheetId="6">'340 - Vododvodní přípojky'!$87:$87</definedName>
    <definedName name="_xlnm.Print_Titles" localSheetId="0">'Rekapitulace stavby'!$52:$52</definedName>
    <definedName name="_xlnm.Print_Area" localSheetId="1">'090 - Vedlejší a ostatní ...'!$C$4:$J$39,'090 - Vedlejší a ostatní ...'!$C$45:$J$62,'090 - Vedlejší a ostatní ...'!$C$68:$K$168</definedName>
    <definedName name="_xlnm.Print_Area" localSheetId="2">'091 - Náhradní výsadba'!$C$4:$J$39,'091 - Náhradní výsadba'!$C$45:$J$63,'091 - Náhradní výsadba'!$C$69:$K$121</definedName>
    <definedName name="_xlnm.Print_Area" localSheetId="9">'100.1 - Komunikace - vozovka'!$C$4:$J$39,'100.1 - Komunikace - vozovka'!$C$45:$J$66,'100.1 - Komunikace - vozovka'!$C$72:$K$275</definedName>
    <definedName name="_xlnm.Print_Area" localSheetId="8">'100.2 - Komunikace - chod...'!$C$4:$J$39,'100.2 - Komunikace - chod...'!$C$45:$J$65,'100.2 - Komunikace - chod...'!$C$71:$K$229</definedName>
    <definedName name="_xlnm.Print_Area" localSheetId="7">'100.3 - Komunikace - odvo...'!$C$4:$J$39,'100.3 - Komunikace - odvo...'!$C$45:$J$66,'100.3 - Komunikace - odvo...'!$C$72:$K$245</definedName>
    <definedName name="_xlnm.Print_Area" localSheetId="3">'310 - Kanalizační stoky'!$C$4:$J$39,'310 - Kanalizační stoky'!$C$45:$J$68,'310 - Kanalizační stoky'!$C$74:$K$457</definedName>
    <definedName name="_xlnm.Print_Area" localSheetId="4">'320 - Kanalizační přípojky'!$C$4:$J$39,'320 - Kanalizační přípojky'!$C$45:$J$70,'320 - Kanalizační přípojky'!$C$76:$K$694</definedName>
    <definedName name="_xlnm.Print_Area" localSheetId="5">'330 - Vododvodní řad'!$C$4:$J$39,'330 - Vododvodní řad'!$C$45:$J$67,'330 - Vododvodní řad'!$C$73:$K$422</definedName>
    <definedName name="_xlnm.Print_Area" localSheetId="6">'340 - Vododvodní přípojky'!$C$4:$J$39,'340 - Vododvodní přípojky'!$C$45:$J$69,'340 - Vododvodní přípojky'!$C$75:$K$1394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 s="1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59" i="10"/>
  <c r="BH259" i="10"/>
  <c r="BG259" i="10"/>
  <c r="BF259" i="10"/>
  <c r="T259" i="10"/>
  <c r="R259" i="10"/>
  <c r="P259" i="10"/>
  <c r="BI256" i="10"/>
  <c r="BH256" i="10"/>
  <c r="BG256" i="10"/>
  <c r="BF256" i="10"/>
  <c r="T256" i="10"/>
  <c r="R256" i="10"/>
  <c r="P256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6" i="10"/>
  <c r="BH246" i="10"/>
  <c r="BG246" i="10"/>
  <c r="BF246" i="10"/>
  <c r="T246" i="10"/>
  <c r="R246" i="10"/>
  <c r="P246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195" i="10"/>
  <c r="BH195" i="10"/>
  <c r="BG195" i="10"/>
  <c r="BF195" i="10"/>
  <c r="T195" i="10"/>
  <c r="R195" i="10"/>
  <c r="P195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3" i="10"/>
  <c r="BH133" i="10"/>
  <c r="BG133" i="10"/>
  <c r="BF133" i="10"/>
  <c r="T133" i="10"/>
  <c r="R133" i="10"/>
  <c r="P133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5" i="10"/>
  <c r="BH105" i="10"/>
  <c r="BG105" i="10"/>
  <c r="BF105" i="10"/>
  <c r="T105" i="10"/>
  <c r="R105" i="10"/>
  <c r="P105" i="10"/>
  <c r="BI98" i="10"/>
  <c r="BH98" i="10"/>
  <c r="BG98" i="10"/>
  <c r="BF98" i="10"/>
  <c r="T98" i="10"/>
  <c r="R98" i="10"/>
  <c r="P98" i="10"/>
  <c r="BI93" i="10"/>
  <c r="BH93" i="10"/>
  <c r="BG93" i="10"/>
  <c r="BF93" i="10"/>
  <c r="T93" i="10"/>
  <c r="R93" i="10"/>
  <c r="P93" i="10"/>
  <c r="BI88" i="10"/>
  <c r="BH88" i="10"/>
  <c r="BG88" i="10"/>
  <c r="BF88" i="10"/>
  <c r="T88" i="10"/>
  <c r="R88" i="10"/>
  <c r="P88" i="10"/>
  <c r="F79" i="10"/>
  <c r="E77" i="10"/>
  <c r="F52" i="10"/>
  <c r="E50" i="10"/>
  <c r="J24" i="10"/>
  <c r="E24" i="10"/>
  <c r="J82" i="10" s="1"/>
  <c r="J23" i="10"/>
  <c r="J21" i="10"/>
  <c r="E21" i="10"/>
  <c r="J54" i="10" s="1"/>
  <c r="J20" i="10"/>
  <c r="J18" i="10"/>
  <c r="E18" i="10"/>
  <c r="F55" i="10" s="1"/>
  <c r="J17" i="10"/>
  <c r="J15" i="10"/>
  <c r="E15" i="10"/>
  <c r="F81" i="10" s="1"/>
  <c r="J14" i="10"/>
  <c r="J52" i="10"/>
  <c r="E7" i="10"/>
  <c r="E75" i="10"/>
  <c r="J37" i="9"/>
  <c r="J36" i="9"/>
  <c r="AY62" i="1" s="1"/>
  <c r="J35" i="9"/>
  <c r="AX62" i="1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7" i="9"/>
  <c r="BH197" i="9"/>
  <c r="BG197" i="9"/>
  <c r="BF197" i="9"/>
  <c r="T197" i="9"/>
  <c r="R197" i="9"/>
  <c r="P197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17" i="9"/>
  <c r="BH117" i="9"/>
  <c r="BG117" i="9"/>
  <c r="BF117" i="9"/>
  <c r="T117" i="9"/>
  <c r="R117" i="9"/>
  <c r="P117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4" i="9"/>
  <c r="BH104" i="9"/>
  <c r="BG104" i="9"/>
  <c r="BF104" i="9"/>
  <c r="T104" i="9"/>
  <c r="R104" i="9"/>
  <c r="P104" i="9"/>
  <c r="BI99" i="9"/>
  <c r="BH99" i="9"/>
  <c r="BG99" i="9"/>
  <c r="BF99" i="9"/>
  <c r="T99" i="9"/>
  <c r="R99" i="9"/>
  <c r="P99" i="9"/>
  <c r="BI92" i="9"/>
  <c r="BH92" i="9"/>
  <c r="BG92" i="9"/>
  <c r="BF92" i="9"/>
  <c r="T92" i="9"/>
  <c r="R92" i="9"/>
  <c r="P92" i="9"/>
  <c r="BI87" i="9"/>
  <c r="BH87" i="9"/>
  <c r="BG87" i="9"/>
  <c r="BF87" i="9"/>
  <c r="T87" i="9"/>
  <c r="R87" i="9"/>
  <c r="P87" i="9"/>
  <c r="F78" i="9"/>
  <c r="E76" i="9"/>
  <c r="F52" i="9"/>
  <c r="E50" i="9"/>
  <c r="J24" i="9"/>
  <c r="E24" i="9"/>
  <c r="J55" i="9"/>
  <c r="J23" i="9"/>
  <c r="J21" i="9"/>
  <c r="E21" i="9"/>
  <c r="J54" i="9"/>
  <c r="J20" i="9"/>
  <c r="J18" i="9"/>
  <c r="E18" i="9"/>
  <c r="F81" i="9"/>
  <c r="J17" i="9"/>
  <c r="J15" i="9"/>
  <c r="E15" i="9"/>
  <c r="F80" i="9"/>
  <c r="J14" i="9"/>
  <c r="J78" i="9"/>
  <c r="E7" i="9"/>
  <c r="E74" i="9"/>
  <c r="J37" i="8"/>
  <c r="J36" i="8"/>
  <c r="AY61" i="1"/>
  <c r="J35" i="8"/>
  <c r="AX61" i="1" s="1"/>
  <c r="BI244" i="8"/>
  <c r="BH244" i="8"/>
  <c r="BG244" i="8"/>
  <c r="BF244" i="8"/>
  <c r="T244" i="8"/>
  <c r="T243" i="8"/>
  <c r="R244" i="8"/>
  <c r="R243" i="8" s="1"/>
  <c r="P244" i="8"/>
  <c r="P243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R223" i="8"/>
  <c r="P223" i="8"/>
  <c r="BI220" i="8"/>
  <c r="BH220" i="8"/>
  <c r="BG220" i="8"/>
  <c r="BF220" i="8"/>
  <c r="T220" i="8"/>
  <c r="R220" i="8"/>
  <c r="P220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0" i="8"/>
  <c r="BH210" i="8"/>
  <c r="BG210" i="8"/>
  <c r="BF210" i="8"/>
  <c r="T210" i="8"/>
  <c r="R210" i="8"/>
  <c r="P210" i="8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3" i="8"/>
  <c r="BH103" i="8"/>
  <c r="BG103" i="8"/>
  <c r="BF103" i="8"/>
  <c r="T103" i="8"/>
  <c r="R103" i="8"/>
  <c r="P103" i="8"/>
  <c r="BI99" i="8"/>
  <c r="BH99" i="8"/>
  <c r="BG99" i="8"/>
  <c r="BF99" i="8"/>
  <c r="T99" i="8"/>
  <c r="R99" i="8"/>
  <c r="P99" i="8"/>
  <c r="BI95" i="8"/>
  <c r="BH95" i="8"/>
  <c r="BG95" i="8"/>
  <c r="BF95" i="8"/>
  <c r="T95" i="8"/>
  <c r="R95" i="8"/>
  <c r="P95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F79" i="8"/>
  <c r="E77" i="8"/>
  <c r="F52" i="8"/>
  <c r="E50" i="8"/>
  <c r="J24" i="8"/>
  <c r="E24" i="8"/>
  <c r="J82" i="8"/>
  <c r="J23" i="8"/>
  <c r="J21" i="8"/>
  <c r="E21" i="8"/>
  <c r="J81" i="8"/>
  <c r="J20" i="8"/>
  <c r="J18" i="8"/>
  <c r="E18" i="8"/>
  <c r="F82" i="8"/>
  <c r="J17" i="8"/>
  <c r="J15" i="8"/>
  <c r="E15" i="8"/>
  <c r="F54" i="8"/>
  <c r="J14" i="8"/>
  <c r="J79" i="8"/>
  <c r="E7" i="8"/>
  <c r="E48" i="8"/>
  <c r="J37" i="7"/>
  <c r="J36" i="7"/>
  <c r="AY60" i="1"/>
  <c r="J35" i="7"/>
  <c r="AX60" i="1" s="1"/>
  <c r="BI1394" i="7"/>
  <c r="BH1394" i="7"/>
  <c r="BG1394" i="7"/>
  <c r="BF1394" i="7"/>
  <c r="T1394" i="7"/>
  <c r="R1394" i="7"/>
  <c r="P1394" i="7"/>
  <c r="BI1390" i="7"/>
  <c r="BH1390" i="7"/>
  <c r="BG1390" i="7"/>
  <c r="BF1390" i="7"/>
  <c r="T1390" i="7"/>
  <c r="R1390" i="7"/>
  <c r="P1390" i="7"/>
  <c r="BI1388" i="7"/>
  <c r="BH1388" i="7"/>
  <c r="BG1388" i="7"/>
  <c r="BF1388" i="7"/>
  <c r="T1388" i="7"/>
  <c r="R1388" i="7"/>
  <c r="P1388" i="7"/>
  <c r="BI1382" i="7"/>
  <c r="BH1382" i="7"/>
  <c r="BG1382" i="7"/>
  <c r="BF1382" i="7"/>
  <c r="T1382" i="7"/>
  <c r="R1382" i="7"/>
  <c r="P1382" i="7"/>
  <c r="BI1379" i="7"/>
  <c r="BH1379" i="7"/>
  <c r="BG1379" i="7"/>
  <c r="BF1379" i="7"/>
  <c r="T1379" i="7"/>
  <c r="R1379" i="7"/>
  <c r="P1379" i="7"/>
  <c r="BI1376" i="7"/>
  <c r="BH1376" i="7"/>
  <c r="BG1376" i="7"/>
  <c r="BF1376" i="7"/>
  <c r="T1376" i="7"/>
  <c r="R1376" i="7"/>
  <c r="P1376" i="7"/>
  <c r="BI1372" i="7"/>
  <c r="BH1372" i="7"/>
  <c r="BG1372" i="7"/>
  <c r="BF1372" i="7"/>
  <c r="T1372" i="7"/>
  <c r="R1372" i="7"/>
  <c r="P1372" i="7"/>
  <c r="BI1368" i="7"/>
  <c r="BH1368" i="7"/>
  <c r="BG1368" i="7"/>
  <c r="BF1368" i="7"/>
  <c r="T1368" i="7"/>
  <c r="R1368" i="7"/>
  <c r="P1368" i="7"/>
  <c r="BI1366" i="7"/>
  <c r="BH1366" i="7"/>
  <c r="BG1366" i="7"/>
  <c r="BF1366" i="7"/>
  <c r="T1366" i="7"/>
  <c r="R1366" i="7"/>
  <c r="P1366" i="7"/>
  <c r="BI1363" i="7"/>
  <c r="BH1363" i="7"/>
  <c r="BG1363" i="7"/>
  <c r="BF1363" i="7"/>
  <c r="T1363" i="7"/>
  <c r="R1363" i="7"/>
  <c r="P1363" i="7"/>
  <c r="BI1359" i="7"/>
  <c r="BH1359" i="7"/>
  <c r="BG1359" i="7"/>
  <c r="BF1359" i="7"/>
  <c r="T1359" i="7"/>
  <c r="R1359" i="7"/>
  <c r="P1359" i="7"/>
  <c r="BI1355" i="7"/>
  <c r="BH1355" i="7"/>
  <c r="BG1355" i="7"/>
  <c r="BF1355" i="7"/>
  <c r="T1355" i="7"/>
  <c r="R1355" i="7"/>
  <c r="P1355" i="7"/>
  <c r="BI1351" i="7"/>
  <c r="BH1351" i="7"/>
  <c r="BG1351" i="7"/>
  <c r="BF1351" i="7"/>
  <c r="T1351" i="7"/>
  <c r="R1351" i="7"/>
  <c r="P1351" i="7"/>
  <c r="BI1348" i="7"/>
  <c r="BH1348" i="7"/>
  <c r="BG1348" i="7"/>
  <c r="BF1348" i="7"/>
  <c r="T1348" i="7"/>
  <c r="R1348" i="7"/>
  <c r="P1348" i="7"/>
  <c r="BI1345" i="7"/>
  <c r="BH1345" i="7"/>
  <c r="BG1345" i="7"/>
  <c r="BF1345" i="7"/>
  <c r="T1345" i="7"/>
  <c r="R1345" i="7"/>
  <c r="P1345" i="7"/>
  <c r="BI1343" i="7"/>
  <c r="BH1343" i="7"/>
  <c r="BG1343" i="7"/>
  <c r="BF1343" i="7"/>
  <c r="T1343" i="7"/>
  <c r="R1343" i="7"/>
  <c r="P1343" i="7"/>
  <c r="BI1341" i="7"/>
  <c r="BH1341" i="7"/>
  <c r="BG1341" i="7"/>
  <c r="BF1341" i="7"/>
  <c r="T1341" i="7"/>
  <c r="R1341" i="7"/>
  <c r="P1341" i="7"/>
  <c r="BI1338" i="7"/>
  <c r="BH1338" i="7"/>
  <c r="BG1338" i="7"/>
  <c r="BF1338" i="7"/>
  <c r="T1338" i="7"/>
  <c r="R1338" i="7"/>
  <c r="P1338" i="7"/>
  <c r="BI1334" i="7"/>
  <c r="BH1334" i="7"/>
  <c r="BG1334" i="7"/>
  <c r="BF1334" i="7"/>
  <c r="T1334" i="7"/>
  <c r="R1334" i="7"/>
  <c r="P1334" i="7"/>
  <c r="BI1322" i="7"/>
  <c r="BH1322" i="7"/>
  <c r="BG1322" i="7"/>
  <c r="BF1322" i="7"/>
  <c r="T1322" i="7"/>
  <c r="R1322" i="7"/>
  <c r="P1322" i="7"/>
  <c r="BI1311" i="7"/>
  <c r="BH1311" i="7"/>
  <c r="BG1311" i="7"/>
  <c r="BF1311" i="7"/>
  <c r="T1311" i="7"/>
  <c r="R1311" i="7"/>
  <c r="P1311" i="7"/>
  <c r="BI1300" i="7"/>
  <c r="BH1300" i="7"/>
  <c r="BG1300" i="7"/>
  <c r="BF1300" i="7"/>
  <c r="T1300" i="7"/>
  <c r="R1300" i="7"/>
  <c r="P1300" i="7"/>
  <c r="BI1289" i="7"/>
  <c r="BH1289" i="7"/>
  <c r="BG1289" i="7"/>
  <c r="BF1289" i="7"/>
  <c r="T1289" i="7"/>
  <c r="R1289" i="7"/>
  <c r="P1289" i="7"/>
  <c r="BI1278" i="7"/>
  <c r="BH1278" i="7"/>
  <c r="BG1278" i="7"/>
  <c r="BF1278" i="7"/>
  <c r="T1278" i="7"/>
  <c r="R1278" i="7"/>
  <c r="P1278" i="7"/>
  <c r="BI1267" i="7"/>
  <c r="BH1267" i="7"/>
  <c r="BG1267" i="7"/>
  <c r="BF1267" i="7"/>
  <c r="T1267" i="7"/>
  <c r="R1267" i="7"/>
  <c r="P1267" i="7"/>
  <c r="BI1256" i="7"/>
  <c r="BH1256" i="7"/>
  <c r="BG1256" i="7"/>
  <c r="BF1256" i="7"/>
  <c r="T1256" i="7"/>
  <c r="R1256" i="7"/>
  <c r="P1256" i="7"/>
  <c r="BI1245" i="7"/>
  <c r="BH1245" i="7"/>
  <c r="BG1245" i="7"/>
  <c r="BF1245" i="7"/>
  <c r="T1245" i="7"/>
  <c r="R1245" i="7"/>
  <c r="P1245" i="7"/>
  <c r="BI1234" i="7"/>
  <c r="BH1234" i="7"/>
  <c r="BG1234" i="7"/>
  <c r="BF1234" i="7"/>
  <c r="T1234" i="7"/>
  <c r="R1234" i="7"/>
  <c r="P1234" i="7"/>
  <c r="BI1223" i="7"/>
  <c r="BH1223" i="7"/>
  <c r="BG1223" i="7"/>
  <c r="BF1223" i="7"/>
  <c r="T1223" i="7"/>
  <c r="R1223" i="7"/>
  <c r="P1223" i="7"/>
  <c r="BI1212" i="7"/>
  <c r="BH1212" i="7"/>
  <c r="BG1212" i="7"/>
  <c r="BF1212" i="7"/>
  <c r="T1212" i="7"/>
  <c r="R1212" i="7"/>
  <c r="P1212" i="7"/>
  <c r="BI1201" i="7"/>
  <c r="BH1201" i="7"/>
  <c r="BG1201" i="7"/>
  <c r="BF1201" i="7"/>
  <c r="T1201" i="7"/>
  <c r="R1201" i="7"/>
  <c r="P1201" i="7"/>
  <c r="BI1190" i="7"/>
  <c r="BH1190" i="7"/>
  <c r="BG1190" i="7"/>
  <c r="BF1190" i="7"/>
  <c r="T1190" i="7"/>
  <c r="R1190" i="7"/>
  <c r="P1190" i="7"/>
  <c r="BI1179" i="7"/>
  <c r="BH1179" i="7"/>
  <c r="BG1179" i="7"/>
  <c r="BF1179" i="7"/>
  <c r="T1179" i="7"/>
  <c r="R1179" i="7"/>
  <c r="P1179" i="7"/>
  <c r="BI1168" i="7"/>
  <c r="BH1168" i="7"/>
  <c r="BG1168" i="7"/>
  <c r="BF1168" i="7"/>
  <c r="T1168" i="7"/>
  <c r="R1168" i="7"/>
  <c r="P1168" i="7"/>
  <c r="BI1161" i="7"/>
  <c r="BH1161" i="7"/>
  <c r="BG1161" i="7"/>
  <c r="BF1161" i="7"/>
  <c r="T1161" i="7"/>
  <c r="R1161" i="7"/>
  <c r="P1161" i="7"/>
  <c r="BI1158" i="7"/>
  <c r="BH1158" i="7"/>
  <c r="BG1158" i="7"/>
  <c r="BF1158" i="7"/>
  <c r="T1158" i="7"/>
  <c r="R1158" i="7"/>
  <c r="P1158" i="7"/>
  <c r="BI1156" i="7"/>
  <c r="BH1156" i="7"/>
  <c r="BG1156" i="7"/>
  <c r="BF1156" i="7"/>
  <c r="T1156" i="7"/>
  <c r="R1156" i="7"/>
  <c r="P1156" i="7"/>
  <c r="BI1154" i="7"/>
  <c r="BH1154" i="7"/>
  <c r="BG1154" i="7"/>
  <c r="BF1154" i="7"/>
  <c r="T1154" i="7"/>
  <c r="R1154" i="7"/>
  <c r="P1154" i="7"/>
  <c r="BI1151" i="7"/>
  <c r="BH1151" i="7"/>
  <c r="BG1151" i="7"/>
  <c r="BF1151" i="7"/>
  <c r="T1151" i="7"/>
  <c r="R1151" i="7"/>
  <c r="P1151" i="7"/>
  <c r="BI1149" i="7"/>
  <c r="BH1149" i="7"/>
  <c r="BG1149" i="7"/>
  <c r="BF1149" i="7"/>
  <c r="T1149" i="7"/>
  <c r="R1149" i="7"/>
  <c r="P1149" i="7"/>
  <c r="BI1147" i="7"/>
  <c r="BH1147" i="7"/>
  <c r="BG1147" i="7"/>
  <c r="BF1147" i="7"/>
  <c r="T1147" i="7"/>
  <c r="R1147" i="7"/>
  <c r="P1147" i="7"/>
  <c r="BI1145" i="7"/>
  <c r="BH1145" i="7"/>
  <c r="BG1145" i="7"/>
  <c r="BF1145" i="7"/>
  <c r="T1145" i="7"/>
  <c r="R1145" i="7"/>
  <c r="P1145" i="7"/>
  <c r="BI1143" i="7"/>
  <c r="BH1143" i="7"/>
  <c r="BG1143" i="7"/>
  <c r="BF1143" i="7"/>
  <c r="T1143" i="7"/>
  <c r="R1143" i="7"/>
  <c r="P1143" i="7"/>
  <c r="BI1140" i="7"/>
  <c r="BH1140" i="7"/>
  <c r="BG1140" i="7"/>
  <c r="BF1140" i="7"/>
  <c r="T1140" i="7"/>
  <c r="R1140" i="7"/>
  <c r="P1140" i="7"/>
  <c r="BI1138" i="7"/>
  <c r="BH1138" i="7"/>
  <c r="BG1138" i="7"/>
  <c r="BF1138" i="7"/>
  <c r="T1138" i="7"/>
  <c r="R1138" i="7"/>
  <c r="P1138" i="7"/>
  <c r="BI1131" i="7"/>
  <c r="BH1131" i="7"/>
  <c r="BG1131" i="7"/>
  <c r="BF1131" i="7"/>
  <c r="T1131" i="7"/>
  <c r="R1131" i="7"/>
  <c r="P1131" i="7"/>
  <c r="BI1129" i="7"/>
  <c r="BH1129" i="7"/>
  <c r="BG1129" i="7"/>
  <c r="BF1129" i="7"/>
  <c r="T1129" i="7"/>
  <c r="R1129" i="7"/>
  <c r="P1129" i="7"/>
  <c r="BI1125" i="7"/>
  <c r="BH1125" i="7"/>
  <c r="BG1125" i="7"/>
  <c r="BF1125" i="7"/>
  <c r="T1125" i="7"/>
  <c r="R1125" i="7"/>
  <c r="P1125" i="7"/>
  <c r="BI1122" i="7"/>
  <c r="BH1122" i="7"/>
  <c r="BG1122" i="7"/>
  <c r="BF1122" i="7"/>
  <c r="T1122" i="7"/>
  <c r="R1122" i="7"/>
  <c r="P1122" i="7"/>
  <c r="BI1119" i="7"/>
  <c r="BH1119" i="7"/>
  <c r="BG1119" i="7"/>
  <c r="BF1119" i="7"/>
  <c r="T1119" i="7"/>
  <c r="R1119" i="7"/>
  <c r="P1119" i="7"/>
  <c r="BI1115" i="7"/>
  <c r="BH1115" i="7"/>
  <c r="BG1115" i="7"/>
  <c r="BF1115" i="7"/>
  <c r="T1115" i="7"/>
  <c r="R1115" i="7"/>
  <c r="P1115" i="7"/>
  <c r="BI1111" i="7"/>
  <c r="BH1111" i="7"/>
  <c r="BG1111" i="7"/>
  <c r="BF1111" i="7"/>
  <c r="T1111" i="7"/>
  <c r="R1111" i="7"/>
  <c r="P1111" i="7"/>
  <c r="BI1109" i="7"/>
  <c r="BH1109" i="7"/>
  <c r="BG1109" i="7"/>
  <c r="BF1109" i="7"/>
  <c r="T1109" i="7"/>
  <c r="R1109" i="7"/>
  <c r="P1109" i="7"/>
  <c r="BI1105" i="7"/>
  <c r="BH1105" i="7"/>
  <c r="BG1105" i="7"/>
  <c r="BF1105" i="7"/>
  <c r="T1105" i="7"/>
  <c r="R1105" i="7"/>
  <c r="P1105" i="7"/>
  <c r="BI1102" i="7"/>
  <c r="BH1102" i="7"/>
  <c r="BG1102" i="7"/>
  <c r="BF1102" i="7"/>
  <c r="T1102" i="7"/>
  <c r="R1102" i="7"/>
  <c r="P1102" i="7"/>
  <c r="BI1099" i="7"/>
  <c r="BH1099" i="7"/>
  <c r="BG1099" i="7"/>
  <c r="BF1099" i="7"/>
  <c r="T1099" i="7"/>
  <c r="R1099" i="7"/>
  <c r="P1099" i="7"/>
  <c r="BI1096" i="7"/>
  <c r="BH1096" i="7"/>
  <c r="BG1096" i="7"/>
  <c r="BF1096" i="7"/>
  <c r="T1096" i="7"/>
  <c r="R1096" i="7"/>
  <c r="P1096" i="7"/>
  <c r="BI1092" i="7"/>
  <c r="BH1092" i="7"/>
  <c r="BG1092" i="7"/>
  <c r="BF1092" i="7"/>
  <c r="T1092" i="7"/>
  <c r="R1092" i="7"/>
  <c r="P1092" i="7"/>
  <c r="BI1089" i="7"/>
  <c r="BH1089" i="7"/>
  <c r="BG1089" i="7"/>
  <c r="BF1089" i="7"/>
  <c r="T1089" i="7"/>
  <c r="R1089" i="7"/>
  <c r="P1089" i="7"/>
  <c r="BI1082" i="7"/>
  <c r="BH1082" i="7"/>
  <c r="BG1082" i="7"/>
  <c r="BF1082" i="7"/>
  <c r="T1082" i="7"/>
  <c r="R1082" i="7"/>
  <c r="P1082" i="7"/>
  <c r="BI1079" i="7"/>
  <c r="BH1079" i="7"/>
  <c r="BG1079" i="7"/>
  <c r="BF1079" i="7"/>
  <c r="T1079" i="7"/>
  <c r="R1079" i="7"/>
  <c r="P1079" i="7"/>
  <c r="BI1077" i="7"/>
  <c r="BH1077" i="7"/>
  <c r="BG1077" i="7"/>
  <c r="BF1077" i="7"/>
  <c r="T1077" i="7"/>
  <c r="R1077" i="7"/>
  <c r="P1077" i="7"/>
  <c r="BI1074" i="7"/>
  <c r="BH1074" i="7"/>
  <c r="BG1074" i="7"/>
  <c r="BF1074" i="7"/>
  <c r="T1074" i="7"/>
  <c r="R1074" i="7"/>
  <c r="P1074" i="7"/>
  <c r="BI1070" i="7"/>
  <c r="BH1070" i="7"/>
  <c r="BG1070" i="7"/>
  <c r="BF1070" i="7"/>
  <c r="T1070" i="7"/>
  <c r="R1070" i="7"/>
  <c r="P1070" i="7"/>
  <c r="BI1067" i="7"/>
  <c r="BH1067" i="7"/>
  <c r="BG1067" i="7"/>
  <c r="BF1067" i="7"/>
  <c r="T1067" i="7"/>
  <c r="R1067" i="7"/>
  <c r="P1067" i="7"/>
  <c r="BI1065" i="7"/>
  <c r="BH1065" i="7"/>
  <c r="BG1065" i="7"/>
  <c r="BF1065" i="7"/>
  <c r="T1065" i="7"/>
  <c r="R1065" i="7"/>
  <c r="P1065" i="7"/>
  <c r="BI1061" i="7"/>
  <c r="BH1061" i="7"/>
  <c r="BG1061" i="7"/>
  <c r="BF1061" i="7"/>
  <c r="T1061" i="7"/>
  <c r="R1061" i="7"/>
  <c r="P1061" i="7"/>
  <c r="BI1058" i="7"/>
  <c r="BH1058" i="7"/>
  <c r="BG1058" i="7"/>
  <c r="BF1058" i="7"/>
  <c r="T1058" i="7"/>
  <c r="R1058" i="7"/>
  <c r="P1058" i="7"/>
  <c r="BI1055" i="7"/>
  <c r="BH1055" i="7"/>
  <c r="BG1055" i="7"/>
  <c r="BF1055" i="7"/>
  <c r="T1055" i="7"/>
  <c r="R1055" i="7"/>
  <c r="P1055" i="7"/>
  <c r="BI1051" i="7"/>
  <c r="BH1051" i="7"/>
  <c r="BG1051" i="7"/>
  <c r="BF1051" i="7"/>
  <c r="T1051" i="7"/>
  <c r="R1051" i="7"/>
  <c r="P1051" i="7"/>
  <c r="BI1048" i="7"/>
  <c r="BH1048" i="7"/>
  <c r="BG1048" i="7"/>
  <c r="BF1048" i="7"/>
  <c r="T1048" i="7"/>
  <c r="R1048" i="7"/>
  <c r="P1048" i="7"/>
  <c r="BI1042" i="7"/>
  <c r="BH1042" i="7"/>
  <c r="BG1042" i="7"/>
  <c r="BF1042" i="7"/>
  <c r="T1042" i="7"/>
  <c r="R1042" i="7"/>
  <c r="P1042" i="7"/>
  <c r="BI1040" i="7"/>
  <c r="BH1040" i="7"/>
  <c r="BG1040" i="7"/>
  <c r="BF1040" i="7"/>
  <c r="T1040" i="7"/>
  <c r="R1040" i="7"/>
  <c r="P1040" i="7"/>
  <c r="BI1036" i="7"/>
  <c r="BH1036" i="7"/>
  <c r="BG1036" i="7"/>
  <c r="BF1036" i="7"/>
  <c r="T1036" i="7"/>
  <c r="R1036" i="7"/>
  <c r="P1036" i="7"/>
  <c r="BI1033" i="7"/>
  <c r="BH1033" i="7"/>
  <c r="BG1033" i="7"/>
  <c r="BF1033" i="7"/>
  <c r="T1033" i="7"/>
  <c r="R1033" i="7"/>
  <c r="P1033" i="7"/>
  <c r="BI752" i="7"/>
  <c r="BH752" i="7"/>
  <c r="BG752" i="7"/>
  <c r="BF752" i="7"/>
  <c r="T752" i="7"/>
  <c r="R752" i="7"/>
  <c r="P752" i="7"/>
  <c r="BI750" i="7"/>
  <c r="BH750" i="7"/>
  <c r="BG750" i="7"/>
  <c r="BF750" i="7"/>
  <c r="T750" i="7"/>
  <c r="R750" i="7"/>
  <c r="P750" i="7"/>
  <c r="BI746" i="7"/>
  <c r="BH746" i="7"/>
  <c r="BG746" i="7"/>
  <c r="BF746" i="7"/>
  <c r="T746" i="7"/>
  <c r="R746" i="7"/>
  <c r="P746" i="7"/>
  <c r="BI741" i="7"/>
  <c r="BH741" i="7"/>
  <c r="BG741" i="7"/>
  <c r="BF741" i="7"/>
  <c r="T741" i="7"/>
  <c r="R741" i="7"/>
  <c r="P741" i="7"/>
  <c r="BI738" i="7"/>
  <c r="BH738" i="7"/>
  <c r="BG738" i="7"/>
  <c r="BF738" i="7"/>
  <c r="T738" i="7"/>
  <c r="R738" i="7"/>
  <c r="P738" i="7"/>
  <c r="BI733" i="7"/>
  <c r="BH733" i="7"/>
  <c r="BG733" i="7"/>
  <c r="BF733" i="7"/>
  <c r="T733" i="7"/>
  <c r="R733" i="7"/>
  <c r="P733" i="7"/>
  <c r="BI730" i="7"/>
  <c r="BH730" i="7"/>
  <c r="BG730" i="7"/>
  <c r="BF730" i="7"/>
  <c r="T730" i="7"/>
  <c r="R730" i="7"/>
  <c r="P730" i="7"/>
  <c r="BI456" i="7"/>
  <c r="BH456" i="7"/>
  <c r="BG456" i="7"/>
  <c r="BF456" i="7"/>
  <c r="T456" i="7"/>
  <c r="R456" i="7"/>
  <c r="P456" i="7"/>
  <c r="BI450" i="7"/>
  <c r="BH450" i="7"/>
  <c r="BG450" i="7"/>
  <c r="BF450" i="7"/>
  <c r="T450" i="7"/>
  <c r="R450" i="7"/>
  <c r="P450" i="7"/>
  <c r="BI447" i="7"/>
  <c r="BH447" i="7"/>
  <c r="BG447" i="7"/>
  <c r="BF447" i="7"/>
  <c r="T447" i="7"/>
  <c r="R447" i="7"/>
  <c r="P447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0" i="7"/>
  <c r="BH140" i="7"/>
  <c r="BG140" i="7"/>
  <c r="BF140" i="7"/>
  <c r="T140" i="7"/>
  <c r="R140" i="7"/>
  <c r="P140" i="7"/>
  <c r="BI132" i="7"/>
  <c r="BH132" i="7"/>
  <c r="BG132" i="7"/>
  <c r="BF132" i="7"/>
  <c r="T132" i="7"/>
  <c r="R132" i="7"/>
  <c r="P132" i="7"/>
  <c r="BI124" i="7"/>
  <c r="BH124" i="7"/>
  <c r="BG124" i="7"/>
  <c r="BF124" i="7"/>
  <c r="T124" i="7"/>
  <c r="R124" i="7"/>
  <c r="P124" i="7"/>
  <c r="BI116" i="7"/>
  <c r="BH116" i="7"/>
  <c r="BG116" i="7"/>
  <c r="BF116" i="7"/>
  <c r="T116" i="7"/>
  <c r="R116" i="7"/>
  <c r="P116" i="7"/>
  <c r="BI110" i="7"/>
  <c r="BH110" i="7"/>
  <c r="BG110" i="7"/>
  <c r="BF110" i="7"/>
  <c r="T110" i="7"/>
  <c r="R110" i="7"/>
  <c r="P110" i="7"/>
  <c r="BI104" i="7"/>
  <c r="BH104" i="7"/>
  <c r="BG104" i="7"/>
  <c r="BF104" i="7"/>
  <c r="T104" i="7"/>
  <c r="R104" i="7"/>
  <c r="P104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55" i="7" s="1"/>
  <c r="J23" i="7"/>
  <c r="J18" i="7"/>
  <c r="E18" i="7"/>
  <c r="F55" i="7" s="1"/>
  <c r="J17" i="7"/>
  <c r="J82" i="7"/>
  <c r="E7" i="7"/>
  <c r="E78" i="7"/>
  <c r="J37" i="6"/>
  <c r="J36" i="6"/>
  <c r="AY59" i="1" s="1"/>
  <c r="J35" i="6"/>
  <c r="AX59" i="1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7" i="6"/>
  <c r="BH407" i="6"/>
  <c r="BG407" i="6"/>
  <c r="BF407" i="6"/>
  <c r="T407" i="6"/>
  <c r="R407" i="6"/>
  <c r="P407" i="6"/>
  <c r="BI405" i="6"/>
  <c r="BH405" i="6"/>
  <c r="BG405" i="6"/>
  <c r="BF405" i="6"/>
  <c r="T405" i="6"/>
  <c r="R405" i="6"/>
  <c r="P405" i="6"/>
  <c r="BI401" i="6"/>
  <c r="BH401" i="6"/>
  <c r="BG401" i="6"/>
  <c r="BF401" i="6"/>
  <c r="T401" i="6"/>
  <c r="R401" i="6"/>
  <c r="P401" i="6"/>
  <c r="BI397" i="6"/>
  <c r="BH397" i="6"/>
  <c r="BG397" i="6"/>
  <c r="BF397" i="6"/>
  <c r="T397" i="6"/>
  <c r="R397" i="6"/>
  <c r="P397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1" i="6"/>
  <c r="BH381" i="6"/>
  <c r="BG381" i="6"/>
  <c r="BF381" i="6"/>
  <c r="T381" i="6"/>
  <c r="R381" i="6"/>
  <c r="P381" i="6"/>
  <c r="BI379" i="6"/>
  <c r="BH379" i="6"/>
  <c r="BG379" i="6"/>
  <c r="BF379" i="6"/>
  <c r="T379" i="6"/>
  <c r="R379" i="6"/>
  <c r="P379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9" i="6"/>
  <c r="BH339" i="6"/>
  <c r="BG339" i="6"/>
  <c r="BF339" i="6"/>
  <c r="T339" i="6"/>
  <c r="R339" i="6"/>
  <c r="P339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1" i="6"/>
  <c r="BH301" i="6"/>
  <c r="BG301" i="6"/>
  <c r="BF301" i="6"/>
  <c r="T301" i="6"/>
  <c r="R301" i="6"/>
  <c r="P301" i="6"/>
  <c r="BI298" i="6"/>
  <c r="BH298" i="6"/>
  <c r="BG298" i="6"/>
  <c r="BF298" i="6"/>
  <c r="T298" i="6"/>
  <c r="R298" i="6"/>
  <c r="P298" i="6"/>
  <c r="BI294" i="6"/>
  <c r="BH294" i="6"/>
  <c r="BG294" i="6"/>
  <c r="BF294" i="6"/>
  <c r="T294" i="6"/>
  <c r="R294" i="6"/>
  <c r="P294" i="6"/>
  <c r="BI291" i="6"/>
  <c r="BH291" i="6"/>
  <c r="BG291" i="6"/>
  <c r="BF291" i="6"/>
  <c r="T291" i="6"/>
  <c r="R291" i="6"/>
  <c r="P291" i="6"/>
  <c r="BI285" i="6"/>
  <c r="BH285" i="6"/>
  <c r="BG285" i="6"/>
  <c r="BF285" i="6"/>
  <c r="T285" i="6"/>
  <c r="R285" i="6"/>
  <c r="P285" i="6"/>
  <c r="BI280" i="6"/>
  <c r="BH280" i="6"/>
  <c r="BG280" i="6"/>
  <c r="BF280" i="6"/>
  <c r="T280" i="6"/>
  <c r="R280" i="6"/>
  <c r="P280" i="6"/>
  <c r="BI276" i="6"/>
  <c r="BH276" i="6"/>
  <c r="BG276" i="6"/>
  <c r="BF276" i="6"/>
  <c r="T276" i="6"/>
  <c r="R276" i="6"/>
  <c r="P276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8" i="6"/>
  <c r="BH178" i="6"/>
  <c r="BG178" i="6"/>
  <c r="BF178" i="6"/>
  <c r="T178" i="6"/>
  <c r="R178" i="6"/>
  <c r="P178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6" i="6"/>
  <c r="BH126" i="6"/>
  <c r="BG126" i="6"/>
  <c r="BF126" i="6"/>
  <c r="T126" i="6"/>
  <c r="R126" i="6"/>
  <c r="P126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4" i="6"/>
  <c r="BH94" i="6"/>
  <c r="BG94" i="6"/>
  <c r="BF94" i="6"/>
  <c r="T94" i="6"/>
  <c r="R94" i="6"/>
  <c r="P94" i="6"/>
  <c r="BI89" i="6"/>
  <c r="BH89" i="6"/>
  <c r="BG89" i="6"/>
  <c r="BF89" i="6"/>
  <c r="T89" i="6"/>
  <c r="R89" i="6"/>
  <c r="P89" i="6"/>
  <c r="J82" i="6"/>
  <c r="F82" i="6"/>
  <c r="F80" i="6"/>
  <c r="E78" i="6"/>
  <c r="J54" i="6"/>
  <c r="F54" i="6"/>
  <c r="F52" i="6"/>
  <c r="E50" i="6"/>
  <c r="J24" i="6"/>
  <c r="E24" i="6"/>
  <c r="J55" i="6"/>
  <c r="J23" i="6"/>
  <c r="J18" i="6"/>
  <c r="E18" i="6"/>
  <c r="F83" i="6"/>
  <c r="J17" i="6"/>
  <c r="J80" i="6"/>
  <c r="E7" i="6"/>
  <c r="E76" i="6"/>
  <c r="J37" i="5"/>
  <c r="J36" i="5"/>
  <c r="AY58" i="1"/>
  <c r="J35" i="5"/>
  <c r="AX58" i="1"/>
  <c r="BI692" i="5"/>
  <c r="BH692" i="5"/>
  <c r="BG692" i="5"/>
  <c r="BF692" i="5"/>
  <c r="T692" i="5"/>
  <c r="R692" i="5"/>
  <c r="P692" i="5"/>
  <c r="BI688" i="5"/>
  <c r="BH688" i="5"/>
  <c r="BG688" i="5"/>
  <c r="BF688" i="5"/>
  <c r="T688" i="5"/>
  <c r="R688" i="5"/>
  <c r="P688" i="5"/>
  <c r="BI685" i="5"/>
  <c r="BH685" i="5"/>
  <c r="BG685" i="5"/>
  <c r="BF685" i="5"/>
  <c r="T685" i="5"/>
  <c r="R685" i="5"/>
  <c r="P685" i="5"/>
  <c r="BI682" i="5"/>
  <c r="BH682" i="5"/>
  <c r="BG682" i="5"/>
  <c r="BF682" i="5"/>
  <c r="T682" i="5"/>
  <c r="R682" i="5"/>
  <c r="P682" i="5"/>
  <c r="BI679" i="5"/>
  <c r="BH679" i="5"/>
  <c r="BG679" i="5"/>
  <c r="BF679" i="5"/>
  <c r="T679" i="5"/>
  <c r="R679" i="5"/>
  <c r="P679" i="5"/>
  <c r="BI677" i="5"/>
  <c r="BH677" i="5"/>
  <c r="BG677" i="5"/>
  <c r="BF677" i="5"/>
  <c r="T677" i="5"/>
  <c r="R677" i="5"/>
  <c r="P677" i="5"/>
  <c r="BI672" i="5"/>
  <c r="BH672" i="5"/>
  <c r="BG672" i="5"/>
  <c r="BF672" i="5"/>
  <c r="T672" i="5"/>
  <c r="R672" i="5"/>
  <c r="P672" i="5"/>
  <c r="BI669" i="5"/>
  <c r="BH669" i="5"/>
  <c r="BG669" i="5"/>
  <c r="BF669" i="5"/>
  <c r="T669" i="5"/>
  <c r="R669" i="5"/>
  <c r="P669" i="5"/>
  <c r="BI667" i="5"/>
  <c r="BH667" i="5"/>
  <c r="BG667" i="5"/>
  <c r="BF667" i="5"/>
  <c r="T667" i="5"/>
  <c r="R667" i="5"/>
  <c r="P667" i="5"/>
  <c r="BI663" i="5"/>
  <c r="BH663" i="5"/>
  <c r="BG663" i="5"/>
  <c r="BF663" i="5"/>
  <c r="T663" i="5"/>
  <c r="R663" i="5"/>
  <c r="P663" i="5"/>
  <c r="BI659" i="5"/>
  <c r="BH659" i="5"/>
  <c r="BG659" i="5"/>
  <c r="BF659" i="5"/>
  <c r="T659" i="5"/>
  <c r="R659" i="5"/>
  <c r="P659" i="5"/>
  <c r="BI656" i="5"/>
  <c r="BH656" i="5"/>
  <c r="BG656" i="5"/>
  <c r="BF656" i="5"/>
  <c r="T656" i="5"/>
  <c r="R656" i="5"/>
  <c r="P656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6" i="5"/>
  <c r="BH646" i="5"/>
  <c r="BG646" i="5"/>
  <c r="BF646" i="5"/>
  <c r="T646" i="5"/>
  <c r="R646" i="5"/>
  <c r="P646" i="5"/>
  <c r="BI642" i="5"/>
  <c r="BH642" i="5"/>
  <c r="BG642" i="5"/>
  <c r="BF642" i="5"/>
  <c r="T642" i="5"/>
  <c r="R642" i="5"/>
  <c r="P642" i="5"/>
  <c r="BI640" i="5"/>
  <c r="BH640" i="5"/>
  <c r="BG640" i="5"/>
  <c r="BF640" i="5"/>
  <c r="T640" i="5"/>
  <c r="R640" i="5"/>
  <c r="P640" i="5"/>
  <c r="BI638" i="5"/>
  <c r="BH638" i="5"/>
  <c r="BG638" i="5"/>
  <c r="BF638" i="5"/>
  <c r="T638" i="5"/>
  <c r="R638" i="5"/>
  <c r="P638" i="5"/>
  <c r="BI635" i="5"/>
  <c r="BH635" i="5"/>
  <c r="BG635" i="5"/>
  <c r="BF635" i="5"/>
  <c r="T635" i="5"/>
  <c r="R635" i="5"/>
  <c r="P635" i="5"/>
  <c r="BI631" i="5"/>
  <c r="BH631" i="5"/>
  <c r="BG631" i="5"/>
  <c r="BF631" i="5"/>
  <c r="T631" i="5"/>
  <c r="R631" i="5"/>
  <c r="P631" i="5"/>
  <c r="BI625" i="5"/>
  <c r="BH625" i="5"/>
  <c r="BG625" i="5"/>
  <c r="BF625" i="5"/>
  <c r="T625" i="5"/>
  <c r="R625" i="5"/>
  <c r="P625" i="5"/>
  <c r="BI616" i="5"/>
  <c r="BH616" i="5"/>
  <c r="BG616" i="5"/>
  <c r="BF616" i="5"/>
  <c r="T616" i="5"/>
  <c r="R616" i="5"/>
  <c r="P616" i="5"/>
  <c r="BI614" i="5"/>
  <c r="BH614" i="5"/>
  <c r="BG614" i="5"/>
  <c r="BF614" i="5"/>
  <c r="T614" i="5"/>
  <c r="R614" i="5"/>
  <c r="P614" i="5"/>
  <c r="BI612" i="5"/>
  <c r="BH612" i="5"/>
  <c r="BG612" i="5"/>
  <c r="BF612" i="5"/>
  <c r="T612" i="5"/>
  <c r="R612" i="5"/>
  <c r="P612" i="5"/>
  <c r="BI609" i="5"/>
  <c r="BH609" i="5"/>
  <c r="BG609" i="5"/>
  <c r="BF609" i="5"/>
  <c r="T609" i="5"/>
  <c r="R609" i="5"/>
  <c r="P609" i="5"/>
  <c r="BI607" i="5"/>
  <c r="BH607" i="5"/>
  <c r="BG607" i="5"/>
  <c r="BF607" i="5"/>
  <c r="T607" i="5"/>
  <c r="R607" i="5"/>
  <c r="P607" i="5"/>
  <c r="BI605" i="5"/>
  <c r="BH605" i="5"/>
  <c r="BG605" i="5"/>
  <c r="BF605" i="5"/>
  <c r="T605" i="5"/>
  <c r="R605" i="5"/>
  <c r="P605" i="5"/>
  <c r="BI603" i="5"/>
  <c r="BH603" i="5"/>
  <c r="BG603" i="5"/>
  <c r="BF603" i="5"/>
  <c r="T603" i="5"/>
  <c r="R603" i="5"/>
  <c r="P603" i="5"/>
  <c r="BI601" i="5"/>
  <c r="BH601" i="5"/>
  <c r="BG601" i="5"/>
  <c r="BF601" i="5"/>
  <c r="T601" i="5"/>
  <c r="R601" i="5"/>
  <c r="P601" i="5"/>
  <c r="BI598" i="5"/>
  <c r="BH598" i="5"/>
  <c r="BG598" i="5"/>
  <c r="BF598" i="5"/>
  <c r="T598" i="5"/>
  <c r="R598" i="5"/>
  <c r="P598" i="5"/>
  <c r="BI594" i="5"/>
  <c r="BH594" i="5"/>
  <c r="BG594" i="5"/>
  <c r="BF594" i="5"/>
  <c r="T594" i="5"/>
  <c r="R594" i="5"/>
  <c r="P594" i="5"/>
  <c r="BI592" i="5"/>
  <c r="BH592" i="5"/>
  <c r="BG592" i="5"/>
  <c r="BF592" i="5"/>
  <c r="T592" i="5"/>
  <c r="R592" i="5"/>
  <c r="P592" i="5"/>
  <c r="BI590" i="5"/>
  <c r="BH590" i="5"/>
  <c r="BG590" i="5"/>
  <c r="BF590" i="5"/>
  <c r="T590" i="5"/>
  <c r="R590" i="5"/>
  <c r="P590" i="5"/>
  <c r="BI588" i="5"/>
  <c r="BH588" i="5"/>
  <c r="BG588" i="5"/>
  <c r="BF588" i="5"/>
  <c r="T588" i="5"/>
  <c r="R588" i="5"/>
  <c r="P588" i="5"/>
  <c r="BI586" i="5"/>
  <c r="BH586" i="5"/>
  <c r="BG586" i="5"/>
  <c r="BF586" i="5"/>
  <c r="T586" i="5"/>
  <c r="R586" i="5"/>
  <c r="P586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5" i="5"/>
  <c r="BH575" i="5"/>
  <c r="BG575" i="5"/>
  <c r="BF575" i="5"/>
  <c r="T575" i="5"/>
  <c r="R575" i="5"/>
  <c r="P575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6" i="5"/>
  <c r="BH566" i="5"/>
  <c r="BG566" i="5"/>
  <c r="BF566" i="5"/>
  <c r="T566" i="5"/>
  <c r="R566" i="5"/>
  <c r="P566" i="5"/>
  <c r="BI563" i="5"/>
  <c r="BH563" i="5"/>
  <c r="BG563" i="5"/>
  <c r="BF563" i="5"/>
  <c r="T563" i="5"/>
  <c r="R563" i="5"/>
  <c r="P563" i="5"/>
  <c r="BI559" i="5"/>
  <c r="BH559" i="5"/>
  <c r="BG559" i="5"/>
  <c r="BF559" i="5"/>
  <c r="T559" i="5"/>
  <c r="R559" i="5"/>
  <c r="P559" i="5"/>
  <c r="BI556" i="5"/>
  <c r="BH556" i="5"/>
  <c r="BG556" i="5"/>
  <c r="BF556" i="5"/>
  <c r="T556" i="5"/>
  <c r="R556" i="5"/>
  <c r="P556" i="5"/>
  <c r="BI551" i="5"/>
  <c r="BH551" i="5"/>
  <c r="BG551" i="5"/>
  <c r="BF551" i="5"/>
  <c r="T551" i="5"/>
  <c r="R551" i="5"/>
  <c r="P551" i="5"/>
  <c r="BI548" i="5"/>
  <c r="BH548" i="5"/>
  <c r="BG548" i="5"/>
  <c r="BF548" i="5"/>
  <c r="T548" i="5"/>
  <c r="R548" i="5"/>
  <c r="P548" i="5"/>
  <c r="BI545" i="5"/>
  <c r="BH545" i="5"/>
  <c r="BG545" i="5"/>
  <c r="BF545" i="5"/>
  <c r="T545" i="5"/>
  <c r="R545" i="5"/>
  <c r="P545" i="5"/>
  <c r="BI542" i="5"/>
  <c r="BH542" i="5"/>
  <c r="BG542" i="5"/>
  <c r="BF542" i="5"/>
  <c r="T542" i="5"/>
  <c r="R542" i="5"/>
  <c r="P542" i="5"/>
  <c r="BI539" i="5"/>
  <c r="BH539" i="5"/>
  <c r="BG539" i="5"/>
  <c r="BF539" i="5"/>
  <c r="T539" i="5"/>
  <c r="R539" i="5"/>
  <c r="P539" i="5"/>
  <c r="BI535" i="5"/>
  <c r="BH535" i="5"/>
  <c r="BG535" i="5"/>
  <c r="BF535" i="5"/>
  <c r="T535" i="5"/>
  <c r="R535" i="5"/>
  <c r="P535" i="5"/>
  <c r="BI532" i="5"/>
  <c r="BH532" i="5"/>
  <c r="BG532" i="5"/>
  <c r="BF532" i="5"/>
  <c r="T532" i="5"/>
  <c r="R532" i="5"/>
  <c r="P532" i="5"/>
  <c r="BI528" i="5"/>
  <c r="BH528" i="5"/>
  <c r="BG528" i="5"/>
  <c r="BF528" i="5"/>
  <c r="T528" i="5"/>
  <c r="R528" i="5"/>
  <c r="P528" i="5"/>
  <c r="BI518" i="5"/>
  <c r="BH518" i="5"/>
  <c r="BG518" i="5"/>
  <c r="BF518" i="5"/>
  <c r="T518" i="5"/>
  <c r="R518" i="5"/>
  <c r="P518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8" i="5"/>
  <c r="BH508" i="5"/>
  <c r="BG508" i="5"/>
  <c r="BF508" i="5"/>
  <c r="T508" i="5"/>
  <c r="R508" i="5"/>
  <c r="P508" i="5"/>
  <c r="BI505" i="5"/>
  <c r="BH505" i="5"/>
  <c r="BG505" i="5"/>
  <c r="BF505" i="5"/>
  <c r="T505" i="5"/>
  <c r="R505" i="5"/>
  <c r="P505" i="5"/>
  <c r="BI502" i="5"/>
  <c r="BH502" i="5"/>
  <c r="BG502" i="5"/>
  <c r="BF502" i="5"/>
  <c r="T502" i="5"/>
  <c r="R502" i="5"/>
  <c r="P502" i="5"/>
  <c r="BI497" i="5"/>
  <c r="BH497" i="5"/>
  <c r="BG497" i="5"/>
  <c r="BF497" i="5"/>
  <c r="T497" i="5"/>
  <c r="R497" i="5"/>
  <c r="P497" i="5"/>
  <c r="BI494" i="5"/>
  <c r="BH494" i="5"/>
  <c r="BG494" i="5"/>
  <c r="BF494" i="5"/>
  <c r="T494" i="5"/>
  <c r="R494" i="5"/>
  <c r="P494" i="5"/>
  <c r="BI491" i="5"/>
  <c r="BH491" i="5"/>
  <c r="BG491" i="5"/>
  <c r="BF491" i="5"/>
  <c r="T491" i="5"/>
  <c r="R491" i="5"/>
  <c r="P491" i="5"/>
  <c r="BI489" i="5"/>
  <c r="BH489" i="5"/>
  <c r="BG489" i="5"/>
  <c r="BF489" i="5"/>
  <c r="T489" i="5"/>
  <c r="R489" i="5"/>
  <c r="P489" i="5"/>
  <c r="BI485" i="5"/>
  <c r="BH485" i="5"/>
  <c r="BG485" i="5"/>
  <c r="BF485" i="5"/>
  <c r="T485" i="5"/>
  <c r="R485" i="5"/>
  <c r="P485" i="5"/>
  <c r="BI480" i="5"/>
  <c r="BH480" i="5"/>
  <c r="BG480" i="5"/>
  <c r="BF480" i="5"/>
  <c r="T480" i="5"/>
  <c r="R480" i="5"/>
  <c r="P480" i="5"/>
  <c r="BI477" i="5"/>
  <c r="BH477" i="5"/>
  <c r="BG477" i="5"/>
  <c r="BF477" i="5"/>
  <c r="T477" i="5"/>
  <c r="R477" i="5"/>
  <c r="P477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312" i="5"/>
  <c r="BH312" i="5"/>
  <c r="BG312" i="5"/>
  <c r="BF312" i="5"/>
  <c r="T312" i="5"/>
  <c r="R312" i="5"/>
  <c r="P31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R113" i="5"/>
  <c r="P113" i="5"/>
  <c r="BI109" i="5"/>
  <c r="BH109" i="5"/>
  <c r="BG109" i="5"/>
  <c r="BF109" i="5"/>
  <c r="T109" i="5"/>
  <c r="R109" i="5"/>
  <c r="P109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J85" i="5"/>
  <c r="F85" i="5"/>
  <c r="F83" i="5"/>
  <c r="E81" i="5"/>
  <c r="J54" i="5"/>
  <c r="F54" i="5"/>
  <c r="F52" i="5"/>
  <c r="E50" i="5"/>
  <c r="J24" i="5"/>
  <c r="E24" i="5"/>
  <c r="J55" i="5"/>
  <c r="J23" i="5"/>
  <c r="J18" i="5"/>
  <c r="E18" i="5"/>
  <c r="F86" i="5"/>
  <c r="J17" i="5"/>
  <c r="J83" i="5"/>
  <c r="E7" i="5"/>
  <c r="E79" i="5" s="1"/>
  <c r="J37" i="4"/>
  <c r="J36" i="4"/>
  <c r="AY57" i="1"/>
  <c r="J35" i="4"/>
  <c r="AX57" i="1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2" i="4"/>
  <c r="BH432" i="4"/>
  <c r="BG432" i="4"/>
  <c r="BF432" i="4"/>
  <c r="T432" i="4"/>
  <c r="R432" i="4"/>
  <c r="P432" i="4"/>
  <c r="BI427" i="4"/>
  <c r="BH427" i="4"/>
  <c r="BG427" i="4"/>
  <c r="BF427" i="4"/>
  <c r="T427" i="4"/>
  <c r="R427" i="4"/>
  <c r="P427" i="4"/>
  <c r="BI419" i="4"/>
  <c r="BH419" i="4"/>
  <c r="BG419" i="4"/>
  <c r="BF419" i="4"/>
  <c r="T419" i="4"/>
  <c r="R419" i="4"/>
  <c r="P419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400" i="4"/>
  <c r="BH400" i="4"/>
  <c r="BG400" i="4"/>
  <c r="BF400" i="4"/>
  <c r="T400" i="4"/>
  <c r="R400" i="4"/>
  <c r="P400" i="4"/>
  <c r="BI397" i="4"/>
  <c r="BH397" i="4"/>
  <c r="BG397" i="4"/>
  <c r="BF397" i="4"/>
  <c r="T397" i="4"/>
  <c r="R397" i="4"/>
  <c r="P397" i="4"/>
  <c r="BI394" i="4"/>
  <c r="BH394" i="4"/>
  <c r="BG394" i="4"/>
  <c r="BF394" i="4"/>
  <c r="T394" i="4"/>
  <c r="R394" i="4"/>
  <c r="P394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R386" i="4"/>
  <c r="P386" i="4"/>
  <c r="BI383" i="4"/>
  <c r="BH383" i="4"/>
  <c r="BG383" i="4"/>
  <c r="BF383" i="4"/>
  <c r="T383" i="4"/>
  <c r="R383" i="4"/>
  <c r="P383" i="4"/>
  <c r="BI377" i="4"/>
  <c r="BH377" i="4"/>
  <c r="BG377" i="4"/>
  <c r="BF377" i="4"/>
  <c r="T377" i="4"/>
  <c r="R377" i="4"/>
  <c r="P377" i="4"/>
  <c r="BI374" i="4"/>
  <c r="BH374" i="4"/>
  <c r="BG374" i="4"/>
  <c r="BF374" i="4"/>
  <c r="T374" i="4"/>
  <c r="R374" i="4"/>
  <c r="P374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5" i="4"/>
  <c r="BH355" i="4"/>
  <c r="BG355" i="4"/>
  <c r="BF355" i="4"/>
  <c r="T355" i="4"/>
  <c r="R355" i="4"/>
  <c r="P355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5" i="4"/>
  <c r="BH275" i="4"/>
  <c r="BG275" i="4"/>
  <c r="BF275" i="4"/>
  <c r="T275" i="4"/>
  <c r="R275" i="4"/>
  <c r="P275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19" i="4"/>
  <c r="BH219" i="4"/>
  <c r="BG219" i="4"/>
  <c r="BF219" i="4"/>
  <c r="T219" i="4"/>
  <c r="R219" i="4"/>
  <c r="P219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6" i="4"/>
  <c r="BH96" i="4"/>
  <c r="BG96" i="4"/>
  <c r="BF96" i="4"/>
  <c r="T96" i="4"/>
  <c r="R96" i="4"/>
  <c r="P96" i="4"/>
  <c r="BI90" i="4"/>
  <c r="BH90" i="4"/>
  <c r="BG90" i="4"/>
  <c r="BF90" i="4"/>
  <c r="T90" i="4"/>
  <c r="R90" i="4"/>
  <c r="P90" i="4"/>
  <c r="J83" i="4"/>
  <c r="F83" i="4"/>
  <c r="F81" i="4"/>
  <c r="E79" i="4"/>
  <c r="J54" i="4"/>
  <c r="F54" i="4"/>
  <c r="F52" i="4"/>
  <c r="E50" i="4"/>
  <c r="J24" i="4"/>
  <c r="E24" i="4"/>
  <c r="J55" i="4"/>
  <c r="J23" i="4"/>
  <c r="J18" i="4"/>
  <c r="E18" i="4"/>
  <c r="F55" i="4"/>
  <c r="J17" i="4"/>
  <c r="J81" i="4"/>
  <c r="E7" i="4"/>
  <c r="E48" i="4"/>
  <c r="J37" i="3"/>
  <c r="J36" i="3"/>
  <c r="AY56" i="1"/>
  <c r="J35" i="3"/>
  <c r="AX56" i="1" s="1"/>
  <c r="BI120" i="3"/>
  <c r="BH120" i="3"/>
  <c r="BG120" i="3"/>
  <c r="BF120" i="3"/>
  <c r="T120" i="3"/>
  <c r="T119" i="3"/>
  <c r="R120" i="3"/>
  <c r="R119" i="3" s="1"/>
  <c r="P120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J78" i="3"/>
  <c r="F78" i="3"/>
  <c r="F76" i="3"/>
  <c r="E74" i="3"/>
  <c r="J54" i="3"/>
  <c r="F54" i="3"/>
  <c r="F52" i="3"/>
  <c r="E50" i="3"/>
  <c r="J24" i="3"/>
  <c r="E24" i="3"/>
  <c r="J79" i="3"/>
  <c r="J23" i="3"/>
  <c r="J18" i="3"/>
  <c r="E18" i="3"/>
  <c r="F79" i="3"/>
  <c r="J17" i="3"/>
  <c r="J76" i="3"/>
  <c r="E7" i="3"/>
  <c r="E72" i="3"/>
  <c r="J37" i="2"/>
  <c r="J36" i="2"/>
  <c r="AY55" i="1"/>
  <c r="J35" i="2"/>
  <c r="AX55" i="1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BI86" i="2"/>
  <c r="BH86" i="2"/>
  <c r="BG86" i="2"/>
  <c r="BF86" i="2"/>
  <c r="T86" i="2"/>
  <c r="R86" i="2"/>
  <c r="P86" i="2"/>
  <c r="BI84" i="2"/>
  <c r="BH84" i="2"/>
  <c r="BG84" i="2"/>
  <c r="BF84" i="2"/>
  <c r="T84" i="2"/>
  <c r="R84" i="2"/>
  <c r="P84" i="2"/>
  <c r="J77" i="2"/>
  <c r="F77" i="2"/>
  <c r="F75" i="2"/>
  <c r="E73" i="2"/>
  <c r="J54" i="2"/>
  <c r="F54" i="2"/>
  <c r="F52" i="2"/>
  <c r="E50" i="2"/>
  <c r="J24" i="2"/>
  <c r="E24" i="2"/>
  <c r="J55" i="2" s="1"/>
  <c r="J23" i="2"/>
  <c r="J18" i="2"/>
  <c r="E18" i="2"/>
  <c r="F78" i="2" s="1"/>
  <c r="J17" i="2"/>
  <c r="J75" i="2"/>
  <c r="E7" i="2"/>
  <c r="E71" i="2"/>
  <c r="L50" i="1"/>
  <c r="AM50" i="1"/>
  <c r="AM49" i="1"/>
  <c r="L49" i="1"/>
  <c r="AM47" i="1"/>
  <c r="L47" i="1"/>
  <c r="L45" i="1"/>
  <c r="L44" i="1"/>
  <c r="J167" i="2"/>
  <c r="BK116" i="2"/>
  <c r="J101" i="2"/>
  <c r="BK151" i="2"/>
  <c r="J105" i="2"/>
  <c r="J106" i="3"/>
  <c r="BK116" i="3"/>
  <c r="J110" i="3"/>
  <c r="BK391" i="4"/>
  <c r="BK329" i="4"/>
  <c r="J293" i="4"/>
  <c r="J229" i="4"/>
  <c r="J156" i="4"/>
  <c r="J455" i="4"/>
  <c r="BK403" i="4"/>
  <c r="J337" i="4"/>
  <c r="BK288" i="4"/>
  <c r="BK200" i="4"/>
  <c r="BK132" i="4"/>
  <c r="J427" i="4"/>
  <c r="J386" i="4"/>
  <c r="J325" i="4"/>
  <c r="BK235" i="4"/>
  <c r="BK190" i="4"/>
  <c r="BK154" i="4"/>
  <c r="BK90" i="4"/>
  <c r="J95" i="5"/>
  <c r="BK646" i="5"/>
  <c r="J612" i="5"/>
  <c r="BK584" i="5"/>
  <c r="J559" i="5"/>
  <c r="BK511" i="5"/>
  <c r="J646" i="5"/>
  <c r="J603" i="5"/>
  <c r="BK569" i="5"/>
  <c r="BK539" i="5"/>
  <c r="BK491" i="5"/>
  <c r="J461" i="5"/>
  <c r="J104" i="5"/>
  <c r="J342" i="6"/>
  <c r="BK294" i="6"/>
  <c r="BK237" i="6"/>
  <c r="BK112" i="6"/>
  <c r="BK346" i="6"/>
  <c r="J267" i="6"/>
  <c r="BK171" i="6"/>
  <c r="J363" i="6"/>
  <c r="J320" i="6"/>
  <c r="BK230" i="6"/>
  <c r="J168" i="6"/>
  <c r="J89" i="6"/>
  <c r="BK394" i="6"/>
  <c r="J329" i="6"/>
  <c r="BK250" i="6"/>
  <c r="BK160" i="6"/>
  <c r="BK1368" i="7"/>
  <c r="J1190" i="7"/>
  <c r="BK1061" i="7"/>
  <c r="J163" i="7"/>
  <c r="BK1351" i="7"/>
  <c r="J1234" i="7"/>
  <c r="J1158" i="7"/>
  <c r="BK1119" i="7"/>
  <c r="BK1092" i="7"/>
  <c r="J1042" i="7"/>
  <c r="J154" i="7"/>
  <c r="J1345" i="7"/>
  <c r="J1278" i="7"/>
  <c r="BK1129" i="7"/>
  <c r="J1061" i="7"/>
  <c r="BK157" i="7"/>
  <c r="BK1390" i="7"/>
  <c r="BK1372" i="7"/>
  <c r="BK1234" i="7"/>
  <c r="BK1105" i="7"/>
  <c r="J169" i="7"/>
  <c r="J229" i="8"/>
  <c r="J123" i="8"/>
  <c r="BK179" i="8"/>
  <c r="BK103" i="8"/>
  <c r="J165" i="8"/>
  <c r="BK223" i="8"/>
  <c r="J138" i="8"/>
  <c r="J107" i="8"/>
  <c r="J220" i="9"/>
  <c r="BK209" i="9"/>
  <c r="J188" i="9"/>
  <c r="BK170" i="9"/>
  <c r="J124" i="9"/>
  <c r="J170" i="9"/>
  <c r="J122" i="9"/>
  <c r="BK222" i="9"/>
  <c r="BK165" i="9"/>
  <c r="J251" i="10"/>
  <c r="J133" i="10"/>
  <c r="BK223" i="10"/>
  <c r="J148" i="10"/>
  <c r="J241" i="10"/>
  <c r="J206" i="10"/>
  <c r="BK88" i="10"/>
  <c r="BK206" i="10"/>
  <c r="J125" i="10"/>
  <c r="BK147" i="2"/>
  <c r="BK103" i="2"/>
  <c r="J103" i="2"/>
  <c r="BK163" i="2"/>
  <c r="BK124" i="2"/>
  <c r="J102" i="3"/>
  <c r="BK87" i="3"/>
  <c r="BK112" i="3"/>
  <c r="BK397" i="4"/>
  <c r="J327" i="4"/>
  <c r="J260" i="4"/>
  <c r="J200" i="4"/>
  <c r="BK136" i="4"/>
  <c r="J419" i="4"/>
  <c r="BK365" i="4"/>
  <c r="J306" i="4"/>
  <c r="J226" i="4"/>
  <c r="J174" i="4"/>
  <c r="J114" i="4"/>
  <c r="J432" i="4"/>
  <c r="BK355" i="4"/>
  <c r="J321" i="4"/>
  <c r="J240" i="4"/>
  <c r="BK161" i="4"/>
  <c r="BK669" i="5"/>
  <c r="BK692" i="5"/>
  <c r="BK650" i="5"/>
  <c r="J614" i="5"/>
  <c r="BK582" i="5"/>
  <c r="BK545" i="5"/>
  <c r="J497" i="5"/>
  <c r="J635" i="5"/>
  <c r="BK590" i="5"/>
  <c r="BK556" i="5"/>
  <c r="BK508" i="5"/>
  <c r="J143" i="5"/>
  <c r="BK98" i="5"/>
  <c r="J372" i="6"/>
  <c r="BK304" i="6"/>
  <c r="J253" i="6"/>
  <c r="BK141" i="6"/>
  <c r="BK388" i="6"/>
  <c r="BK348" i="6"/>
  <c r="BK291" i="6"/>
  <c r="J189" i="6"/>
  <c r="J385" i="6"/>
  <c r="J349" i="6"/>
  <c r="J262" i="6"/>
  <c r="J187" i="6"/>
  <c r="BK126" i="6"/>
  <c r="BK374" i="6"/>
  <c r="J318" i="6"/>
  <c r="J242" i="6"/>
  <c r="J130" i="6"/>
  <c r="BK1300" i="7"/>
  <c r="J1131" i="7"/>
  <c r="BK752" i="7"/>
  <c r="J1368" i="7"/>
  <c r="BK1267" i="7"/>
  <c r="BK1131" i="7"/>
  <c r="BK1102" i="7"/>
  <c r="J1077" i="7"/>
  <c r="J1033" i="7"/>
  <c r="J116" i="7"/>
  <c r="BK1223" i="7"/>
  <c r="BK1115" i="7"/>
  <c r="J1055" i="7"/>
  <c r="J1048" i="7"/>
  <c r="J151" i="7"/>
  <c r="J1390" i="7"/>
  <c r="BK1363" i="7"/>
  <c r="J1223" i="7"/>
  <c r="J1096" i="7"/>
  <c r="J132" i="7"/>
  <c r="BK172" i="8"/>
  <c r="J200" i="8"/>
  <c r="J237" i="8"/>
  <c r="J140" i="8"/>
  <c r="BK158" i="8"/>
  <c r="BK226" i="9"/>
  <c r="J181" i="9"/>
  <c r="BK131" i="9"/>
  <c r="J142" i="9"/>
  <c r="BK183" i="9"/>
  <c r="J243" i="10"/>
  <c r="BK129" i="10"/>
  <c r="J233" i="10"/>
  <c r="J151" i="10"/>
  <c r="J232" i="10"/>
  <c r="BK192" i="10"/>
  <c r="J256" i="10"/>
  <c r="BK175" i="10"/>
  <c r="BK1338" i="7"/>
  <c r="J733" i="7"/>
  <c r="J192" i="8"/>
  <c r="J189" i="8"/>
  <c r="BK215" i="8"/>
  <c r="J103" i="8"/>
  <c r="J220" i="8"/>
  <c r="J131" i="9"/>
  <c r="BK92" i="9"/>
  <c r="BK144" i="9"/>
  <c r="BK139" i="9"/>
  <c r="J185" i="9"/>
  <c r="J249" i="10"/>
  <c r="J253" i="10"/>
  <c r="J229" i="10"/>
  <c r="J154" i="10"/>
  <c r="J268" i="10"/>
  <c r="BK208" i="10"/>
  <c r="BK93" i="10"/>
  <c r="BK188" i="10"/>
  <c r="BK138" i="10"/>
  <c r="J151" i="2"/>
  <c r="BK122" i="2"/>
  <c r="AS54" i="1"/>
  <c r="J93" i="3"/>
  <c r="BK383" i="4"/>
  <c r="BK321" i="4"/>
  <c r="J258" i="4"/>
  <c r="J172" i="4"/>
  <c r="BK111" i="4"/>
  <c r="J408" i="4"/>
  <c r="BK344" i="4"/>
  <c r="BK303" i="4"/>
  <c r="BK219" i="4"/>
  <c r="J139" i="4"/>
  <c r="J449" i="4"/>
  <c r="J391" i="4"/>
  <c r="J332" i="4"/>
  <c r="BK282" i="4"/>
  <c r="BK232" i="4"/>
  <c r="BK176" i="4"/>
  <c r="BK125" i="4"/>
  <c r="BK663" i="5"/>
  <c r="J688" i="5"/>
  <c r="BK631" i="5"/>
  <c r="BK609" i="5"/>
  <c r="J584" i="5"/>
  <c r="J551" i="5"/>
  <c r="J505" i="5"/>
  <c r="J480" i="5"/>
  <c r="BK464" i="5"/>
  <c r="BK146" i="5"/>
  <c r="J135" i="5"/>
  <c r="J109" i="5"/>
  <c r="J692" i="5"/>
  <c r="J679" i="5"/>
  <c r="BK638" i="5"/>
  <c r="BK601" i="5"/>
  <c r="J580" i="5"/>
  <c r="J542" i="5"/>
  <c r="BK505" i="5"/>
  <c r="J464" i="5"/>
  <c r="J121" i="5"/>
  <c r="BK95" i="5"/>
  <c r="J374" i="6"/>
  <c r="BK320" i="6"/>
  <c r="BK258" i="6"/>
  <c r="J160" i="6"/>
  <c r="BK381" i="6"/>
  <c r="BK353" i="6"/>
  <c r="J306" i="6"/>
  <c r="BK191" i="6"/>
  <c r="BK407" i="6"/>
  <c r="J346" i="6"/>
  <c r="J308" i="6"/>
  <c r="J223" i="6"/>
  <c r="J166" i="6"/>
  <c r="J109" i="6"/>
  <c r="J405" i="6"/>
  <c r="J366" i="6"/>
  <c r="J280" i="6"/>
  <c r="BK209" i="6"/>
  <c r="J112" i="6"/>
  <c r="J1289" i="7"/>
  <c r="J1129" i="7"/>
  <c r="J738" i="7"/>
  <c r="BK1355" i="7"/>
  <c r="BK154" i="7"/>
  <c r="J1388" i="7"/>
  <c r="J1359" i="7"/>
  <c r="BK1149" i="7"/>
  <c r="J1065" i="7"/>
  <c r="J166" i="7"/>
  <c r="BK182" i="8"/>
  <c r="BK226" i="8"/>
  <c r="BK205" i="8"/>
  <c r="BK136" i="8"/>
  <c r="BK239" i="8"/>
  <c r="J128" i="9"/>
  <c r="J207" i="9"/>
  <c r="J139" i="9"/>
  <c r="BK188" i="9"/>
  <c r="J217" i="9"/>
  <c r="J149" i="9"/>
  <c r="BK202" i="10"/>
  <c r="BK127" i="10"/>
  <c r="BK271" i="10"/>
  <c r="BK212" i="10"/>
  <c r="J105" i="10"/>
  <c r="J231" i="10"/>
  <c r="BK133" i="10"/>
  <c r="BK153" i="2"/>
  <c r="BK107" i="2"/>
  <c r="J116" i="2"/>
  <c r="BK167" i="2"/>
  <c r="J128" i="2"/>
  <c r="BK99" i="2"/>
  <c r="BK90" i="3"/>
  <c r="J85" i="3"/>
  <c r="BK427" i="4"/>
  <c r="BK316" i="4"/>
  <c r="J235" i="4"/>
  <c r="BK166" i="4"/>
  <c r="J107" i="4"/>
  <c r="J412" i="4"/>
  <c r="J349" i="4"/>
  <c r="J298" i="4"/>
  <c r="BK240" i="4"/>
  <c r="J179" i="4"/>
  <c r="BK104" i="4"/>
  <c r="BK362" i="4"/>
  <c r="J314" i="4"/>
  <c r="BK248" i="4"/>
  <c r="J209" i="4"/>
  <c r="J164" i="4"/>
  <c r="J121" i="4"/>
  <c r="J650" i="5"/>
  <c r="BK677" i="5"/>
  <c r="BK603" i="5"/>
  <c r="BK577" i="5"/>
  <c r="J539" i="5"/>
  <c r="J489" i="5"/>
  <c r="J609" i="5"/>
  <c r="J577" i="5"/>
  <c r="BK548" i="5"/>
  <c r="J502" i="5"/>
  <c r="J470" i="5"/>
  <c r="J128" i="5"/>
  <c r="BK376" i="6"/>
  <c r="BK318" i="6"/>
  <c r="BK256" i="6"/>
  <c r="BK226" i="6"/>
  <c r="J414" i="6"/>
  <c r="BK359" i="6"/>
  <c r="BK298" i="6"/>
  <c r="BK410" i="6"/>
  <c r="J331" i="6"/>
  <c r="J247" i="6"/>
  <c r="BK182" i="6"/>
  <c r="J106" i="6"/>
  <c r="J381" i="6"/>
  <c r="J291" i="6"/>
  <c r="J191" i="6"/>
  <c r="J126" i="6"/>
  <c r="J1256" i="7"/>
  <c r="J1099" i="7"/>
  <c r="BK450" i="7"/>
  <c r="J1338" i="7"/>
  <c r="J1168" i="7"/>
  <c r="BK1138" i="7"/>
  <c r="BK1099" i="7"/>
  <c r="BK1058" i="7"/>
  <c r="J456" i="7"/>
  <c r="J110" i="7"/>
  <c r="J1343" i="7"/>
  <c r="BK1212" i="7"/>
  <c r="J1119" i="7"/>
  <c r="J1074" i="7"/>
  <c r="BK733" i="7"/>
  <c r="BK124" i="7"/>
  <c r="BK1379" i="7"/>
  <c r="J1311" i="7"/>
  <c r="J1138" i="7"/>
  <c r="BK746" i="7"/>
  <c r="BK91" i="7"/>
  <c r="J153" i="8"/>
  <c r="J205" i="8"/>
  <c r="BK220" i="8"/>
  <c r="J121" i="8"/>
  <c r="J210" i="8"/>
  <c r="BK116" i="8"/>
  <c r="BK99" i="8"/>
  <c r="J213" i="9"/>
  <c r="BK194" i="9"/>
  <c r="BK181" i="9"/>
  <c r="J167" i="9"/>
  <c r="BK217" i="9"/>
  <c r="J183" i="9"/>
  <c r="BK87" i="9"/>
  <c r="BK208" i="9"/>
  <c r="J117" i="9"/>
  <c r="J192" i="10"/>
  <c r="BK246" i="10"/>
  <c r="BK182" i="10"/>
  <c r="BK105" i="10"/>
  <c r="J226" i="10"/>
  <c r="J146" i="10"/>
  <c r="BK243" i="10"/>
  <c r="BK173" i="10"/>
  <c r="J163" i="2"/>
  <c r="J124" i="2"/>
  <c r="BK118" i="2"/>
  <c r="BK86" i="2"/>
  <c r="BK137" i="2"/>
  <c r="J86" i="2"/>
  <c r="BK108" i="3"/>
  <c r="BK96" i="3"/>
  <c r="BK347" i="4"/>
  <c r="BK306" i="4"/>
  <c r="J232" i="4"/>
  <c r="J158" i="4"/>
  <c r="J100" i="4"/>
  <c r="J405" i="4"/>
  <c r="J355" i="4"/>
  <c r="J295" i="4"/>
  <c r="BK258" i="4"/>
  <c r="J195" i="4"/>
  <c r="J129" i="4"/>
  <c r="BK445" i="4"/>
  <c r="BK377" i="4"/>
  <c r="J312" i="4"/>
  <c r="J250" i="4"/>
  <c r="J216" i="4"/>
  <c r="J142" i="4"/>
  <c r="BK652" i="5"/>
  <c r="J669" i="5"/>
  <c r="J631" i="5"/>
  <c r="BK592" i="5"/>
  <c r="BK575" i="5"/>
  <c r="J508" i="5"/>
  <c r="J656" i="5"/>
  <c r="J598" i="5"/>
  <c r="J575" i="5"/>
  <c r="J535" i="5"/>
  <c r="BK480" i="5"/>
  <c r="J312" i="5"/>
  <c r="BK109" i="5"/>
  <c r="BK379" i="6"/>
  <c r="BK325" i="6"/>
  <c r="BK262" i="6"/>
  <c r="J230" i="6"/>
  <c r="BK109" i="6"/>
  <c r="BK363" i="6"/>
  <c r="BK308" i="6"/>
  <c r="BK218" i="6"/>
  <c r="BK401" i="6"/>
  <c r="J353" i="6"/>
  <c r="BK314" i="6"/>
  <c r="J226" i="6"/>
  <c r="BK173" i="6"/>
  <c r="J115" i="6"/>
  <c r="BK397" i="6"/>
  <c r="BK361" i="6"/>
  <c r="J285" i="6"/>
  <c r="BK163" i="6"/>
  <c r="BK106" i="6"/>
  <c r="J1161" i="7"/>
  <c r="J1079" i="7"/>
  <c r="BK730" i="7"/>
  <c r="J1348" i="7"/>
  <c r="BK1161" i="7"/>
  <c r="J1140" i="7"/>
  <c r="BK1096" i="7"/>
  <c r="J1067" i="7"/>
  <c r="J447" i="7"/>
  <c r="J148" i="7"/>
  <c r="BK1341" i="7"/>
  <c r="BK1143" i="7"/>
  <c r="BK1109" i="7"/>
  <c r="BK741" i="7"/>
  <c r="BK116" i="7"/>
  <c r="BK1382" i="7"/>
  <c r="BK1343" i="7"/>
  <c r="J1151" i="7"/>
  <c r="J1058" i="7"/>
  <c r="BK232" i="8"/>
  <c r="BK95" i="8"/>
  <c r="BK121" i="8"/>
  <c r="BK189" i="8"/>
  <c r="BK107" i="8"/>
  <c r="BK185" i="8"/>
  <c r="J208" i="9"/>
  <c r="BK147" i="9"/>
  <c r="J222" i="9"/>
  <c r="J228" i="9"/>
  <c r="BK264" i="10"/>
  <c r="BK148" i="10"/>
  <c r="BK237" i="10"/>
  <c r="J178" i="10"/>
  <c r="J262" i="10"/>
  <c r="J210" i="10"/>
  <c r="BK249" i="10"/>
  <c r="J202" i="10"/>
  <c r="J129" i="10"/>
  <c r="J140" i="7"/>
  <c r="BK168" i="8"/>
  <c r="BK210" i="8"/>
  <c r="BK118" i="8"/>
  <c r="J168" i="8"/>
  <c r="BK149" i="8"/>
  <c r="BK113" i="9"/>
  <c r="BK185" i="9"/>
  <c r="BK128" i="9"/>
  <c r="J179" i="9"/>
  <c r="BK207" i="9"/>
  <c r="BK262" i="10"/>
  <c r="BK151" i="10"/>
  <c r="BK239" i="10"/>
  <c r="J204" i="10"/>
  <c r="BK98" i="10"/>
  <c r="BK218" i="10"/>
  <c r="BK171" i="10"/>
  <c r="BK235" i="10"/>
  <c r="BK154" i="10"/>
  <c r="J165" i="2"/>
  <c r="BK128" i="2"/>
  <c r="BK165" i="2"/>
  <c r="BK126" i="2"/>
  <c r="BK88" i="2"/>
  <c r="J96" i="3"/>
  <c r="J103" i="3"/>
  <c r="BK102" i="3"/>
  <c r="J116" i="3"/>
  <c r="BK432" i="4"/>
  <c r="BK337" i="4"/>
  <c r="BK312" i="4"/>
  <c r="BK246" i="4"/>
  <c r="J161" i="4"/>
  <c r="J90" i="4"/>
  <c r="BK400" i="4"/>
  <c r="BK293" i="4"/>
  <c r="J203" i="4"/>
  <c r="BK156" i="4"/>
  <c r="BK455" i="4"/>
  <c r="J400" i="4"/>
  <c r="BK351" i="4"/>
  <c r="J303" i="4"/>
  <c r="J246" i="4"/>
  <c r="J186" i="4"/>
  <c r="J136" i="4"/>
  <c r="BK128" i="5"/>
  <c r="BK672" i="5"/>
  <c r="J638" i="5"/>
  <c r="BK605" i="5"/>
  <c r="J563" i="5"/>
  <c r="BK514" i="5"/>
  <c r="BK485" i="5"/>
  <c r="BK470" i="5"/>
  <c r="BK312" i="5"/>
  <c r="BK137" i="5"/>
  <c r="BK121" i="5"/>
  <c r="BK104" i="5"/>
  <c r="BK688" i="5"/>
  <c r="J677" i="5"/>
  <c r="BK616" i="5"/>
  <c r="BK594" i="5"/>
  <c r="BK563" i="5"/>
  <c r="J532" i="5"/>
  <c r="BK489" i="5"/>
  <c r="J140" i="5"/>
  <c r="BK101" i="5"/>
  <c r="BK414" i="6"/>
  <c r="J323" i="6"/>
  <c r="BK267" i="6"/>
  <c r="J234" i="6"/>
  <c r="BK115" i="6"/>
  <c r="BK372" i="6"/>
  <c r="J336" i="6"/>
  <c r="J256" i="6"/>
  <c r="BK150" i="6"/>
  <c r="BK366" i="6"/>
  <c r="BK323" i="6"/>
  <c r="J258" i="6"/>
  <c r="BK178" i="6"/>
  <c r="BK119" i="6"/>
  <c r="J417" i="6"/>
  <c r="J355" i="6"/>
  <c r="J294" i="6"/>
  <c r="J182" i="6"/>
  <c r="BK132" i="6"/>
  <c r="BK1348" i="7"/>
  <c r="BK1158" i="7"/>
  <c r="J1051" i="7"/>
  <c r="BK169" i="7"/>
  <c r="J752" i="7"/>
  <c r="J97" i="7"/>
  <c r="BK1376" i="7"/>
  <c r="BK1179" i="7"/>
  <c r="J1109" i="7"/>
  <c r="J172" i="7"/>
  <c r="BK104" i="7"/>
  <c r="BK165" i="8"/>
  <c r="BK203" i="8"/>
  <c r="J116" i="8"/>
  <c r="J158" i="8"/>
  <c r="J226" i="8"/>
  <c r="J87" i="9"/>
  <c r="J172" i="9"/>
  <c r="BK167" i="9"/>
  <c r="J203" i="9"/>
  <c r="J259" i="10"/>
  <c r="BK112" i="10"/>
  <c r="BK259" i="10"/>
  <c r="BK195" i="10"/>
  <c r="J274" i="10"/>
  <c r="BK204" i="10"/>
  <c r="BK146" i="10"/>
  <c r="J149" i="2"/>
  <c r="J90" i="2"/>
  <c r="BK105" i="2"/>
  <c r="BK157" i="2"/>
  <c r="J118" i="2"/>
  <c r="BK100" i="3"/>
  <c r="J94" i="3"/>
  <c r="BK120" i="3"/>
  <c r="BK92" i="3"/>
  <c r="BK342" i="4"/>
  <c r="J309" i="4"/>
  <c r="BK252" i="4"/>
  <c r="J182" i="4"/>
  <c r="J117" i="4"/>
  <c r="BK386" i="4"/>
  <c r="J316" i="4"/>
  <c r="J275" i="4"/>
  <c r="BK212" i="4"/>
  <c r="J154" i="4"/>
  <c r="J452" i="4"/>
  <c r="BK412" i="4"/>
  <c r="BK349" i="4"/>
  <c r="BK295" i="4"/>
  <c r="J243" i="4"/>
  <c r="BK179" i="4"/>
  <c r="BK139" i="4"/>
  <c r="BK685" i="5"/>
  <c r="BK656" i="5"/>
  <c r="J625" i="5"/>
  <c r="J588" i="5"/>
  <c r="J548" i="5"/>
  <c r="BK502" i="5"/>
  <c r="BK640" i="5"/>
  <c r="J586" i="5"/>
  <c r="BK528" i="5"/>
  <c r="J485" i="5"/>
  <c r="J137" i="5"/>
  <c r="J388" i="6"/>
  <c r="BK311" i="6"/>
  <c r="BK247" i="6"/>
  <c r="J122" i="6"/>
  <c r="BK369" i="6"/>
  <c r="J333" i="6"/>
  <c r="BK212" i="6"/>
  <c r="J397" i="6"/>
  <c r="J348" i="6"/>
  <c r="BK306" i="6"/>
  <c r="J218" i="6"/>
  <c r="BK122" i="6"/>
  <c r="J420" i="6"/>
  <c r="J369" i="6"/>
  <c r="J311" i="6"/>
  <c r="J215" i="6"/>
  <c r="BK138" i="6"/>
  <c r="BK1345" i="7"/>
  <c r="BK1145" i="7"/>
  <c r="BK1042" i="7"/>
  <c r="BK148" i="7"/>
  <c r="BK1311" i="7"/>
  <c r="J1179" i="7"/>
  <c r="J1145" i="7"/>
  <c r="J1111" i="7"/>
  <c r="J1082" i="7"/>
  <c r="BK750" i="7"/>
  <c r="J124" i="7"/>
  <c r="J1334" i="7"/>
  <c r="BK1190" i="7"/>
  <c r="J1102" i="7"/>
  <c r="BK1051" i="7"/>
  <c r="BK140" i="7"/>
  <c r="BK1388" i="7"/>
  <c r="BK1366" i="7"/>
  <c r="BK1168" i="7"/>
  <c r="BK1070" i="7"/>
  <c r="BK161" i="7"/>
  <c r="J198" i="8"/>
  <c r="BK88" i="8"/>
  <c r="J149" i="8"/>
  <c r="BK192" i="8"/>
  <c r="J99" i="8"/>
  <c r="BK145" i="8"/>
  <c r="BK111" i="8"/>
  <c r="J91" i="8"/>
  <c r="BK210" i="9"/>
  <c r="J191" i="9"/>
  <c r="BK179" i="9"/>
  <c r="BK99" i="9"/>
  <c r="J200" i="9"/>
  <c r="J134" i="9"/>
  <c r="J144" i="9"/>
  <c r="BK191" i="9"/>
  <c r="J239" i="10"/>
  <c r="J88" i="10"/>
  <c r="J212" i="10"/>
  <c r="J127" i="10"/>
  <c r="BK214" i="10"/>
  <c r="BK268" i="10"/>
  <c r="J195" i="10"/>
  <c r="J140" i="10"/>
  <c r="J139" i="2"/>
  <c r="BK84" i="2"/>
  <c r="J99" i="2"/>
  <c r="J153" i="2"/>
  <c r="J107" i="2"/>
  <c r="BK94" i="3"/>
  <c r="J90" i="3"/>
  <c r="BK408" i="4"/>
  <c r="BK334" i="4"/>
  <c r="BK290" i="4"/>
  <c r="BK216" i="4"/>
  <c r="BK164" i="4"/>
  <c r="BK121" i="4"/>
  <c r="J445" i="4"/>
  <c r="BK340" i="4"/>
  <c r="J282" i="4"/>
  <c r="BK203" i="4"/>
  <c r="BK142" i="4"/>
  <c r="BK405" i="4"/>
  <c r="J347" i="4"/>
  <c r="J290" i="4"/>
  <c r="BK229" i="4"/>
  <c r="BK172" i="4"/>
  <c r="BK100" i="4"/>
  <c r="BK113" i="5"/>
  <c r="J659" i="5"/>
  <c r="J607" i="5"/>
  <c r="BK586" i="5"/>
  <c r="J556" i="5"/>
  <c r="BK518" i="5"/>
  <c r="J672" i="5"/>
  <c r="J605" i="5"/>
  <c r="BK566" i="5"/>
  <c r="J518" i="5"/>
  <c r="J477" i="5"/>
  <c r="BK135" i="5"/>
  <c r="J92" i="5"/>
  <c r="BK316" i="6"/>
  <c r="J240" i="6"/>
  <c r="J119" i="6"/>
  <c r="J379" i="6"/>
  <c r="BK344" i="6"/>
  <c r="J271" i="6"/>
  <c r="J163" i="6"/>
  <c r="J359" i="6"/>
  <c r="J304" i="6"/>
  <c r="BK215" i="6"/>
  <c r="BK153" i="6"/>
  <c r="J103" i="6"/>
  <c r="J383" i="6"/>
  <c r="BK301" i="6"/>
  <c r="BK223" i="6"/>
  <c r="J150" i="6"/>
  <c r="J1351" i="7"/>
  <c r="BK1154" i="7"/>
  <c r="BK1055" i="7"/>
  <c r="BK172" i="7"/>
  <c r="BK1322" i="7"/>
  <c r="BK1245" i="7"/>
  <c r="J1156" i="7"/>
  <c r="J1125" i="7"/>
  <c r="BK1089" i="7"/>
  <c r="BK1040" i="7"/>
  <c r="BK163" i="7"/>
  <c r="J104" i="7"/>
  <c r="J1322" i="7"/>
  <c r="BK1122" i="7"/>
  <c r="BK1065" i="7"/>
  <c r="J450" i="7"/>
  <c r="J1394" i="7"/>
  <c r="J1376" i="7"/>
  <c r="BK1256" i="7"/>
  <c r="BK1140" i="7"/>
  <c r="J730" i="7"/>
  <c r="J203" i="8"/>
  <c r="J136" i="8"/>
  <c r="BK175" i="8"/>
  <c r="J217" i="8"/>
  <c r="BK123" i="8"/>
  <c r="BK217" i="8"/>
  <c r="J104" i="9"/>
  <c r="BK163" i="9"/>
  <c r="BK174" i="9"/>
  <c r="BK197" i="9"/>
  <c r="J159" i="9"/>
  <c r="BK229" i="10"/>
  <c r="BK120" i="10"/>
  <c r="BK221" i="10"/>
  <c r="BK116" i="10"/>
  <c r="J156" i="10"/>
  <c r="BK210" i="10"/>
  <c r="BK165" i="10"/>
  <c r="BK1033" i="7"/>
  <c r="J215" i="8"/>
  <c r="J118" i="8"/>
  <c r="BK153" i="8"/>
  <c r="J232" i="8"/>
  <c r="J127" i="8"/>
  <c r="J235" i="8"/>
  <c r="BK213" i="9"/>
  <c r="J165" i="9"/>
  <c r="J99" i="9"/>
  <c r="BK228" i="9"/>
  <c r="J163" i="9"/>
  <c r="BK226" i="10"/>
  <c r="J138" i="10"/>
  <c r="J236" i="10"/>
  <c r="BK140" i="10"/>
  <c r="BK256" i="10"/>
  <c r="J188" i="10"/>
  <c r="J246" i="10"/>
  <c r="J171" i="10"/>
  <c r="J155" i="2"/>
  <c r="BK92" i="2"/>
  <c r="BK155" i="2"/>
  <c r="J141" i="2"/>
  <c r="BK101" i="2"/>
  <c r="BK103" i="3"/>
  <c r="J92" i="3"/>
  <c r="BK93" i="3"/>
  <c r="J403" i="4"/>
  <c r="BK327" i="4"/>
  <c r="J288" i="4"/>
  <c r="BK186" i="4"/>
  <c r="BK129" i="4"/>
  <c r="BK439" i="4"/>
  <c r="J362" i="4"/>
  <c r="BK314" i="4"/>
  <c r="BK250" i="4"/>
  <c r="J176" i="4"/>
  <c r="J125" i="4"/>
  <c r="J439" i="4"/>
  <c r="BK374" i="4"/>
  <c r="J329" i="4"/>
  <c r="BK264" i="4"/>
  <c r="BK195" i="4"/>
  <c r="J166" i="4"/>
  <c r="J111" i="4"/>
  <c r="J98" i="5"/>
  <c r="J663" i="5"/>
  <c r="J616" i="5"/>
  <c r="J590" i="5"/>
  <c r="BK571" i="5"/>
  <c r="BK532" i="5"/>
  <c r="BK477" i="5"/>
  <c r="BK467" i="5"/>
  <c r="BK149" i="5"/>
  <c r="BK140" i="5"/>
  <c r="J118" i="5"/>
  <c r="BK92" i="5"/>
  <c r="BK682" i="5"/>
  <c r="J642" i="5"/>
  <c r="BK607" i="5"/>
  <c r="J571" i="5"/>
  <c r="J514" i="5"/>
  <c r="BK473" i="5"/>
  <c r="J131" i="5"/>
  <c r="BK383" i="6"/>
  <c r="J339" i="6"/>
  <c r="J301" i="6"/>
  <c r="BK245" i="6"/>
  <c r="J135" i="6"/>
  <c r="J361" i="6"/>
  <c r="J245" i="6"/>
  <c r="BK98" i="6"/>
  <c r="BK357" i="6"/>
  <c r="J298" i="6"/>
  <c r="J209" i="6"/>
  <c r="BK130" i="6"/>
  <c r="BK417" i="6"/>
  <c r="J376" i="6"/>
  <c r="J316" i="6"/>
  <c r="BK240" i="6"/>
  <c r="J153" i="6"/>
  <c r="BK89" i="6"/>
  <c r="BK1151" i="7"/>
  <c r="BK1067" i="7"/>
  <c r="BK151" i="7"/>
  <c r="BK1394" i="7"/>
  <c r="J1372" i="7"/>
  <c r="J1267" i="7"/>
  <c r="BK1125" i="7"/>
  <c r="J741" i="7"/>
  <c r="BK235" i="8"/>
  <c r="J131" i="8"/>
  <c r="J160" i="8"/>
  <c r="BK91" i="8"/>
  <c r="J88" i="8"/>
  <c r="J175" i="8"/>
  <c r="BK109" i="9"/>
  <c r="J215" i="9"/>
  <c r="BK159" i="9"/>
  <c r="BK104" i="9"/>
  <c r="J226" i="9"/>
  <c r="J113" i="9"/>
  <c r="BK232" i="10"/>
  <c r="J142" i="10"/>
  <c r="J112" i="10"/>
  <c r="J223" i="10"/>
  <c r="J144" i="10"/>
  <c r="BK241" i="10"/>
  <c r="BK168" i="10"/>
  <c r="J137" i="2"/>
  <c r="J126" i="2"/>
  <c r="J122" i="2"/>
  <c r="J92" i="2"/>
  <c r="BK139" i="2"/>
  <c r="J84" i="2"/>
  <c r="J112" i="3"/>
  <c r="J100" i="3"/>
  <c r="BK106" i="3"/>
  <c r="J365" i="4"/>
  <c r="BK325" i="4"/>
  <c r="J264" i="4"/>
  <c r="BK209" i="4"/>
  <c r="J132" i="4"/>
  <c r="J443" i="4"/>
  <c r="J377" i="4"/>
  <c r="BK309" i="4"/>
  <c r="BK255" i="4"/>
  <c r="BK169" i="4"/>
  <c r="BK117" i="4"/>
  <c r="BK443" i="4"/>
  <c r="J397" i="4"/>
  <c r="J342" i="4"/>
  <c r="BK275" i="4"/>
  <c r="BK226" i="4"/>
  <c r="J169" i="4"/>
  <c r="J104" i="4"/>
  <c r="BK124" i="5"/>
  <c r="BK667" i="5"/>
  <c r="BK635" i="5"/>
  <c r="J594" i="5"/>
  <c r="J569" i="5"/>
  <c r="J528" i="5"/>
  <c r="J667" i="5"/>
  <c r="BK625" i="5"/>
  <c r="J592" i="5"/>
  <c r="BK559" i="5"/>
  <c r="J511" i="5"/>
  <c r="J146" i="5"/>
  <c r="BK118" i="5"/>
  <c r="BK355" i="6"/>
  <c r="BK329" i="6"/>
  <c r="BK265" i="6"/>
  <c r="BK168" i="6"/>
  <c r="J394" i="6"/>
  <c r="BK339" i="6"/>
  <c r="BK234" i="6"/>
  <c r="J141" i="6"/>
  <c r="J351" i="6"/>
  <c r="BK285" i="6"/>
  <c r="J212" i="6"/>
  <c r="BK135" i="6"/>
  <c r="J410" i="6"/>
  <c r="J357" i="6"/>
  <c r="J276" i="6"/>
  <c r="J171" i="6"/>
  <c r="J98" i="6"/>
  <c r="BK1156" i="7"/>
  <c r="J1089" i="7"/>
  <c r="J746" i="7"/>
  <c r="J1363" i="7"/>
  <c r="BK1278" i="7"/>
  <c r="J1154" i="7"/>
  <c r="J1105" i="7"/>
  <c r="J1070" i="7"/>
  <c r="BK1036" i="7"/>
  <c r="BK166" i="7"/>
  <c r="J1366" i="7"/>
  <c r="J1149" i="7"/>
  <c r="BK1079" i="7"/>
  <c r="J1036" i="7"/>
  <c r="J94" i="7"/>
  <c r="J1355" i="7"/>
  <c r="J1147" i="7"/>
  <c r="BK1048" i="7"/>
  <c r="BK110" i="7"/>
  <c r="J179" i="8"/>
  <c r="BK229" i="8"/>
  <c r="BK127" i="8"/>
  <c r="BK138" i="8"/>
  <c r="J244" i="8"/>
  <c r="BK142" i="8"/>
  <c r="BK113" i="8"/>
  <c r="J95" i="8"/>
  <c r="BK215" i="9"/>
  <c r="BK200" i="9"/>
  <c r="BK172" i="9"/>
  <c r="J147" i="9"/>
  <c r="J210" i="9"/>
  <c r="J155" i="9"/>
  <c r="BK122" i="9"/>
  <c r="BK155" i="9"/>
  <c r="J92" i="9"/>
  <c r="J173" i="10"/>
  <c r="J235" i="10"/>
  <c r="J168" i="10"/>
  <c r="J264" i="10"/>
  <c r="BK178" i="10"/>
  <c r="BK233" i="10"/>
  <c r="BK156" i="10"/>
  <c r="J157" i="2"/>
  <c r="BK114" i="2"/>
  <c r="BK112" i="2"/>
  <c r="J147" i="2"/>
  <c r="BK90" i="2"/>
  <c r="BK117" i="3"/>
  <c r="BK110" i="3"/>
  <c r="BK85" i="3"/>
  <c r="J374" i="4"/>
  <c r="BK319" i="4"/>
  <c r="J248" i="4"/>
  <c r="BK174" i="4"/>
  <c r="BK452" i="4"/>
  <c r="J383" i="4"/>
  <c r="BK332" i="4"/>
  <c r="BK243" i="4"/>
  <c r="BK158" i="4"/>
  <c r="BK96" i="4"/>
  <c r="J394" i="4"/>
  <c r="J340" i="4"/>
  <c r="J255" i="4"/>
  <c r="BK182" i="4"/>
  <c r="BK114" i="4"/>
  <c r="BK642" i="5"/>
  <c r="BK679" i="5"/>
  <c r="J640" i="5"/>
  <c r="J601" i="5"/>
  <c r="J566" i="5"/>
  <c r="BK535" i="5"/>
  <c r="J491" i="5"/>
  <c r="BK614" i="5"/>
  <c r="J582" i="5"/>
  <c r="J545" i="5"/>
  <c r="BK497" i="5"/>
  <c r="J467" i="5"/>
  <c r="J124" i="5"/>
  <c r="BK390" i="6"/>
  <c r="J344" i="6"/>
  <c r="BK280" i="6"/>
  <c r="J173" i="6"/>
  <c r="BK405" i="6"/>
  <c r="BK331" i="6"/>
  <c r="BK253" i="6"/>
  <c r="J94" i="6"/>
  <c r="BK336" i="6"/>
  <c r="BK242" i="6"/>
  <c r="J132" i="6"/>
  <c r="J407" i="6"/>
  <c r="BK351" i="6"/>
  <c r="BK271" i="6"/>
  <c r="J178" i="6"/>
  <c r="BK94" i="6"/>
  <c r="J1245" i="7"/>
  <c r="J1122" i="7"/>
  <c r="J157" i="7"/>
  <c r="BK1289" i="7"/>
  <c r="J1201" i="7"/>
  <c r="BK1147" i="7"/>
  <c r="J1115" i="7"/>
  <c r="BK1074" i="7"/>
  <c r="BK738" i="7"/>
  <c r="J161" i="7"/>
  <c r="BK1359" i="7"/>
  <c r="BK1201" i="7"/>
  <c r="BK1077" i="7"/>
  <c r="BK456" i="7"/>
  <c r="J91" i="7"/>
  <c r="J1379" i="7"/>
  <c r="J1300" i="7"/>
  <c r="BK1111" i="7"/>
  <c r="J750" i="7"/>
  <c r="BK97" i="7"/>
  <c r="J185" i="8"/>
  <c r="J223" i="8"/>
  <c r="J145" i="8"/>
  <c r="BK160" i="8"/>
  <c r="BK237" i="8"/>
  <c r="J126" i="9"/>
  <c r="J197" i="9"/>
  <c r="J109" i="9"/>
  <c r="J209" i="9"/>
  <c r="BK134" i="9"/>
  <c r="J185" i="10"/>
  <c r="J271" i="10"/>
  <c r="J208" i="10"/>
  <c r="J93" i="10"/>
  <c r="J221" i="10"/>
  <c r="BK274" i="10"/>
  <c r="BK236" i="10"/>
  <c r="BK142" i="10"/>
  <c r="BK1082" i="7"/>
  <c r="BK94" i="7"/>
  <c r="J239" i="8"/>
  <c r="BK131" i="8"/>
  <c r="J142" i="8"/>
  <c r="BK244" i="8"/>
  <c r="J182" i="8"/>
  <c r="BK203" i="9"/>
  <c r="BK117" i="9"/>
  <c r="BK220" i="9"/>
  <c r="BK142" i="9"/>
  <c r="J182" i="10"/>
  <c r="J98" i="10"/>
  <c r="J218" i="10"/>
  <c r="BK125" i="10"/>
  <c r="BK231" i="10"/>
  <c r="BK253" i="10"/>
  <c r="J214" i="10"/>
  <c r="J120" i="10"/>
  <c r="BK141" i="2"/>
  <c r="J112" i="2"/>
  <c r="J88" i="2"/>
  <c r="BK149" i="2"/>
  <c r="J114" i="2"/>
  <c r="J120" i="3"/>
  <c r="J87" i="3"/>
  <c r="J117" i="3"/>
  <c r="J108" i="3"/>
  <c r="J351" i="4"/>
  <c r="BK298" i="4"/>
  <c r="J212" i="4"/>
  <c r="BK148" i="4"/>
  <c r="BK449" i="4"/>
  <c r="BK394" i="4"/>
  <c r="J334" i="4"/>
  <c r="BK260" i="4"/>
  <c r="J190" i="4"/>
  <c r="BK107" i="4"/>
  <c r="BK419" i="4"/>
  <c r="J344" i="4"/>
  <c r="J319" i="4"/>
  <c r="J252" i="4"/>
  <c r="J219" i="4"/>
  <c r="J148" i="4"/>
  <c r="J96" i="4"/>
  <c r="J682" i="5"/>
  <c r="J652" i="5"/>
  <c r="BK598" i="5"/>
  <c r="BK580" i="5"/>
  <c r="BK542" i="5"/>
  <c r="J494" i="5"/>
  <c r="J473" i="5"/>
  <c r="BK461" i="5"/>
  <c r="BK143" i="5"/>
  <c r="BK131" i="5"/>
  <c r="J101" i="5"/>
  <c r="J685" i="5"/>
  <c r="BK659" i="5"/>
  <c r="BK612" i="5"/>
  <c r="BK588" i="5"/>
  <c r="BK551" i="5"/>
  <c r="BK494" i="5"/>
  <c r="J149" i="5"/>
  <c r="J113" i="5"/>
  <c r="BK349" i="6"/>
  <c r="J314" i="6"/>
  <c r="J250" i="6"/>
  <c r="BK189" i="6"/>
  <c r="J401" i="6"/>
  <c r="BK342" i="6"/>
  <c r="BK276" i="6"/>
  <c r="BK187" i="6"/>
  <c r="J390" i="6"/>
  <c r="BK333" i="6"/>
  <c r="J237" i="6"/>
  <c r="J138" i="6"/>
  <c r="BK420" i="6"/>
  <c r="BK385" i="6"/>
  <c r="J325" i="6"/>
  <c r="J265" i="6"/>
  <c r="BK166" i="6"/>
  <c r="BK103" i="6"/>
  <c r="J1212" i="7"/>
  <c r="J1092" i="7"/>
  <c r="BK447" i="7"/>
  <c r="J1341" i="7"/>
  <c r="BK132" i="7"/>
  <c r="J1382" i="7"/>
  <c r="BK1334" i="7"/>
  <c r="J1143" i="7"/>
  <c r="J1040" i="7"/>
  <c r="BK200" i="8"/>
  <c r="J113" i="8"/>
  <c r="BK140" i="8"/>
  <c r="J172" i="8"/>
  <c r="J111" i="8"/>
  <c r="BK198" i="8"/>
  <c r="BK149" i="9"/>
  <c r="J194" i="9"/>
  <c r="BK124" i="9"/>
  <c r="BK126" i="9"/>
  <c r="J174" i="9"/>
  <c r="J165" i="10"/>
  <c r="BK144" i="10"/>
  <c r="J237" i="10"/>
  <c r="J175" i="10"/>
  <c r="BK251" i="10"/>
  <c r="BK185" i="10"/>
  <c r="J116" i="10"/>
  <c r="R89" i="4" l="1"/>
  <c r="R83" i="2"/>
  <c r="R82" i="2"/>
  <c r="R81" i="2"/>
  <c r="R84" i="3"/>
  <c r="R83" i="3"/>
  <c r="R82" i="3"/>
  <c r="T89" i="4"/>
  <c r="BK189" i="4"/>
  <c r="J189" i="4"/>
  <c r="J62" i="4"/>
  <c r="BK218" i="4"/>
  <c r="J218" i="4" s="1"/>
  <c r="J63" i="4" s="1"/>
  <c r="T263" i="4"/>
  <c r="T257" i="4"/>
  <c r="P292" i="4"/>
  <c r="T426" i="4"/>
  <c r="P91" i="5"/>
  <c r="P517" i="5"/>
  <c r="P541" i="5"/>
  <c r="P562" i="5"/>
  <c r="P574" i="5"/>
  <c r="BK634" i="5"/>
  <c r="J634" i="5" s="1"/>
  <c r="J66" i="5" s="1"/>
  <c r="BK676" i="5"/>
  <c r="J676" i="5"/>
  <c r="J68" i="5" s="1"/>
  <c r="BK684" i="5"/>
  <c r="J684" i="5"/>
  <c r="J69" i="5"/>
  <c r="T88" i="6"/>
  <c r="P225" i="6"/>
  <c r="P249" i="6"/>
  <c r="T264" i="6"/>
  <c r="T297" i="6"/>
  <c r="P396" i="6"/>
  <c r="BK90" i="7"/>
  <c r="J90" i="7"/>
  <c r="J61" i="7" s="1"/>
  <c r="BK1064" i="7"/>
  <c r="J1064" i="7"/>
  <c r="J62" i="7"/>
  <c r="BK1098" i="7"/>
  <c r="J1098" i="7"/>
  <c r="J63" i="7"/>
  <c r="BK1108" i="7"/>
  <c r="J1108" i="7" s="1"/>
  <c r="J64" i="7" s="1"/>
  <c r="R1128" i="7"/>
  <c r="T1333" i="7"/>
  <c r="T1387" i="7"/>
  <c r="T1386" i="7"/>
  <c r="T87" i="8"/>
  <c r="T152" i="8"/>
  <c r="T174" i="8"/>
  <c r="R197" i="8"/>
  <c r="R158" i="9"/>
  <c r="R86" i="9"/>
  <c r="BK169" i="9"/>
  <c r="J169" i="9"/>
  <c r="J63" i="9"/>
  <c r="P206" i="9"/>
  <c r="BK137" i="10"/>
  <c r="J137" i="10"/>
  <c r="J62" i="10"/>
  <c r="BK177" i="10"/>
  <c r="J177" i="10" s="1"/>
  <c r="J63" i="10" s="1"/>
  <c r="T177" i="10"/>
  <c r="T194" i="10"/>
  <c r="P189" i="4"/>
  <c r="T218" i="4"/>
  <c r="R263" i="4"/>
  <c r="R257" i="4"/>
  <c r="T292" i="4"/>
  <c r="R426" i="4"/>
  <c r="T91" i="5"/>
  <c r="R517" i="5"/>
  <c r="R541" i="5"/>
  <c r="R562" i="5"/>
  <c r="T574" i="5"/>
  <c r="T634" i="5"/>
  <c r="R676" i="5"/>
  <c r="R684" i="5"/>
  <c r="P88" i="6"/>
  <c r="R225" i="6"/>
  <c r="BK249" i="6"/>
  <c r="J249" i="6"/>
  <c r="J63" i="6"/>
  <c r="BK264" i="6"/>
  <c r="J264" i="6" s="1"/>
  <c r="J64" i="6" s="1"/>
  <c r="P297" i="6"/>
  <c r="BK396" i="6"/>
  <c r="J396" i="6" s="1"/>
  <c r="J66" i="6" s="1"/>
  <c r="P90" i="7"/>
  <c r="R1064" i="7"/>
  <c r="R1098" i="7"/>
  <c r="R1108" i="7"/>
  <c r="T1128" i="7"/>
  <c r="R1333" i="7"/>
  <c r="P1387" i="7"/>
  <c r="P1386" i="7"/>
  <c r="P87" i="8"/>
  <c r="BK152" i="8"/>
  <c r="J152" i="8" s="1"/>
  <c r="J62" i="8" s="1"/>
  <c r="R174" i="8"/>
  <c r="P197" i="8"/>
  <c r="P158" i="9"/>
  <c r="P86" i="9"/>
  <c r="R169" i="9"/>
  <c r="BK206" i="9"/>
  <c r="J206" i="9" s="1"/>
  <c r="J64" i="9" s="1"/>
  <c r="P137" i="10"/>
  <c r="P87" i="10"/>
  <c r="R177" i="10"/>
  <c r="P194" i="10"/>
  <c r="P228" i="10"/>
  <c r="BK83" i="2"/>
  <c r="J83" i="2" s="1"/>
  <c r="J61" i="2" s="1"/>
  <c r="P83" i="2"/>
  <c r="P82" i="2"/>
  <c r="P81" i="2" s="1"/>
  <c r="AU55" i="1" s="1"/>
  <c r="T84" i="3"/>
  <c r="T83" i="3"/>
  <c r="T82" i="3" s="1"/>
  <c r="BK89" i="4"/>
  <c r="J89" i="4"/>
  <c r="J61" i="4"/>
  <c r="P89" i="4"/>
  <c r="R189" i="4"/>
  <c r="R218" i="4"/>
  <c r="P263" i="4"/>
  <c r="P257" i="4" s="1"/>
  <c r="BK292" i="4"/>
  <c r="J292" i="4"/>
  <c r="J66" i="4"/>
  <c r="P426" i="4"/>
  <c r="BK91" i="5"/>
  <c r="J91" i="5"/>
  <c r="J61" i="5"/>
  <c r="BK517" i="5"/>
  <c r="J517" i="5"/>
  <c r="J62" i="5"/>
  <c r="T541" i="5"/>
  <c r="T562" i="5"/>
  <c r="R574" i="5"/>
  <c r="P634" i="5"/>
  <c r="P676" i="5"/>
  <c r="P684" i="5"/>
  <c r="R88" i="6"/>
  <c r="BK225" i="6"/>
  <c r="J225" i="6"/>
  <c r="J62" i="6" s="1"/>
  <c r="T249" i="6"/>
  <c r="P264" i="6"/>
  <c r="R297" i="6"/>
  <c r="R396" i="6"/>
  <c r="T90" i="7"/>
  <c r="P1064" i="7"/>
  <c r="P1098" i="7"/>
  <c r="P1108" i="7"/>
  <c r="P1128" i="7"/>
  <c r="BK1333" i="7"/>
  <c r="J1333" i="7"/>
  <c r="J66" i="7" s="1"/>
  <c r="BK1387" i="7"/>
  <c r="J1387" i="7"/>
  <c r="J68" i="7"/>
  <c r="R87" i="8"/>
  <c r="P152" i="8"/>
  <c r="BK174" i="8"/>
  <c r="J174" i="8"/>
  <c r="J63" i="8" s="1"/>
  <c r="BK197" i="8"/>
  <c r="J197" i="8"/>
  <c r="J64" i="8"/>
  <c r="T158" i="9"/>
  <c r="T86" i="9"/>
  <c r="T169" i="9"/>
  <c r="R206" i="9"/>
  <c r="R137" i="10"/>
  <c r="R87" i="10"/>
  <c r="BK194" i="10"/>
  <c r="J194" i="10"/>
  <c r="J64" i="10" s="1"/>
  <c r="R194" i="10"/>
  <c r="R228" i="10"/>
  <c r="T83" i="2"/>
  <c r="T82" i="2" s="1"/>
  <c r="T81" i="2" s="1"/>
  <c r="BK84" i="3"/>
  <c r="J84" i="3"/>
  <c r="J61" i="3" s="1"/>
  <c r="P84" i="3"/>
  <c r="P83" i="3"/>
  <c r="P82" i="3"/>
  <c r="AU56" i="1" s="1"/>
  <c r="T189" i="4"/>
  <c r="P218" i="4"/>
  <c r="BK263" i="4"/>
  <c r="J263" i="4" s="1"/>
  <c r="J65" i="4" s="1"/>
  <c r="R292" i="4"/>
  <c r="BK426" i="4"/>
  <c r="J426" i="4" s="1"/>
  <c r="J67" i="4" s="1"/>
  <c r="R91" i="5"/>
  <c r="R90" i="5"/>
  <c r="T517" i="5"/>
  <c r="BK541" i="5"/>
  <c r="J541" i="5"/>
  <c r="J63" i="5"/>
  <c r="BK562" i="5"/>
  <c r="J562" i="5"/>
  <c r="J64" i="5"/>
  <c r="BK574" i="5"/>
  <c r="J574" i="5" s="1"/>
  <c r="J65" i="5" s="1"/>
  <c r="R634" i="5"/>
  <c r="T676" i="5"/>
  <c r="T684" i="5"/>
  <c r="BK88" i="6"/>
  <c r="J88" i="6"/>
  <c r="J61" i="6"/>
  <c r="T225" i="6"/>
  <c r="R249" i="6"/>
  <c r="R264" i="6"/>
  <c r="BK297" i="6"/>
  <c r="J297" i="6" s="1"/>
  <c r="J65" i="6" s="1"/>
  <c r="T396" i="6"/>
  <c r="R90" i="7"/>
  <c r="R89" i="7" s="1"/>
  <c r="R88" i="7" s="1"/>
  <c r="T1064" i="7"/>
  <c r="T1098" i="7"/>
  <c r="T1108" i="7"/>
  <c r="BK1128" i="7"/>
  <c r="J1128" i="7"/>
  <c r="J65" i="7"/>
  <c r="P1333" i="7"/>
  <c r="R1387" i="7"/>
  <c r="R1386" i="7"/>
  <c r="BK87" i="8"/>
  <c r="J87" i="8" s="1"/>
  <c r="J61" i="8" s="1"/>
  <c r="R152" i="8"/>
  <c r="P174" i="8"/>
  <c r="T197" i="8"/>
  <c r="BK158" i="9"/>
  <c r="J158" i="9"/>
  <c r="J62" i="9"/>
  <c r="P169" i="9"/>
  <c r="T206" i="9"/>
  <c r="T137" i="10"/>
  <c r="T87" i="10"/>
  <c r="P177" i="10"/>
  <c r="BK228" i="10"/>
  <c r="J228" i="10"/>
  <c r="J65" i="10"/>
  <c r="T228" i="10"/>
  <c r="BK243" i="8"/>
  <c r="J243" i="8"/>
  <c r="J65" i="8"/>
  <c r="BK87" i="10"/>
  <c r="BK86" i="10" s="1"/>
  <c r="BK85" i="10" s="1"/>
  <c r="J85" i="10" s="1"/>
  <c r="J30" i="10" s="1"/>
  <c r="BK119" i="3"/>
  <c r="J119" i="3" s="1"/>
  <c r="J62" i="3" s="1"/>
  <c r="BK86" i="9"/>
  <c r="BK85" i="9"/>
  <c r="J85" i="9" s="1"/>
  <c r="J60" i="9" s="1"/>
  <c r="BE116" i="10"/>
  <c r="BE120" i="10"/>
  <c r="BE140" i="10"/>
  <c r="BE148" i="10"/>
  <c r="BE178" i="10"/>
  <c r="BE195" i="10"/>
  <c r="BE221" i="10"/>
  <c r="BE226" i="10"/>
  <c r="BE237" i="10"/>
  <c r="BE253" i="10"/>
  <c r="BE259" i="10"/>
  <c r="BE262" i="10"/>
  <c r="BE274" i="10"/>
  <c r="J86" i="9"/>
  <c r="J61" i="9" s="1"/>
  <c r="E48" i="10"/>
  <c r="F54" i="10"/>
  <c r="J55" i="10"/>
  <c r="J81" i="10"/>
  <c r="BE88" i="10"/>
  <c r="BE98" i="10"/>
  <c r="BE127" i="10"/>
  <c r="BE129" i="10"/>
  <c r="BE138" i="10"/>
  <c r="BE144" i="10"/>
  <c r="BE151" i="10"/>
  <c r="BE154" i="10"/>
  <c r="BE165" i="10"/>
  <c r="BE182" i="10"/>
  <c r="BE202" i="10"/>
  <c r="BE206" i="10"/>
  <c r="BE232" i="10"/>
  <c r="BE233" i="10"/>
  <c r="BE243" i="10"/>
  <c r="BE246" i="10"/>
  <c r="J79" i="10"/>
  <c r="F82" i="10"/>
  <c r="BE133" i="10"/>
  <c r="BE171" i="10"/>
  <c r="BE173" i="10"/>
  <c r="BE185" i="10"/>
  <c r="BE188" i="10"/>
  <c r="BE192" i="10"/>
  <c r="BE208" i="10"/>
  <c r="BE229" i="10"/>
  <c r="BE231" i="10"/>
  <c r="BE235" i="10"/>
  <c r="BE249" i="10"/>
  <c r="BE251" i="10"/>
  <c r="BE256" i="10"/>
  <c r="BE264" i="10"/>
  <c r="BE268" i="10"/>
  <c r="BE271" i="10"/>
  <c r="BE93" i="10"/>
  <c r="BE105" i="10"/>
  <c r="BE112" i="10"/>
  <c r="BE125" i="10"/>
  <c r="BE142" i="10"/>
  <c r="BE146" i="10"/>
  <c r="BE156" i="10"/>
  <c r="BE168" i="10"/>
  <c r="BE175" i="10"/>
  <c r="BE204" i="10"/>
  <c r="BE210" i="10"/>
  <c r="BE212" i="10"/>
  <c r="BE214" i="10"/>
  <c r="BE218" i="10"/>
  <c r="BE223" i="10"/>
  <c r="BE236" i="10"/>
  <c r="BE239" i="10"/>
  <c r="BE241" i="10"/>
  <c r="F55" i="9"/>
  <c r="BE117" i="9"/>
  <c r="BE122" i="9"/>
  <c r="BE126" i="9"/>
  <c r="BE128" i="9"/>
  <c r="BE167" i="9"/>
  <c r="BE170" i="9"/>
  <c r="BE174" i="9"/>
  <c r="BE185" i="9"/>
  <c r="BE188" i="9"/>
  <c r="BE194" i="9"/>
  <c r="BE200" i="9"/>
  <c r="BE207" i="9"/>
  <c r="BE210" i="9"/>
  <c r="BE215" i="9"/>
  <c r="BE217" i="9"/>
  <c r="BE228" i="9"/>
  <c r="E48" i="9"/>
  <c r="F54" i="9"/>
  <c r="J81" i="9"/>
  <c r="BE131" i="9"/>
  <c r="BE144" i="9"/>
  <c r="BE147" i="9"/>
  <c r="BE149" i="9"/>
  <c r="BE155" i="9"/>
  <c r="BE181" i="9"/>
  <c r="BE226" i="9"/>
  <c r="J52" i="9"/>
  <c r="J80" i="9"/>
  <c r="BE104" i="9"/>
  <c r="BE109" i="9"/>
  <c r="BE113" i="9"/>
  <c r="BE134" i="9"/>
  <c r="BE139" i="9"/>
  <c r="BE165" i="9"/>
  <c r="BE172" i="9"/>
  <c r="BE179" i="9"/>
  <c r="BE209" i="9"/>
  <c r="BE220" i="9"/>
  <c r="BE87" i="9"/>
  <c r="BE92" i="9"/>
  <c r="BE99" i="9"/>
  <c r="BE124" i="9"/>
  <c r="BE142" i="9"/>
  <c r="BE159" i="9"/>
  <c r="BE163" i="9"/>
  <c r="BE183" i="9"/>
  <c r="BE191" i="9"/>
  <c r="BE197" i="9"/>
  <c r="BE203" i="9"/>
  <c r="BE208" i="9"/>
  <c r="BE213" i="9"/>
  <c r="BE222" i="9"/>
  <c r="J52" i="8"/>
  <c r="J54" i="8"/>
  <c r="E75" i="8"/>
  <c r="F81" i="8"/>
  <c r="BE121" i="8"/>
  <c r="BE127" i="8"/>
  <c r="BE131" i="8"/>
  <c r="BE160" i="8"/>
  <c r="BE168" i="8"/>
  <c r="BE179" i="8"/>
  <c r="BE189" i="8"/>
  <c r="BE200" i="8"/>
  <c r="BE205" i="8"/>
  <c r="BE229" i="8"/>
  <c r="BE235" i="8"/>
  <c r="BE239" i="8"/>
  <c r="BE244" i="8"/>
  <c r="BE88" i="8"/>
  <c r="BE91" i="8"/>
  <c r="BE111" i="8"/>
  <c r="BE116" i="8"/>
  <c r="BE118" i="8"/>
  <c r="BE145" i="8"/>
  <c r="BE175" i="8"/>
  <c r="BE192" i="8"/>
  <c r="BE210" i="8"/>
  <c r="F55" i="8"/>
  <c r="BE95" i="8"/>
  <c r="BE113" i="8"/>
  <c r="BE136" i="8"/>
  <c r="BE149" i="8"/>
  <c r="BE153" i="8"/>
  <c r="BE165" i="8"/>
  <c r="BE182" i="8"/>
  <c r="BE185" i="8"/>
  <c r="BE198" i="8"/>
  <c r="BE215" i="8"/>
  <c r="BE217" i="8"/>
  <c r="BE232" i="8"/>
  <c r="BE237" i="8"/>
  <c r="J55" i="8"/>
  <c r="BE99" i="8"/>
  <c r="BE103" i="8"/>
  <c r="BE107" i="8"/>
  <c r="BE123" i="8"/>
  <c r="BE138" i="8"/>
  <c r="BE140" i="8"/>
  <c r="BE142" i="8"/>
  <c r="BE158" i="8"/>
  <c r="BE172" i="8"/>
  <c r="BE203" i="8"/>
  <c r="BE220" i="8"/>
  <c r="BE223" i="8"/>
  <c r="BE226" i="8"/>
  <c r="BE140" i="7"/>
  <c r="BE151" i="7"/>
  <c r="BE169" i="7"/>
  <c r="BE447" i="7"/>
  <c r="BE450" i="7"/>
  <c r="BE733" i="7"/>
  <c r="BE750" i="7"/>
  <c r="BE1042" i="7"/>
  <c r="BE1058" i="7"/>
  <c r="BE1065" i="7"/>
  <c r="BE1079" i="7"/>
  <c r="BE1092" i="7"/>
  <c r="BE1119" i="7"/>
  <c r="BE1131" i="7"/>
  <c r="BE1143" i="7"/>
  <c r="BE1154" i="7"/>
  <c r="BE1245" i="7"/>
  <c r="BE1289" i="7"/>
  <c r="BE1311" i="7"/>
  <c r="BE1348" i="7"/>
  <c r="BE1359" i="7"/>
  <c r="BE1368" i="7"/>
  <c r="BE1372" i="7"/>
  <c r="BE1376" i="7"/>
  <c r="BE1379" i="7"/>
  <c r="BE1382" i="7"/>
  <c r="BE1388" i="7"/>
  <c r="BE1390" i="7"/>
  <c r="BE1394" i="7"/>
  <c r="E48" i="7"/>
  <c r="F85" i="7"/>
  <c r="BE104" i="7"/>
  <c r="BE166" i="7"/>
  <c r="BE172" i="7"/>
  <c r="BE752" i="7"/>
  <c r="BE1033" i="7"/>
  <c r="BE1040" i="7"/>
  <c r="BE1048" i="7"/>
  <c r="BE1051" i="7"/>
  <c r="BE1055" i="7"/>
  <c r="BE1067" i="7"/>
  <c r="BE1082" i="7"/>
  <c r="BE1089" i="7"/>
  <c r="BE1111" i="7"/>
  <c r="BE1125" i="7"/>
  <c r="BE1129" i="7"/>
  <c r="BE1138" i="7"/>
  <c r="BE1145" i="7"/>
  <c r="BE1151" i="7"/>
  <c r="BE1156" i="7"/>
  <c r="BE1158" i="7"/>
  <c r="BE1161" i="7"/>
  <c r="BE1179" i="7"/>
  <c r="BE1234" i="7"/>
  <c r="BE1256" i="7"/>
  <c r="BE1300" i="7"/>
  <c r="BE1355" i="7"/>
  <c r="J52" i="7"/>
  <c r="J85" i="7"/>
  <c r="BE91" i="7"/>
  <c r="BE97" i="7"/>
  <c r="BE132" i="7"/>
  <c r="BE148" i="7"/>
  <c r="BE154" i="7"/>
  <c r="BE161" i="7"/>
  <c r="BE730" i="7"/>
  <c r="BE741" i="7"/>
  <c r="BE1061" i="7"/>
  <c r="BE1077" i="7"/>
  <c r="BE1149" i="7"/>
  <c r="BE1322" i="7"/>
  <c r="BE1338" i="7"/>
  <c r="BE1343" i="7"/>
  <c r="BE1363" i="7"/>
  <c r="BE1366" i="7"/>
  <c r="BE94" i="7"/>
  <c r="BE110" i="7"/>
  <c r="BE116" i="7"/>
  <c r="BE124" i="7"/>
  <c r="BE157" i="7"/>
  <c r="BE163" i="7"/>
  <c r="BE456" i="7"/>
  <c r="BE738" i="7"/>
  <c r="BE746" i="7"/>
  <c r="BE1036" i="7"/>
  <c r="BE1070" i="7"/>
  <c r="BE1074" i="7"/>
  <c r="BE1096" i="7"/>
  <c r="BE1099" i="7"/>
  <c r="BE1102" i="7"/>
  <c r="BE1105" i="7"/>
  <c r="BE1109" i="7"/>
  <c r="BE1115" i="7"/>
  <c r="BE1122" i="7"/>
  <c r="BE1140" i="7"/>
  <c r="BE1147" i="7"/>
  <c r="BE1168" i="7"/>
  <c r="BE1190" i="7"/>
  <c r="BE1201" i="7"/>
  <c r="BE1212" i="7"/>
  <c r="BE1223" i="7"/>
  <c r="BE1267" i="7"/>
  <c r="BE1278" i="7"/>
  <c r="BE1334" i="7"/>
  <c r="BE1341" i="7"/>
  <c r="BE1345" i="7"/>
  <c r="BE1351" i="7"/>
  <c r="F55" i="6"/>
  <c r="J83" i="6"/>
  <c r="BE112" i="6"/>
  <c r="BE173" i="6"/>
  <c r="BE189" i="6"/>
  <c r="BE226" i="6"/>
  <c r="BE230" i="6"/>
  <c r="BE234" i="6"/>
  <c r="BE245" i="6"/>
  <c r="BE258" i="6"/>
  <c r="BE276" i="6"/>
  <c r="BE298" i="6"/>
  <c r="BE304" i="6"/>
  <c r="BE314" i="6"/>
  <c r="BE320" i="6"/>
  <c r="BE325" i="6"/>
  <c r="BE331" i="6"/>
  <c r="BE333" i="6"/>
  <c r="BE336" i="6"/>
  <c r="BE339" i="6"/>
  <c r="BE344" i="6"/>
  <c r="BE346" i="6"/>
  <c r="BE348" i="6"/>
  <c r="BE353" i="6"/>
  <c r="BE401" i="6"/>
  <c r="BE414" i="6"/>
  <c r="BE417" i="6"/>
  <c r="BE420" i="6"/>
  <c r="BK675" i="5"/>
  <c r="J675" i="5" s="1"/>
  <c r="J67" i="5" s="1"/>
  <c r="J52" i="6"/>
  <c r="BE89" i="6"/>
  <c r="BE138" i="6"/>
  <c r="BE141" i="6"/>
  <c r="BE168" i="6"/>
  <c r="BE171" i="6"/>
  <c r="BE187" i="6"/>
  <c r="BE242" i="6"/>
  <c r="BE253" i="6"/>
  <c r="BE256" i="6"/>
  <c r="BE262" i="6"/>
  <c r="BE267" i="6"/>
  <c r="BE271" i="6"/>
  <c r="BE291" i="6"/>
  <c r="BE316" i="6"/>
  <c r="BE323" i="6"/>
  <c r="BE342" i="6"/>
  <c r="BE349" i="6"/>
  <c r="BE369" i="6"/>
  <c r="BE372" i="6"/>
  <c r="BE374" i="6"/>
  <c r="BE376" i="6"/>
  <c r="BE379" i="6"/>
  <c r="E48" i="6"/>
  <c r="BE106" i="6"/>
  <c r="BE109" i="6"/>
  <c r="BE115" i="6"/>
  <c r="BE119" i="6"/>
  <c r="BE122" i="6"/>
  <c r="BE126" i="6"/>
  <c r="BE130" i="6"/>
  <c r="BE135" i="6"/>
  <c r="BE153" i="6"/>
  <c r="BE166" i="6"/>
  <c r="BE191" i="6"/>
  <c r="BE237" i="6"/>
  <c r="BE240" i="6"/>
  <c r="BE247" i="6"/>
  <c r="BE265" i="6"/>
  <c r="BE280" i="6"/>
  <c r="BE301" i="6"/>
  <c r="BE311" i="6"/>
  <c r="BE318" i="6"/>
  <c r="BE355" i="6"/>
  <c r="BE383" i="6"/>
  <c r="BE385" i="6"/>
  <c r="BE388" i="6"/>
  <c r="BE390" i="6"/>
  <c r="BE407" i="6"/>
  <c r="BE94" i="6"/>
  <c r="BE98" i="6"/>
  <c r="BE103" i="6"/>
  <c r="BE132" i="6"/>
  <c r="BE150" i="6"/>
  <c r="BE160" i="6"/>
  <c r="BE163" i="6"/>
  <c r="BE178" i="6"/>
  <c r="BE182" i="6"/>
  <c r="BE209" i="6"/>
  <c r="BE212" i="6"/>
  <c r="BE215" i="6"/>
  <c r="BE218" i="6"/>
  <c r="BE223" i="6"/>
  <c r="BE250" i="6"/>
  <c r="BE285" i="6"/>
  <c r="BE294" i="6"/>
  <c r="BE306" i="6"/>
  <c r="BE308" i="6"/>
  <c r="BE329" i="6"/>
  <c r="BE351" i="6"/>
  <c r="BE357" i="6"/>
  <c r="BE359" i="6"/>
  <c r="BE361" i="6"/>
  <c r="BE363" i="6"/>
  <c r="BE366" i="6"/>
  <c r="BE381" i="6"/>
  <c r="BE394" i="6"/>
  <c r="BE397" i="6"/>
  <c r="BE405" i="6"/>
  <c r="BE410" i="6"/>
  <c r="J52" i="5"/>
  <c r="J86" i="5"/>
  <c r="BE104" i="5"/>
  <c r="BE113" i="5"/>
  <c r="BE124" i="5"/>
  <c r="BE470" i="5"/>
  <c r="BE477" i="5"/>
  <c r="BE485" i="5"/>
  <c r="BE489" i="5"/>
  <c r="BE491" i="5"/>
  <c r="BE505" i="5"/>
  <c r="BE518" i="5"/>
  <c r="BE528" i="5"/>
  <c r="BE535" i="5"/>
  <c r="BE539" i="5"/>
  <c r="BE548" i="5"/>
  <c r="BE551" i="5"/>
  <c r="BE559" i="5"/>
  <c r="BE566" i="5"/>
  <c r="BE569" i="5"/>
  <c r="BE577" i="5"/>
  <c r="BE582" i="5"/>
  <c r="BE586" i="5"/>
  <c r="BE588" i="5"/>
  <c r="BE594" i="5"/>
  <c r="BE598" i="5"/>
  <c r="BE605" i="5"/>
  <c r="BE609" i="5"/>
  <c r="BE612" i="5"/>
  <c r="BE614" i="5"/>
  <c r="BE631" i="5"/>
  <c r="BE650" i="5"/>
  <c r="BE669" i="5"/>
  <c r="BE672" i="5"/>
  <c r="BE679" i="5"/>
  <c r="BE682" i="5"/>
  <c r="BE688" i="5"/>
  <c r="BE692" i="5"/>
  <c r="BE92" i="5"/>
  <c r="BE95" i="5"/>
  <c r="BE101" i="5"/>
  <c r="BE118" i="5"/>
  <c r="BE128" i="5"/>
  <c r="BE131" i="5"/>
  <c r="BE135" i="5"/>
  <c r="BE137" i="5"/>
  <c r="BE140" i="5"/>
  <c r="BE143" i="5"/>
  <c r="BE146" i="5"/>
  <c r="BE149" i="5"/>
  <c r="BE312" i="5"/>
  <c r="BE461" i="5"/>
  <c r="BE464" i="5"/>
  <c r="BE467" i="5"/>
  <c r="BE473" i="5"/>
  <c r="BE480" i="5"/>
  <c r="BE494" i="5"/>
  <c r="BE497" i="5"/>
  <c r="BE502" i="5"/>
  <c r="BE508" i="5"/>
  <c r="BE511" i="5"/>
  <c r="BE514" i="5"/>
  <c r="BE532" i="5"/>
  <c r="BE542" i="5"/>
  <c r="BE545" i="5"/>
  <c r="BE556" i="5"/>
  <c r="BE563" i="5"/>
  <c r="BE571" i="5"/>
  <c r="BE575" i="5"/>
  <c r="BE580" i="5"/>
  <c r="BE584" i="5"/>
  <c r="BE590" i="5"/>
  <c r="BE592" i="5"/>
  <c r="BE601" i="5"/>
  <c r="BE603" i="5"/>
  <c r="BE607" i="5"/>
  <c r="BE616" i="5"/>
  <c r="BE625" i="5"/>
  <c r="BE635" i="5"/>
  <c r="BE638" i="5"/>
  <c r="BE640" i="5"/>
  <c r="BE646" i="5"/>
  <c r="BE652" i="5"/>
  <c r="BE663" i="5"/>
  <c r="BE667" i="5"/>
  <c r="BE677" i="5"/>
  <c r="BE685" i="5"/>
  <c r="E48" i="5"/>
  <c r="F55" i="5"/>
  <c r="BE98" i="5"/>
  <c r="BE109" i="5"/>
  <c r="BE121" i="5"/>
  <c r="BE642" i="5"/>
  <c r="BE656" i="5"/>
  <c r="BE659" i="5"/>
  <c r="J52" i="4"/>
  <c r="E77" i="4"/>
  <c r="F84" i="4"/>
  <c r="BE96" i="4"/>
  <c r="BE107" i="4"/>
  <c r="BE111" i="4"/>
  <c r="BE121" i="4"/>
  <c r="BE136" i="4"/>
  <c r="BE139" i="4"/>
  <c r="BE154" i="4"/>
  <c r="BE169" i="4"/>
  <c r="BE176" i="4"/>
  <c r="BE179" i="4"/>
  <c r="BE190" i="4"/>
  <c r="BE209" i="4"/>
  <c r="BE212" i="4"/>
  <c r="BE226" i="4"/>
  <c r="BE229" i="4"/>
  <c r="BE235" i="4"/>
  <c r="BE246" i="4"/>
  <c r="BE252" i="4"/>
  <c r="BE264" i="4"/>
  <c r="BE275" i="4"/>
  <c r="BE290" i="4"/>
  <c r="BE303" i="4"/>
  <c r="BE312" i="4"/>
  <c r="BE316" i="4"/>
  <c r="BE321" i="4"/>
  <c r="BE327" i="4"/>
  <c r="BE329" i="4"/>
  <c r="BE342" i="4"/>
  <c r="BE355" i="4"/>
  <c r="BE403" i="4"/>
  <c r="BE427" i="4"/>
  <c r="BE443" i="4"/>
  <c r="BE449" i="4"/>
  <c r="BE452" i="4"/>
  <c r="BE455" i="4"/>
  <c r="J84" i="4"/>
  <c r="BE90" i="4"/>
  <c r="BE100" i="4"/>
  <c r="BE104" i="4"/>
  <c r="BE114" i="4"/>
  <c r="BE129" i="4"/>
  <c r="BE148" i="4"/>
  <c r="BE156" i="4"/>
  <c r="BE158" i="4"/>
  <c r="BE166" i="4"/>
  <c r="BE172" i="4"/>
  <c r="BE174" i="4"/>
  <c r="BE182" i="4"/>
  <c r="BE186" i="4"/>
  <c r="BE195" i="4"/>
  <c r="BE216" i="4"/>
  <c r="BE240" i="4"/>
  <c r="BE248" i="4"/>
  <c r="BE255" i="4"/>
  <c r="BE258" i="4"/>
  <c r="BE282" i="4"/>
  <c r="BE293" i="4"/>
  <c r="BE298" i="4"/>
  <c r="BE306" i="4"/>
  <c r="BE325" i="4"/>
  <c r="BE337" i="4"/>
  <c r="BE347" i="4"/>
  <c r="BE351" i="4"/>
  <c r="BE362" i="4"/>
  <c r="BE374" i="4"/>
  <c r="BE397" i="4"/>
  <c r="BE400" i="4"/>
  <c r="BE405" i="4"/>
  <c r="BE412" i="4"/>
  <c r="BE432" i="4"/>
  <c r="BE439" i="4"/>
  <c r="BE445" i="4"/>
  <c r="BK83" i="3"/>
  <c r="BK82" i="3" s="1"/>
  <c r="J82" i="3" s="1"/>
  <c r="J59" i="3" s="1"/>
  <c r="BE117" i="4"/>
  <c r="BE125" i="4"/>
  <c r="BE132" i="4"/>
  <c r="BE142" i="4"/>
  <c r="BE161" i="4"/>
  <c r="BE164" i="4"/>
  <c r="BE200" i="4"/>
  <c r="BE203" i="4"/>
  <c r="BE219" i="4"/>
  <c r="BE232" i="4"/>
  <c r="BE243" i="4"/>
  <c r="BE250" i="4"/>
  <c r="BE260" i="4"/>
  <c r="BE288" i="4"/>
  <c r="BE295" i="4"/>
  <c r="BE309" i="4"/>
  <c r="BE314" i="4"/>
  <c r="BE319" i="4"/>
  <c r="BE332" i="4"/>
  <c r="BE334" i="4"/>
  <c r="BE340" i="4"/>
  <c r="BE344" i="4"/>
  <c r="BE349" i="4"/>
  <c r="BE365" i="4"/>
  <c r="BE377" i="4"/>
  <c r="BE383" i="4"/>
  <c r="BE386" i="4"/>
  <c r="BE391" i="4"/>
  <c r="BE394" i="4"/>
  <c r="BE408" i="4"/>
  <c r="BE419" i="4"/>
  <c r="J55" i="3"/>
  <c r="BE87" i="3"/>
  <c r="BE96" i="3"/>
  <c r="BE102" i="3"/>
  <c r="E48" i="3"/>
  <c r="J52" i="3"/>
  <c r="F55" i="3"/>
  <c r="BE90" i="3"/>
  <c r="BE103" i="3"/>
  <c r="BE106" i="3"/>
  <c r="BE92" i="3"/>
  <c r="BE94" i="3"/>
  <c r="BE100" i="3"/>
  <c r="BE112" i="3"/>
  <c r="BE116" i="3"/>
  <c r="BE117" i="3"/>
  <c r="BE120" i="3"/>
  <c r="BE85" i="3"/>
  <c r="BE93" i="3"/>
  <c r="BE108" i="3"/>
  <c r="BE110" i="3"/>
  <c r="E48" i="2"/>
  <c r="J78" i="2"/>
  <c r="BE86" i="2"/>
  <c r="BE88" i="2"/>
  <c r="BE92" i="2"/>
  <c r="BE99" i="2"/>
  <c r="BE105" i="2"/>
  <c r="BE116" i="2"/>
  <c r="BE122" i="2"/>
  <c r="BE128" i="2"/>
  <c r="BE141" i="2"/>
  <c r="BE157" i="2"/>
  <c r="BE163" i="2"/>
  <c r="BE167" i="2"/>
  <c r="J52" i="2"/>
  <c r="F55" i="2"/>
  <c r="BE84" i="2"/>
  <c r="BE101" i="2"/>
  <c r="BE103" i="2"/>
  <c r="BE112" i="2"/>
  <c r="BE126" i="2"/>
  <c r="BE90" i="2"/>
  <c r="BE107" i="2"/>
  <c r="BE114" i="2"/>
  <c r="BE118" i="2"/>
  <c r="BE124" i="2"/>
  <c r="BE137" i="2"/>
  <c r="BE139" i="2"/>
  <c r="BE147" i="2"/>
  <c r="BE149" i="2"/>
  <c r="BE151" i="2"/>
  <c r="BE153" i="2"/>
  <c r="BE155" i="2"/>
  <c r="BE165" i="2"/>
  <c r="J34" i="4"/>
  <c r="AW57" i="1"/>
  <c r="F36" i="7"/>
  <c r="BC60" i="1"/>
  <c r="F34" i="6"/>
  <c r="BA59" i="1"/>
  <c r="J34" i="2"/>
  <c r="AW55" i="1" s="1"/>
  <c r="F34" i="4"/>
  <c r="BA57" i="1"/>
  <c r="J34" i="6"/>
  <c r="AW59" i="1"/>
  <c r="F37" i="9"/>
  <c r="BD62" i="1"/>
  <c r="F34" i="10"/>
  <c r="BA63" i="1"/>
  <c r="F35" i="3"/>
  <c r="BB56" i="1"/>
  <c r="F37" i="5"/>
  <c r="BD58" i="1"/>
  <c r="F35" i="7"/>
  <c r="BB60" i="1"/>
  <c r="F37" i="2"/>
  <c r="BD55" i="1" s="1"/>
  <c r="F36" i="6"/>
  <c r="BC59" i="1"/>
  <c r="F36" i="9"/>
  <c r="BC62" i="1"/>
  <c r="F36" i="10"/>
  <c r="BC63" i="1"/>
  <c r="F34" i="5"/>
  <c r="BA58" i="1"/>
  <c r="F34" i="8"/>
  <c r="BA61" i="1"/>
  <c r="F35" i="10"/>
  <c r="BB63" i="1"/>
  <c r="F35" i="5"/>
  <c r="BB58" i="1"/>
  <c r="F34" i="2"/>
  <c r="BA55" i="1" s="1"/>
  <c r="F36" i="4"/>
  <c r="BC57" i="1"/>
  <c r="J34" i="8"/>
  <c r="AW61" i="1"/>
  <c r="F34" i="9"/>
  <c r="BA62" i="1"/>
  <c r="F37" i="10"/>
  <c r="BD63" i="1"/>
  <c r="F36" i="2"/>
  <c r="BC55" i="1" s="1"/>
  <c r="F37" i="6"/>
  <c r="BD59" i="1"/>
  <c r="F34" i="7"/>
  <c r="BA60" i="1"/>
  <c r="J34" i="7"/>
  <c r="AW60" i="1"/>
  <c r="F37" i="3"/>
  <c r="BD56" i="1"/>
  <c r="F36" i="8"/>
  <c r="BC61" i="1"/>
  <c r="J34" i="10"/>
  <c r="AW63" i="1"/>
  <c r="F34" i="3"/>
  <c r="BA56" i="1"/>
  <c r="F37" i="4"/>
  <c r="BD57" i="1"/>
  <c r="F35" i="8"/>
  <c r="BB61" i="1"/>
  <c r="F36" i="3"/>
  <c r="BC56" i="1"/>
  <c r="F36" i="5"/>
  <c r="BC58" i="1"/>
  <c r="F35" i="9"/>
  <c r="BB62" i="1"/>
  <c r="F35" i="2"/>
  <c r="BB55" i="1" s="1"/>
  <c r="J34" i="3"/>
  <c r="AW56" i="1"/>
  <c r="F35" i="4"/>
  <c r="BB57" i="1"/>
  <c r="J34" i="5"/>
  <c r="AW58" i="1"/>
  <c r="F37" i="8"/>
  <c r="BD61" i="1"/>
  <c r="J34" i="9"/>
  <c r="AW62" i="1"/>
  <c r="F37" i="7"/>
  <c r="BD60" i="1"/>
  <c r="F35" i="6"/>
  <c r="BB59" i="1"/>
  <c r="BK257" i="4" l="1"/>
  <c r="J257" i="4" s="1"/>
  <c r="J64" i="4" s="1"/>
  <c r="BK88" i="4"/>
  <c r="J88" i="4" s="1"/>
  <c r="J60" i="4" s="1"/>
  <c r="T85" i="9"/>
  <c r="T84" i="9"/>
  <c r="P85" i="9"/>
  <c r="P84" i="9"/>
  <c r="AU62" i="1"/>
  <c r="R85" i="9"/>
  <c r="R84" i="9" s="1"/>
  <c r="T86" i="10"/>
  <c r="T85" i="10"/>
  <c r="R86" i="10"/>
  <c r="R85" i="10" s="1"/>
  <c r="R88" i="4"/>
  <c r="R87" i="4"/>
  <c r="P86" i="10"/>
  <c r="P85" i="10" s="1"/>
  <c r="AU63" i="1" s="1"/>
  <c r="T89" i="7"/>
  <c r="T88" i="7"/>
  <c r="P89" i="7"/>
  <c r="P88" i="7"/>
  <c r="AU60" i="1"/>
  <c r="T90" i="5"/>
  <c r="T86" i="8"/>
  <c r="T85" i="8"/>
  <c r="T87" i="6"/>
  <c r="T86" i="6"/>
  <c r="T88" i="4"/>
  <c r="T87" i="4"/>
  <c r="T675" i="5"/>
  <c r="R86" i="8"/>
  <c r="R85" i="8" s="1"/>
  <c r="R87" i="6"/>
  <c r="R86" i="6"/>
  <c r="P675" i="5"/>
  <c r="P86" i="8"/>
  <c r="P85" i="8"/>
  <c r="AU61" i="1"/>
  <c r="P87" i="6"/>
  <c r="P86" i="6" s="1"/>
  <c r="AU59" i="1" s="1"/>
  <c r="P90" i="5"/>
  <c r="P89" i="5"/>
  <c r="AU58" i="1" s="1"/>
  <c r="P88" i="4"/>
  <c r="P87" i="4"/>
  <c r="AU57" i="1"/>
  <c r="R675" i="5"/>
  <c r="R89" i="5"/>
  <c r="BK84" i="9"/>
  <c r="J84" i="9"/>
  <c r="J59" i="9" s="1"/>
  <c r="AG63" i="1"/>
  <c r="BK87" i="6"/>
  <c r="J87" i="6"/>
  <c r="J60" i="6"/>
  <c r="BK89" i="7"/>
  <c r="J89" i="7"/>
  <c r="J60" i="7"/>
  <c r="BK86" i="8"/>
  <c r="J86" i="8" s="1"/>
  <c r="J60" i="8" s="1"/>
  <c r="BK90" i="5"/>
  <c r="BK89" i="5" s="1"/>
  <c r="J89" i="5" s="1"/>
  <c r="J59" i="5" s="1"/>
  <c r="J90" i="5"/>
  <c r="J60" i="5" s="1"/>
  <c r="BK1386" i="7"/>
  <c r="J1386" i="7"/>
  <c r="J67" i="7"/>
  <c r="J59" i="10"/>
  <c r="J86" i="10"/>
  <c r="J60" i="10"/>
  <c r="J87" i="10"/>
  <c r="J61" i="10" s="1"/>
  <c r="BK82" i="2"/>
  <c r="J82" i="2" s="1"/>
  <c r="J60" i="2" s="1"/>
  <c r="BK87" i="4"/>
  <c r="J87" i="4"/>
  <c r="J83" i="3"/>
  <c r="J60" i="3"/>
  <c r="F33" i="4"/>
  <c r="AZ57" i="1" s="1"/>
  <c r="F33" i="5"/>
  <c r="AZ58" i="1"/>
  <c r="BD54" i="1"/>
  <c r="W33" i="1" s="1"/>
  <c r="F33" i="6"/>
  <c r="AZ59" i="1"/>
  <c r="BC54" i="1"/>
  <c r="W32" i="1" s="1"/>
  <c r="J33" i="4"/>
  <c r="AV57" i="1"/>
  <c r="AT57" i="1" s="1"/>
  <c r="J33" i="8"/>
  <c r="AV61" i="1"/>
  <c r="AT61" i="1"/>
  <c r="J33" i="10"/>
  <c r="AV63" i="1" s="1"/>
  <c r="AT63" i="1" s="1"/>
  <c r="AN63" i="1" s="1"/>
  <c r="J30" i="4"/>
  <c r="AG57" i="1" s="1"/>
  <c r="F33" i="7"/>
  <c r="AZ60" i="1"/>
  <c r="F33" i="8"/>
  <c r="AZ61" i="1" s="1"/>
  <c r="F33" i="10"/>
  <c r="AZ63" i="1"/>
  <c r="J33" i="7"/>
  <c r="AV60" i="1" s="1"/>
  <c r="AT60" i="1" s="1"/>
  <c r="J33" i="3"/>
  <c r="AV56" i="1" s="1"/>
  <c r="AT56" i="1" s="1"/>
  <c r="J33" i="9"/>
  <c r="AV62" i="1"/>
  <c r="AT62" i="1" s="1"/>
  <c r="J33" i="2"/>
  <c r="AV55" i="1" s="1"/>
  <c r="AT55" i="1" s="1"/>
  <c r="BB54" i="1"/>
  <c r="W31" i="1" s="1"/>
  <c r="F33" i="3"/>
  <c r="AZ56" i="1"/>
  <c r="J30" i="3"/>
  <c r="AG56" i="1" s="1"/>
  <c r="J33" i="6"/>
  <c r="AV59" i="1"/>
  <c r="AT59" i="1" s="1"/>
  <c r="F33" i="9"/>
  <c r="AZ62" i="1"/>
  <c r="J30" i="9"/>
  <c r="F33" i="2"/>
  <c r="AZ55" i="1" s="1"/>
  <c r="J33" i="5"/>
  <c r="AV58" i="1"/>
  <c r="AT58" i="1" s="1"/>
  <c r="BA54" i="1"/>
  <c r="W30" i="1"/>
  <c r="T89" i="5" l="1"/>
  <c r="AG62" i="1"/>
  <c r="BK88" i="7"/>
  <c r="J88" i="7"/>
  <c r="J59" i="7" s="1"/>
  <c r="BK85" i="8"/>
  <c r="J85" i="8"/>
  <c r="J59" i="8"/>
  <c r="BK81" i="2"/>
  <c r="J81" i="2" s="1"/>
  <c r="J59" i="2" s="1"/>
  <c r="BK86" i="6"/>
  <c r="J86" i="6" s="1"/>
  <c r="J59" i="6" s="1"/>
  <c r="J39" i="10"/>
  <c r="J39" i="9"/>
  <c r="AN57" i="1"/>
  <c r="J59" i="4"/>
  <c r="AN56" i="1"/>
  <c r="J39" i="4"/>
  <c r="J39" i="3"/>
  <c r="AN62" i="1"/>
  <c r="AU54" i="1"/>
  <c r="AX54" i="1"/>
  <c r="AZ54" i="1"/>
  <c r="W29" i="1" s="1"/>
  <c r="J30" i="5"/>
  <c r="AG58" i="1"/>
  <c r="AN58" i="1" s="1"/>
  <c r="AW54" i="1"/>
  <c r="AK30" i="1" s="1"/>
  <c r="AY54" i="1"/>
  <c r="J39" i="5" l="1"/>
  <c r="J30" i="8"/>
  <c r="AG61" i="1"/>
  <c r="J30" i="6"/>
  <c r="AG59" i="1" s="1"/>
  <c r="J30" i="2"/>
  <c r="AG55" i="1"/>
  <c r="AV54" i="1"/>
  <c r="AK29" i="1" s="1"/>
  <c r="J30" i="7"/>
  <c r="AG60" i="1"/>
  <c r="J39" i="2" l="1"/>
  <c r="J39" i="6"/>
  <c r="J39" i="8"/>
  <c r="J39" i="7"/>
  <c r="AN55" i="1"/>
  <c r="AN60" i="1"/>
  <c r="AN59" i="1"/>
  <c r="AN61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<sst xmlns="http://schemas.openxmlformats.org/spreadsheetml/2006/main" count="33324" uniqueCount="2996">
  <si>
    <t>Export Komplet</t>
  </si>
  <si>
    <t>VZ</t>
  </si>
  <si>
    <t>2.0</t>
  </si>
  <si>
    <t/>
  </si>
  <si>
    <t>False</t>
  </si>
  <si>
    <t>{d752afc4-40d9-4ec2-99f1-09f2c0b64ffa}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</si>
  <si>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</si>
  <si>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</si>
  <si>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</si>
  <si>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</si>
  <si>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</si>
  <si>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</si>
  <si>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</si>
  <si>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</si>
  <si>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</si>
  <si>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</si>
  <si>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</si>
  <si>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</si>
  <si>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Vinařického - rekonstrukce kanalizace 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</si>
  <si>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</si>
  <si>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</si>
  <si>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</si>
  <si>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</si>
  <si>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</si>
  <si>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</si>
  <si>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</si>
  <si>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46347275</t>
  </si>
  <si>
    <t>Brněnské vodárny a kanalizace a.s.</t>
  </si>
  <si>
    <t>DIČ:</t>
  </si>
  <si>
    <t>CZ46347275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</si>
  <si>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</si>
  <si>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</si>
  <si>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</si>
  <si>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</si>
  <si>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</si>
  <si>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</si>
  <si>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</si>
  <si>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</si>
  <si>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</si>
  <si>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</si>
  <si>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</si>
  <si>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</si>
  <si>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</si>
  <si>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</si>
  <si>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</si>
  <si>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</si>
  <si>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</si>
  <si>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</si>
  <si>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</si>
  <si>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</si>
  <si>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</si>
  <si>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</si>
  <si>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</si>
  <si>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</si>
  <si>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</si>
  <si>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</si>
  <si>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</si>
  <si>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</si>
  <si>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</si>
  <si>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</si>
  <si>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</si>
  <si>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</si>
  <si>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</si>
  <si>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</si>
  <si>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</si>
  <si>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</si>
  <si>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</si>
  <si>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</si>
  <si>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</si>
  <si>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</si>
  <si>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</si>
  <si>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</si>
  <si>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</si>
  <si>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</si>
  <si>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</si>
  <si>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</si>
  <si>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</si>
  <si>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</si>
  <si>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</si>
  <si>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</si>
  <si>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090</t>
  </si>
  <si>
    <t>Vedlejší a ostatní náklady</t>
  </si>
  <si>
    <t>STA</t>
  </si>
  <si>
    <t>{4f6c0017-4b00-4170-b055-2772533813ea}</t>
  </si>
  <si>
    <t>2</t>
  </si>
  <si>
    <t>091</t>
  </si>
  <si>
    <t>Náhradní výsadba</t>
  </si>
  <si>
    <t>{4be3238b-cae2-4153-b0b1-ffa20a3b3e41}</t>
  </si>
  <si>
    <t>310</t>
  </si>
  <si>
    <t>Kanalizační stoky</t>
  </si>
  <si>
    <t>{9377add1-48bb-4f63-8f52-cde117a04055}</t>
  </si>
  <si>
    <t>320</t>
  </si>
  <si>
    <t>Kanalizační přípojky</t>
  </si>
  <si>
    <t>{6e23c7f4-9ebf-41ca-84ac-478586190412}</t>
  </si>
  <si>
    <t>330</t>
  </si>
  <si>
    <t>Vododvodní řad</t>
  </si>
  <si>
    <t>{32e4161f-9467-4646-b87b-85b5ff996a44}</t>
  </si>
  <si>
    <t>340</t>
  </si>
  <si>
    <t>Vododvodní přípojky</t>
  </si>
  <si>
    <t>{6bab8163-afd5-4763-ba2c-5175bff0493a}</t>
  </si>
  <si>
    <t>100.3</t>
  </si>
  <si>
    <t>Komunikace - odvodnění</t>
  </si>
  <si>
    <t>{9a9165da-c664-42bb-9cb4-7f6f5a174e04}</t>
  </si>
  <si>
    <t>100.2</t>
  </si>
  <si>
    <t>Komunikace - chodníky</t>
  </si>
  <si>
    <t>{c57ddc43-ae85-4f8d-8bcb-ab03a1ef9d6f}</t>
  </si>
  <si>
    <t>100.1</t>
  </si>
  <si>
    <t>Komunikace - vozovka</t>
  </si>
  <si>
    <t>{24e3b7d3-c90b-4218-8bca-53d97194bf59}</t>
  </si>
  <si>
    <t>KRYCÍ LIST SOUPISU PRACÍ</t>
  </si>
  <si>
    <t>Objekt:</t>
  </si>
  <si>
    <t>090 - Vedlejší a ostatní náklady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</si>
  <si>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</si>
  <si>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</si>
  <si>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</si>
  <si>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</si>
  <si>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</si>
  <si>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</si>
  <si>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</si>
  <si>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</si>
  <si>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</si>
  <si>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</si>
  <si>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</si>
  <si>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</si>
  <si>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</si>
  <si>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</si>
  <si>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</si>
  <si>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</si>
  <si>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</si>
  <si>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</si>
  <si>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</si>
  <si>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</si>
  <si>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</si>
  <si>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</si>
  <si>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</si>
  <si>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</si>
  <si>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</si>
  <si>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900600002</t>
  </si>
  <si>
    <t>Zařízení staveniště - zhotovení, provoz, likvidace, uvedení do původního stavu vč. povolení, zřízení přípojek a k tomu potřebná dokumentace</t>
  </si>
  <si>
    <t>kpl</t>
  </si>
  <si>
    <t>4</t>
  </si>
  <si>
    <t>-1086646813</t>
  </si>
  <si>
    <t>VV</t>
  </si>
  <si>
    <t>900600003</t>
  </si>
  <si>
    <t>Náklady na náhradní dopravu MHD, včetně projednání</t>
  </si>
  <si>
    <t>1424697707</t>
  </si>
  <si>
    <t>3</t>
  </si>
  <si>
    <t>900600004</t>
  </si>
  <si>
    <t>Zřízení a údržba dopr. značení po dobu výstavby, vrácení do pův. stavu</t>
  </si>
  <si>
    <t>-1785346003</t>
  </si>
  <si>
    <t>900600011</t>
  </si>
  <si>
    <t>Kacení stromů, keře, zemní práce, naložení, vodorovný přesun, poplatek za spalovnu</t>
  </si>
  <si>
    <t>33395534</t>
  </si>
  <si>
    <t>5</t>
  </si>
  <si>
    <t>900600013</t>
  </si>
  <si>
    <t>Provedení revize kanalizace TV kamerou 2x, vč. vyhotovení záznamu</t>
  </si>
  <si>
    <t>m</t>
  </si>
  <si>
    <t>157844154</t>
  </si>
  <si>
    <t>SO 310</t>
  </si>
  <si>
    <t>226,7*2</t>
  </si>
  <si>
    <t>SO320</t>
  </si>
  <si>
    <t>(26,2+89,9+251,4)*2</t>
  </si>
  <si>
    <t>"odvodnění komunikace" 29,8*2</t>
  </si>
  <si>
    <t>Součet</t>
  </si>
  <si>
    <t>6</t>
  </si>
  <si>
    <t>900600014</t>
  </si>
  <si>
    <t>Provedení veškerých zkoušek prokazujícíh kvalitu díla např. zkouška zhutnění</t>
  </si>
  <si>
    <t>1877836658</t>
  </si>
  <si>
    <t>7</t>
  </si>
  <si>
    <t>900600016</t>
  </si>
  <si>
    <t>Zpracování dokumentace skutečného provedení stavby</t>
  </si>
  <si>
    <t>145712828</t>
  </si>
  <si>
    <t>8</t>
  </si>
  <si>
    <t>900600019</t>
  </si>
  <si>
    <t>Zpracování geodet. zaměření DSPS pro GIS a MMB OTS</t>
  </si>
  <si>
    <t>2138717716</t>
  </si>
  <si>
    <t>900600020</t>
  </si>
  <si>
    <t>Zaměření rozsahu zásahu do komunikace v prog. EZA</t>
  </si>
  <si>
    <t>-399262495</t>
  </si>
  <si>
    <t>10</t>
  </si>
  <si>
    <t>900600021</t>
  </si>
  <si>
    <t>Zaměření tramvajové trati</t>
  </si>
  <si>
    <t>1995162533</t>
  </si>
  <si>
    <t>"před zahájení  stavby"</t>
  </si>
  <si>
    <t>" v průběhu stávby"</t>
  </si>
  <si>
    <t>"po ukončení stavby"</t>
  </si>
  <si>
    <t>11</t>
  </si>
  <si>
    <t>900600023</t>
  </si>
  <si>
    <t>Uvedení do původního stavu dotčených ploch stavbou</t>
  </si>
  <si>
    <t>-2007841956</t>
  </si>
  <si>
    <t>900600026</t>
  </si>
  <si>
    <t>Provedení komlex. zkoušek např. Markery</t>
  </si>
  <si>
    <t>145978659</t>
  </si>
  <si>
    <t>13</t>
  </si>
  <si>
    <t>900600027</t>
  </si>
  <si>
    <t xml:space="preserve">Provozní vlivy </t>
  </si>
  <si>
    <t>944308898</t>
  </si>
  <si>
    <t>14</t>
  </si>
  <si>
    <t>900600028</t>
  </si>
  <si>
    <t>Náklady náhradní výsadby zeleně</t>
  </si>
  <si>
    <t>1092377720</t>
  </si>
  <si>
    <t>"Provedení náhradní výsadby zeleně v rozsahu odpovídajícím hodnotě"</t>
  </si>
  <si>
    <t>"odstraněných dřevin (dle rozhodnutí, které zajištěuje zhotovitel stavby)"</t>
  </si>
  <si>
    <t>15</t>
  </si>
  <si>
    <t>900600029</t>
  </si>
  <si>
    <t>Zajíštění výtýčení podzemních sítí dotčených stavbou</t>
  </si>
  <si>
    <t>1343179384</t>
  </si>
  <si>
    <t xml:space="preserve">1   </t>
  </si>
  <si>
    <t>16</t>
  </si>
  <si>
    <t>900600032</t>
  </si>
  <si>
    <t>Vícetisky projektové dokumentace po potřeby dodavatele stavby</t>
  </si>
  <si>
    <t>-285541314</t>
  </si>
  <si>
    <t>17</t>
  </si>
  <si>
    <t>900600035</t>
  </si>
  <si>
    <t>Zřízení, odstranění těžkého přemostění včeně všech souvisejích prací</t>
  </si>
  <si>
    <t>-861447888</t>
  </si>
  <si>
    <t>18</t>
  </si>
  <si>
    <t>900600111</t>
  </si>
  <si>
    <t>Ošetření kořenového systému</t>
  </si>
  <si>
    <t>1936444787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</si>
  <si>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</si>
  <si>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</si>
  <si>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</si>
  <si>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</si>
  <si>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</si>
  <si>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</si>
  <si>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</si>
  <si>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19</t>
  </si>
  <si>
    <t>900600112</t>
  </si>
  <si>
    <t>Ochrana stromů bednění - zřízení, odstranění</t>
  </si>
  <si>
    <t>-613225499</t>
  </si>
  <si>
    <t>20</t>
  </si>
  <si>
    <t>900600143</t>
  </si>
  <si>
    <t>Prove. veškerých zkoušek prokazujicí kvalitu díla SO 310 - ZKOUŠKA TĚSNOTI KANALIZAČNÍ STOKY</t>
  </si>
  <si>
    <t>-338929815</t>
  </si>
  <si>
    <t>900600144</t>
  </si>
  <si>
    <t>Prove. veškerých zkoušek prokazujicí kvalitu díla SO 320, SO 100.3 - ZKOUŠKA TĚSNOTI KANALIZAČNÍ PŘÍPOJKY</t>
  </si>
  <si>
    <t>kus</t>
  </si>
  <si>
    <t>-1435830714</t>
  </si>
  <si>
    <t>SO310</t>
  </si>
  <si>
    <t>53</t>
  </si>
  <si>
    <t>SO 100.3</t>
  </si>
  <si>
    <t>22</t>
  </si>
  <si>
    <t>900600145</t>
  </si>
  <si>
    <t>Prove. veškerých zkoušek prokazující kvalitu díla SO 340 TLAKOVÁ ZKOUŠKA A DESINFEKCE - hlavní řad</t>
  </si>
  <si>
    <t>966218250</t>
  </si>
  <si>
    <t>23</t>
  </si>
  <si>
    <t>900600118</t>
  </si>
  <si>
    <t>Náhradní zásobování vodou - cisterny s pitnou vodou 2 ks .....opakovaně</t>
  </si>
  <si>
    <t>1556007821</t>
  </si>
  <si>
    <t>24</t>
  </si>
  <si>
    <t>900600147</t>
  </si>
  <si>
    <t>Prove. veškerých zkoušek prokazující kvalitu díla SO 340 TLAKOVÁ ZKOUŠKA A DESINFEKCE - vodovodní přípojky</t>
  </si>
  <si>
    <t>-322496577</t>
  </si>
  <si>
    <t>25</t>
  </si>
  <si>
    <t>900600200</t>
  </si>
  <si>
    <t>Zimní údržba chodníků a vjezdů v rámci technologické přestávky v délce tří měsíců</t>
  </si>
  <si>
    <t>509490794</t>
  </si>
  <si>
    <t>26</t>
  </si>
  <si>
    <t>900600201</t>
  </si>
  <si>
    <t xml:space="preserve">Zimní údržba komunikace v rámci technologické přestávky v délce tří měsíců </t>
  </si>
  <si>
    <t>703961504</t>
  </si>
  <si>
    <t>27</t>
  </si>
  <si>
    <t>900600203</t>
  </si>
  <si>
    <t>Provedení pasportizace objektů dotčených stavbou</t>
  </si>
  <si>
    <t>-911889729</t>
  </si>
  <si>
    <t>"před zahájením stavby provedené soudním znalcem z oboru"</t>
  </si>
  <si>
    <t>"Předání"</t>
  </si>
  <si>
    <t>"2x....v tištěné podobě"</t>
  </si>
  <si>
    <t>"2x....v digitální podobě"</t>
  </si>
  <si>
    <t>28</t>
  </si>
  <si>
    <t>900600303</t>
  </si>
  <si>
    <t>Aktualizace návrhu DZ po dobu stavby vč. projednání</t>
  </si>
  <si>
    <t>-395970846</t>
  </si>
  <si>
    <t>29</t>
  </si>
  <si>
    <t>900600306</t>
  </si>
  <si>
    <t xml:space="preserve">Aktualizace návrhu definit. dopravního značení; zajištění včetně projednání „stanovení místní úpravy dopravního značení </t>
  </si>
  <si>
    <t>1124722052</t>
  </si>
  <si>
    <t>30</t>
  </si>
  <si>
    <t>900600301</t>
  </si>
  <si>
    <t>Základní archeologický průzkum</t>
  </si>
  <si>
    <t>1130307964</t>
  </si>
  <si>
    <t>091 - Náhradní výsadba</t>
  </si>
  <si>
    <t xml:space="preserve">    1 - Zemní práce</t>
  </si>
  <si>
    <t xml:space="preserve">    998 - Přesun hmot</t>
  </si>
  <si>
    <t>Zemní práce</t>
  </si>
  <si>
    <t>183101215</t>
  </si>
  <si>
    <t>Hloubení jamek pro vysazování rostlin v zemině skupiny 1 až 4 s výměnou půdy z 50% v rovině nebo na svahu do 1:5, objemu přes 0,125 do 0,40 m3</t>
  </si>
  <si>
    <t>CS ÚRS 2024 02</t>
  </si>
  <si>
    <t>-1586722061</t>
  </si>
  <si>
    <t>Online PSC</t>
  </si>
  <si>
    <t>https://podminky.urs.cz/item/CS_URS_2024_02/183101215</t>
  </si>
  <si>
    <t>M</t>
  </si>
  <si>
    <t>10321100</t>
  </si>
  <si>
    <t>zahradní substrát pro výsadbu VL</t>
  </si>
  <si>
    <t>m3</t>
  </si>
  <si>
    <t>-579353948</t>
  </si>
  <si>
    <t>"pro 50% v jamce</t>
  </si>
  <si>
    <t>1,5</t>
  </si>
  <si>
    <t>184102115</t>
  </si>
  <si>
    <t>Výsadba dřeviny s balem do předem vyhloubené jamky se zalitím v rovině nebo na svahu do 1:5, při průměru balu přes 500 do 600 mm</t>
  </si>
  <si>
    <t>-905916513</t>
  </si>
  <si>
    <t>https://podminky.urs.cz/item/CS_URS_2024_02/184102115</t>
  </si>
  <si>
    <t>1032113vl</t>
  </si>
  <si>
    <t>Dřevina pro výsadbu - bude před realizací dopřesněn (obvod kmene 12-14cm)</t>
  </si>
  <si>
    <t>ks</t>
  </si>
  <si>
    <t>-160767326</t>
  </si>
  <si>
    <t>184215133vl</t>
  </si>
  <si>
    <t>Ukotvení kmene dřevin třemi kůly D do 0,1 m délky do 3 m včetně 3ks kůlů</t>
  </si>
  <si>
    <t>-528886013</t>
  </si>
  <si>
    <t>184215173</t>
  </si>
  <si>
    <t>Odstranění ukotvení dřeviny kůly třemi kůly, délky přes 2 do 3 m</t>
  </si>
  <si>
    <t>1362094549</t>
  </si>
  <si>
    <t>https://podminky.urs.cz/item/CS_URS_2024_02/184215173</t>
  </si>
  <si>
    <t>184801121</t>
  </si>
  <si>
    <t>Ošetření vysazených dřevin solitérních v rovině nebo na svahu do 1:5</t>
  </si>
  <si>
    <t>508827398</t>
  </si>
  <si>
    <t>https://podminky.urs.cz/item/CS_URS_2024_02/184801121</t>
  </si>
  <si>
    <t>"po dobu 5ti vegetačních období 1x/rok/ stromy</t>
  </si>
  <si>
    <t>184804112vl</t>
  </si>
  <si>
    <t>Odstranění ochrany proti okusu zvěří v rovině nebo na svahu do 1:5, chráničem z rákosu nebo umělých hmot</t>
  </si>
  <si>
    <t>-602471898</t>
  </si>
  <si>
    <t>https://podminky.urs.cz/item/CS_URS_2024_02/184804112vl</t>
  </si>
  <si>
    <t>184813134vl</t>
  </si>
  <si>
    <t>Ochrana listnatých dřevin ARBO-FLEX včetně základního nátěru ARBO-FLEX LX C 60</t>
  </si>
  <si>
    <t>108193745</t>
  </si>
  <si>
    <t>184852321</t>
  </si>
  <si>
    <t>Řez stromů prováděný lezeckou technikou výchovný (S-RV) špičáky a keřové stromy, výšky do 4 m</t>
  </si>
  <si>
    <t>1925435336</t>
  </si>
  <si>
    <t>https://podminky.urs.cz/item/CS_URS_2024_02/184852321</t>
  </si>
  <si>
    <t>"2x po dobu pěti vegetačních období - 1x/rok stromy"  2</t>
  </si>
  <si>
    <t>184911421</t>
  </si>
  <si>
    <t>Mulčování vysazených rostlin mulčovací kůrou, tl. do 100 mm v rovině nebo na svahu do 1:5</t>
  </si>
  <si>
    <t>m2</t>
  </si>
  <si>
    <t>1084716929</t>
  </si>
  <si>
    <t>https://podminky.urs.cz/item/CS_URS_2024_02/184911421</t>
  </si>
  <si>
    <t>10391100</t>
  </si>
  <si>
    <t>kůra mulčovací VL</t>
  </si>
  <si>
    <t>-944828473</t>
  </si>
  <si>
    <t>0,08*1,05</t>
  </si>
  <si>
    <t>185802114</t>
  </si>
  <si>
    <t>Hnojení půdy nebo trávníku v rovině nebo na svahu do 1:5 umělým hnojivem s rozdělením k jednotlivým rostlinám</t>
  </si>
  <si>
    <t>t</t>
  </si>
  <si>
    <t>-786686772</t>
  </si>
  <si>
    <t>https://podminky.urs.cz/item/CS_URS_2024_02/185802114</t>
  </si>
  <si>
    <t>185804311</t>
  </si>
  <si>
    <t>Zalití rostlin vodou plochy záhonů jednotlivě do 20 m2</t>
  </si>
  <si>
    <t>-1376898150</t>
  </si>
  <si>
    <t>https://podminky.urs.cz/item/CS_URS_2024_02/185804311</t>
  </si>
  <si>
    <t>"10x 80lx3 po dobu tří vegetačních období</t>
  </si>
  <si>
    <t>2,4</t>
  </si>
  <si>
    <t>18580R01</t>
  </si>
  <si>
    <t>Aplikace půdního kondicionéru</t>
  </si>
  <si>
    <t>768410962</t>
  </si>
  <si>
    <t>185851121</t>
  </si>
  <si>
    <t>Dovoz vody pro zálivku rostlin na vzdálenost do 1000 m</t>
  </si>
  <si>
    <t>-1731165303</t>
  </si>
  <si>
    <t>https://podminky.urs.cz/item/CS_URS_2024_02/185851121</t>
  </si>
  <si>
    <t>998</t>
  </si>
  <si>
    <t>Přesun hmot</t>
  </si>
  <si>
    <t>998231311</t>
  </si>
  <si>
    <t>Přesun hmot pro sadovnické a krajinářské úpravy strojně dopravní vzdálenost do 5000 m</t>
  </si>
  <si>
    <t>1007424193</t>
  </si>
  <si>
    <t>https://podminky.urs.cz/item/CS_URS_2024_02/998231311</t>
  </si>
  <si>
    <t>310 - Kanalizační stoky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</si>
  <si>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</si>
  <si>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</si>
  <si>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</si>
  <si>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6 - Úpravy povrchů, podlahy a osazování výplní</t>
  </si>
  <si>
    <t xml:space="preserve">    8 - Trubní vedení</t>
  </si>
  <si>
    <t xml:space="preserve">    9 - Ostatní konstrukce a práce</t>
  </si>
  <si>
    <t>113107184</t>
  </si>
  <si>
    <t>Odstranění podkladů nebo krytů strojně plochy jednotlivě přes 50 m2 do 200 m2 s přemístěním hmot na skládku na vzdálenost do 20 m nebo s naložením na dopravní prostředek živičných, o tl. vrstvy přes 150 do 200 mm</t>
  </si>
  <si>
    <t>157026960</t>
  </si>
  <si>
    <t>https://podminky.urs.cz/item/CS_URS_2024_02/113107184</t>
  </si>
  <si>
    <t>1,4*60,0</t>
  </si>
  <si>
    <t>3,0*3,0-1,5*1,4</t>
  </si>
  <si>
    <t>0,3*2*2*(1)</t>
  </si>
  <si>
    <t>3,2*3,2-1,4*3,2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</si>
  <si>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</si>
  <si>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</si>
  <si>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-1586560184</t>
  </si>
  <si>
    <t>https://podminky.urs.cz/item/CS_URS_2024_02/113107164</t>
  </si>
  <si>
    <t>97,86*2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</si>
  <si>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</si>
  <si>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</si>
  <si>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-1477568911</t>
  </si>
  <si>
    <t>https://podminky.urs.cz/item/CS_URS_2024_02/113107242</t>
  </si>
  <si>
    <t>1,4*166,7</t>
  </si>
  <si>
    <t>0,3*2*2*(3)</t>
  </si>
  <si>
    <t>113107233</t>
  </si>
  <si>
    <t>Odstranění podkladů nebo krytů strojně plochy jednotlivě přes 200 m2 s přemístěním hmot na skládku na vzdálenost do 20 m nebo s naložením na dopravní prostředek z betonu prostého, o tl. vrstvy přes 300 do 400 mm</t>
  </si>
  <si>
    <t>1761036501</t>
  </si>
  <si>
    <t>https://podminky.urs.cz/item/CS_URS_2024_02/113107233</t>
  </si>
  <si>
    <t>236,98</t>
  </si>
  <si>
    <t>115101201</t>
  </si>
  <si>
    <t>Čerpání vody na dopravní výšku do 10 m s uvažovaným průměrným přítokem do 500 l/min</t>
  </si>
  <si>
    <t>hod</t>
  </si>
  <si>
    <t>1416912408</t>
  </si>
  <si>
    <t>https://podminky.urs.cz/item/CS_URS_2024_02/115101201</t>
  </si>
  <si>
    <t>"dešťová voda" 200</t>
  </si>
  <si>
    <t>"odpadní voda" 800</t>
  </si>
  <si>
    <t>115101301</t>
  </si>
  <si>
    <t>Pohotovost záložní čerpací soupravy pro dopravní výšku do 10 m s uvažovaným průměrným přítokem do 500 l/min</t>
  </si>
  <si>
    <t>den</t>
  </si>
  <si>
    <t>894102547</t>
  </si>
  <si>
    <t>https://podminky.urs.cz/item/CS_URS_2024_02/115101301</t>
  </si>
  <si>
    <t>100</t>
  </si>
  <si>
    <t>115120131vl</t>
  </si>
  <si>
    <t>Opakované zřízení a odstranění hrázky v rýze včetně souvisejících prací</t>
  </si>
  <si>
    <t>489970485</t>
  </si>
  <si>
    <t>"226,7/30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</si>
  <si>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</si>
  <si>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</si>
  <si>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-1443783658</t>
  </si>
  <si>
    <t>https://podminky.urs.cz/item/CS_URS_2024_02/119001401</t>
  </si>
  <si>
    <t>52*1,4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</si>
  <si>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</si>
  <si>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</si>
  <si>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1305749794</t>
  </si>
  <si>
    <t>https://podminky.urs.cz/item/CS_URS_2024_02/119001421</t>
  </si>
  <si>
    <t>4*1,4</t>
  </si>
  <si>
    <t>460671112</t>
  </si>
  <si>
    <t>Výstražné prvky pro krytí kabelů včetně vyrovnání povrchu rýhy, rozvinutí a uložení fólie, šířky přes 20 do 25 cm</t>
  </si>
  <si>
    <t>1288179060</t>
  </si>
  <si>
    <t>https://podminky.urs.cz/item/CS_URS_2024_02/460671112</t>
  </si>
  <si>
    <t>2*4</t>
  </si>
  <si>
    <t>46051020R</t>
  </si>
  <si>
    <t>Žlaby kabelové do rýhy bez výkopových prací z prefabrikovaných betonových žlabů.</t>
  </si>
  <si>
    <t>1852839640</t>
  </si>
  <si>
    <t>4*2</t>
  </si>
  <si>
    <t>139001101</t>
  </si>
  <si>
    <t>Příplatek k cenám hloubených vykopávek za ztížení vykopávky v blízkosti podzemního vedení nebo výbušnin pro jakoukoliv třídu horniny</t>
  </si>
  <si>
    <t>1320320507</t>
  </si>
  <si>
    <t>https://podminky.urs.cz/item/CS_URS_2024_02/139001101</t>
  </si>
  <si>
    <t>"35%"1024,083*0,35</t>
  </si>
  <si>
    <t>132254206</t>
  </si>
  <si>
    <t>Hloubení zapažených rýh šířky přes 800 do 2 000 mm strojně s urovnáním dna do předepsaného profilu a spádu v hornině třídy těžitelnosti I skupiny 3 přes 1 000 do 5 000 m3, VČETNĚ svislého přemístění do 4 m, započtena lepivost</t>
  </si>
  <si>
    <t>-1433537045</t>
  </si>
  <si>
    <t>https://podminky.urs.cz/item/CS_URS_2024_02/132254206</t>
  </si>
  <si>
    <t>"tř. 3 z 90%"1024,083*0,9</t>
  </si>
  <si>
    <t>132354206</t>
  </si>
  <si>
    <t>Hloubení zapažených rýh šířky přes 800 do 2 000 mm strojně s urovnáním dna do předepsaného profilu a spádu v hornině třídy těžitelnosti II skupiny 4 přes 1 000 do 5 000 m3, VČETNĚ svislého přemístění do 4 m, započtena lepivost</t>
  </si>
  <si>
    <t>-1297200227</t>
  </si>
  <si>
    <t>https://podminky.urs.cz/item/CS_URS_2024_02/132354206</t>
  </si>
  <si>
    <t>"tř. 4 z 10%"1024,083*0,1</t>
  </si>
  <si>
    <t>151201102</t>
  </si>
  <si>
    <t>Zřízení pažení a rozepření stěn rýh pro podzemní vedení zátažné, hloubky přes 2 do 4 m</t>
  </si>
  <si>
    <t>-427110022</t>
  </si>
  <si>
    <t>https://podminky.urs.cz/item/CS_URS_2024_02/151201102</t>
  </si>
  <si>
    <t>3,85*60,0*2</t>
  </si>
  <si>
    <t>3,85*(3,0*4-1,4)</t>
  </si>
  <si>
    <t>3,85*0,3*2*2*(1)</t>
  </si>
  <si>
    <t>3,85*(3,2*4-1,4*2)</t>
  </si>
  <si>
    <t>151201103</t>
  </si>
  <si>
    <t>Zřízení pažení a rozepření stěn rýh pro podzemní vedení zátažné, hloubky přes 4 do 8 m</t>
  </si>
  <si>
    <t>557581010</t>
  </si>
  <si>
    <t>https://podminky.urs.cz/item/CS_URS_2024_02/151201103</t>
  </si>
  <si>
    <t>"hm 0,600-2,267</t>
  </si>
  <si>
    <t>4,17*166,7*2</t>
  </si>
  <si>
    <t>4,17*0,3*2*2*(3)</t>
  </si>
  <si>
    <t>151201112</t>
  </si>
  <si>
    <t>Odstranění pažení a rozepření stěn rýh pro podzemní vedení s uložením materiálu na vzdálenost do 3 m od kraje výkopu zátažné, hloubky přes 2 do 4 m</t>
  </si>
  <si>
    <t>1443074284</t>
  </si>
  <si>
    <t>https://podminky.urs.cz/item/CS_URS_2024_02/151201112</t>
  </si>
  <si>
    <t>151201113</t>
  </si>
  <si>
    <t>Odstranění pažení a rozepření stěn rýh pro podzemní vedení s uložením materiálu na vzdálenost do 3 m od kraje výkopu zátažné, hloubky přes 4 do 8 m</t>
  </si>
  <si>
    <t>300325890</t>
  </si>
  <si>
    <t>https://podminky.urs.cz/item/CS_URS_2024_02/151201113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</si>
  <si>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</si>
  <si>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</si>
  <si>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-800297793</t>
  </si>
  <si>
    <t>https://podminky.urs.cz/item/CS_URS_2024_02/161151103</t>
  </si>
  <si>
    <t>"90%"785,581*0,9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</si>
  <si>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</si>
  <si>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</si>
  <si>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830159321</t>
  </si>
  <si>
    <t>https://podminky.urs.cz/item/CS_URS_2024_02/161151113</t>
  </si>
  <si>
    <t>"10%"785,581*0,1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</si>
  <si>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</si>
  <si>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</si>
  <si>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377346408</t>
  </si>
  <si>
    <t>https://podminky.urs.cz/item/CS_URS_2024_02/162751115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</si>
  <si>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</si>
  <si>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</si>
  <si>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-1519039910</t>
  </si>
  <si>
    <t>https://podminky.urs.cz/item/CS_URS_2024_02/162751135</t>
  </si>
  <si>
    <t>102,408</t>
  </si>
  <si>
    <t>171251201.1</t>
  </si>
  <si>
    <t>Uložení sypaniny na skládky nebo meziskládky bez hutnění s upravením uložené sypaniny do předepsaného tvaru</t>
  </si>
  <si>
    <t>-142925948</t>
  </si>
  <si>
    <t>https://podminky.urs.cz/item/CS_URS_2024_02/171251201.1</t>
  </si>
  <si>
    <t>1024,083</t>
  </si>
  <si>
    <t>202410201</t>
  </si>
  <si>
    <t xml:space="preserve">Poplatek za skládkz zeminy v tř. 1 - 4 </t>
  </si>
  <si>
    <t>1344183095</t>
  </si>
  <si>
    <t>"70%"1024,083*0,7</t>
  </si>
  <si>
    <t>202410203</t>
  </si>
  <si>
    <t>Poplatek za skládku "navážky"</t>
  </si>
  <si>
    <t>2103788096</t>
  </si>
  <si>
    <t>"30%"1024,083*0,3</t>
  </si>
  <si>
    <t>174151101</t>
  </si>
  <si>
    <t>Zásyp sypaninou z jakékoliv horniny strojně s uložením výkopku ve vrstvách se zhutněním jam, šachet, rýh nebo kolem objektů v těchto vykopávkách</t>
  </si>
  <si>
    <t>-504989426</t>
  </si>
  <si>
    <t>https://podminky.urs.cz/item/CS_URS_2024_02/174151101</t>
  </si>
  <si>
    <t>58344155R</t>
  </si>
  <si>
    <t>Nahradní zásypová materiál, hutnitelný (plná frakce) - velikost zrna do 20 mm</t>
  </si>
  <si>
    <t>1319697664</t>
  </si>
  <si>
    <t>1062,592*1,1*1,05*1,8</t>
  </si>
  <si>
    <t>167151111</t>
  </si>
  <si>
    <t>Nakládání, skládání a překládání neulehlého výkopku nebo sypaniny strojně nakládání, množství přes 100 m3, z hornin třídy těžitelnosti I, skupiny 1 až 3</t>
  </si>
  <si>
    <t>-2026109685</t>
  </si>
  <si>
    <t>https://podminky.urs.cz/item/CS_URS_2024_02/167151111</t>
  </si>
  <si>
    <t>1062,592*1,1*1,05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</si>
  <si>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</si>
  <si>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</si>
  <si>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843411768</t>
  </si>
  <si>
    <t>https://podminky.urs.cz/item/CS_URS_2024_02/162351103</t>
  </si>
  <si>
    <t>1227,294</t>
  </si>
  <si>
    <t>Svislé a kompletní konstrukce</t>
  </si>
  <si>
    <t>358315114</t>
  </si>
  <si>
    <t>Bourání stoky kompletní nebo vybourání otvorů průřezové plochy do 4 m2 ve stokách ze zdiva z prostého betonu</t>
  </si>
  <si>
    <t>-217510989</t>
  </si>
  <si>
    <t>https://podminky.urs.cz/item/CS_URS_2024_02/358315114</t>
  </si>
  <si>
    <t>"DN 400mm</t>
  </si>
  <si>
    <t>3,14*(0,365^2-0,2^2)*226,7</t>
  </si>
  <si>
    <t>31</t>
  </si>
  <si>
    <t>358325114</t>
  </si>
  <si>
    <t>Bourání stoky kompletní nebo vybourání otvorů průřezové plochy do 4 m2 ve stokách ze zdiva z železobetonu</t>
  </si>
  <si>
    <t>-369645845</t>
  </si>
  <si>
    <t>https://podminky.urs.cz/item/CS_URS_2024_02/358325114</t>
  </si>
  <si>
    <t xml:space="preserve">šachty </t>
  </si>
  <si>
    <t>3,2*6</t>
  </si>
  <si>
    <t>32</t>
  </si>
  <si>
    <t>899102211</t>
  </si>
  <si>
    <t>Demontáž poklopů litinových a ocelových včetně rámů, hmotnosti jednotlivě přes 50 do 100 Kg</t>
  </si>
  <si>
    <t>1892179734</t>
  </si>
  <si>
    <t>https://podminky.urs.cz/item/CS_URS_2024_02/899102211</t>
  </si>
  <si>
    <t>33</t>
  </si>
  <si>
    <t>997013151</t>
  </si>
  <si>
    <t>Vnitrostaveništní doprava suti a vybouraných hmot vodorovně do 50 m s naložením s omezením mechanizace pro budovy a haly výšky do 6 m</t>
  </si>
  <si>
    <t>-705068666</t>
  </si>
  <si>
    <t>https://podminky.urs.cz/item/CS_URS_2024_02/997013151</t>
  </si>
  <si>
    <t>66,361*2,2</t>
  </si>
  <si>
    <t>19,2*2,4</t>
  </si>
  <si>
    <t>0,1*6</t>
  </si>
  <si>
    <t>34</t>
  </si>
  <si>
    <t>997013501</t>
  </si>
  <si>
    <t>Odvoz suti a vybouraných hmot na skládku nebo meziskládku se složením, na vzdálenost do 1 km</t>
  </si>
  <si>
    <t>-153171448</t>
  </si>
  <si>
    <t>https://podminky.urs.cz/item/CS_URS_2024_02/997013501</t>
  </si>
  <si>
    <t>192,674</t>
  </si>
  <si>
    <t>35</t>
  </si>
  <si>
    <t>997013509</t>
  </si>
  <si>
    <t>Odvoz suti a vybouraných hmot na skládku nebo meziskládku se složením, na vzdálenost Příplatek k ceně za každý další započatý 1 km přes 1 km</t>
  </si>
  <si>
    <t>960425665</t>
  </si>
  <si>
    <t>https://podminky.urs.cz/item/CS_URS_2024_02/997013509</t>
  </si>
  <si>
    <t>192,674*7</t>
  </si>
  <si>
    <t>36</t>
  </si>
  <si>
    <t>97909811</t>
  </si>
  <si>
    <t>Poplatek za skládku suti</t>
  </si>
  <si>
    <t>-591509990</t>
  </si>
  <si>
    <t>Vodorovné konstrukce</t>
  </si>
  <si>
    <t>37</t>
  </si>
  <si>
    <t>451573111</t>
  </si>
  <si>
    <t>Lože pod potrubí, stoky a drobné objekty v otevřeném výkopu z písku a štěrkopísku do 63 mm</t>
  </si>
  <si>
    <t>-1923267679</t>
  </si>
  <si>
    <t>https://podminky.urs.cz/item/CS_URS_2024_02/451573111</t>
  </si>
  <si>
    <t>0,1*1,4*226,7</t>
  </si>
  <si>
    <t>0,1*2*2*4</t>
  </si>
  <si>
    <t>0,1*3*3</t>
  </si>
  <si>
    <t>0,1*3,3*3,3</t>
  </si>
  <si>
    <t>38</t>
  </si>
  <si>
    <t>167151101</t>
  </si>
  <si>
    <t>Nakládání, skládání a překládání neulehlého výkopku nebo sypaniny strojně nakládání, množství do 100 m3, z horniny třídy těžitelnosti I, skupiny 1 až 3</t>
  </si>
  <si>
    <t>-1854766724</t>
  </si>
  <si>
    <t>https://podminky.urs.cz/item/CS_URS_2024_02/167151101</t>
  </si>
  <si>
    <t>35,327</t>
  </si>
  <si>
    <t>39</t>
  </si>
  <si>
    <t>1510870465</t>
  </si>
  <si>
    <t>40</t>
  </si>
  <si>
    <t>452311131</t>
  </si>
  <si>
    <t>Podkladní a zajišťovací konstrukce z betonu prostého v otevřeném výkopu bez zvýšených nároků na prostředí desky pod potrubí, stoky a drobné objekty z betonu tř. C 12/15</t>
  </si>
  <si>
    <t>1283043843</t>
  </si>
  <si>
    <t>https://podminky.urs.cz/item/CS_URS_2024_02/452311131</t>
  </si>
  <si>
    <t>41</t>
  </si>
  <si>
    <t>452111111</t>
  </si>
  <si>
    <t>Osazení betonových dílců pražců pod potrubí v otevřeném výkopu, průřezové plochy do 25000 mm2</t>
  </si>
  <si>
    <t>1913499593</t>
  </si>
  <si>
    <t>https://podminky.urs.cz/item/CS_URS_2024_02/452111111</t>
  </si>
  <si>
    <t>"DN 400</t>
  </si>
  <si>
    <t>"226,7/2,5*2"</t>
  </si>
  <si>
    <t>182</t>
  </si>
  <si>
    <t>42</t>
  </si>
  <si>
    <t>59223733VL</t>
  </si>
  <si>
    <t>podkladek pod trouby betonové/ŽB DN 300-500</t>
  </si>
  <si>
    <t>-1544815833</t>
  </si>
  <si>
    <t>182*1,01</t>
  </si>
  <si>
    <t>43</t>
  </si>
  <si>
    <t>452112111</t>
  </si>
  <si>
    <t>Osazení betonových dílců prstenců nebo rámů pod poklopy a mříže, výšky do 100 mm</t>
  </si>
  <si>
    <t>1884142032</t>
  </si>
  <si>
    <t>https://podminky.urs.cz/item/CS_URS_2024_02/452112111</t>
  </si>
  <si>
    <t>5+2+2</t>
  </si>
  <si>
    <t>44</t>
  </si>
  <si>
    <t>59224185</t>
  </si>
  <si>
    <t>prstenec šachtový vyrovnávací betonový 625x120x60mm</t>
  </si>
  <si>
    <t>-566976158</t>
  </si>
  <si>
    <t>2*1,01 'Přepočtené koeficientem množství</t>
  </si>
  <si>
    <t>45</t>
  </si>
  <si>
    <t>59224176</t>
  </si>
  <si>
    <t>prstenec šachtový vyrovnávací betonový 625x120x80mm</t>
  </si>
  <si>
    <t>494856560</t>
  </si>
  <si>
    <t>46</t>
  </si>
  <si>
    <t>59224187</t>
  </si>
  <si>
    <t>prstenec šachtový vyrovnávací betonový 625x120x100mm</t>
  </si>
  <si>
    <t>1427517874</t>
  </si>
  <si>
    <t>5*1,01 'Přepočtené koeficientem množství</t>
  </si>
  <si>
    <t>47</t>
  </si>
  <si>
    <t>452112121</t>
  </si>
  <si>
    <t>Osazení betonových dílců prstenců nebo rámů pod poklopy a mříže, výšky přes 100 do 200 mm</t>
  </si>
  <si>
    <t>-208790556</t>
  </si>
  <si>
    <t>https://podminky.urs.cz/item/CS_URS_2024_02/452112121</t>
  </si>
  <si>
    <t>48</t>
  </si>
  <si>
    <t>59224188</t>
  </si>
  <si>
    <t>prstenec šachtový vyrovnávací betonový 625x120x120mm</t>
  </si>
  <si>
    <t>1381605717</t>
  </si>
  <si>
    <t>Komunikace pozemní</t>
  </si>
  <si>
    <t>49</t>
  </si>
  <si>
    <t>564951415v</t>
  </si>
  <si>
    <t>Podklad nebo podsyp z asfaltového recyklátu s rozprostřením a zhutněním, po zhutnění tl. 200 mm</t>
  </si>
  <si>
    <t>1423619475</t>
  </si>
  <si>
    <t>(98,76+236,98)*2</t>
  </si>
  <si>
    <t>50</t>
  </si>
  <si>
    <t>998225111</t>
  </si>
  <si>
    <t>Přesun hmot pro komunikace s krytem z kameniva, monolitickým betonovým nebo živičným dopravní vzdálenost do 200 m jakékoliv délky objektu</t>
  </si>
  <si>
    <t>-1970034061</t>
  </si>
  <si>
    <t>https://podminky.urs.cz/item/CS_URS_2024_02/998225111</t>
  </si>
  <si>
    <t>291,311</t>
  </si>
  <si>
    <t>Úpravy povrchů, podlahy a osazování výplní</t>
  </si>
  <si>
    <t>51</t>
  </si>
  <si>
    <t>617633111</t>
  </si>
  <si>
    <t>Vnitřní úprava povrchu betonových šachet stěrkou z těsnící cementové malty dvouvrstvou, šachet čtyř a vícehranných</t>
  </si>
  <si>
    <t>-2031759532</t>
  </si>
  <si>
    <t>https://podminky.urs.cz/item/CS_URS_2024_02/617633111</t>
  </si>
  <si>
    <t>"Š1</t>
  </si>
  <si>
    <t>1,0*2,18*4</t>
  </si>
  <si>
    <t>-3,14*0,2^2*2</t>
  </si>
  <si>
    <t>"Š3</t>
  </si>
  <si>
    <t>1,2*1,2</t>
  </si>
  <si>
    <t>-3,14*0,5^2</t>
  </si>
  <si>
    <t>3,14*1,0*0,2</t>
  </si>
  <si>
    <t>1,2*2,11*4</t>
  </si>
  <si>
    <t>52</t>
  </si>
  <si>
    <t>631311113</t>
  </si>
  <si>
    <t>Mazanina z betonu prostého bez zvýšených nároků na prostředí tl. přes 50 do 80 mm tř. C 12/15</t>
  </si>
  <si>
    <t>1875210610</t>
  </si>
  <si>
    <t>https://podminky.urs.cz/item/CS_URS_2024_02/631311113</t>
  </si>
  <si>
    <t>0,08*3,14*0,6*0,18</t>
  </si>
  <si>
    <t>"Š3"</t>
  </si>
  <si>
    <t>0,08*1,8*1,8</t>
  </si>
  <si>
    <t>-0,08*3,14*(0,5)^2</t>
  </si>
  <si>
    <t>631311123</t>
  </si>
  <si>
    <t>Mazanina z betonu prostého bez zvýšených nároků na prostředí tl. přes 80 do 120 mm tř. C 12/15</t>
  </si>
  <si>
    <t>-1241083304</t>
  </si>
  <si>
    <t>https://podminky.urs.cz/item/CS_URS_2024_02/631311123</t>
  </si>
  <si>
    <t>"Š1"</t>
  </si>
  <si>
    <t>0,10*1,0*1,0</t>
  </si>
  <si>
    <t>0,10*1,2*1,2</t>
  </si>
  <si>
    <t>54</t>
  </si>
  <si>
    <t>631319181</t>
  </si>
  <si>
    <t>Příplatek k cenám mazanin za sklon přes 15° do 35° od vodorovné roviny mazanina tl. přes 50 do 80 mm</t>
  </si>
  <si>
    <t>301342238</t>
  </si>
  <si>
    <t>https://podminky.urs.cz/item/CS_URS_2024_02/631319181</t>
  </si>
  <si>
    <t>55</t>
  </si>
  <si>
    <t>631319192</t>
  </si>
  <si>
    <t>Příplatek k cenám mazanin za práci v nízkém (do 1,30 m) prostoru mazanina tl. přes 80 do 120 mm</t>
  </si>
  <si>
    <t>-449968995</t>
  </si>
  <si>
    <t>https://podminky.urs.cz/item/CS_URS_2024_02/631319192</t>
  </si>
  <si>
    <t>Trubní vedení</t>
  </si>
  <si>
    <t>56</t>
  </si>
  <si>
    <t>831392121</t>
  </si>
  <si>
    <t>Montáž potrubí z trub kameninových hrdlových s integrovaným těsněním v otevřeném výkopu ve sklonu do 20 % DN 400</t>
  </si>
  <si>
    <t>690107133</t>
  </si>
  <si>
    <t>https://podminky.urs.cz/item/CS_URS_2024_02/831392121</t>
  </si>
  <si>
    <t>57</t>
  </si>
  <si>
    <t>59710701</t>
  </si>
  <si>
    <t>trouba kameninová glazovaná DN 400 dl 2,50m spojovací systém C Třida 160</t>
  </si>
  <si>
    <t>1169626302</t>
  </si>
  <si>
    <t>226,7*1,015</t>
  </si>
  <si>
    <t>58</t>
  </si>
  <si>
    <t>899623141</t>
  </si>
  <si>
    <t>Obetonování potrubí nebo zdiva stok betonem prostým v otevřeném výkopu, betonem tř. C 12/15</t>
  </si>
  <si>
    <t>1468704295</t>
  </si>
  <si>
    <t>https://podminky.urs.cz/item/CS_URS_2024_02/899623141</t>
  </si>
  <si>
    <t>1,2*0,28*226,7+1,2*0,45/2*226,7</t>
  </si>
  <si>
    <t>-16,18/100*226,7</t>
  </si>
  <si>
    <t>59</t>
  </si>
  <si>
    <t>837391221</t>
  </si>
  <si>
    <t>Montáž kameninových tvarovek na potrubí z trub kameninových v otevřeném výkopu s integrovaným těsněním odbočných DN 400</t>
  </si>
  <si>
    <t>1721828115</t>
  </si>
  <si>
    <t>https://podminky.urs.cz/item/CS_URS_2024_02/837391221</t>
  </si>
  <si>
    <t>43+18</t>
  </si>
  <si>
    <t>60</t>
  </si>
  <si>
    <t>59711790</t>
  </si>
  <si>
    <t>odbočka kameninová glazovaná jednoduchá kolmá DN 400/150 dl 1000mm spojovací systém C/F tř.160/-</t>
  </si>
  <si>
    <t>-2089599868</t>
  </si>
  <si>
    <t>18*1,015</t>
  </si>
  <si>
    <t>61</t>
  </si>
  <si>
    <t>597117902</t>
  </si>
  <si>
    <t>-1870696285</t>
  </si>
  <si>
    <t>43*1,015</t>
  </si>
  <si>
    <t>62</t>
  </si>
  <si>
    <t>831831PR</t>
  </si>
  <si>
    <t>Provizorní přepojení stávající přípojky DN 150 např. plastovou flexibilní troubou, včetně včech souvisejích praci</t>
  </si>
  <si>
    <t>-1766032252</t>
  </si>
  <si>
    <t>63</t>
  </si>
  <si>
    <t>831832PR</t>
  </si>
  <si>
    <t>Provizorní přepojení stávající přípojky DN 200 např. plastovou flexibilní troubou, včetně včech souvisejích praci</t>
  </si>
  <si>
    <t>186663408</t>
  </si>
  <si>
    <t>64</t>
  </si>
  <si>
    <t>894412411</t>
  </si>
  <si>
    <t>Osazení betonových nebo železobetonových dílců pro šachty skruží přechodových</t>
  </si>
  <si>
    <t>-2107455638</t>
  </si>
  <si>
    <t>https://podminky.urs.cz/item/CS_URS_2024_02/894412411</t>
  </si>
  <si>
    <t>65</t>
  </si>
  <si>
    <t>59224312</t>
  </si>
  <si>
    <t>konus betonové šachty DN 1000 kanalizační 100x62,5x58cm tl stěny 12 stupadla poplastovaná</t>
  </si>
  <si>
    <t>-906426858</t>
  </si>
  <si>
    <t>6*1,01 'Přepočtené koeficientem množství</t>
  </si>
  <si>
    <t>66</t>
  </si>
  <si>
    <t>894411311</t>
  </si>
  <si>
    <t>Osazení betonových nebo železobetonových dílců pro šachty skruží rovných</t>
  </si>
  <si>
    <t>-982483466</t>
  </si>
  <si>
    <t>https://podminky.urs.cz/item/CS_URS_2024_02/894411311</t>
  </si>
  <si>
    <t>4+5+6</t>
  </si>
  <si>
    <t>67</t>
  </si>
  <si>
    <t>59224160</t>
  </si>
  <si>
    <t>skruž betonová kanalizační se stupadly 100x25x12cm</t>
  </si>
  <si>
    <t>190132180</t>
  </si>
  <si>
    <t>4*1,01 'Přepočtené koeficientem množství</t>
  </si>
  <si>
    <t>68</t>
  </si>
  <si>
    <t>59224161</t>
  </si>
  <si>
    <t>skruž betonová kanalizační se stupadly 100x50x12cm</t>
  </si>
  <si>
    <t>-618779105</t>
  </si>
  <si>
    <t>69</t>
  </si>
  <si>
    <t>59224162</t>
  </si>
  <si>
    <t>skruž betonová kanalizační se stupadly 100x100x12cm</t>
  </si>
  <si>
    <t>-395236316</t>
  </si>
  <si>
    <t>6*1,01</t>
  </si>
  <si>
    <t>70</t>
  </si>
  <si>
    <t>59224348</t>
  </si>
  <si>
    <t>těsnění elastomerové pro spojení šachetních dílů DN 1000</t>
  </si>
  <si>
    <t>-420714585</t>
  </si>
  <si>
    <t>19*1,01 'Přepočtené koeficientem množství</t>
  </si>
  <si>
    <t>71</t>
  </si>
  <si>
    <t>20160107</t>
  </si>
  <si>
    <t>D+M vymazaní spáry Ergelitem KT 10 do tl. 3 cm, hl. 5 cm</t>
  </si>
  <si>
    <t>838294866</t>
  </si>
  <si>
    <t>2*3,14*0,5*19</t>
  </si>
  <si>
    <t>72</t>
  </si>
  <si>
    <t>894414111</t>
  </si>
  <si>
    <t>Osazení betonových nebo železobetonových dílců pro šachty skruží základových (dno)</t>
  </si>
  <si>
    <t>-729632262</t>
  </si>
  <si>
    <t>https://podminky.urs.cz/item/CS_URS_2024_02/894414111</t>
  </si>
  <si>
    <t>3+1</t>
  </si>
  <si>
    <t>73</t>
  </si>
  <si>
    <t>59224338</t>
  </si>
  <si>
    <t>dno betonové šachty DN 1000 kanalizační výšky 80cm</t>
  </si>
  <si>
    <t>310761384</t>
  </si>
  <si>
    <t>3*1,01 'Přepočtené koeficientem množství</t>
  </si>
  <si>
    <t>74</t>
  </si>
  <si>
    <t>59224339</t>
  </si>
  <si>
    <t>dno betonové šachty DN 1000 kanalizační výšky 100cm</t>
  </si>
  <si>
    <t>-1546910806</t>
  </si>
  <si>
    <t>1*1,01 'Přepočtené koeficientem množství</t>
  </si>
  <si>
    <t>75</t>
  </si>
  <si>
    <t>899104112.1</t>
  </si>
  <si>
    <t>Osazení poklopů šachtových litinových, ocelových nebo železobetonových včetně rámů pro třídu zatížení D400, E600</t>
  </si>
  <si>
    <t>-1175442797</t>
  </si>
  <si>
    <t>https://podminky.urs.cz/item/CS_URS_2024_02/899104112.1</t>
  </si>
  <si>
    <t>76</t>
  </si>
  <si>
    <t>44200024</t>
  </si>
  <si>
    <t>Poklop litinový - vzor Brno</t>
  </si>
  <si>
    <t>-1406717452</t>
  </si>
  <si>
    <t>77</t>
  </si>
  <si>
    <t>894302162R</t>
  </si>
  <si>
    <t>Stěny šachet a dno tl přes 200 mm ze ŽB se zvýšenými nároky na prostředí tř. C 30/37 XC4 (HV4-B20)</t>
  </si>
  <si>
    <t>1299608411</t>
  </si>
  <si>
    <t>78</t>
  </si>
  <si>
    <t>894302262</t>
  </si>
  <si>
    <t>Strop šachet ze ŽB se zvýšenými nároky na prostředí tř. C 30/37 XC4 (HV4-B20)</t>
  </si>
  <si>
    <t>-1194004907</t>
  </si>
  <si>
    <t>https://podminky.urs.cz/item/CS_URS_2024_02/894302262</t>
  </si>
  <si>
    <t>0,2*(1,8*1,8-3,14*0,5^2)</t>
  </si>
  <si>
    <t>79</t>
  </si>
  <si>
    <t>894501121</t>
  </si>
  <si>
    <t>Bednění konstrukcí na trubním vedení stěn šachet pravoúhlých nebo čtyř a vícehranných jednostranné zřízení</t>
  </si>
  <si>
    <t>167639417</t>
  </si>
  <si>
    <t>https://podminky.urs.cz/item/CS_URS_2024_02/894501121</t>
  </si>
  <si>
    <t>0,3*1,8*4</t>
  </si>
  <si>
    <t>0,3*1,6*4</t>
  </si>
  <si>
    <t>80</t>
  </si>
  <si>
    <t>894501122</t>
  </si>
  <si>
    <t>Bednění konstrukcí na trubním vedení stěn šachet pravoúhlých nebo čtyř a vícehranných jednostranné odstranění</t>
  </si>
  <si>
    <t>-1306548591</t>
  </si>
  <si>
    <t>https://podminky.urs.cz/item/CS_URS_2024_02/894501122</t>
  </si>
  <si>
    <t>4,08</t>
  </si>
  <si>
    <t>81</t>
  </si>
  <si>
    <t>894501111</t>
  </si>
  <si>
    <t>Bednění konstrukcí na trubním vedení stěn šachet pravoúhlých nebo čtyř a vícehranných oboustranné zřízení</t>
  </si>
  <si>
    <t>940859364</t>
  </si>
  <si>
    <t>https://podminky.urs.cz/item/CS_URS_2024_02/894501111</t>
  </si>
  <si>
    <t>2,18*1,2*4</t>
  </si>
  <si>
    <t>2,18*1,8*4</t>
  </si>
  <si>
    <t>2,11*1*4</t>
  </si>
  <si>
    <t>2,1*1,6*4</t>
  </si>
  <si>
    <t>82</t>
  </si>
  <si>
    <t>894501112</t>
  </si>
  <si>
    <t>Bednění konstrukcí na trubním vedení stěn šachet pravoúhlých nebo čtyř a vícehranných oboustranné odstranění</t>
  </si>
  <si>
    <t>1761222778</t>
  </si>
  <si>
    <t>https://podminky.urs.cz/item/CS_URS_2024_02/894501112</t>
  </si>
  <si>
    <t>48,04</t>
  </si>
  <si>
    <t>83</t>
  </si>
  <si>
    <t>894501211</t>
  </si>
  <si>
    <t>Bednění konstrukcí na trubním vedení deskových stropů šachet zřízení</t>
  </si>
  <si>
    <t>1060544941</t>
  </si>
  <si>
    <t>https://podminky.urs.cz/item/CS_URS_2024_02/894501211</t>
  </si>
  <si>
    <t>(0,2*1,8*4+1,2*1,2)</t>
  </si>
  <si>
    <t>0,2*3,14*0,5</t>
  </si>
  <si>
    <t>84</t>
  </si>
  <si>
    <t>894501212</t>
  </si>
  <si>
    <t>Bednění konstrukcí na trubním vedení deskových stropů šachet odstranění</t>
  </si>
  <si>
    <t>-1556421864</t>
  </si>
  <si>
    <t>https://podminky.urs.cz/item/CS_URS_2024_02/894501212</t>
  </si>
  <si>
    <t>3,194</t>
  </si>
  <si>
    <t>85</t>
  </si>
  <si>
    <t>894501221</t>
  </si>
  <si>
    <t>Bednění konstrukcí na trubním vedení podpěrná konstrukce stropů šachet zřízení</t>
  </si>
  <si>
    <t>-2093035351</t>
  </si>
  <si>
    <t>https://podminky.urs.cz/item/CS_URS_2024_02/894501221</t>
  </si>
  <si>
    <t>86</t>
  </si>
  <si>
    <t>894501222</t>
  </si>
  <si>
    <t>Bednění konstrukcí na trubním vedení podpěrná konstrukce stropů šachet odstranění</t>
  </si>
  <si>
    <t>1095613781</t>
  </si>
  <si>
    <t>https://podminky.urs.cz/item/CS_URS_2024_02/894501222</t>
  </si>
  <si>
    <t>1,44</t>
  </si>
  <si>
    <t>87</t>
  </si>
  <si>
    <t>894608112</t>
  </si>
  <si>
    <t>Výztuž šachet z betonářské oceli 10 505 (R) nebo BSt 500</t>
  </si>
  <si>
    <t>-1417313024</t>
  </si>
  <si>
    <t>https://podminky.urs.cz/item/CS_URS_2024_02/894608112</t>
  </si>
  <si>
    <t>88</t>
  </si>
  <si>
    <t>894608211</t>
  </si>
  <si>
    <t>Výztuž šachet ze svařovaných sítí typu Kari</t>
  </si>
  <si>
    <t>-207429081</t>
  </si>
  <si>
    <t>https://podminky.urs.cz/item/CS_URS_2024_02/894608211</t>
  </si>
  <si>
    <t>89</t>
  </si>
  <si>
    <t>899501411</t>
  </si>
  <si>
    <t>Stupadla do šachet a drobných objektů ocelová s PE povlakem vidlicová s vysekáním otvoru v betonu</t>
  </si>
  <si>
    <t>-1710489644</t>
  </si>
  <si>
    <t>https://podminky.urs.cz/item/CS_URS_2024_02/899501411</t>
  </si>
  <si>
    <t>90</t>
  </si>
  <si>
    <t>R82013772</t>
  </si>
  <si>
    <t>D+M bobtnavý pásek</t>
  </si>
  <si>
    <t>1344194383</t>
  </si>
  <si>
    <t>91</t>
  </si>
  <si>
    <t>R82463540</t>
  </si>
  <si>
    <t>Těsnění spáry oboustranné těsnícím pásem š. 100mm tl.2 mm</t>
  </si>
  <si>
    <t>1529652170</t>
  </si>
  <si>
    <t>2*3,14*0,55*2</t>
  </si>
  <si>
    <t>92</t>
  </si>
  <si>
    <t>R82463590</t>
  </si>
  <si>
    <t>Těsnění pracovní spáry - šířka 200 mm + kotevní třmeny</t>
  </si>
  <si>
    <t>1291094942</t>
  </si>
  <si>
    <t>" Š3</t>
  </si>
  <si>
    <t>1,8*4</t>
  </si>
  <si>
    <t>93</t>
  </si>
  <si>
    <t>82024Š1</t>
  </si>
  <si>
    <t>Š1 D+M vnitřní úprava v šachtě</t>
  </si>
  <si>
    <t>-658796763</t>
  </si>
  <si>
    <t>v ceně položky</t>
  </si>
  <si>
    <t>- Kameninový žlab</t>
  </si>
  <si>
    <t>- kanalizační cihle</t>
  </si>
  <si>
    <t>- výplňový beton</t>
  </si>
  <si>
    <t>viz. výkres D.1.1.9</t>
  </si>
  <si>
    <t>94</t>
  </si>
  <si>
    <t>82024Š3</t>
  </si>
  <si>
    <t>Š3 D+M vnitřní úprava v šachtě</t>
  </si>
  <si>
    <t>874461403</t>
  </si>
  <si>
    <t>- výplňový beton C 12/15</t>
  </si>
  <si>
    <t>viz. výkres D.1.1.10</t>
  </si>
  <si>
    <t>Ostatní konstrukce a práce</t>
  </si>
  <si>
    <t>95</t>
  </si>
  <si>
    <t>919735112</t>
  </si>
  <si>
    <t>Řezání stávajícího živičného krytu nebo podkladu hloubky přes 50 do 100 mm</t>
  </si>
  <si>
    <t>135766803</t>
  </si>
  <si>
    <t>https://podminky.urs.cz/item/CS_URS_2024_02/919735112</t>
  </si>
  <si>
    <t>1,4+166,7*2</t>
  </si>
  <si>
    <t>0,3*2*2*3</t>
  </si>
  <si>
    <t>96</t>
  </si>
  <si>
    <t>919735114</t>
  </si>
  <si>
    <t>Řezání stávajícího živičného krytu nebo podkladu hloubky přes 150 do 200 mm</t>
  </si>
  <si>
    <t>965275460</t>
  </si>
  <si>
    <t>https://podminky.urs.cz/item/CS_URS_2024_02/919735114</t>
  </si>
  <si>
    <t>(60,0-1,5)*2</t>
  </si>
  <si>
    <t>3,0*4-1,4</t>
  </si>
  <si>
    <t>3,2*4-1,4*2</t>
  </si>
  <si>
    <t>97</t>
  </si>
  <si>
    <t>91973111R</t>
  </si>
  <si>
    <t>Zarovnání styčné plochy podkladu nebo krytu podél vybourané části Zarovnání styčné plochy podkladu nebo krytu z betonu tl přes 150 do 400 mm</t>
  </si>
  <si>
    <t>837728513</t>
  </si>
  <si>
    <t>98</t>
  </si>
  <si>
    <t>997221561</t>
  </si>
  <si>
    <t>Vodorovná doprava suti bez naložení, ale se složením a s hrubým urovnáním z kusových materiálů, na vzdálenost do 1 km</t>
  </si>
  <si>
    <t>-1539963659</t>
  </si>
  <si>
    <t>https://podminky.urs.cz/item/CS_URS_2024_02/997221561</t>
  </si>
  <si>
    <t>99</t>
  </si>
  <si>
    <t>997221569</t>
  </si>
  <si>
    <t>Vodorovná doprava suti bez naložení, ale se složením a s hrubým urovnáním Příplatek k ceně za každý další započatý 1 km přes 1 km</t>
  </si>
  <si>
    <t>-1308206554</t>
  </si>
  <si>
    <t>https://podminky.urs.cz/item/CS_URS_2024_02/997221569</t>
  </si>
  <si>
    <t>430,142*7</t>
  </si>
  <si>
    <t>202110104</t>
  </si>
  <si>
    <t>Poplatek za skládku asfaltu</t>
  </si>
  <si>
    <t>-1694100579</t>
  </si>
  <si>
    <t>44,037+52,136</t>
  </si>
  <si>
    <t>101</t>
  </si>
  <si>
    <t>202110105</t>
  </si>
  <si>
    <t>Poplatek za skládku suti s příměsí</t>
  </si>
  <si>
    <t>-239870466</t>
  </si>
  <si>
    <t>430,142-96,173</t>
  </si>
  <si>
    <t>102</t>
  </si>
  <si>
    <t>998275101</t>
  </si>
  <si>
    <t>Přesun hmot pro trubní vedení hloubené z trub kameninových pro kanalizace v otevřeném výkopu dopravní vzdálenost do 15 m</t>
  </si>
  <si>
    <t>1524558610</t>
  </si>
  <si>
    <t>https://podminky.urs.cz/item/CS_URS_2024_02/998275101</t>
  </si>
  <si>
    <t>686,871-291,311</t>
  </si>
  <si>
    <t>320 - Kanalizační přípojky</t>
  </si>
  <si>
    <t xml:space="preserve">    5 - Komunikace</t>
  </si>
  <si>
    <t>PSV - Práce a dodávky PSV</t>
  </si>
  <si>
    <t xml:space="preserve">    721 - Zdravotechnika - vnitřní kanalizace</t>
  </si>
  <si>
    <t xml:space="preserve">    764 - Konstrukce klempířské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</si>
  <si>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</si>
  <si>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</si>
  <si>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1575370320</t>
  </si>
  <si>
    <t>https://podminky.urs.cz/item/CS_URS_2024_02/113106123</t>
  </si>
  <si>
    <t>154,8*1,2</t>
  </si>
  <si>
    <t>113107121</t>
  </si>
  <si>
    <t>Odstranění podkladů nebo krytů ručně s přemístěním hmot na skládku na vzdálenost do 3 m nebo s naložením na dopravní prostředek z kameniva hrubého drceného, o tl. vrstvy do 100 mm</t>
  </si>
  <si>
    <t>1664835131</t>
  </si>
  <si>
    <t>https://podminky.urs.cz/item/CS_URS_2024_02/113107121</t>
  </si>
  <si>
    <t>185,76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</si>
  <si>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</si>
  <si>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</si>
  <si>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601973021</t>
  </si>
  <si>
    <t>https://podminky.urs.cz/item/CS_URS_2024_02/113107122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</si>
  <si>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</si>
  <si>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</si>
  <si>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454471760</t>
  </si>
  <si>
    <t>https://podminky.urs.cz/item/CS_URS_2024_02/113107131</t>
  </si>
  <si>
    <t>113107144</t>
  </si>
  <si>
    <t>Odstranění podkladů nebo krytů ručně s přemístěním hmot na skládku na vzdálenost do 3 m nebo s naložením na dopravní prostředek živičných, o tl. vrstvy přes 150 do 200 mm</t>
  </si>
  <si>
    <t>1314873533</t>
  </si>
  <si>
    <t>https://podminky.urs.cz/item/CS_URS_2024_02/113107144</t>
  </si>
  <si>
    <t>"D.1.2.3</t>
  </si>
  <si>
    <t>(3,9+1,7+3,45+3,45+1,6+3,45*2+0,95+3,45+0,85+3,55+0,85+3,55+0,85+3,55+0,85+3,55+3,65+3,65+1,35+3,65*2)*1,2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</si>
  <si>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</si>
  <si>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</si>
  <si>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-775026</t>
  </si>
  <si>
    <t>https://podminky.urs.cz/item/CS_URS_2024_02/113107124</t>
  </si>
  <si>
    <t>70,74*2</t>
  </si>
  <si>
    <t>113107142</t>
  </si>
  <si>
    <t>Odstranění podkladů nebo krytů ručně s přemístěním hmot na skládku na vzdálenost do 3 m nebo s naložením na dopravní prostředek živičných, o tl. vrstvy přes 50 do 100 mm</t>
  </si>
  <si>
    <t>212453976</t>
  </si>
  <si>
    <t>https://podminky.urs.cz/item/CS_URS_2024_02/113107142</t>
  </si>
  <si>
    <t>(1,55+3,55+1,75+3,35+1,75+3,25+1,75+3,05+2,75+2,95+1,75+2,75+1,75+2,65+1,75+2,65*2+1,75+2,65*10+2,75+2,55*2)*1,2</t>
  </si>
  <si>
    <t>113107133</t>
  </si>
  <si>
    <t>Odstranění podkladů nebo krytů ručně s přemístěním hmot na skládku na vzdálenost do 3 m nebo s naložením na dopravní prostředek z betonu prostého, o tl. vrstvy přes 300 do 400 mm</t>
  </si>
  <si>
    <t>2063697201</t>
  </si>
  <si>
    <t>https://podminky.urs.cz/item/CS_URS_2024_02/113107133</t>
  </si>
  <si>
    <t>93,3</t>
  </si>
  <si>
    <t>113202111</t>
  </si>
  <si>
    <t>Vytrhání obrub s vybouráním lože, s přemístěním hmot na skládku na vzdálenost do 3 m nebo s naložením na dopravní prostředek z krajníků nebo obrubníků stojatých</t>
  </si>
  <si>
    <t>1591099759</t>
  </si>
  <si>
    <t>https://podminky.urs.cz/item/CS_URS_2024_02/113202111</t>
  </si>
  <si>
    <t>15+51</t>
  </si>
  <si>
    <t>-1711354513</t>
  </si>
  <si>
    <t>(44+30)*1,2</t>
  </si>
  <si>
    <t>1451964840</t>
  </si>
  <si>
    <t>183*1,2</t>
  </si>
  <si>
    <t>610164863</t>
  </si>
  <si>
    <t>183*2</t>
  </si>
  <si>
    <t>-45900284</t>
  </si>
  <si>
    <t>366</t>
  </si>
  <si>
    <t>121112003</t>
  </si>
  <si>
    <t>Sejmutí ornice ručně při souvislé ploše, tl. vrstvy do 200 mm</t>
  </si>
  <si>
    <t>-1302711465</t>
  </si>
  <si>
    <t>https://podminky.urs.cz/item/CS_URS_2024_02/121112003</t>
  </si>
  <si>
    <t>1,2*25,1</t>
  </si>
  <si>
    <t>-1065972776</t>
  </si>
  <si>
    <t>1380,4</t>
  </si>
  <si>
    <t>124952290</t>
  </si>
  <si>
    <t>"90%"  1380,438*0,9</t>
  </si>
  <si>
    <t>-2105754760</t>
  </si>
  <si>
    <t>"10%"  1380,4*0,1</t>
  </si>
  <si>
    <t>151101102</t>
  </si>
  <si>
    <t>Zřízení pažení a rozepření stěn rýh pro podzemní vedení příložné pro jakoukoliv mezerovitost, hloubky přes 2 do 4 m</t>
  </si>
  <si>
    <t>-1661152779</t>
  </si>
  <si>
    <t>https://podminky.urs.cz/item/CS_URS_2024_02/151101102</t>
  </si>
  <si>
    <t>"KP 2</t>
  </si>
  <si>
    <t>"asfatová komunikace</t>
  </si>
  <si>
    <t>2*3,83*3,9</t>
  </si>
  <si>
    <t>"zámková dlažba</t>
  </si>
  <si>
    <t>2*3,83*2,3</t>
  </si>
  <si>
    <t>"KP 3</t>
  </si>
  <si>
    <t>"asfatová vozovka</t>
  </si>
  <si>
    <t>2*3,85*1,7</t>
  </si>
  <si>
    <t>2*3,85*1,4</t>
  </si>
  <si>
    <t>"nezpevněno</t>
  </si>
  <si>
    <t>2*3,85*2,5</t>
  </si>
  <si>
    <t>"KP 4</t>
  </si>
  <si>
    <t>2*3,71*3,45</t>
  </si>
  <si>
    <t>2*3,71*2,2</t>
  </si>
  <si>
    <t>"KPD 4</t>
  </si>
  <si>
    <t>2*3,47*3,45</t>
  </si>
  <si>
    <t>2*3,47*2,5</t>
  </si>
  <si>
    <t>"KP 5</t>
  </si>
  <si>
    <t>2*3,81*1,6</t>
  </si>
  <si>
    <t>"KP 6</t>
  </si>
  <si>
    <t>2*3,38*3,45</t>
  </si>
  <si>
    <t>2*3,38*2,4</t>
  </si>
  <si>
    <t>"KPD 6</t>
  </si>
  <si>
    <t>2*3,95*3,45</t>
  </si>
  <si>
    <t>2*3,95*3,4</t>
  </si>
  <si>
    <t>"KP 7</t>
  </si>
  <si>
    <t>2*3,51*0,95</t>
  </si>
  <si>
    <t>2*3,51*1,5</t>
  </si>
  <si>
    <t>2*3,51*2,3</t>
  </si>
  <si>
    <t>"KP 8</t>
  </si>
  <si>
    <t>2*3,43*3,45</t>
  </si>
  <si>
    <t>2*3,43*3,3</t>
  </si>
  <si>
    <t>"KP 9</t>
  </si>
  <si>
    <t>2*3,43*3,85</t>
  </si>
  <si>
    <t>2*3,43*1,5</t>
  </si>
  <si>
    <t>2*3,43*2,4</t>
  </si>
  <si>
    <t>"KP 10</t>
  </si>
  <si>
    <t>2*3,92*3,55</t>
  </si>
  <si>
    <t>2*3,92*3,3</t>
  </si>
  <si>
    <t>"KP 11</t>
  </si>
  <si>
    <t>2*3,88*0,85</t>
  </si>
  <si>
    <t>2*3,88*1,6</t>
  </si>
  <si>
    <t>2*3,88*2,3</t>
  </si>
  <si>
    <t>"KP 12</t>
  </si>
  <si>
    <t>2*3,87*3,55</t>
  </si>
  <si>
    <t>2*3,87*4,7</t>
  </si>
  <si>
    <t>"KPD 13</t>
  </si>
  <si>
    <t>2*3,93*0,85</t>
  </si>
  <si>
    <t>2*3,93*1,6</t>
  </si>
  <si>
    <t>2*3,93*2,3</t>
  </si>
  <si>
    <t>"KPD 14</t>
  </si>
  <si>
    <t>"KP 14</t>
  </si>
  <si>
    <t>2*3,74*3,55</t>
  </si>
  <si>
    <t>2*3,74*3,3</t>
  </si>
  <si>
    <t>"KPD 15</t>
  </si>
  <si>
    <t>2*3,72*0,85</t>
  </si>
  <si>
    <t>2*3,72*1,6</t>
  </si>
  <si>
    <t>2*3,72*2,3</t>
  </si>
  <si>
    <t>"KPD 16</t>
  </si>
  <si>
    <t>2*3,7*3,55</t>
  </si>
  <si>
    <t>2*3,7*4,3</t>
  </si>
  <si>
    <t>"KP 18</t>
  </si>
  <si>
    <t>2*3,7*3,65</t>
  </si>
  <si>
    <t>2*3,7*2,5</t>
  </si>
  <si>
    <t>"KPD 18</t>
  </si>
  <si>
    <t>"KP 20</t>
  </si>
  <si>
    <t>2*3,9*3,65</t>
  </si>
  <si>
    <t>2*3,9*2,4</t>
  </si>
  <si>
    <t>"KP 20a</t>
  </si>
  <si>
    <t>2*3,84*3,65</t>
  </si>
  <si>
    <t>2*3,84*2,5</t>
  </si>
  <si>
    <t>"KP 22</t>
  </si>
  <si>
    <t>2*3,72*3,55</t>
  </si>
  <si>
    <t>"KP 24</t>
  </si>
  <si>
    <t>2*3,77*3,35</t>
  </si>
  <si>
    <t>2*3,77*6,1</t>
  </si>
  <si>
    <t>"KP 26</t>
  </si>
  <si>
    <t>2*3,85*3,25</t>
  </si>
  <si>
    <t>2*3,85*5,5</t>
  </si>
  <si>
    <t>"KP 34</t>
  </si>
  <si>
    <t>2*3,9*2,65</t>
  </si>
  <si>
    <t>2*3,9*3,9</t>
  </si>
  <si>
    <t>"KP 36</t>
  </si>
  <si>
    <t>2*3,84*2,65</t>
  </si>
  <si>
    <t>2*3,84*2,3</t>
  </si>
  <si>
    <t>"KPD 36</t>
  </si>
  <si>
    <t>2*3,80*2,65</t>
  </si>
  <si>
    <t>2*3,80*2,2</t>
  </si>
  <si>
    <t>"KP 58</t>
  </si>
  <si>
    <t>2*3,96*2,55</t>
  </si>
  <si>
    <t>2*3,96*3,4</t>
  </si>
  <si>
    <t>151101103</t>
  </si>
  <si>
    <t>Zřízení pažení a rozepření stěn rýh pro podzemní vedení příložné pro jakoukoliv mezerovitost, hloubky přes 4 do 8 m</t>
  </si>
  <si>
    <t>-1256473172</t>
  </si>
  <si>
    <t>https://podminky.urs.cz/item/CS_URS_2024_02/151101103</t>
  </si>
  <si>
    <t>"KP 19</t>
  </si>
  <si>
    <t>2*4,04*1,35</t>
  </si>
  <si>
    <t>2*4,04*1,8</t>
  </si>
  <si>
    <t>2*4,04*1,2</t>
  </si>
  <si>
    <t>"KP 21</t>
  </si>
  <si>
    <t>2*4,05*1,55</t>
  </si>
  <si>
    <t>2*4,05*1,5</t>
  </si>
  <si>
    <t>2*4,05*1,2</t>
  </si>
  <si>
    <t>2*4,05*6,2</t>
  </si>
  <si>
    <t>"KP 23</t>
  </si>
  <si>
    <t>2*4,03*1,75</t>
  </si>
  <si>
    <t>2*4,03*1,8</t>
  </si>
  <si>
    <t>2*4,03*1,2</t>
  </si>
  <si>
    <t>"KP 25</t>
  </si>
  <si>
    <t>2*4,39*1,75</t>
  </si>
  <si>
    <t>2*4,39*1,7</t>
  </si>
  <si>
    <t>2*4,39*1,2</t>
  </si>
  <si>
    <t>"KP 27</t>
  </si>
  <si>
    <t>2*4,36*1,75</t>
  </si>
  <si>
    <t>2*4,36*1,7</t>
  </si>
  <si>
    <t>2*4,36*1,2</t>
  </si>
  <si>
    <t>"KP 28</t>
  </si>
  <si>
    <t>2*4,07*3,05</t>
  </si>
  <si>
    <t>2*4,07*5,0</t>
  </si>
  <si>
    <t>"KP 30</t>
  </si>
  <si>
    <t>2*4,04*2,75</t>
  </si>
  <si>
    <t>2*4,04*2,3</t>
  </si>
  <si>
    <t>"KPD 30</t>
  </si>
  <si>
    <t>2*4,06*2,95</t>
  </si>
  <si>
    <t>2*4,06*2,3</t>
  </si>
  <si>
    <t>"KP 31</t>
  </si>
  <si>
    <t>2*4,52*1,75</t>
  </si>
  <si>
    <t>2*4,52*1,6</t>
  </si>
  <si>
    <t>2*4,52*1,3</t>
  </si>
  <si>
    <t>"KP 32</t>
  </si>
  <si>
    <t>2*4,05*2,75</t>
  </si>
  <si>
    <t>2*4,05*2,2</t>
  </si>
  <si>
    <t>"KP 33</t>
  </si>
  <si>
    <t>2*4,7*1,75</t>
  </si>
  <si>
    <t>2*4,7*1,7</t>
  </si>
  <si>
    <t>2*4,7*1,2</t>
  </si>
  <si>
    <t>"KP 35</t>
  </si>
  <si>
    <t>2*4,9*1,75</t>
  </si>
  <si>
    <t>2*4,9*1,6</t>
  </si>
  <si>
    <t>2*4,9*1,2</t>
  </si>
  <si>
    <t>"KP 37</t>
  </si>
  <si>
    <t>2*4,87*1,75</t>
  </si>
  <si>
    <t>2*4,87*1,5</t>
  </si>
  <si>
    <t>2*4,87*1,3</t>
  </si>
  <si>
    <t>"KP 38</t>
  </si>
  <si>
    <t>2*4,3*2,65</t>
  </si>
  <si>
    <t>2*4,3*3,4</t>
  </si>
  <si>
    <t>"KP 40</t>
  </si>
  <si>
    <t>2*4,35*2,65</t>
  </si>
  <si>
    <t>2*4,35*3,9</t>
  </si>
  <si>
    <t>"KP 42</t>
  </si>
  <si>
    <t>2*4,39*2,65</t>
  </si>
  <si>
    <t>2*4,39*6,1</t>
  </si>
  <si>
    <t>"KP 44</t>
  </si>
  <si>
    <t>2*4,33*2,65</t>
  </si>
  <si>
    <t>2*4,33*4,7</t>
  </si>
  <si>
    <t>"KP 46</t>
  </si>
  <si>
    <t>2*4,64*2,65</t>
  </si>
  <si>
    <t>2*4,64*3,3</t>
  </si>
  <si>
    <t>"KP 48</t>
  </si>
  <si>
    <t>2*4,75*2,65</t>
  </si>
  <si>
    <t>2*4,75*2,2</t>
  </si>
  <si>
    <t>"KPD 48</t>
  </si>
  <si>
    <t>"KP 50</t>
  </si>
  <si>
    <t>2*4,82*2,65</t>
  </si>
  <si>
    <t>2*4,82*5,7</t>
  </si>
  <si>
    <t>"KPD 50</t>
  </si>
  <si>
    <t>2*4,76*2,65</t>
  </si>
  <si>
    <t>2*4,76*2,2</t>
  </si>
  <si>
    <t>"KP 52</t>
  </si>
  <si>
    <t>2*4,9*2,65</t>
  </si>
  <si>
    <t>2*4,9*4,1</t>
  </si>
  <si>
    <t>"KPD 54</t>
  </si>
  <si>
    <t>2*4,64*2,7</t>
  </si>
  <si>
    <t>"KP 56</t>
  </si>
  <si>
    <t>2*4,21*2,55</t>
  </si>
  <si>
    <t>2*4,21*3,5</t>
  </si>
  <si>
    <t>151101112</t>
  </si>
  <si>
    <t>Odstranění pažení a rozepření stěn rýh pro podzemní vedení s uložením materiálu na vzdálenost do 3 m od kraje výkopu příložné, hloubky přes 2 do 4 m</t>
  </si>
  <si>
    <t>1155885766</t>
  </si>
  <si>
    <t>https://podminky.urs.cz/item/CS_URS_2024_02/151101112</t>
  </si>
  <si>
    <t>1350,244</t>
  </si>
  <si>
    <t>151101113</t>
  </si>
  <si>
    <t>Odstranění pažení a rozepření stěn rýh pro podzemní vedení s uložením materiálu na vzdálenost do 3 m od kraje výkopu příložné, hloubky přes 4 do 8 m</t>
  </si>
  <si>
    <t>-209532714</t>
  </si>
  <si>
    <t>https://podminky.urs.cz/item/CS_URS_2024_02/151101113</t>
  </si>
  <si>
    <t>1293,424</t>
  </si>
  <si>
    <t>-711871422</t>
  </si>
  <si>
    <t>701,341*0,9</t>
  </si>
  <si>
    <t>-1484704658</t>
  </si>
  <si>
    <t>701,341*0,1</t>
  </si>
  <si>
    <t>1751271656</t>
  </si>
  <si>
    <t>0,15*30,12</t>
  </si>
  <si>
    <t>1242,394</t>
  </si>
  <si>
    <t>-1522949768</t>
  </si>
  <si>
    <t>138,04</t>
  </si>
  <si>
    <t>-184191486</t>
  </si>
  <si>
    <t>1242,394+138,04</t>
  </si>
  <si>
    <t>4,518</t>
  </si>
  <si>
    <t>545729684</t>
  </si>
  <si>
    <t>"70%"1380,438*0,7</t>
  </si>
  <si>
    <t>861145433</t>
  </si>
  <si>
    <t>"30%"1380,438*0,3</t>
  </si>
  <si>
    <t>-803923876</t>
  </si>
  <si>
    <t>58344156R</t>
  </si>
  <si>
    <t>Nahradní zásypová materiál, hutnitelný (plná frakce)</t>
  </si>
  <si>
    <t>1812974988</t>
  </si>
  <si>
    <t>1291,858*1,1*1,05*1,8</t>
  </si>
  <si>
    <t>947745031</t>
  </si>
  <si>
    <t>1291,858*1,1*1,05</t>
  </si>
  <si>
    <t>162351103.1</t>
  </si>
  <si>
    <t>140445883</t>
  </si>
  <si>
    <t>https://podminky.urs.cz/item/CS_URS_2024_02/162351103.1</t>
  </si>
  <si>
    <t>1496,614</t>
  </si>
  <si>
    <t>181311103.1</t>
  </si>
  <si>
    <t>Rozprostření a urovnání ornice v rovině nebo ve svahu sklonu do 1:5 ručně při souvislé ploše, tl. vrstvy do 200 mm</t>
  </si>
  <si>
    <t>4413161</t>
  </si>
  <si>
    <t>https://podminky.urs.cz/item/CS_URS_2024_02/181311103.1</t>
  </si>
  <si>
    <t>30,12</t>
  </si>
  <si>
    <t>10364101</t>
  </si>
  <si>
    <t>zemina pro terénní úpravy - ornice</t>
  </si>
  <si>
    <t>1231832915</t>
  </si>
  <si>
    <t>0,15*30,12*1,6</t>
  </si>
  <si>
    <t>181411131</t>
  </si>
  <si>
    <t>Založení trávníku na půdě předem připravené plochy do 1000 m2 výsevem včetně utažení parkového v rovině nebo na svahu do 1:5</t>
  </si>
  <si>
    <t>1077970242</t>
  </si>
  <si>
    <t>https://podminky.urs.cz/item/CS_URS_2024_02/181411131</t>
  </si>
  <si>
    <t>00572410</t>
  </si>
  <si>
    <t>osivo směs travní parková</t>
  </si>
  <si>
    <t>kg</t>
  </si>
  <si>
    <t>-566709346</t>
  </si>
  <si>
    <t>30,12*0,03*1,05</t>
  </si>
  <si>
    <t>2007734470</t>
  </si>
  <si>
    <t>Domovní přípojky</t>
  </si>
  <si>
    <t>0,4*0,4*28,8</t>
  </si>
  <si>
    <t>-3,14*0,0625*0,0625*28,8</t>
  </si>
  <si>
    <t>(3,14*0,105*0,105-3,14*0,075*0,075)*97,6</t>
  </si>
  <si>
    <t>0,17*0,8*97,6</t>
  </si>
  <si>
    <t>(3,14*0,13*0,13-3,14*0,1*0,1)*251,4</t>
  </si>
  <si>
    <t>0,17*0,8*251,4</t>
  </si>
  <si>
    <t>323911689</t>
  </si>
  <si>
    <t>58,821*2,2</t>
  </si>
  <si>
    <t>1694493184</t>
  </si>
  <si>
    <t>129,406</t>
  </si>
  <si>
    <t>-750531861</t>
  </si>
  <si>
    <t>129,406*7</t>
  </si>
  <si>
    <t>202317904</t>
  </si>
  <si>
    <t>23798110</t>
  </si>
  <si>
    <t>-1890204897</t>
  </si>
  <si>
    <t>377,8*1,2*0,1</t>
  </si>
  <si>
    <t>-2082397642</t>
  </si>
  <si>
    <t>45,336</t>
  </si>
  <si>
    <t>561403705</t>
  </si>
  <si>
    <t>-642061531</t>
  </si>
  <si>
    <t>(97,6/1,5)*2</t>
  </si>
  <si>
    <t>(251,4/1,5)*2</t>
  </si>
  <si>
    <t>59223R</t>
  </si>
  <si>
    <t>podkladek betonový pod hrdlové trouby DN 150, DN 200</t>
  </si>
  <si>
    <t>-316041583</t>
  </si>
  <si>
    <t>465,333*1,01</t>
  </si>
  <si>
    <t>1291620765</t>
  </si>
  <si>
    <t>377,8*1,2*0,08</t>
  </si>
  <si>
    <t>Komunikace</t>
  </si>
  <si>
    <t>564851111</t>
  </si>
  <si>
    <t>Podklad ze štěrkodrti ŠD s rozprostřením a zhutněním plochy přes 100 m2, po zhutnění tl. 150 mm</t>
  </si>
  <si>
    <t>1604859008</t>
  </si>
  <si>
    <t>https://podminky.urs.cz/item/CS_URS_2024_02/564851111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</si>
  <si>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</si>
  <si>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</si>
  <si>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-907944242</t>
  </si>
  <si>
    <t>https://podminky.urs.cz/item/CS_URS_2024_02/596211112</t>
  </si>
  <si>
    <t>564951415v.1</t>
  </si>
  <si>
    <t>92814979</t>
  </si>
  <si>
    <t>(70,74+93,3)*2</t>
  </si>
  <si>
    <t>736743010</t>
  </si>
  <si>
    <t>222,391</t>
  </si>
  <si>
    <t>831272121</t>
  </si>
  <si>
    <t>Montáž potrubí z trub kameninových hrdlových s integrovaným těsněním v otevřeném výkopu ve sklonu do 20 % DN 125</t>
  </si>
  <si>
    <t>-810876091</t>
  </si>
  <si>
    <t>https://podminky.urs.cz/item/CS_URS_2024_02/831272121</t>
  </si>
  <si>
    <t>831262191</t>
  </si>
  <si>
    <t>Montáž potrubí z trub kameninových hrdlových s integrovaným těsněním Příplatek k cenám za práce v otevřeném výkopu ve sklonu přes 20 %, pro DN od 100 do 300</t>
  </si>
  <si>
    <t>-509398840</t>
  </si>
  <si>
    <t>https://podminky.urs.cz/item/CS_URS_2024_02/831262191</t>
  </si>
  <si>
    <t>28,8</t>
  </si>
  <si>
    <t>59710650</t>
  </si>
  <si>
    <t>trouba kameninová glazovaná DN 125 dl 1,25m spojovací systém F</t>
  </si>
  <si>
    <t>-283342261</t>
  </si>
  <si>
    <t>28,8*1,015</t>
  </si>
  <si>
    <t>831312121</t>
  </si>
  <si>
    <t>Montáž potrubí z trub kameninových hrdlových s integrovaným těsněním v otevřeném výkopu ve sklonu do 20 % DN 150</t>
  </si>
  <si>
    <t>1046071112</t>
  </si>
  <si>
    <t>https://podminky.urs.cz/item/CS_URS_2024_02/831312121</t>
  </si>
  <si>
    <t>59710675</t>
  </si>
  <si>
    <t>trouba kameninová glazovaná DN 150 dl 1,50m spojovací systém F</t>
  </si>
  <si>
    <t>130469587</t>
  </si>
  <si>
    <t>97,6*1,015</t>
  </si>
  <si>
    <t>831312193</t>
  </si>
  <si>
    <t>Montáž potrubí z trub kameninových hrdlových s integrovaným těsněním Příplatek k cenám za napojení dvou dříků trub o stejném průměru (max. rozdíl 12 mm) pomocí převlečné manžety (manžeta zahrnuta v ceně) DN 150</t>
  </si>
  <si>
    <t>1828475236</t>
  </si>
  <si>
    <t>https://podminky.urs.cz/item/CS_URS_2024_02/831312193</t>
  </si>
  <si>
    <t>831352121</t>
  </si>
  <si>
    <t>Montáž potrubí z trub kameninových hrdlových s integrovaným těsněním v otevřeném výkopu ve sklonu do 20 % DN 200</t>
  </si>
  <si>
    <t>1534161394</t>
  </si>
  <si>
    <t>https://podminky.urs.cz/item/CS_URS_2024_02/831352121</t>
  </si>
  <si>
    <t>59710676</t>
  </si>
  <si>
    <t>trouba kameninová glazovaná DN 200 dl 1,50m spojovací systém F</t>
  </si>
  <si>
    <t>-485564374</t>
  </si>
  <si>
    <t>251,4*1,015</t>
  </si>
  <si>
    <t>831352193</t>
  </si>
  <si>
    <t>Montáž potrubí z trub kameninových hrdlových s integrovaným těsněním Příplatek k cenám za napojení dvou dříků trub o stejném průměru (max. rozdíl 12 mm) pomocí převlečné manžety (manžeta zahrnuta v ceně) DN 200</t>
  </si>
  <si>
    <t>330495872</t>
  </si>
  <si>
    <t>https://podminky.urs.cz/item/CS_URS_2024_02/831352193</t>
  </si>
  <si>
    <t>202115012</t>
  </si>
  <si>
    <t>Jádrový vyvrt, těsnění Forscheda, tvarovka DN 200</t>
  </si>
  <si>
    <t>381812172</t>
  </si>
  <si>
    <t xml:space="preserve">- napojení do stávajcí stoky </t>
  </si>
  <si>
    <t>KP2, KP3 a KP 5</t>
  </si>
  <si>
    <t>837272221</t>
  </si>
  <si>
    <t>Montáž kameninových tvarovek na potrubí z trub kameninových v otevřeném výkopu s integrovaným těsněním jednoosých DN 125</t>
  </si>
  <si>
    <t>-647128177</t>
  </si>
  <si>
    <t>https://podminky.urs.cz/item/CS_URS_2024_02/837272221</t>
  </si>
  <si>
    <t>27+27</t>
  </si>
  <si>
    <t>286115299vl</t>
  </si>
  <si>
    <t>přechod kamenina/litina DN 125</t>
  </si>
  <si>
    <t>730979976</t>
  </si>
  <si>
    <t>27*1,015</t>
  </si>
  <si>
    <t>59712513</t>
  </si>
  <si>
    <t>přechod kameninový glazovaný DN 125/150 pryžové/pryžové těsnění (spojovací systém F/F)</t>
  </si>
  <si>
    <t>-704046418</t>
  </si>
  <si>
    <t>837351221</t>
  </si>
  <si>
    <t>Montáž kameninových tvarovek na potrubí z trub kameninových v otevřeném výkopu s integrovaným těsněním odbočných DN 200</t>
  </si>
  <si>
    <t>905148465</t>
  </si>
  <si>
    <t>https://podminky.urs.cz/item/CS_URS_2024_02/837351221</t>
  </si>
  <si>
    <t>59711543</t>
  </si>
  <si>
    <t>odbočka kameninová glazovaná jednoduchá šikmá DN 200/150 pryžové těsnění (spojovací systém F/F) dl 500mm</t>
  </si>
  <si>
    <t>2086980934</t>
  </si>
  <si>
    <t>19*1,015</t>
  </si>
  <si>
    <t>837312221</t>
  </si>
  <si>
    <t>Montáž kameninových tvarovek na potrubí z trub kameninových v otevřeném výkopu s integrovaným těsněním jednoosých DN 150</t>
  </si>
  <si>
    <t>-394089533</t>
  </si>
  <si>
    <t>https://podminky.urs.cz/item/CS_URS_2024_02/837312221</t>
  </si>
  <si>
    <t>13+36</t>
  </si>
  <si>
    <t>59710964</t>
  </si>
  <si>
    <t>koleno kameninové glazované DN 150 30° spojovací systém F</t>
  </si>
  <si>
    <t>-254675048</t>
  </si>
  <si>
    <t>13*1,015</t>
  </si>
  <si>
    <t>59710984</t>
  </si>
  <si>
    <t>koleno kameninové glazované DN 150 45° spojovací systém F</t>
  </si>
  <si>
    <t>-2105518119</t>
  </si>
  <si>
    <t>36*1,015</t>
  </si>
  <si>
    <t>-244345305</t>
  </si>
  <si>
    <t>"DN 125</t>
  </si>
  <si>
    <t>0,6*0,6*28,8</t>
  </si>
  <si>
    <t>"DN 150</t>
  </si>
  <si>
    <t>0,7*0,250*97,6+0,7*0,15/2*97,6</t>
  </si>
  <si>
    <t>"DN 200</t>
  </si>
  <si>
    <t>0,7*0,3*251,4+0,7*0,15/2*251,4</t>
  </si>
  <si>
    <t>-4,37/100*251,4</t>
  </si>
  <si>
    <t>899643121</t>
  </si>
  <si>
    <t>Bednění pro obetonování potrubí v otevřeném výkopu zřízení</t>
  </si>
  <si>
    <t>-150887339</t>
  </si>
  <si>
    <t>https://podminky.urs.cz/item/CS_URS_2024_02/899643121</t>
  </si>
  <si>
    <t>(0,6+0,6+0,6)*28,8</t>
  </si>
  <si>
    <t>(0,1+0,150+0,15)*97,6</t>
  </si>
  <si>
    <t>(0,1+0,200+0,15)*251,4</t>
  </si>
  <si>
    <t>899643122</t>
  </si>
  <si>
    <t>Bednění pro obetonování potrubí v otevřeném výkopu odstranění</t>
  </si>
  <si>
    <t>-558387995</t>
  </si>
  <si>
    <t>https://podminky.urs.cz/item/CS_URS_2024_02/899643122</t>
  </si>
  <si>
    <t>204,01</t>
  </si>
  <si>
    <t>953312122</t>
  </si>
  <si>
    <t>Vložky svislé do dilatačních spár z polystyrenových desek extrudovaných včetně dodání a osazení, v jakémkoliv zdivu přes 10 do 20 mm</t>
  </si>
  <si>
    <t>2050734548</t>
  </si>
  <si>
    <t>https://podminky.urs.cz/item/CS_URS_2024_02/953312122</t>
  </si>
  <si>
    <t>0,6*28,8</t>
  </si>
  <si>
    <t>916331112</t>
  </si>
  <si>
    <t>Osazení zahradního obrubníku betonového s ložem tl. od 50 do 100 mm z betonu prostého tř. C 12/15 s boční opěrou z betonu prostého tř. C 12/15</t>
  </si>
  <si>
    <t>-44118504</t>
  </si>
  <si>
    <t>https://podminky.urs.cz/item/CS_URS_2024_02/916331112</t>
  </si>
  <si>
    <t>59217002</t>
  </si>
  <si>
    <t>obrubník zahradní betonový šedý 1000x50x200mm</t>
  </si>
  <si>
    <t>-454370916</t>
  </si>
  <si>
    <t>15*1,01 'Přepočtené koeficientem množství</t>
  </si>
  <si>
    <t>-281789265</t>
  </si>
  <si>
    <t>"asfaltová vozovka</t>
  </si>
  <si>
    <t>75,0*2</t>
  </si>
  <si>
    <t>794472639</t>
  </si>
  <si>
    <t>55,6*2</t>
  </si>
  <si>
    <t>-139718407</t>
  </si>
  <si>
    <t>150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</si>
  <si>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</si>
  <si>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</si>
  <si>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1035577464</t>
  </si>
  <si>
    <t>https://podminky.urs.cz/item/CS_URS_2024_02/979054451</t>
  </si>
  <si>
    <t>9972216R1</t>
  </si>
  <si>
    <t>Paletizace kostek, dlaždic a naložení, potřebné vodorovné přemístění, složení plus obráceně</t>
  </si>
  <si>
    <t>-953475796</t>
  </si>
  <si>
    <t>0,113*185,76</t>
  </si>
  <si>
    <t>-423840398</t>
  </si>
  <si>
    <t>428,836-20,991</t>
  </si>
  <si>
    <t>2063062045</t>
  </si>
  <si>
    <t>407,845*7</t>
  </si>
  <si>
    <t>1363708379</t>
  </si>
  <si>
    <t>31,833+20,526</t>
  </si>
  <si>
    <t>-832624507</t>
  </si>
  <si>
    <t>407,845-52,359</t>
  </si>
  <si>
    <t>613551056</t>
  </si>
  <si>
    <t>575,346-222,391</t>
  </si>
  <si>
    <t>PSV</t>
  </si>
  <si>
    <t>Práce a dodávky PSV</t>
  </si>
  <si>
    <t>721</t>
  </si>
  <si>
    <t>Zdravotechnika - vnitřní kanalizace</t>
  </si>
  <si>
    <t>721241102</t>
  </si>
  <si>
    <t>Lapače střešních splavenin litinové DN 125</t>
  </si>
  <si>
    <t>-1716250549</t>
  </si>
  <si>
    <t>https://podminky.urs.cz/item/CS_URS_2024_02/721241102</t>
  </si>
  <si>
    <t>721242803</t>
  </si>
  <si>
    <t>Demontáž lapačů střešních splavenin DN 110</t>
  </si>
  <si>
    <t>-1780953594</t>
  </si>
  <si>
    <t>https://podminky.urs.cz/item/CS_URS_2024_02/721242803</t>
  </si>
  <si>
    <t>998721101</t>
  </si>
  <si>
    <t>Přesun hmot pro vnitřní kanalizaci stanovený z hmotnosti přesunovaného materiálu vodorovná dopravní vzdálenost do 50 m základní v objektech výšky do 6 m</t>
  </si>
  <si>
    <t>-1606466395</t>
  </si>
  <si>
    <t>https://podminky.urs.cz/item/CS_URS_2024_02/998721101</t>
  </si>
  <si>
    <t>764</t>
  </si>
  <si>
    <t>Konstrukce klempířské</t>
  </si>
  <si>
    <t>764004861</t>
  </si>
  <si>
    <t>Demontáž klempířských konstrukcí svodu do suti</t>
  </si>
  <si>
    <t>-2118206351</t>
  </si>
  <si>
    <t>https://podminky.urs.cz/item/CS_URS_2024_02/764004861</t>
  </si>
  <si>
    <t>764518422</t>
  </si>
  <si>
    <t>Svod z pozinkovaného plechu včetně objímek, kolen a odskoků kruhový, průměru 100 mm</t>
  </si>
  <si>
    <t>-1495716873</t>
  </si>
  <si>
    <t>https://podminky.urs.cz/item/CS_URS_2024_02/764518422</t>
  </si>
  <si>
    <t>1*27</t>
  </si>
  <si>
    <t>998764101</t>
  </si>
  <si>
    <t>Přesun hmot pro konstrukce klempířské stanovený z hmotnosti přesunovaného materiálu vodorovná dopravní vzdálenost do 50 m v objektech výšky do 6 m</t>
  </si>
  <si>
    <t>421019279</t>
  </si>
  <si>
    <t>https://podminky.urs.cz/item/CS_URS_2024_02/998764101</t>
  </si>
  <si>
    <t>0,076</t>
  </si>
  <si>
    <t>330 - Vododvodní řad</t>
  </si>
  <si>
    <t>1822200294</t>
  </si>
  <si>
    <t>1,1*100</t>
  </si>
  <si>
    <t>"montážní jáma</t>
  </si>
  <si>
    <t>1,0*1,0*2</t>
  </si>
  <si>
    <t>1769836244</t>
  </si>
  <si>
    <t>112*2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</si>
  <si>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</si>
  <si>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</si>
  <si>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331915619</t>
  </si>
  <si>
    <t>https://podminky.urs.cz/item/CS_URS_2024_02/113107182</t>
  </si>
  <si>
    <t>1,1*158,9</t>
  </si>
  <si>
    <t>113107173</t>
  </si>
  <si>
    <t>Odstranění podkladů nebo krytů strojně plochy jednotlivě přes 50 m2 do 200 m2 s přemístěním hmot na skládku na vzdálenost do 20 m nebo s naložením na dopravní prostředek z betonu prostého, o tl. vrstvy přes 300 do 400 mm</t>
  </si>
  <si>
    <t>-805767723</t>
  </si>
  <si>
    <t>https://podminky.urs.cz/item/CS_URS_2024_02/113107173</t>
  </si>
  <si>
    <t>176,79</t>
  </si>
  <si>
    <t>364064815</t>
  </si>
  <si>
    <t>-331175859</t>
  </si>
  <si>
    <t>-1370187447</t>
  </si>
  <si>
    <t>"258,9/30</t>
  </si>
  <si>
    <t>918050639</t>
  </si>
  <si>
    <t>18*1,1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</si>
  <si>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</si>
  <si>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</si>
  <si>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-1164159068</t>
  </si>
  <si>
    <t>https://podminky.urs.cz/item/CS_URS_2024_02/119001411</t>
  </si>
  <si>
    <t>22*1,1</t>
  </si>
  <si>
    <t>-2140078166</t>
  </si>
  <si>
    <t>5*1,1</t>
  </si>
  <si>
    <t>965332860</t>
  </si>
  <si>
    <t>5*2</t>
  </si>
  <si>
    <t>1836864212</t>
  </si>
  <si>
    <t>501925358</t>
  </si>
  <si>
    <t>"35%"263,027*0,35</t>
  </si>
  <si>
    <t>132254204</t>
  </si>
  <si>
    <t>Hloubení zapažených rýh šířky přes 800 do 2 000 mm strojně s urovnáním dna do předepsaného profilu a spádu v hornině třídy těžitelnosti I skupiny 3 přes 100 do 500 m3, VČETNĚ svislého přemístění do 4 m, započtena lepivost</t>
  </si>
  <si>
    <t>210066131</t>
  </si>
  <si>
    <t>https://podminky.urs.cz/item/CS_URS_2024_02/132254204</t>
  </si>
  <si>
    <t>"90%"  263,027*0,9</t>
  </si>
  <si>
    <t>132354204</t>
  </si>
  <si>
    <t>Hloubení zapažených rýh šířky přes 800 do 2 000 mm strojně s urovnáním dna do předepsaného profilu a spádu v hornině třídy těžitelnosti II skupiny 4 přes 100 do 500 m3, VČETNĚ svislého přemístění do 4 m, započtena lepivost</t>
  </si>
  <si>
    <t>-50149847</t>
  </si>
  <si>
    <t>https://podminky.urs.cz/item/CS_URS_2024_02/132354204</t>
  </si>
  <si>
    <t>"10%"   263,027*0,1</t>
  </si>
  <si>
    <t>151101101</t>
  </si>
  <si>
    <t>Zřízení pažení a rozepření stěn rýh pro podzemní vedení příložné pro jakoukoliv mezerovitost, hloubky do 2 m</t>
  </si>
  <si>
    <t>1928962528</t>
  </si>
  <si>
    <t>https://podminky.urs.cz/item/CS_URS_2024_02/151101101</t>
  </si>
  <si>
    <t xml:space="preserve">"hm 0,000-1,0   </t>
  </si>
  <si>
    <t xml:space="preserve">"asfatová komunikace   </t>
  </si>
  <si>
    <t xml:space="preserve">((1,6+1,59+1,58+1,54+1,49+1,47+1,52+1,53+1,63+1,66+1,58+1,66+1,62+1,64+1,66)/15)*2*100,0   </t>
  </si>
  <si>
    <t xml:space="preserve">"hm 1,0-2,589   </t>
  </si>
  <si>
    <t xml:space="preserve">"asfatová vozovka   </t>
  </si>
  <si>
    <t xml:space="preserve">((1,71+1,72+1,7+1,68+1,66+1,63+1,61+1,62+1,64+1,6+1,59+1,58+1,57+1,6+1,68+1,6)/16)*2*158,9   </t>
  </si>
  <si>
    <t>151101111</t>
  </si>
  <si>
    <t>Odstranění pažení a rozepření stěn rýh pro podzemní vedení s uložením materiálu na vzdálenost do 3 m od kraje výkopu příložné, hloubky do 2 m</t>
  </si>
  <si>
    <t>1481596871</t>
  </si>
  <si>
    <t>https://podminky.urs.cz/item/CS_URS_2024_02/151101111</t>
  </si>
  <si>
    <t>837,132</t>
  </si>
  <si>
    <t>133212821</t>
  </si>
  <si>
    <t>Hloubení zapažených šachet ručně v horninách třídy těžitelnosti I skupiny 3, půdorysná plocha výkopu do 4 m2, VČETNĚ svislého přemístění, započtena lepivost</t>
  </si>
  <si>
    <t>-404669450</t>
  </si>
  <si>
    <t>https://podminky.urs.cz/item/CS_URS_2024_02/133212821</t>
  </si>
  <si>
    <t>"jáma pro demontáž armatur</t>
  </si>
  <si>
    <t>1,0*1,0*(1,6-1,0)*2</t>
  </si>
  <si>
    <t>1,0*1,0*(1,6-0,5)*2</t>
  </si>
  <si>
    <t>Mezisoučet</t>
  </si>
  <si>
    <t>"90%"  3,4*0,9</t>
  </si>
  <si>
    <t>133312821</t>
  </si>
  <si>
    <t>Hloubení zapažených šachet ručně v horninách třídy těžitelnosti II skupiny 4, půdorysná plocha výkopu do 4 m2, VČETNĚ svislého přemístění, započtena lepivost</t>
  </si>
  <si>
    <t>-206439954</t>
  </si>
  <si>
    <t>https://podminky.urs.cz/item/CS_URS_2024_02/133312821</t>
  </si>
  <si>
    <t>"10%" 3,4*0,1</t>
  </si>
  <si>
    <t>151101201</t>
  </si>
  <si>
    <t>Zřízení pažení stěn výkopu bez rozepření nebo vzepření příložné, hloubky do 4 m</t>
  </si>
  <si>
    <t>-1748769936</t>
  </si>
  <si>
    <t>https://podminky.urs.cz/item/CS_URS_2024_02/151101201</t>
  </si>
  <si>
    <t>1,0*1,6*4*4</t>
  </si>
  <si>
    <t>151101211</t>
  </si>
  <si>
    <t>Odstranění pažení stěn výkopu bez rozepření nebo vzepření s uložením pažin na vzdálenost do 3 m od okraje výkopu příložné, hloubky do 4 m</t>
  </si>
  <si>
    <t>441926397</t>
  </si>
  <si>
    <t>https://podminky.urs.cz/item/CS_URS_2024_02/151101211</t>
  </si>
  <si>
    <t>151101301</t>
  </si>
  <si>
    <t>Zřízení rozepření zapažených stěn výkopů s potřebným přepažováním při pažení příložném, hloubky do 4 m</t>
  </si>
  <si>
    <t>-1455768674</t>
  </si>
  <si>
    <t>https://podminky.urs.cz/item/CS_URS_2024_02/151101301</t>
  </si>
  <si>
    <t>1,0*1,0*1,6*4</t>
  </si>
  <si>
    <t>151101311</t>
  </si>
  <si>
    <t>Odstranění rozepření stěn výkopů s uložením materiálu na vzdálenost do 3 m od okraje výkopu pažení příložného, hloubky do 4 m</t>
  </si>
  <si>
    <t>-71878248</t>
  </si>
  <si>
    <t>https://podminky.urs.cz/item/CS_URS_2024_02/151101311</t>
  </si>
  <si>
    <t>-580245266</t>
  </si>
  <si>
    <t>237,724</t>
  </si>
  <si>
    <t>3,06</t>
  </si>
  <si>
    <t>37283158</t>
  </si>
  <si>
    <t>26,303</t>
  </si>
  <si>
    <t>0,43</t>
  </si>
  <si>
    <t>-984778860</t>
  </si>
  <si>
    <t>236,724+26,303</t>
  </si>
  <si>
    <t>3,06+0,43</t>
  </si>
  <si>
    <t>961701159</t>
  </si>
  <si>
    <t>"70%"266,517*0,7</t>
  </si>
  <si>
    <t>-970760768</t>
  </si>
  <si>
    <t>"30%"266,517*0,3</t>
  </si>
  <si>
    <t>-2137798410</t>
  </si>
  <si>
    <t xml:space="preserve">"výkop"   </t>
  </si>
  <si>
    <t>"hm 0,000-1,0</t>
  </si>
  <si>
    <t>((1,6+1,59+1,58+1,54+1,49+1,47+1,52+1,53+1,63+1,66+1,58+1,66+1,62+1,64+1,66)/15-0,2)*1,1*100,0</t>
  </si>
  <si>
    <t>"hm 1,0-2,589</t>
  </si>
  <si>
    <t>((1,71+1,72+1,7+1,68+1,66+1,63+1,61+1,62+1,64+1,6+1,59+1,58+1,57+1,6+1,68+1,6)/16-0,2)*1,1*158,9</t>
  </si>
  <si>
    <t>1,0*1,0*(1,6-0,2)*2</t>
  </si>
  <si>
    <t xml:space="preserve">"odpočet   </t>
  </si>
  <si>
    <t xml:space="preserve">"obsyp"   </t>
  </si>
  <si>
    <t>-108,220</t>
  </si>
  <si>
    <t xml:space="preserve">"lože"   </t>
  </si>
  <si>
    <t>-28,479</t>
  </si>
  <si>
    <t>-1851272029</t>
  </si>
  <si>
    <t>271,765*1,1*1,05*1,8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</si>
  <si>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</si>
  <si>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</si>
  <si>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1723985791</t>
  </si>
  <si>
    <t>https://podminky.urs.cz/item/CS_URS_2024_02/175151101</t>
  </si>
  <si>
    <t>0,380*1,1*258,9</t>
  </si>
  <si>
    <t>58331351</t>
  </si>
  <si>
    <t>kamenivo těžené drobné frakce 0/4</t>
  </si>
  <si>
    <t>-445671855</t>
  </si>
  <si>
    <t>108,22*1,1*1,05*1,8</t>
  </si>
  <si>
    <t>-982561478</t>
  </si>
  <si>
    <t>108,22*1,1*1,05</t>
  </si>
  <si>
    <t>271,765*1,1*1,05</t>
  </si>
  <si>
    <t>356648158</t>
  </si>
  <si>
    <t>438,883</t>
  </si>
  <si>
    <t>-1382093386</t>
  </si>
  <si>
    <t>zbytkový beton ve výkopu</t>
  </si>
  <si>
    <t>2,6</t>
  </si>
  <si>
    <t>1785714583</t>
  </si>
  <si>
    <t>2,6*2,2</t>
  </si>
  <si>
    <t>-338851880</t>
  </si>
  <si>
    <t>5,72</t>
  </si>
  <si>
    <t>948796366</t>
  </si>
  <si>
    <t>5,72*7</t>
  </si>
  <si>
    <t>-1687875730</t>
  </si>
  <si>
    <t>3513112011</t>
  </si>
  <si>
    <t>Zalití zálivkovou popílkocementovou suspenzí (např. - KOPOS I) vč. všech souvisejících prací (zazdívky, utěsnění aj.)</t>
  </si>
  <si>
    <t>187013826</t>
  </si>
  <si>
    <t>3,14*0,04*0,04*264</t>
  </si>
  <si>
    <t>960130vl</t>
  </si>
  <si>
    <t xml:space="preserve">Demontáž orientačních tabulek, vč. odvozu </t>
  </si>
  <si>
    <t>-1141732908</t>
  </si>
  <si>
    <t>891247900R</t>
  </si>
  <si>
    <t>Demontáž hydrantů podzemních DN 80, vč. poklopu, naložení, vodorovné přemístění, složení</t>
  </si>
  <si>
    <t>1398639757</t>
  </si>
  <si>
    <t>451572111</t>
  </si>
  <si>
    <t>Lože pod potrubí, stoky a drobné objekty v otevřeném výkopu z kameniva drobného těženého 0 až 4 mm</t>
  </si>
  <si>
    <t>-1220251598</t>
  </si>
  <si>
    <t>https://podminky.urs.cz/item/CS_URS_2024_02/451572111</t>
  </si>
  <si>
    <t>258,9*1,1*0,1</t>
  </si>
  <si>
    <t>960668214</t>
  </si>
  <si>
    <t>28,479</t>
  </si>
  <si>
    <t>-1834554319</t>
  </si>
  <si>
    <t>452313141</t>
  </si>
  <si>
    <t>Podkladní a zajišťovací konstrukce z betonu prostého v otevřeném výkopu bez zvýšených nároků na prostředí bloky pro potrubí z betonu tř. C 16/20</t>
  </si>
  <si>
    <t>1549568460</t>
  </si>
  <si>
    <t>https://podminky.urs.cz/item/CS_URS_2024_02/452313141</t>
  </si>
  <si>
    <t>4*0,038</t>
  </si>
  <si>
    <t>4*0,04</t>
  </si>
  <si>
    <t>452353101</t>
  </si>
  <si>
    <t>Bednění podkladních a zajišťovacích konstrukcí v otevřeném výkopu bloků pro potrubí</t>
  </si>
  <si>
    <t>CS ÚRS 2020 01</t>
  </si>
  <si>
    <t>1151271659</t>
  </si>
  <si>
    <t>0,312*16</t>
  </si>
  <si>
    <t>-1272664167</t>
  </si>
  <si>
    <t>1,1*258,9*2</t>
  </si>
  <si>
    <t>567132115</t>
  </si>
  <si>
    <t>Podklad ze směsi stmelené cementem SC bez dilatačních spár, s rozprostřením a zhutněním SC C 8/10 (KSC I), po zhutnění tl. 200 mm</t>
  </si>
  <si>
    <t>-1604338515</t>
  </si>
  <si>
    <t>https://podminky.urs.cz/item/CS_URS_2024_02/567132115</t>
  </si>
  <si>
    <t>1*1*2*2</t>
  </si>
  <si>
    <t>573111115</t>
  </si>
  <si>
    <t>Postřik infiltrační PI z asfaltu silničního s posypem kamenivem, v množství 2,50 kg/m2</t>
  </si>
  <si>
    <t>1538257115</t>
  </si>
  <si>
    <t>https://podminky.urs.cz/item/CS_URS_2024_02/573111115</t>
  </si>
  <si>
    <t>1*1*2</t>
  </si>
  <si>
    <t>565175101</t>
  </si>
  <si>
    <t>Asfaltový beton vrstva podkladní ACP 16 (obalované kamenivo střednězrnné - OKS) s rozprostřením a zhutněním v pruhu šířky do 1,5 m, po zhutnění tl. 100 mm</t>
  </si>
  <si>
    <t>819983911</t>
  </si>
  <si>
    <t>https://podminky.urs.cz/item/CS_URS_2024_02/565175101</t>
  </si>
  <si>
    <t>573211112</t>
  </si>
  <si>
    <t>Postřik spojovací PS bez posypu kamenivem z asfaltu silničního, v množství 0,70 kg/m2</t>
  </si>
  <si>
    <t>-1159726537</t>
  </si>
  <si>
    <t>https://podminky.urs.cz/item/CS_URS_2024_02/573211112</t>
  </si>
  <si>
    <t>577144031</t>
  </si>
  <si>
    <t>Asfaltový beton vrstva obrusná ACO 11 (ABS) s rozprostřením a se zhutněním z modifikovaného asfaltu v pruhu šířky do 1,5 m, po zhutnění tl. 50 mm</t>
  </si>
  <si>
    <t>1320016678</t>
  </si>
  <si>
    <t>https://podminky.urs.cz/item/CS_URS_2024_02/577144031</t>
  </si>
  <si>
    <t>obnova povrchu do původního stavu viz. výpis materiálu</t>
  </si>
  <si>
    <t>599141111V</t>
  </si>
  <si>
    <t>Vyplnění spár mezi silničními dílci jakékoliv tloušťky živičnou zálivkou</t>
  </si>
  <si>
    <t>544545385</t>
  </si>
  <si>
    <t>1*4*(4)</t>
  </si>
  <si>
    <t>-258222795</t>
  </si>
  <si>
    <t>249,499</t>
  </si>
  <si>
    <t>851241131</t>
  </si>
  <si>
    <t>Montáž potrubí z trub litinových tlakových hrdlových v otevřeném výkopu s integrovaným těsněním DN 80</t>
  </si>
  <si>
    <t>-790529736</t>
  </si>
  <si>
    <t>https://podminky.urs.cz/item/CS_URS_2024_02/851241131</t>
  </si>
  <si>
    <t>114,4+144,5</t>
  </si>
  <si>
    <t>55251004</t>
  </si>
  <si>
    <t>Trouba vodovodní litinová hrdlová DN 80  Zn+Al povlakem tl.  400g/m2 s tl. stěny min. 4,7 mm, spoj STANDART, včetně těsnění</t>
  </si>
  <si>
    <t>1582926468</t>
  </si>
  <si>
    <t>144,5*1,01</t>
  </si>
  <si>
    <t>55251439vl</t>
  </si>
  <si>
    <t xml:space="preserve">Trouba vodovodní litinová hrdlová DN 80 s těžkou protikorozní ochranou s tl. stěny min. 4,7 mm,  včetně těsnění_x000D_
</t>
  </si>
  <si>
    <t>1749908879</t>
  </si>
  <si>
    <t>114,4*1,01</t>
  </si>
  <si>
    <t>851311131</t>
  </si>
  <si>
    <t>Montáž potrubí z trub litinových tlakových hrdlových v otevřeném výkopu s integrovaným těsněním DN 150</t>
  </si>
  <si>
    <t>-1173955771</t>
  </si>
  <si>
    <t>https://podminky.urs.cz/item/CS_URS_2024_02/851311131</t>
  </si>
  <si>
    <t>55251401vl</t>
  </si>
  <si>
    <t xml:space="preserve">Trouba vodovodní litinová hrdlová DN 150 s těžkou protikorozní ochranou,   včetně těsnění_x000D_
</t>
  </si>
  <si>
    <t>2015912235</t>
  </si>
  <si>
    <t>1,0*1,01</t>
  </si>
  <si>
    <t>857241131</t>
  </si>
  <si>
    <t>Montáž litinových tvarovek na potrubí litinovém tlakovém jednoosých na potrubí z trub hrdlových v otevřeném výkopu, kanálu nebo v šachtě s integrovaným těsněním DN 80</t>
  </si>
  <si>
    <t>1349853568</t>
  </si>
  <si>
    <t>https://podminky.urs.cz/item/CS_URS_2024_02/857241131</t>
  </si>
  <si>
    <t>1+2+1</t>
  </si>
  <si>
    <t>55253940</t>
  </si>
  <si>
    <t>koleno hrdlové z tvárné litiny,práškový epoxid tl 250µm MMK-kus DN 80-45°</t>
  </si>
  <si>
    <t>1278524532</t>
  </si>
  <si>
    <t>2*1,01</t>
  </si>
  <si>
    <t>5525392845vl</t>
  </si>
  <si>
    <t>koleno hrdlové z tvárné litiny DN 80-45°   s těžkou protikorozní ochranou</t>
  </si>
  <si>
    <t>511348677</t>
  </si>
  <si>
    <t xml:space="preserve">1*1,01   </t>
  </si>
  <si>
    <t>55254210</t>
  </si>
  <si>
    <t>přesuvka hrdlová U s těsnícím spojem včetně příslušenství DN 80</t>
  </si>
  <si>
    <t>-137813277</t>
  </si>
  <si>
    <t>1*1,01</t>
  </si>
  <si>
    <t>857242122</t>
  </si>
  <si>
    <t>Montáž litinových tvarovek na potrubí litinovém tlakovém jednoosých na potrubí z trub přírubových v otevřeném výkopu, kanálu nebo v šachtě DN 80</t>
  </si>
  <si>
    <t>-273104607</t>
  </si>
  <si>
    <t>https://podminky.urs.cz/item/CS_URS_2024_02/857242122</t>
  </si>
  <si>
    <t>55253489vl</t>
  </si>
  <si>
    <t>tvarovka přírubová litinová s hladkým koncem  F-kus DN 80  s těžkou protikorozní ochranou</t>
  </si>
  <si>
    <t>1104107643</t>
  </si>
  <si>
    <t>857243131</t>
  </si>
  <si>
    <t>Montáž litinových tvarovek na potrubí litinovém tlakovém odbočných na potrubí z trub hrdlových v otevřeném výkopu, kanálu nebo v šachtě s integrovaným těsněním DN 80</t>
  </si>
  <si>
    <t>-375507904</t>
  </si>
  <si>
    <t>https://podminky.urs.cz/item/CS_URS_2024_02/857243131</t>
  </si>
  <si>
    <t>2+2</t>
  </si>
  <si>
    <t>55251211</t>
  </si>
  <si>
    <t>tvarovka hrdlová s přírubovou odbočkou A, PN 10-16 DN 90/odbočka DN 80</t>
  </si>
  <si>
    <t>-1189129147</t>
  </si>
  <si>
    <t>55251211vl</t>
  </si>
  <si>
    <t>tvarovka hrdlová s přírubovou odbočkou A, PN 10-16 DN80/odbočka DN 80   s těžkou protikorozní ochranou</t>
  </si>
  <si>
    <t>-1007258680</t>
  </si>
  <si>
    <t>857314122</t>
  </si>
  <si>
    <t>Montáž litinových tvarovek na potrubí litinovém tlakovém odbočných na potrubí z trub přírubových v otevřeném výkopu, kanálu nebo v šachtě DN 150</t>
  </si>
  <si>
    <t>1686617276</t>
  </si>
  <si>
    <t>https://podminky.urs.cz/item/CS_URS_2024_02/857314122</t>
  </si>
  <si>
    <t>55253527vl</t>
  </si>
  <si>
    <t>tvarovka přírubová litinová s přírubovou odbočkou  T-kus DN 150/80   s těžkou protikorozní ochranou</t>
  </si>
  <si>
    <t>-604457931</t>
  </si>
  <si>
    <t>857312122</t>
  </si>
  <si>
    <t>Montáž litinových tvarovek na potrubí litinovém tlakovém jednoosých na potrubí z trub přírubových v otevřeném výkopu, kanálu nebo v šachtě DN 150</t>
  </si>
  <si>
    <t>1217586235</t>
  </si>
  <si>
    <t>https://podminky.urs.cz/item/CS_URS_2024_02/857312122</t>
  </si>
  <si>
    <t>55253663vl</t>
  </si>
  <si>
    <t>příruba zaslepovací litinová vodovodní PN10/16 X-kus DN 150 se speciální vnější ochranou</t>
  </si>
  <si>
    <t>1681964285</t>
  </si>
  <si>
    <t>05201150vl</t>
  </si>
  <si>
    <t>Přírubový adaptér se stavitelným dílem DN 150 se speciální vnější ochranou</t>
  </si>
  <si>
    <t>-1127494195</t>
  </si>
  <si>
    <t>00201150vl</t>
  </si>
  <si>
    <t>Multitoleranční spojka jištěná proti posunu DN 150 se speciální vnější ochranou</t>
  </si>
  <si>
    <t>-214456224</t>
  </si>
  <si>
    <t>855101VL</t>
  </si>
  <si>
    <t xml:space="preserve">Zbroušení stávajícího sklolaminátového potrubí Sarplast </t>
  </si>
  <si>
    <t>263544824</t>
  </si>
  <si>
    <t>891241112</t>
  </si>
  <si>
    <t>Montáž vodovodních armatur na potrubí šoupátek nebo klapek uzavíracích v otevřeném výkopu nebo v šachtách s osazením zemní soupravy (bez poklopů) DN 80</t>
  </si>
  <si>
    <t>-1451610043</t>
  </si>
  <si>
    <t>https://podminky.urs.cz/item/CS_URS_2024_02/891241112</t>
  </si>
  <si>
    <t>42221232</t>
  </si>
  <si>
    <t>šoupě přírubové vodovodní dlouhá stavební dl DN 80 PN10-16</t>
  </si>
  <si>
    <t>140905772</t>
  </si>
  <si>
    <t>122504080</t>
  </si>
  <si>
    <t>Zemní souprava teleskopická Rd 1,2 - 1,8 pro šoupátko DN 80</t>
  </si>
  <si>
    <t>-1343338030</t>
  </si>
  <si>
    <t>891311112</t>
  </si>
  <si>
    <t>Montáž vodovodních armatur na potrubí šoupátek nebo klapek uzavíracích v otevřeném výkopu nebo v šachtách s osazením zemní soupravy (bez poklopů) DN 150</t>
  </si>
  <si>
    <t>822333665</t>
  </si>
  <si>
    <t>https://podminky.urs.cz/item/CS_URS_2024_02/891311112</t>
  </si>
  <si>
    <t>42221235</t>
  </si>
  <si>
    <t>šoupě přírubové vodovodní dlouhá stavební dl DN 150 PN10-16</t>
  </si>
  <si>
    <t>1051505276</t>
  </si>
  <si>
    <t>122504150</t>
  </si>
  <si>
    <t>Zemní souprava teleskopická Rd 1,2 - 1,8 pro šoupátko DN 150</t>
  </si>
  <si>
    <t>1070797864</t>
  </si>
  <si>
    <t>891247111</t>
  </si>
  <si>
    <t>Montáž vodovodních armatur na potrubí hydrantů podzemních (bez osazení poklopů) DN 80</t>
  </si>
  <si>
    <t>2133353505</t>
  </si>
  <si>
    <t>https://podminky.urs.cz/item/CS_URS_2024_02/891247111</t>
  </si>
  <si>
    <t>42273593</t>
  </si>
  <si>
    <t>hydrant podzemní DN 80 PN 16 dvojitý uzávěr s koulí krycí v 1250mm</t>
  </si>
  <si>
    <t>-485211768</t>
  </si>
  <si>
    <t>4*1,01</t>
  </si>
  <si>
    <t>22450,1-R</t>
  </si>
  <si>
    <t>drenáž pro hydrant</t>
  </si>
  <si>
    <t>2042396321</t>
  </si>
  <si>
    <t>899401112</t>
  </si>
  <si>
    <t>Osazení poklopů uličních s pevným rámem litinových šoupátkových</t>
  </si>
  <si>
    <t>-758557118</t>
  </si>
  <si>
    <t>https://podminky.urs.cz/item/CS_URS_2024_02/899401112</t>
  </si>
  <si>
    <t>42291352</t>
  </si>
  <si>
    <t>poklop litinový šoupátkový pro zemní soupravy osazení do terénu a do vozovky</t>
  </si>
  <si>
    <t>1282935675</t>
  </si>
  <si>
    <t>422,1-R</t>
  </si>
  <si>
    <t>deska podkladní universální</t>
  </si>
  <si>
    <t>273256074</t>
  </si>
  <si>
    <t>899401113</t>
  </si>
  <si>
    <t>Osazení poklopů uličních s pevným rámem litinových hydrantových</t>
  </si>
  <si>
    <t>-385653756</t>
  </si>
  <si>
    <t>https://podminky.urs.cz/item/CS_URS_2024_02/899401113</t>
  </si>
  <si>
    <t>42291452</t>
  </si>
  <si>
    <t>poklop litinový hydrantový DN 80</t>
  </si>
  <si>
    <t>-953427844</t>
  </si>
  <si>
    <t>422,2-R</t>
  </si>
  <si>
    <t>-990019678</t>
  </si>
  <si>
    <t>820230202</t>
  </si>
  <si>
    <t>spojovací materiál pro přírubové spojek - šouby nerez, podložky, mosaz matky</t>
  </si>
  <si>
    <t>-313981337</t>
  </si>
  <si>
    <t>899712111</t>
  </si>
  <si>
    <t>Orientační tabulky na vodovodních a kanalizačních řadech na zdivu</t>
  </si>
  <si>
    <t>-1110331194</t>
  </si>
  <si>
    <t>https://podminky.urs.cz/item/CS_URS_2024_02/899712111</t>
  </si>
  <si>
    <t>805117VL</t>
  </si>
  <si>
    <t>D+M prstencové markery modré, vyhledávací frekvence 145,7 kHz</t>
  </si>
  <si>
    <t>-573413778</t>
  </si>
  <si>
    <t>805131VL</t>
  </si>
  <si>
    <t>D+M signální vodič 2 x Cu 4 mm</t>
  </si>
  <si>
    <t>-172892846</t>
  </si>
  <si>
    <t>258,9*2</t>
  </si>
  <si>
    <t>2*(1+2+4)</t>
  </si>
  <si>
    <t>805132VL</t>
  </si>
  <si>
    <t>D+M výstražná folie</t>
  </si>
  <si>
    <t>1687651280</t>
  </si>
  <si>
    <t>258,9</t>
  </si>
  <si>
    <t>-33743616</t>
  </si>
  <si>
    <t>158,9</t>
  </si>
  <si>
    <t>-1212905028</t>
  </si>
  <si>
    <t>100,0</t>
  </si>
  <si>
    <t>-1118367774</t>
  </si>
  <si>
    <t>-1894615634</t>
  </si>
  <si>
    <t>383,901</t>
  </si>
  <si>
    <t>-1339416194</t>
  </si>
  <si>
    <t>383,901*7</t>
  </si>
  <si>
    <t>-1010471405</t>
  </si>
  <si>
    <t>50,4+38,894</t>
  </si>
  <si>
    <t>103</t>
  </si>
  <si>
    <t>-1627793097</t>
  </si>
  <si>
    <t>383,901-89,294</t>
  </si>
  <si>
    <t>104</t>
  </si>
  <si>
    <t>998273102</t>
  </si>
  <si>
    <t>Přesun hmot pro trubní vedení hloubené z trub litinových pro vodovody nebo kanalizace v otevřeném výkopu dopravní vzdálenost do 15 m</t>
  </si>
  <si>
    <t>1424407457</t>
  </si>
  <si>
    <t>https://podminky.urs.cz/item/CS_URS_2024_02/998273102</t>
  </si>
  <si>
    <t>256,96-249,499</t>
  </si>
  <si>
    <t>340 - Vododvodní přípojky</t>
  </si>
  <si>
    <t xml:space="preserve">    722 - Zdravotechnika - vnitřní vodovod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</si>
  <si>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</si>
  <si>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</si>
  <si>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1957301137</t>
  </si>
  <si>
    <t>https://podminky.urs.cz/item/CS_URS_2024_02/113106121</t>
  </si>
  <si>
    <t>(2,3+6,9)*1,1</t>
  </si>
  <si>
    <t>-1555330607</t>
  </si>
  <si>
    <t>84,9*1,1</t>
  </si>
  <si>
    <t>-825342622</t>
  </si>
  <si>
    <t>"Výpis povrchů</t>
  </si>
  <si>
    <t>"zámková dlažba"     84,9*1,1</t>
  </si>
  <si>
    <t>"betonová dlažba"   (2,3+6,9)*1,1</t>
  </si>
  <si>
    <t>"beton"16,1*1,1</t>
  </si>
  <si>
    <t>461393053</t>
  </si>
  <si>
    <t>16,1*1,1</t>
  </si>
  <si>
    <t>-1847251780</t>
  </si>
  <si>
    <t>"VP 21 až VP 56</t>
  </si>
  <si>
    <t>66,3*1,1</t>
  </si>
  <si>
    <t>"montážní jámy</t>
  </si>
  <si>
    <t>26*0,5*0,5</t>
  </si>
  <si>
    <t>1413682443</t>
  </si>
  <si>
    <t>-523119996</t>
  </si>
  <si>
    <t>"VP 2 až VP 20a</t>
  </si>
  <si>
    <t>43,8*1,1</t>
  </si>
  <si>
    <t>20*0,5*0,5</t>
  </si>
  <si>
    <t>1768358620</t>
  </si>
  <si>
    <t>43,8*1,1*2</t>
  </si>
  <si>
    <t>20*0,5*0,5*2</t>
  </si>
  <si>
    <t>450876581</t>
  </si>
  <si>
    <t>40+15</t>
  </si>
  <si>
    <t>-115584233</t>
  </si>
  <si>
    <t>30*1,1</t>
  </si>
  <si>
    <t>-213973144</t>
  </si>
  <si>
    <t>154*1,1</t>
  </si>
  <si>
    <t>532160917</t>
  </si>
  <si>
    <t>154*2</t>
  </si>
  <si>
    <t>1338754532</t>
  </si>
  <si>
    <t>308</t>
  </si>
  <si>
    <t>121121117</t>
  </si>
  <si>
    <t>Příplatek za podkopání zdi a její statické zajištění vč. ochrany zdi proti poškození pomocí desek a geotextilie</t>
  </si>
  <si>
    <t>bm</t>
  </si>
  <si>
    <t>2019208909</t>
  </si>
  <si>
    <t>1,1*17</t>
  </si>
  <si>
    <t>-2006175656</t>
  </si>
  <si>
    <t>1,1*(27,8+39,1)</t>
  </si>
  <si>
    <t>-964377651</t>
  </si>
  <si>
    <t>359,159</t>
  </si>
  <si>
    <t>-2122067288</t>
  </si>
  <si>
    <t>"VP 2</t>
  </si>
  <si>
    <t>(1,59-1,0)*1,1*2,3</t>
  </si>
  <si>
    <t>(1,59-0,4)*1,1*2,4</t>
  </si>
  <si>
    <t>(1,59-0,15)*1,1*5,3</t>
  </si>
  <si>
    <t>"betonová dlažba</t>
  </si>
  <si>
    <t>(1,59-0,4)*1,1*(1,2+2,3)</t>
  </si>
  <si>
    <t>"VP 3</t>
  </si>
  <si>
    <t>(1,53-1,0)*1,1*2,4</t>
  </si>
  <si>
    <t>(1,53-0,4)*1,1*1,4</t>
  </si>
  <si>
    <t>(1,53-0,15)*1,1*(2,5+1,5)</t>
  </si>
  <si>
    <t>"VP 4</t>
  </si>
  <si>
    <t>(1,53-1,0)*1,1*1,0</t>
  </si>
  <si>
    <t>"VP 5</t>
  </si>
  <si>
    <t>(1,64-1,0)*1,1*2,4</t>
  </si>
  <si>
    <t>(1,64-0,4)*1,1*1,5</t>
  </si>
  <si>
    <t>(1,64-0,15)*1,1*2,6</t>
  </si>
  <si>
    <t>(1,64-0,4)*1,1*2,9</t>
  </si>
  <si>
    <t>"VP 6</t>
  </si>
  <si>
    <t>(1,62-1,0)*1,1*1,9</t>
  </si>
  <si>
    <t>(1,62-0,4)*1,1*2,8</t>
  </si>
  <si>
    <t>"VP 7</t>
  </si>
  <si>
    <t>(1,67-1,0)*1,1*2,3</t>
  </si>
  <si>
    <t>(1,67-0,4)*1,1*1,5</t>
  </si>
  <si>
    <t>(1,67-0,15)*1,1*2,5</t>
  </si>
  <si>
    <t>"VP 8</t>
  </si>
  <si>
    <t>(1,61-1,0)*1,1*2,2</t>
  </si>
  <si>
    <t>(1,61-0,4)*1,1*2,4</t>
  </si>
  <si>
    <t>"VP 9</t>
  </si>
  <si>
    <t>(1,62-1,0)*1,1*2,4</t>
  </si>
  <si>
    <t>(1,62-0,4)*1,1*1,6</t>
  </si>
  <si>
    <t>(1,62-0,15)*1,1*(2,3+1,0)</t>
  </si>
  <si>
    <t>"VP 10</t>
  </si>
  <si>
    <t>(1,63-1,0)*1,1*2,3</t>
  </si>
  <si>
    <t>(1,63-0,4)*1,1*2,4</t>
  </si>
  <si>
    <t>"VP 11</t>
  </si>
  <si>
    <t>(1,60-1,0)*1,1*2,3</t>
  </si>
  <si>
    <t>(1,60-0,4)*1,1*1,6</t>
  </si>
  <si>
    <t>(1,60-0,15)*1,1*(2,4+2,7)</t>
  </si>
  <si>
    <t>"VP 12</t>
  </si>
  <si>
    <t>"VP 13</t>
  </si>
  <si>
    <t>(1,61-1,0)*1,1*2,4</t>
  </si>
  <si>
    <t>(1,61-0,4)*1,1*1,4</t>
  </si>
  <si>
    <t>(1,61-0,15)*1,1*2,3</t>
  </si>
  <si>
    <t>"VP 14</t>
  </si>
  <si>
    <t>"VP 15</t>
  </si>
  <si>
    <t>(1,60-1,0)*1,1*2,4</t>
  </si>
  <si>
    <t>(1,60-0,4)*1,1*1,4</t>
  </si>
  <si>
    <t>(1,60-0,15)*1,1*(2,3+2,3)</t>
  </si>
  <si>
    <t>(1,60-0,4)*1,1*0,7</t>
  </si>
  <si>
    <t>"VP 16</t>
  </si>
  <si>
    <t>(1,60-0,4)*1,1*2,4</t>
  </si>
  <si>
    <t>"VP 17</t>
  </si>
  <si>
    <t>(1,67-1,0)*1,1*2,5</t>
  </si>
  <si>
    <t>(1,67-0,4)*1,1*1,8</t>
  </si>
  <si>
    <t>(1,67-0,15)*1,1*(1,2+8,4)</t>
  </si>
  <si>
    <t>"VP 18</t>
  </si>
  <si>
    <t>(1,58-1,0)*1,1*2,3</t>
  </si>
  <si>
    <t>(1,58-0,4)*1,1*2,5</t>
  </si>
  <si>
    <t>"VP 19</t>
  </si>
  <si>
    <t>(1,67-1,0)*1,1*1,1</t>
  </si>
  <si>
    <t>(1,67-0,4)*1,1*0,7</t>
  </si>
  <si>
    <t>"VP 20</t>
  </si>
  <si>
    <t>(1,64-1,0)*1,1*2,3</t>
  </si>
  <si>
    <t>(1,64-0,4)*1,1*2,4</t>
  </si>
  <si>
    <t>"VP 20a</t>
  </si>
  <si>
    <t>(1,62-1,0)*1,1*2,3</t>
  </si>
  <si>
    <t>(1,62-0,4)*1,1*2,5</t>
  </si>
  <si>
    <t>"VP 21</t>
  </si>
  <si>
    <t>(1,62-0,5)*1,1*0,5</t>
  </si>
  <si>
    <t>(1,62-0,4)*1,1*1,8</t>
  </si>
  <si>
    <t>"beton</t>
  </si>
  <si>
    <t>(1,62-0,4)*1,1*5,8</t>
  </si>
  <si>
    <t>(1,62-0,15)*1,1*1,2</t>
  </si>
  <si>
    <t>"VP 22</t>
  </si>
  <si>
    <t>(1,62-0,5)*1,1*1,0</t>
  </si>
  <si>
    <t>"VP 23</t>
  </si>
  <si>
    <t>(1,62-0,4)*1,1*5,3</t>
  </si>
  <si>
    <t>"VP 24</t>
  </si>
  <si>
    <t>(1,72-0,5)*1,1*2,3</t>
  </si>
  <si>
    <t>(1,72-0,4)*1,1*2,2</t>
  </si>
  <si>
    <t>"VP 25</t>
  </si>
  <si>
    <t>(1,6-0,5)*1,1*0,5</t>
  </si>
  <si>
    <t>(1,6-0,4)*1,1*1,8</t>
  </si>
  <si>
    <t>(1,6-0,4)*1,1*0,9</t>
  </si>
  <si>
    <t>(1,6-0,15)*1,1*2,9</t>
  </si>
  <si>
    <t>"VP 26</t>
  </si>
  <si>
    <t>(1,7-0,5)*1,1*2,3</t>
  </si>
  <si>
    <t>(1,7-0,4)*1,1*2,3</t>
  </si>
  <si>
    <t>"VP 27</t>
  </si>
  <si>
    <t>(1,58-0,5)*1,1*0,5</t>
  </si>
  <si>
    <t>(1,58-0,4)*1,1*1,7</t>
  </si>
  <si>
    <t>(1,58-0,4)*1,1*0,8</t>
  </si>
  <si>
    <t>(1,58-0,15)*1,1*(1,2+3,2)</t>
  </si>
  <si>
    <t>"VP 28</t>
  </si>
  <si>
    <t>(1,63-0,5)*1,1*4,1</t>
  </si>
  <si>
    <t>(1,63-0,4)*1,1*2,3</t>
  </si>
  <si>
    <t>"VP 30</t>
  </si>
  <si>
    <t>(1,62-0,5)*1,1*4,2</t>
  </si>
  <si>
    <t>(1,62-0,4)*1,1*2,3</t>
  </si>
  <si>
    <t>"VP 31</t>
  </si>
  <si>
    <t>(1,6-0,4)*1,1*0,4</t>
  </si>
  <si>
    <t>(1,6-0,15)*1,1*1,2</t>
  </si>
  <si>
    <t>"VP 32</t>
  </si>
  <si>
    <t>"VP 33</t>
  </si>
  <si>
    <t>(1,61-0,5)*1,1*0,8</t>
  </si>
  <si>
    <t>(1,61-0,4)*1,1*1,8</t>
  </si>
  <si>
    <t>(1,61-0,15)*1,1*(1,2+3,9)</t>
  </si>
  <si>
    <t>"VP 34</t>
  </si>
  <si>
    <t>(1,61-0,5)*1,1*1,0</t>
  </si>
  <si>
    <t>"VP 35</t>
  </si>
  <si>
    <t>(1,61-0,5)*1,1*1,1</t>
  </si>
  <si>
    <t>(1,61-0,15)*1,1*1,2</t>
  </si>
  <si>
    <t>"VP 36</t>
  </si>
  <si>
    <t>(1,61-0,5)*1,1*4,1</t>
  </si>
  <si>
    <t>(1,61-0,4)*1,1*2,3</t>
  </si>
  <si>
    <t>"VP 37</t>
  </si>
  <si>
    <t>(1,63-0,5)*1,1*0,5</t>
  </si>
  <si>
    <t>(1,63-0,4)*1,1*1,8</t>
  </si>
  <si>
    <t>(1,63-0,15)*1,1*(1,3+4,0)</t>
  </si>
  <si>
    <t>"VP 38</t>
  </si>
  <si>
    <t>(1,61-0,4)*1,1*2,9</t>
  </si>
  <si>
    <t>"VP 40</t>
  </si>
  <si>
    <t>(1,61-0,4)*1,1*2,5</t>
  </si>
  <si>
    <t>"VP 42</t>
  </si>
  <si>
    <t>(1,57-0,5)*1,1*4,2</t>
  </si>
  <si>
    <t>(1,57-0,4)*1,1*2,4</t>
  </si>
  <si>
    <t>"VP 44</t>
  </si>
  <si>
    <t>(1,57-0,5)*1,1*4,1</t>
  </si>
  <si>
    <t>(1,57-0,4)*1,1*2,5</t>
  </si>
  <si>
    <t>"VP 46</t>
  </si>
  <si>
    <t>(1,6-0,5)*1,1*4,1</t>
  </si>
  <si>
    <t>(1,6-0,4)*1,1*2,4</t>
  </si>
  <si>
    <t>"VP 48</t>
  </si>
  <si>
    <t>(1,62-0,4)*1,1*2,2</t>
  </si>
  <si>
    <t>"VP 50</t>
  </si>
  <si>
    <t>(1,61-0,5)*1,1*4,2</t>
  </si>
  <si>
    <t>(1,61-0,4)*1,1*2,2</t>
  </si>
  <si>
    <t>"VP 52</t>
  </si>
  <si>
    <t>(1,72-0,5)*1,1*4,1</t>
  </si>
  <si>
    <t>(1,72-0,4)*1,1*2,6</t>
  </si>
  <si>
    <t>"VP 54</t>
  </si>
  <si>
    <t>(1,62-0,4)*1,1*2,1</t>
  </si>
  <si>
    <t>"90%"  359,159*0,9</t>
  </si>
  <si>
    <t>132351254</t>
  </si>
  <si>
    <t>Hloubení nezapažených rýh šířky přes 800 do 2 000 mm strojně s urovnáním dna do předepsaného profilu a spádu v hornině třídy těžitelnosti II skupiny 4 přes 100 do 500 m3, VČETNĚ svislého přemístění do 4 m, započtena lepivost</t>
  </si>
  <si>
    <t>1503272449</t>
  </si>
  <si>
    <t>https://podminky.urs.cz/item/CS_URS_2024_02/132351254</t>
  </si>
  <si>
    <t>"10%"   359,159*0,1</t>
  </si>
  <si>
    <t>141721211V</t>
  </si>
  <si>
    <t>Řízený zemní protlak délky protlaku do 50 m v hornině třídy těžitelnosti I a II, skupiny 1 až 4 včetně zatažení trub v hloubce do 6 m průměru vrtu do 90 mm</t>
  </si>
  <si>
    <t>-1608613783</t>
  </si>
  <si>
    <t>"VP 7"1,5</t>
  </si>
  <si>
    <t>"VP 12"0,8</t>
  </si>
  <si>
    <t>"VP 13"0,7</t>
  </si>
  <si>
    <t>"VP 21"3,3+3</t>
  </si>
  <si>
    <t>820442798</t>
  </si>
  <si>
    <t>2*1,59*2,3</t>
  </si>
  <si>
    <t>2*1,59*2,4</t>
  </si>
  <si>
    <t>2*1,59*5,3</t>
  </si>
  <si>
    <t>2*1,59*(1,2+2,3)</t>
  </si>
  <si>
    <t>2*1,53*2,4</t>
  </si>
  <si>
    <t>2*1,53*1,4</t>
  </si>
  <si>
    <t>2*1,53*(2,5+1,5)</t>
  </si>
  <si>
    <t>2*1,53*1,0</t>
  </si>
  <si>
    <t>2*1,64*2,4</t>
  </si>
  <si>
    <t>2*1,64*1,5</t>
  </si>
  <si>
    <t>2*1,64*2,6</t>
  </si>
  <si>
    <t>2*1,64*2,9</t>
  </si>
  <si>
    <t>2*1,62*1,9</t>
  </si>
  <si>
    <t>2*1,62*2,8</t>
  </si>
  <si>
    <t>2*1,67*2,3</t>
  </si>
  <si>
    <t>2*1,67*1,5</t>
  </si>
  <si>
    <t>2*1,67*2,5</t>
  </si>
  <si>
    <t>2*1,61*2,2</t>
  </si>
  <si>
    <t>2*1,61*2,4</t>
  </si>
  <si>
    <t>2*1,62*2,4</t>
  </si>
  <si>
    <t>2*1,62*1,6</t>
  </si>
  <si>
    <t>2*1,62*(2,3+1,0)</t>
  </si>
  <si>
    <t>2*1,63*2,3</t>
  </si>
  <si>
    <t>2*1,63*2,4</t>
  </si>
  <si>
    <t>2*1,60*2,3</t>
  </si>
  <si>
    <t>2*1,60*1,6</t>
  </si>
  <si>
    <t>2*1,60*(2,4+2,7)</t>
  </si>
  <si>
    <t>2*1,61*1,4</t>
  </si>
  <si>
    <t>2*1,61*2,3</t>
  </si>
  <si>
    <t>2*1,60*2,4</t>
  </si>
  <si>
    <t>2*1,60*1,4</t>
  </si>
  <si>
    <t>2*1,60*(2,3+2,3)</t>
  </si>
  <si>
    <t>2*1,60*0,7</t>
  </si>
  <si>
    <t>2*1,67*1,8</t>
  </si>
  <si>
    <t>2*1,67*(1,2+8,4)</t>
  </si>
  <si>
    <t>2*1,58*2,3</t>
  </si>
  <si>
    <t>2*1,58*2,5</t>
  </si>
  <si>
    <t>2*1,67*1,1</t>
  </si>
  <si>
    <t>2*1,67*0,7</t>
  </si>
  <si>
    <t>2*1,64*2,3</t>
  </si>
  <si>
    <t>2*1,62*2,3</t>
  </si>
  <si>
    <t>2*1,62*2,5</t>
  </si>
  <si>
    <t>2*1,62*0,5</t>
  </si>
  <si>
    <t>2*1,62*1,8</t>
  </si>
  <si>
    <t>2*1,62*5,8</t>
  </si>
  <si>
    <t>2*1,62*1,2</t>
  </si>
  <si>
    <t>2*1,62*1,0</t>
  </si>
  <si>
    <t>2*1,62*5,3</t>
  </si>
  <si>
    <t>2*1,72*2,3</t>
  </si>
  <si>
    <t>2*1,72*2,2</t>
  </si>
  <si>
    <t>2*1,6*0,5</t>
  </si>
  <si>
    <t>2*1,6*1,8</t>
  </si>
  <si>
    <t>2*1,6*0,9</t>
  </si>
  <si>
    <t>2*1,6*2,9</t>
  </si>
  <si>
    <t>2*1,7*2,3</t>
  </si>
  <si>
    <t>2*1,58*0,5</t>
  </si>
  <si>
    <t>2*1,58*1,7</t>
  </si>
  <si>
    <t>2*1,58*0,8</t>
  </si>
  <si>
    <t>2*1,58*(1,2+3,2)</t>
  </si>
  <si>
    <t>2*1,63*4,1</t>
  </si>
  <si>
    <t>2*1,62*4,2</t>
  </si>
  <si>
    <t>2*1,6*0,4</t>
  </si>
  <si>
    <t>2*1,6*1,2</t>
  </si>
  <si>
    <t>2*1,61*0,8</t>
  </si>
  <si>
    <t>2*1,61*1,8</t>
  </si>
  <si>
    <t>2*1,61*(1,2+3,9)</t>
  </si>
  <si>
    <t>2*1,61*1,0</t>
  </si>
  <si>
    <t>2*1,61*1,1</t>
  </si>
  <si>
    <t>2*1,61*1,2</t>
  </si>
  <si>
    <t>2*1,61*4,1</t>
  </si>
  <si>
    <t>2*1,63*0,5</t>
  </si>
  <si>
    <t>2*1,63*1,8</t>
  </si>
  <si>
    <t>2*1,63*(1,3+4,0)</t>
  </si>
  <si>
    <t>2*1,61*2,9</t>
  </si>
  <si>
    <t>2*1,61*2,5</t>
  </si>
  <si>
    <t>2*1,57*4,2</t>
  </si>
  <si>
    <t>2*1,57*2,4</t>
  </si>
  <si>
    <t>2*1,57*4,1</t>
  </si>
  <si>
    <t>2*1,57*2,5</t>
  </si>
  <si>
    <t>2*1,6*4,1</t>
  </si>
  <si>
    <t>2*1,6*2,4</t>
  </si>
  <si>
    <t>2*1,62*2,2</t>
  </si>
  <si>
    <t>2*1,61*4,2</t>
  </si>
  <si>
    <t>2*1,72*4,1</t>
  </si>
  <si>
    <t>2*1,72*2,6</t>
  </si>
  <si>
    <t>2*1,62*2,1</t>
  </si>
  <si>
    <t>224013856</t>
  </si>
  <si>
    <t>911,664</t>
  </si>
  <si>
    <t>258346989</t>
  </si>
  <si>
    <t>0,15*73,59</t>
  </si>
  <si>
    <t>323,243</t>
  </si>
  <si>
    <t>1100614707</t>
  </si>
  <si>
    <t>35,916</t>
  </si>
  <si>
    <t>-329206816</t>
  </si>
  <si>
    <t>323,243+35,916</t>
  </si>
  <si>
    <t>2066025975</t>
  </si>
  <si>
    <t>11,039</t>
  </si>
  <si>
    <t>"70%"359,159*0,7</t>
  </si>
  <si>
    <t>-674485027</t>
  </si>
  <si>
    <t>"30%"359,159*0,3</t>
  </si>
  <si>
    <t>174151101.1</t>
  </si>
  <si>
    <t>346143583</t>
  </si>
  <si>
    <t>https://podminky.urs.cz/item/CS_URS_2024_02/174151101.1</t>
  </si>
  <si>
    <t>(1,59-0,2)*1,1*2,3</t>
  </si>
  <si>
    <t>(1,53-0,2)*1,1*2,4</t>
  </si>
  <si>
    <t>(1,53-0,2)*1,1*1,0</t>
  </si>
  <si>
    <t>(1,64-0,2)*1,1*2,4</t>
  </si>
  <si>
    <t>(1,62-0,2)*1,1*1,9</t>
  </si>
  <si>
    <t>(1,67-0,2)*1,1*2,3</t>
  </si>
  <si>
    <t>(1,61-0,2)*1,1*2,2</t>
  </si>
  <si>
    <t>(1,62-0,2)*1,1*2,4</t>
  </si>
  <si>
    <t>(1,63-0,2)*1,1*2,3</t>
  </si>
  <si>
    <t>(1,60-0,2)*1,1*2,3</t>
  </si>
  <si>
    <t>(1,61-0,2)*1,1*2,4</t>
  </si>
  <si>
    <t>(1,60-0,2)*1,1*2,4</t>
  </si>
  <si>
    <t>(1,67-0,2)*1,1*2,5</t>
  </si>
  <si>
    <t>(1,58-0,2)*1,1*2,3</t>
  </si>
  <si>
    <t>(1,67-0,2)*1,1*1,1</t>
  </si>
  <si>
    <t>(1,64-0,2)*1,1*2,3</t>
  </si>
  <si>
    <t>(1,62-0,2)*1,1*2,3</t>
  </si>
  <si>
    <t>(1,62-0,2)*1,1*0,5</t>
  </si>
  <si>
    <t>(1,62-0,2)*1,1*1,0</t>
  </si>
  <si>
    <t>(1,72-0,2)*1,1*2,3</t>
  </si>
  <si>
    <t>(1,6-0,2)*1,1*0,5</t>
  </si>
  <si>
    <t>(1,7-0,2)*1,1*2,3</t>
  </si>
  <si>
    <t>(1,58-0,2)*1,1*0,5</t>
  </si>
  <si>
    <t>(1,63-0,2)*1,1*4,1</t>
  </si>
  <si>
    <t>(1,62-0,2)*1,1*4,2</t>
  </si>
  <si>
    <t>(1,61-0,2)*1,1*0,8</t>
  </si>
  <si>
    <t>(1,61-0,2)*1,1*1,0</t>
  </si>
  <si>
    <t>(1,61-0,2)*1,1*1,1</t>
  </si>
  <si>
    <t>(1,61-0,2)*1,1*4,1</t>
  </si>
  <si>
    <t>(1,63-0,2)*1,1*0,5</t>
  </si>
  <si>
    <t>(1,57-0,2)*1,1*4,2</t>
  </si>
  <si>
    <t>(1,57-0,2)*1,1*4,1</t>
  </si>
  <si>
    <t>(1,6-0,2)*1,1*4,1</t>
  </si>
  <si>
    <t>(1,61-0,2)*1,1*4,2</t>
  </si>
  <si>
    <t>(1,72-0,2)*1,1*4,1</t>
  </si>
  <si>
    <t>-143,664</t>
  </si>
  <si>
    <t>-39,36</t>
  </si>
  <si>
    <t>-648480913</t>
  </si>
  <si>
    <t>236,173*1,1*1,05*1,8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</si>
  <si>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</si>
  <si>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</si>
  <si>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2061243155</t>
  </si>
  <si>
    <t>https://podminky.urs.cz/item/CS_URS_2024_02/175111101</t>
  </si>
  <si>
    <t>1,0*0,365*393,6</t>
  </si>
  <si>
    <t>-23505158</t>
  </si>
  <si>
    <t>143,664*1,1*1,05*1,8</t>
  </si>
  <si>
    <t>58252669</t>
  </si>
  <si>
    <t>236,173*1,1*1,05</t>
  </si>
  <si>
    <t>143,664*1,1*1,05</t>
  </si>
  <si>
    <t>-125081908</t>
  </si>
  <si>
    <t>449,751</t>
  </si>
  <si>
    <t>202459036</t>
  </si>
  <si>
    <t>-1913888366</t>
  </si>
  <si>
    <t>0,15*73,59*1,6</t>
  </si>
  <si>
    <t>1176886331</t>
  </si>
  <si>
    <t>73,59</t>
  </si>
  <si>
    <t>-2022718856</t>
  </si>
  <si>
    <t>73,59*0,03*1,05</t>
  </si>
  <si>
    <t>3521101101</t>
  </si>
  <si>
    <t>Odstranění horní části zemní soupravy a poklopu, montážní jama 0,5x0,5x0,5 m včetně manipulace a poplatku. Zásyp, obnova povrchů</t>
  </si>
  <si>
    <t>-168556462</t>
  </si>
  <si>
    <t>871211811V</t>
  </si>
  <si>
    <t>Bourání potrubí z oceli, PE v otevřeném výkopu D do 75 mm</t>
  </si>
  <si>
    <t>-739150576</t>
  </si>
  <si>
    <t>37*7</t>
  </si>
  <si>
    <t>179984859</t>
  </si>
  <si>
    <t>zbykový beton ve výkopu</t>
  </si>
  <si>
    <t>1,65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</si>
  <si>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</si>
  <si>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</si>
  <si>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-395408951</t>
  </si>
  <si>
    <t>https://podminky.urs.cz/item/CS_URS_2024_02/971033261</t>
  </si>
  <si>
    <t>971042241</t>
  </si>
  <si>
    <t>Vybourání otvorů v betonových příčkách a zdech základových nebo nadzákladových plochy do 0,0225 m2, tl. do 300 mm</t>
  </si>
  <si>
    <t>748990227</t>
  </si>
  <si>
    <t>971042261</t>
  </si>
  <si>
    <t>Vybourání otvorů v betonových příčkách a zdech základových nebo nadzákladových plochy do 0,0225 m2, tl. do 600 mm</t>
  </si>
  <si>
    <t>-1009188859</t>
  </si>
  <si>
    <t>https://podminky.urs.cz/item/CS_URS_2024_02/971042261</t>
  </si>
  <si>
    <t>-607942910</t>
  </si>
  <si>
    <t>1,65*2,2</t>
  </si>
  <si>
    <t>0,016*33</t>
  </si>
  <si>
    <t>0,015*6</t>
  </si>
  <si>
    <t>0,06*5</t>
  </si>
  <si>
    <t>370788220</t>
  </si>
  <si>
    <t>4,548</t>
  </si>
  <si>
    <t>-1118664903</t>
  </si>
  <si>
    <t>4,548*7</t>
  </si>
  <si>
    <t>363185507</t>
  </si>
  <si>
    <t>-1943220007</t>
  </si>
  <si>
    <t>393,6*1,0*0,1</t>
  </si>
  <si>
    <t>1455411235</t>
  </si>
  <si>
    <t>39,36</t>
  </si>
  <si>
    <t>756505093</t>
  </si>
  <si>
    <t>1951748092</t>
  </si>
  <si>
    <t>1,1*110,1*2</t>
  </si>
  <si>
    <t>392818262</t>
  </si>
  <si>
    <t>84,9*1,2</t>
  </si>
  <si>
    <t>(2,3+6,9)*1,2</t>
  </si>
  <si>
    <t>581121115</t>
  </si>
  <si>
    <t>Kryt cementobetonový silničních komunikací skupiny CB I tl. 150 mm</t>
  </si>
  <si>
    <t>-286001633</t>
  </si>
  <si>
    <t>https://podminky.urs.cz/item/CS_URS_2024_02/581121115</t>
  </si>
  <si>
    <t>1,1*16,1</t>
  </si>
  <si>
    <t>1797113867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</si>
  <si>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</si>
  <si>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</si>
  <si>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-1323040333</t>
  </si>
  <si>
    <t>https://podminky.urs.cz/item/CS_URS_2024_02/596811120</t>
  </si>
  <si>
    <t>(2,3+6,9+16,1)*1,1</t>
  </si>
  <si>
    <t>1509484181</t>
  </si>
  <si>
    <t>161,358</t>
  </si>
  <si>
    <t>871161141</t>
  </si>
  <si>
    <t>Montáž vodovodního potrubí z polyetylenu PE100 RC v otevřeném výkopu svařovaných na tupo SDR 11/PN16 d 32 x 3,0 mm</t>
  </si>
  <si>
    <t>-494737583</t>
  </si>
  <si>
    <t>https://podminky.urs.cz/item/CS_URS_2024_02/871161141</t>
  </si>
  <si>
    <t>280202071</t>
  </si>
  <si>
    <t>Nasunutí potrubní sekce do chráničky nasouvané potrubí plastové dn do 63 mm</t>
  </si>
  <si>
    <t>-1685278476</t>
  </si>
  <si>
    <t>0,5*19</t>
  </si>
  <si>
    <t>0,7*33</t>
  </si>
  <si>
    <t>1,2*1</t>
  </si>
  <si>
    <t>1,8*1</t>
  </si>
  <si>
    <t>3,3*2</t>
  </si>
  <si>
    <t>28613110</t>
  </si>
  <si>
    <t>potrubí vodovodní jednovrstvé PE100 RC PN 16 SDR11 32x3,0mm</t>
  </si>
  <si>
    <t>-1628837805</t>
  </si>
  <si>
    <t>393,6*1,015</t>
  </si>
  <si>
    <t>3194253vl</t>
  </si>
  <si>
    <t>ISIFLO spojka T101 d 32</t>
  </si>
  <si>
    <t>-1286816092</t>
  </si>
  <si>
    <t>3194265vl.</t>
  </si>
  <si>
    <t>ISIFLO tvarovka T120 d 32</t>
  </si>
  <si>
    <t>-749446407</t>
  </si>
  <si>
    <t>69*1,01</t>
  </si>
  <si>
    <t>891269111</t>
  </si>
  <si>
    <t>Montáž vodovodních armatur na potrubí navrtávacích pasů s ventilem Jt 1 MPa, na potrubí z trub litinových, ocelových nebo plastických hmot DN 100</t>
  </si>
  <si>
    <t>539908472</t>
  </si>
  <si>
    <t>https://podminky.urs.cz/item/CS_URS_2024_02/891269111</t>
  </si>
  <si>
    <t>422714136vl</t>
  </si>
  <si>
    <t>pas navrtávací s litinovou objímkou s kulovým kohoutem, s konvovkou pro PE 100 d32,, HOD typ 502 D100</t>
  </si>
  <si>
    <t>1713379676</t>
  </si>
  <si>
    <t>46*1,01</t>
  </si>
  <si>
    <t>42291080v</t>
  </si>
  <si>
    <t>souprava zemní teleskopická, provedení CT , krycí hloubka 1,2-1,8m</t>
  </si>
  <si>
    <t>-658668607</t>
  </si>
  <si>
    <t>899401111.1</t>
  </si>
  <si>
    <t>Osazení poklopů litinových ventilových, vč. podkladní desky</t>
  </si>
  <si>
    <t>-865917501</t>
  </si>
  <si>
    <t>https://podminky.urs.cz/item/CS_URS_2024_02/899401111.1</t>
  </si>
  <si>
    <t>42291402</t>
  </si>
  <si>
    <t>poklop litinový ventilový</t>
  </si>
  <si>
    <t>1377943690</t>
  </si>
  <si>
    <t>-614097446</t>
  </si>
  <si>
    <t>CS ÚRS 2024 01</t>
  </si>
  <si>
    <t>-1424619067</t>
  </si>
  <si>
    <t>https://podminky.urs.cz/item/CS_URS_2024_01/899712111</t>
  </si>
  <si>
    <t>85283911</t>
  </si>
  <si>
    <t>D+M ocelové chráničky pr. 51/4 mm</t>
  </si>
  <si>
    <t>-238803901</t>
  </si>
  <si>
    <t>97105906R</t>
  </si>
  <si>
    <t>VP 6 - stavební úpravy v domě</t>
  </si>
  <si>
    <t>-321982280</t>
  </si>
  <si>
    <t>- komunikace s majitelem</t>
  </si>
  <si>
    <t>- vybourání povrchů</t>
  </si>
  <si>
    <t>- výkop</t>
  </si>
  <si>
    <t xml:space="preserve">   naložení, vodorovné přemístění, složení, poplatek</t>
  </si>
  <si>
    <t>D+M zásypu a obsypu</t>
  </si>
  <si>
    <t>D+M obnova povrchů</t>
  </si>
  <si>
    <t>- úklid  v průběhu a po skončení prací</t>
  </si>
  <si>
    <t>-ochrana otvorů a stěn proti zněčištění</t>
  </si>
  <si>
    <t>97105908R</t>
  </si>
  <si>
    <t>VP 8 - stavební úpravy v domě</t>
  </si>
  <si>
    <t>-1884966671</t>
  </si>
  <si>
    <t>97105910R</t>
  </si>
  <si>
    <t>VP 10 - stavební úpravy v domě</t>
  </si>
  <si>
    <t>732244152</t>
  </si>
  <si>
    <t>97105914R</t>
  </si>
  <si>
    <t>VP 14 - stavební úpravy v domě</t>
  </si>
  <si>
    <t>-2035830383</t>
  </si>
  <si>
    <t>97105916R</t>
  </si>
  <si>
    <t>VP 16 - stavební úpravy v domě</t>
  </si>
  <si>
    <t>-1363611409</t>
  </si>
  <si>
    <t>97105918R</t>
  </si>
  <si>
    <t>VP 18 - stavební úpravy v domě</t>
  </si>
  <si>
    <t>1745824738</t>
  </si>
  <si>
    <t>97105920R</t>
  </si>
  <si>
    <t>VP 20 - stavební úpravy v domě</t>
  </si>
  <si>
    <t>1599617728</t>
  </si>
  <si>
    <t>97105922R</t>
  </si>
  <si>
    <t>VP 22a - stavební úpravy v domě</t>
  </si>
  <si>
    <t>1258171859</t>
  </si>
  <si>
    <t>97105924R</t>
  </si>
  <si>
    <t>VP 24 - stavební úpravy v domě</t>
  </si>
  <si>
    <t>855462784</t>
  </si>
  <si>
    <t>97105928R</t>
  </si>
  <si>
    <t>VP 28 - stavební úpravy v domě</t>
  </si>
  <si>
    <t>-1332178849</t>
  </si>
  <si>
    <t>97105930R</t>
  </si>
  <si>
    <t>VP 30 - stavební úpravy v domě</t>
  </si>
  <si>
    <t>-1981678009</t>
  </si>
  <si>
    <t>97105932R</t>
  </si>
  <si>
    <t>VP 32 - stavební úpravy v domě</t>
  </si>
  <si>
    <t>341836986</t>
  </si>
  <si>
    <t>97105938R</t>
  </si>
  <si>
    <t>VP 38 - stavební úpravy v domě</t>
  </si>
  <si>
    <t>-1949359953</t>
  </si>
  <si>
    <t>97105948R</t>
  </si>
  <si>
    <t>VP 48 - stavební úpravy v domě</t>
  </si>
  <si>
    <t>1260129982</t>
  </si>
  <si>
    <t>97105952R</t>
  </si>
  <si>
    <t>VP 52 - stavební úpravy v domě</t>
  </si>
  <si>
    <t>186842845</t>
  </si>
  <si>
    <t>900,6-R</t>
  </si>
  <si>
    <t xml:space="preserve">Utěsnění prostupu stěnou PUR pěnou po osazení vodovodního potrubí </t>
  </si>
  <si>
    <t>1934380750</t>
  </si>
  <si>
    <t>P</t>
  </si>
  <si>
    <t>Poznámka k položce:_x000D_
viz TZ př. č. D.2.1, situace C3  a v.č. D.2.2 až D.2.10</t>
  </si>
  <si>
    <t>33+5+6</t>
  </si>
  <si>
    <t>900125251</t>
  </si>
  <si>
    <t>D+M zaizolování a zednické zapravení uvnitř a vně vodovodní šachty, domu</t>
  </si>
  <si>
    <t>-1041687125</t>
  </si>
  <si>
    <t>33+6</t>
  </si>
  <si>
    <t>1654010456</t>
  </si>
  <si>
    <t>-1659454768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</si>
  <si>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</si>
  <si>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</t>
  </si>
  <si>
    <t>-1746136985</t>
  </si>
  <si>
    <t>https://podminky.urs.cz/item/CS_URS_2024_02/979051121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</si>
  <si>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</si>
  <si>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</si>
  <si>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-713516503</t>
  </si>
  <si>
    <t>https://podminky.urs.cz/item/CS_URS_2024_02/979051111</t>
  </si>
  <si>
    <t>-1323066974</t>
  </si>
  <si>
    <t>0,113*93,39</t>
  </si>
  <si>
    <t>0,098*10,12</t>
  </si>
  <si>
    <t>395160398</t>
  </si>
  <si>
    <t>66,3*2</t>
  </si>
  <si>
    <t>2697751</t>
  </si>
  <si>
    <t>43,8*2</t>
  </si>
  <si>
    <t>919735123</t>
  </si>
  <si>
    <t>Řezání stávajícího betonového krytu nebo podkladu hloubky přes 100 do 150 mm</t>
  </si>
  <si>
    <t>-1249892563</t>
  </si>
  <si>
    <t>https://podminky.urs.cz/item/CS_URS_2024_02/919735123</t>
  </si>
  <si>
    <t>16,1*2</t>
  </si>
  <si>
    <t>899263640</t>
  </si>
  <si>
    <t>132,6</t>
  </si>
  <si>
    <t>-1187002840</t>
  </si>
  <si>
    <t>301,834-11,545</t>
  </si>
  <si>
    <t>1827952654</t>
  </si>
  <si>
    <t>290,289*7</t>
  </si>
  <si>
    <t>1065417639</t>
  </si>
  <si>
    <t>17,475+23,931</t>
  </si>
  <si>
    <t>742073678</t>
  </si>
  <si>
    <t>290,289-41,406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</si>
  <si>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</si>
  <si>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</si>
  <si>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1686678107</t>
  </si>
  <si>
    <t>https://podminky.urs.cz/item/CS_URS_2024_02/998276101</t>
  </si>
  <si>
    <t>272,689-161,358</t>
  </si>
  <si>
    <t>722</t>
  </si>
  <si>
    <t>Zdravotechnika - vnitřní vodovod</t>
  </si>
  <si>
    <t>719611901</t>
  </si>
  <si>
    <t>D+M vodoměrná souprava se šroubení a zpětnou klapkou (včetně držáku pro vodoměr) pro přípojku pr. 32</t>
  </si>
  <si>
    <t>694824820</t>
  </si>
  <si>
    <t>722260923</t>
  </si>
  <si>
    <t>Oprava vodoměrů zpětná montáž vodoměrů závitových do potrubí z trubek ocelových G 1</t>
  </si>
  <si>
    <t>https://podminky.urs.cz/item/CS_URS_2024_02/722260923</t>
  </si>
  <si>
    <t>- je v režii pracovníků Brněnských vodáren a kanalizací, a.s.</t>
  </si>
  <si>
    <t>998722101</t>
  </si>
  <si>
    <t>Přesun hmot pro vnitřní vodovod stanovený z hmotnosti přesunovaného materiálu vodorovná dopravní vzdálenost do 50 m základní v objektech výšky do 6 m</t>
  </si>
  <si>
    <t>740919290</t>
  </si>
  <si>
    <t>100.3 - Komunikace - odvodnění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</si>
  <si>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</si>
  <si>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</si>
  <si>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</si>
  <si>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8 - Trubní vedení   </t>
  </si>
  <si>
    <t xml:space="preserve">Práce a dodávky HSV   </t>
  </si>
  <si>
    <t xml:space="preserve">Zemní práce   </t>
  </si>
  <si>
    <t>-2040980640</t>
  </si>
  <si>
    <t>144,562</t>
  </si>
  <si>
    <t>131251202</t>
  </si>
  <si>
    <t>Hloubení zapažených jam a zářezů strojně s urovnáním dna do předepsaného profilu a spádu v hornině třídy těžitelnosti I skupiny 3 přes 20 do 50 m3, VČETNĚ svislého přemístění, započtena lepivost</t>
  </si>
  <si>
    <t>https://podminky.urs.cz/item/CS_URS_2024_02/131251202</t>
  </si>
  <si>
    <t xml:space="preserve">1,5*1,5*2,2*10*0,9   </t>
  </si>
  <si>
    <t>131351202</t>
  </si>
  <si>
    <t>Hloubení zapažených jam a zářezů strojně s urovnáním dna do předepsaného profilu a spádu v hornině třídy těžitelnosti II skupiny 4 přes 20 do 50 m3, VČETNĚ svislého přemístění, započtena lepivost</t>
  </si>
  <si>
    <t>602662343</t>
  </si>
  <si>
    <t>https://podminky.urs.cz/item/CS_URS_2024_02/131351202</t>
  </si>
  <si>
    <t xml:space="preserve">1,5*1,5*2,2*10*0,1   </t>
  </si>
  <si>
    <t>132254203</t>
  </si>
  <si>
    <t>Hloubení zapažených rýh šířky přes 800 do 2 000 mm strojně s urovnáním dna do předepsaného profilu a spádu v hornině třídy těžitelnosti I skupiny 3 přes 50 do 100 m3, VČETNĚ svislého přemístění, započtena lepivost</t>
  </si>
  <si>
    <t>https://podminky.urs.cz/item/CS_URS_2024_02/132254203</t>
  </si>
  <si>
    <t xml:space="preserve">1,1*2,9*29,8*0,9   </t>
  </si>
  <si>
    <t>132354203</t>
  </si>
  <si>
    <t>Hloubení zapažených rýh šířky přes 800 do 2 000 mm strojně s urovnáním dna do předepsaného profilu a spádu v hornině třídy těžitelnosti II skupiny 4 přes 50 do 100 m3, VČETNĚ svislého přemístění, započtena lepivost</t>
  </si>
  <si>
    <t>https://podminky.urs.cz/item/CS_URS_2024_02/132354203</t>
  </si>
  <si>
    <t xml:space="preserve">1,1*2,9*29,8*0,1   </t>
  </si>
  <si>
    <t xml:space="preserve">2*2,9*29,8   </t>
  </si>
  <si>
    <t>115303597</t>
  </si>
  <si>
    <t xml:space="preserve">1.5*2,2*4*10   </t>
  </si>
  <si>
    <t>357328568</t>
  </si>
  <si>
    <t>1365149748</t>
  </si>
  <si>
    <t xml:space="preserve">1,5*1,5*2,2*10   </t>
  </si>
  <si>
    <t>-129538165</t>
  </si>
  <si>
    <t xml:space="preserve">44,55+85,556   </t>
  </si>
  <si>
    <t xml:space="preserve">4,95+9,506   </t>
  </si>
  <si>
    <t>-314818105</t>
  </si>
  <si>
    <t>-1545964504</t>
  </si>
  <si>
    <t>"70%"144,562*0,7</t>
  </si>
  <si>
    <t>-1378958061</t>
  </si>
  <si>
    <t>"30%"144,562*0,3</t>
  </si>
  <si>
    <t>-2025849948</t>
  </si>
  <si>
    <t>144,562*1,1*1,05*1,8</t>
  </si>
  <si>
    <t>296745843</t>
  </si>
  <si>
    <t>144,562*1,1*1,05</t>
  </si>
  <si>
    <t>-1717579174</t>
  </si>
  <si>
    <t>166,969</t>
  </si>
  <si>
    <t xml:space="preserve">((3,141*0,42*0,42*2,65)-(3,141*0,3*0,3*2,65))*10   </t>
  </si>
  <si>
    <t xml:space="preserve">(3,141*0,18*0,18*23)-(3,141*0,15*0,15*30)   </t>
  </si>
  <si>
    <t>131000991</t>
  </si>
  <si>
    <t>7,412*2,2</t>
  </si>
  <si>
    <t>0,1*13</t>
  </si>
  <si>
    <t>-230595257</t>
  </si>
  <si>
    <t>17,606</t>
  </si>
  <si>
    <t>997013509.1</t>
  </si>
  <si>
    <t>2144141905</t>
  </si>
  <si>
    <t>https://podminky.urs.cz/item/CS_URS_2024_02/997013509.1</t>
  </si>
  <si>
    <t>17,606*7</t>
  </si>
  <si>
    <t>-463513748</t>
  </si>
  <si>
    <t xml:space="preserve">Vodorovné konstrukce   </t>
  </si>
  <si>
    <t xml:space="preserve">1,1*0,15*29.8   </t>
  </si>
  <si>
    <t>1219612831</t>
  </si>
  <si>
    <t>4,917</t>
  </si>
  <si>
    <t>2139186264</t>
  </si>
  <si>
    <t xml:space="preserve">29,8/0,5   </t>
  </si>
  <si>
    <t>1272690837</t>
  </si>
  <si>
    <t>59,6*1,01</t>
  </si>
  <si>
    <t xml:space="preserve">29,8*1,1*0,08   </t>
  </si>
  <si>
    <t xml:space="preserve">1,5*1,5*0,08*10   </t>
  </si>
  <si>
    <t xml:space="preserve">Trubní vedení   </t>
  </si>
  <si>
    <t>59710632</t>
  </si>
  <si>
    <t>trouba kameninová glazovaná DN 150 dl 1,00m spojovací systém F</t>
  </si>
  <si>
    <t xml:space="preserve">29,8*1,015   </t>
  </si>
  <si>
    <t xml:space="preserve">2*10*1,015   </t>
  </si>
  <si>
    <t xml:space="preserve">základ   </t>
  </si>
  <si>
    <t xml:space="preserve">1*10*1,015   </t>
  </si>
  <si>
    <t>59711024</t>
  </si>
  <si>
    <t>koleno kameninové glazované DN 150 90° spojovací systém F</t>
  </si>
  <si>
    <t xml:space="preserve">10*1,015   </t>
  </si>
  <si>
    <t>895941111</t>
  </si>
  <si>
    <t>Zřízení vpusti kanalizační uliční z betonových dílců typ UV-50 normální</t>
  </si>
  <si>
    <t>296617946</t>
  </si>
  <si>
    <t>R592238401.VL</t>
  </si>
  <si>
    <t>Vyrovnávací prstenec TBV Q-10a betonový pod mříže vpusti</t>
  </si>
  <si>
    <t>-1102215427</t>
  </si>
  <si>
    <t>10*1,01</t>
  </si>
  <si>
    <t>R5922385901.VL</t>
  </si>
  <si>
    <t>uliční vpust-horní dílec pro čtvercovou mříž TBV-Q 50/20 CP</t>
  </si>
  <si>
    <t>-131038374</t>
  </si>
  <si>
    <t>R5922386312.VL</t>
  </si>
  <si>
    <t>uliční vpust-průběžný dílec vysoký TBV-Q 50/59 SV</t>
  </si>
  <si>
    <t>-1886302267</t>
  </si>
  <si>
    <t>20*1,01</t>
  </si>
  <si>
    <t>R5922386311.VL</t>
  </si>
  <si>
    <t>uliční vpust-průběžný dílec nízký TBV-Q 50/29 SN</t>
  </si>
  <si>
    <t>-321787616</t>
  </si>
  <si>
    <t>R5922385413.VL</t>
  </si>
  <si>
    <t>uliční vpust-průběžný dílec vysoký s odtokem vor Brno TBV-Q 50/59 SO</t>
  </si>
  <si>
    <t>1745444</t>
  </si>
  <si>
    <t>R5922386313.VL</t>
  </si>
  <si>
    <t>uliční vpust-kaliště vysoké TBV-Q 50/79 KV Brno</t>
  </si>
  <si>
    <t>1629612515</t>
  </si>
  <si>
    <t>899202111.VL</t>
  </si>
  <si>
    <t xml:space="preserve">Osazení mříží plastových včetně litinového rámu </t>
  </si>
  <si>
    <t>-883323089</t>
  </si>
  <si>
    <t>899201111.VL</t>
  </si>
  <si>
    <t xml:space="preserve">Dodání mříže plastové s litinovým rámem pro zatížení D400  </t>
  </si>
  <si>
    <t>1414619682</t>
  </si>
  <si>
    <t xml:space="preserve">0,5*1,1*29,8   </t>
  </si>
  <si>
    <t>100.2 - Komunikace - chodníky</t>
  </si>
  <si>
    <t xml:space="preserve">      11 - Přípravné a přidružené práce   </t>
  </si>
  <si>
    <t xml:space="preserve">    5 - Komunikace   </t>
  </si>
  <si>
    <t xml:space="preserve">    9 - Ostatní konstrukce a práce   </t>
  </si>
  <si>
    <t>122252204</t>
  </si>
  <si>
    <t>Odkopávky a prokopávky nezapažené pro silnice a dálnice strojně v hornině třídy těžitelnosti I přes 100 do 500 m3, VČETNĚ svislého přemístění, započtena lepivost</t>
  </si>
  <si>
    <t>https://podminky.urs.cz/item/CS_URS_2024_02/122252204</t>
  </si>
  <si>
    <t xml:space="preserve">265,3*0,6*0,9   </t>
  </si>
  <si>
    <t xml:space="preserve">225,3*0,52*0,9   </t>
  </si>
  <si>
    <t>122452204</t>
  </si>
  <si>
    <t>Odkopávky a prokopávky nezapažené pro silnice a dálnice strojně v hornině třídy těžitelnosti II přes 100 do 500 m3, VČETNĚ svislého přemístění, započtena lepivost</t>
  </si>
  <si>
    <t>-466369199</t>
  </si>
  <si>
    <t>https://podminky.urs.cz/item/CS_URS_2024_02/122452204</t>
  </si>
  <si>
    <t xml:space="preserve">265,3*0,6*0,1   </t>
  </si>
  <si>
    <t xml:space="preserve">výkop pro zeleň   </t>
  </si>
  <si>
    <t xml:space="preserve">225,3*0,52*0,1   </t>
  </si>
  <si>
    <t xml:space="preserve">výměna zeminy vjezdy   </t>
  </si>
  <si>
    <t>132212111</t>
  </si>
  <si>
    <t>Hloubení rýh šířky do 800 mm ručně zapažených i nezapažených, s urovnáním dna do předepsaného profilu a spádu v hornině třídy těžitelnosti I skupiny 3 soudržných, VČETNĚ svislého přemístění, započtena lepivost</t>
  </si>
  <si>
    <t>https://podminky.urs.cz/item/CS_URS_2024_02/132212111</t>
  </si>
  <si>
    <t xml:space="preserve">167*0,5*0,5*0,9   </t>
  </si>
  <si>
    <t xml:space="preserve">výkop chráničky   </t>
  </si>
  <si>
    <t>132312111</t>
  </si>
  <si>
    <t>Hloubení rýh šířky do 800 mm ručně zapažených i nezapažených, s urovnáním dna do předepsaného profilu a spádu v hornině třídy těžitelnosti II skupiny 4 soudržných, VČETNĚ svislého přemístění, započtena lepivost</t>
  </si>
  <si>
    <t>https://podminky.urs.cz/item/CS_URS_2024_02/132312111</t>
  </si>
  <si>
    <t xml:space="preserve">167*0,5*0,5*0,1   </t>
  </si>
  <si>
    <t xml:space="preserve">248,702+37,575   </t>
  </si>
  <si>
    <t xml:space="preserve">27,634+4,175   </t>
  </si>
  <si>
    <t>-971764037</t>
  </si>
  <si>
    <t>1990087894</t>
  </si>
  <si>
    <t>"70%"318,086*0,7</t>
  </si>
  <si>
    <t>-1579896183</t>
  </si>
  <si>
    <t>"30%"318,086*0,3</t>
  </si>
  <si>
    <t>181311103</t>
  </si>
  <si>
    <t>https://podminky.urs.cz/item/CS_URS_2024_02/181311103</t>
  </si>
  <si>
    <t>10371500</t>
  </si>
  <si>
    <t>substrát pro trávníky VL</t>
  </si>
  <si>
    <t xml:space="preserve">265,3*0,2   </t>
  </si>
  <si>
    <t xml:space="preserve">265,3*0,4   </t>
  </si>
  <si>
    <t xml:space="preserve">Součet   </t>
  </si>
  <si>
    <t>774026872</t>
  </si>
  <si>
    <t>53,06</t>
  </si>
  <si>
    <t>106,12</t>
  </si>
  <si>
    <t>-841223805</t>
  </si>
  <si>
    <t>159,18</t>
  </si>
  <si>
    <t>-1055631205</t>
  </si>
  <si>
    <t>265,3*0,03*1,05</t>
  </si>
  <si>
    <t>181951111</t>
  </si>
  <si>
    <t>Úprava pláně vyrovnáním výškových rozdílů strojně v hornině třídy těžitelnosti I, skupiny 1 až 3 bez zhutnění</t>
  </si>
  <si>
    <t>https://podminky.urs.cz/item/CS_URS_2024_02/181951111</t>
  </si>
  <si>
    <t>181951112</t>
  </si>
  <si>
    <t>Úprava pláně vyrovnáním výškových rozdílů strojně v hornině třídy těžitelnosti I, skupiny 1 až 3 se zhutněním</t>
  </si>
  <si>
    <t>https://podminky.urs.cz/item/CS_URS_2024_02/181951112</t>
  </si>
  <si>
    <t xml:space="preserve">906,9+225,3   </t>
  </si>
  <si>
    <t xml:space="preserve">chodník + vjezdy   </t>
  </si>
  <si>
    <t>"90%"1132,2*0,9</t>
  </si>
  <si>
    <t>181951114</t>
  </si>
  <si>
    <t>Úprava pláně vyrovnáním výškových rozdílů strojně v hornině třídy těžitelnosti II, skupiny 4 a 5 se zhutněním</t>
  </si>
  <si>
    <t>1007492099</t>
  </si>
  <si>
    <t>https://podminky.urs.cz/item/CS_URS_2024_02/181951114</t>
  </si>
  <si>
    <t>"10%"1132,2*0,1</t>
  </si>
  <si>
    <t xml:space="preserve">Přípravné a přidružené práce   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</si>
  <si>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</si>
  <si>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</si>
  <si>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https://podminky.urs.cz/item/CS_URS_2024_02/113107163</t>
  </si>
  <si>
    <t xml:space="preserve">1125,5+2,8   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</si>
  <si>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</si>
  <si>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</si>
  <si>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https://podminky.urs.cz/item/CS_URS_2024_02/113106161</t>
  </si>
  <si>
    <t xml:space="preserve">Komunikace   </t>
  </si>
  <si>
    <t>564831111</t>
  </si>
  <si>
    <t>Podklad ze štěrkodrti ŠD s rozprostřením a zhutněním plochy přes 100 m2, po zhutnění tl. 100 mm</t>
  </si>
  <si>
    <t>https://podminky.urs.cz/item/CS_URS_2024_02/564831111</t>
  </si>
  <si>
    <t>564861111</t>
  </si>
  <si>
    <t>Podklad ze štěrkodrti ŠD s rozprostřením a zhutněním plochy přes 100 m2, po zhutnění tl. 200 mm</t>
  </si>
  <si>
    <t>https://podminky.urs.cz/item/CS_URS_2024_02/564861111</t>
  </si>
  <si>
    <t xml:space="preserve">225,3*2   </t>
  </si>
  <si>
    <t xml:space="preserve">225,3   </t>
  </si>
  <si>
    <t>567122114</t>
  </si>
  <si>
    <t>Podklad ze směsi stmelené cementem SC bez dilatačních spár, s rozprostřením a zhutněním SC C 8/10 (KSC I), po zhutnění tl. 150 mm</t>
  </si>
  <si>
    <t>https://podminky.urs.cz/item/CS_URS_2024_02/567122114</t>
  </si>
  <si>
    <t>596211122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</si>
  <si>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přes 100 do 300 m2</t>
  </si>
  <si>
    <t>https://podminky.urs.cz/item/CS_URS_2024_02/596211122</t>
  </si>
  <si>
    <t>596212220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</si>
  <si>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do 50 m2</t>
  </si>
  <si>
    <t>https://podminky.urs.cz/item/CS_URS_2024_02/596212220</t>
  </si>
  <si>
    <t>592453140 VL</t>
  </si>
  <si>
    <t>dlažba  20x20x6 cm přírodní</t>
  </si>
  <si>
    <t xml:space="preserve">906,9*1,01   </t>
  </si>
  <si>
    <t>592452670VL</t>
  </si>
  <si>
    <t>dlažba pro nevidomé 20 x 10 x 6 cm barevná</t>
  </si>
  <si>
    <t xml:space="preserve">9,2*1,01   </t>
  </si>
  <si>
    <t>592451230VL</t>
  </si>
  <si>
    <t>dlažba pro nevidomé 20x10x8 cm barevná</t>
  </si>
  <si>
    <t xml:space="preserve">33,6*1,01   </t>
  </si>
  <si>
    <t>592451080VL</t>
  </si>
  <si>
    <t>dlažba  20x10x8 cm červená</t>
  </si>
  <si>
    <t xml:space="preserve">5,1*1,01   </t>
  </si>
  <si>
    <t>592452631VL</t>
  </si>
  <si>
    <t>dlažba 20x20x6 cm bezfazetová přírodní</t>
  </si>
  <si>
    <t>592453111VL</t>
  </si>
  <si>
    <t>bet.dlažba 20 x 20 x 8 cm bezfazetová přírodní</t>
  </si>
  <si>
    <t>592451220VL</t>
  </si>
  <si>
    <t>dlažba zámková  20x10x8 cm šedá</t>
  </si>
  <si>
    <t xml:space="preserve">225,3*1,01   </t>
  </si>
  <si>
    <t xml:space="preserve">Ostatní konstrukce a práce   </t>
  </si>
  <si>
    <t>20071-003 VL</t>
  </si>
  <si>
    <t>D+M výstražná fólie</t>
  </si>
  <si>
    <t>460 51-0201 VL</t>
  </si>
  <si>
    <t>Žlab kabelový prefabrikovaný TK 1, neasfaltovaný</t>
  </si>
  <si>
    <t>916131213V</t>
  </si>
  <si>
    <t>Osazení silničního obrubníku betonového se zřízením lože, s vyplněním a zatřením spár cementovou maltou stojatého s boční opěrou z betonu prostého, do lože z betonu prostého C 16/20</t>
  </si>
  <si>
    <t>916991121.1</t>
  </si>
  <si>
    <t>Lože pod obrubníky, krajníky nebo obruby z dlažebních kostek z betonu prostého C 16/20</t>
  </si>
  <si>
    <t>1553844064</t>
  </si>
  <si>
    <t>0,15*0,20*244,3</t>
  </si>
  <si>
    <t>916231292.1</t>
  </si>
  <si>
    <t xml:space="preserve">Příplatek za řezání obrubníků při osazování do oblouku </t>
  </si>
  <si>
    <t>-877759928</t>
  </si>
  <si>
    <t>916231293.1</t>
  </si>
  <si>
    <t>Příplatek za osazení obloukového obrubníku</t>
  </si>
  <si>
    <t>-84910360</t>
  </si>
  <si>
    <t>59217001</t>
  </si>
  <si>
    <t>obrubník zahradní betonový 1000x50x250mm</t>
  </si>
  <si>
    <t xml:space="preserve">244,3*1,01   </t>
  </si>
  <si>
    <t>-1933610693</t>
  </si>
  <si>
    <t>369648870</t>
  </si>
  <si>
    <t>837,01*7</t>
  </si>
  <si>
    <t>1123145239</t>
  </si>
  <si>
    <t>837,01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</si>
  <si>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</si>
  <si>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</si>
  <si>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</si>
  <si>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100.1 - Komunikace - vozovka</t>
  </si>
  <si>
    <t xml:space="preserve">      11 - Zemní práce - přípravné a přidružené práce</t>
  </si>
  <si>
    <t xml:space="preserve">    2 - Zakládání</t>
  </si>
  <si>
    <t>122252203</t>
  </si>
  <si>
    <t>Odkopávky a prokopávky nezapažené pro silnice a dálnice strojně v hornině třídy těžitelnosti I do 100 m3, VČETNĚ svislého přemístění, započtena lepivost</t>
  </si>
  <si>
    <t>-541101962</t>
  </si>
  <si>
    <t>https://podminky.urs.cz/item/CS_URS_2024_02/122252203</t>
  </si>
  <si>
    <t>299,9*0,4*0,9</t>
  </si>
  <si>
    <t xml:space="preserve">výměna zeminy   </t>
  </si>
  <si>
    <t>122452203</t>
  </si>
  <si>
    <t>Odkopávky a prokopávky nezapažené pro silnice a dálnice strojně v hornině třídy těžitelnosti II do 100 m3, VČETNĚ svislého přemístění, započtena lepivost</t>
  </si>
  <si>
    <t>https://podminky.urs.cz/item/CS_URS_2024_02/122452203</t>
  </si>
  <si>
    <t xml:space="preserve">299,9*0,4*0,1   </t>
  </si>
  <si>
    <t>132251102</t>
  </si>
  <si>
    <t>Hloubení nezapažených rýh šířky do 800 mm strojně s urovnáním dna do předepsaného profilu a spádu v hornině třídy těžitelnosti I skupiny 3 přes 20 do 50 m3, VČETNĚ svislého přemístění, započtena lepivost</t>
  </si>
  <si>
    <t>1068563450</t>
  </si>
  <si>
    <t>https://podminky.urs.cz/item/CS_URS_2024_02/132251102</t>
  </si>
  <si>
    <t xml:space="preserve">248*0,4*0,4*0,9   </t>
  </si>
  <si>
    <t xml:space="preserve">trativody   </t>
  </si>
  <si>
    <t xml:space="preserve">20*0,5*0,5*0,9   </t>
  </si>
  <si>
    <t xml:space="preserve">chráničky   </t>
  </si>
  <si>
    <t>132351102</t>
  </si>
  <si>
    <t>Hloubení nezapažených rýh šířky do 800 mm strojně s urovnáním dna do předepsaného profilu a spádu v hornině třídy těžitelnosti II skupiny 4 přes 20 do 50 m3, VČETNĚ svislého přemístění, započtena lepivost</t>
  </si>
  <si>
    <t>-267232846</t>
  </si>
  <si>
    <t>https://podminky.urs.cz/item/CS_URS_2024_02/132351102</t>
  </si>
  <si>
    <t>248*0,4*0,4*0,1</t>
  </si>
  <si>
    <t>20*0,5*0,5*0,1</t>
  </si>
  <si>
    <t>-1499731196</t>
  </si>
  <si>
    <t>107,964+40,212</t>
  </si>
  <si>
    <t xml:space="preserve">11,996+4,468   </t>
  </si>
  <si>
    <t>1972254905</t>
  </si>
  <si>
    <t>1360272468</t>
  </si>
  <si>
    <t>"70%"164,46*0,7</t>
  </si>
  <si>
    <t>1104015304</t>
  </si>
  <si>
    <t>"30%"164,46*0,3</t>
  </si>
  <si>
    <t xml:space="preserve">"90%"(999,8+484 )*0,9  </t>
  </si>
  <si>
    <t>-1694298056</t>
  </si>
  <si>
    <t>"10%"(999,8+484 )*0,1</t>
  </si>
  <si>
    <t>Zemní práce - přípravné a přidružené práce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</si>
  <si>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</si>
  <si>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</si>
  <si>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https://podminky.urs.cz/item/CS_URS_2024_02/113107223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</si>
  <si>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</si>
  <si>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</si>
  <si>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https://podminky.urs.cz/item/CS_URS_2024_02/113107224</t>
  </si>
  <si>
    <t>113107244</t>
  </si>
  <si>
    <t>Odstranění podkladů nebo krytů strojně plochy jednotlivě přes 200 m2 s přemístěním hmot na skládku na vzdálenost do 20 m nebo s naložením na dopravní prostředek živičných, o tl. vrstvy přes 150 do 200 mm</t>
  </si>
  <si>
    <t>https://podminky.urs.cz/item/CS_URS_2024_02/113107244</t>
  </si>
  <si>
    <t>113154513</t>
  </si>
  <si>
    <t>Frézování živičného podkladu nebo krytu s naložením hmot na dopravní prostředek plochy do 500 m2 pruhu šířky do 0,5 m, tloušťky vrstvy 50 mm</t>
  </si>
  <si>
    <t>-481782495</t>
  </si>
  <si>
    <t>https://podminky.urs.cz/item/CS_URS_2024_02/113154513</t>
  </si>
  <si>
    <t>20,3</t>
  </si>
  <si>
    <t>113154518</t>
  </si>
  <si>
    <t>Frézování živičného podkladu nebo krytu s naložením hmot na dopravní prostředek plochy do 500 m2 pruhu šířky do 0,5 m, tloušťky vrstvy 100 mm</t>
  </si>
  <si>
    <t>-1244065054</t>
  </si>
  <si>
    <t>https://podminky.urs.cz/item/CS_URS_2024_02/113154518</t>
  </si>
  <si>
    <t>10,2</t>
  </si>
  <si>
    <t>122252205</t>
  </si>
  <si>
    <t>Odkopávky a prokopávky nezapažené pro silnice a dálnice strojně v hornině třídy těžitelnosti I přes 500 do 1 000 m3</t>
  </si>
  <si>
    <t>https://podminky.urs.cz/item/CS_URS_2024_02/122252205</t>
  </si>
  <si>
    <t xml:space="preserve">891,3*0,5   </t>
  </si>
  <si>
    <t xml:space="preserve">recyklát v rýhách   </t>
  </si>
  <si>
    <t xml:space="preserve">299,9*0,4*0,9   </t>
  </si>
  <si>
    <t xml:space="preserve">87,9*0,9   </t>
  </si>
  <si>
    <t xml:space="preserve">výkop parkování v původní zeleni   </t>
  </si>
  <si>
    <t>1255056086</t>
  </si>
  <si>
    <t>632,724</t>
  </si>
  <si>
    <t>786334757</t>
  </si>
  <si>
    <t>1176025734</t>
  </si>
  <si>
    <t>919735111</t>
  </si>
  <si>
    <t>Řezání stávajícího živičného krytu nebo podkladu hloubky do 50 mm</t>
  </si>
  <si>
    <t>https://podminky.urs.cz/item/CS_URS_2024_02/919735111</t>
  </si>
  <si>
    <t>-1873607832</t>
  </si>
  <si>
    <t>40,6</t>
  </si>
  <si>
    <t>Zakládání</t>
  </si>
  <si>
    <t>211561111</t>
  </si>
  <si>
    <t>Výplň kamenivem do rýh odvodňovacích žeber nebo trativodů bez zhutnění, s úpravou povrchu výplně kamenivem hrubým drceným frakce 4 až 16 mm</t>
  </si>
  <si>
    <t>https://podminky.urs.cz/item/CS_URS_2024_02/211561111</t>
  </si>
  <si>
    <t xml:space="preserve">248*0,4*0,3   </t>
  </si>
  <si>
    <t>-2033280953</t>
  </si>
  <si>
    <t>29,76</t>
  </si>
  <si>
    <t>695676315</t>
  </si>
  <si>
    <t>212312111</t>
  </si>
  <si>
    <t>Lože pro trativody z betonu prostého</t>
  </si>
  <si>
    <t>https://podminky.urs.cz/item/CS_URS_2024_02/212312111</t>
  </si>
  <si>
    <t xml:space="preserve">248*0,4*0,05   </t>
  </si>
  <si>
    <t>212755214</t>
  </si>
  <si>
    <t>Trativody bez lože z drenážních trubek plastových flexibilních D 100 mm</t>
  </si>
  <si>
    <t>https://podminky.urs.cz/item/CS_URS_2024_02/212755214</t>
  </si>
  <si>
    <t xml:space="preserve">999,8+484+569*0,3   </t>
  </si>
  <si>
    <t xml:space="preserve">včetně rozšíření pod obrubami   </t>
  </si>
  <si>
    <t xml:space="preserve">(999,8+484)*2   </t>
  </si>
  <si>
    <t xml:space="preserve">výměna zeminy ŠD 40cm   </t>
  </si>
  <si>
    <t>567132113</t>
  </si>
  <si>
    <t>Podklad ze směsi stmelené cementem SC bez dilatačních spár, s rozprostřením a zhutněním SC C 8/10 (KSC I), po zhutnění tl. 180 mm</t>
  </si>
  <si>
    <t>https://podminky.urs.cz/item/CS_URS_2024_02/567132113</t>
  </si>
  <si>
    <t>573111111</t>
  </si>
  <si>
    <t>Postřik infiltrační PI z asfaltu silničního s posypem kamenivem, v množství 0,60 kg/m2</t>
  </si>
  <si>
    <t>https://podminky.urs.cz/item/CS_URS_2024_02/573111111</t>
  </si>
  <si>
    <t>565156111V</t>
  </si>
  <si>
    <t>Asfaltový beton vrstva podkladní ACP 22 + (obalované kamenivo hrubozrnné - OKH) s rozprostřením a zhutněním po zhutnění tl. 70 mm</t>
  </si>
  <si>
    <t>228254128</t>
  </si>
  <si>
    <t>999,80</t>
  </si>
  <si>
    <t>577144131V</t>
  </si>
  <si>
    <t>Asfaltový beton vrstva obrusná ACO 11+ (ABS) s rozprostřením a se zhutněním, po zhutnění tl. 50 mm</t>
  </si>
  <si>
    <t>1046048338</t>
  </si>
  <si>
    <t>999,8</t>
  </si>
  <si>
    <t>919735124</t>
  </si>
  <si>
    <t>Řezání stávajícího betonového krytu nebo podkladu hloubky přes 150 do 200 mm</t>
  </si>
  <si>
    <t>https://podminky.urs.cz/item/CS_URS_2024_02/919735124</t>
  </si>
  <si>
    <t xml:space="preserve">260/6*5,5   </t>
  </si>
  <si>
    <t>596212223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</si>
  <si>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plochy přes 300 m2</t>
  </si>
  <si>
    <t>https://podminky.urs.cz/item/CS_URS_2024_02/596212223</t>
  </si>
  <si>
    <t>484,0+7,0</t>
  </si>
  <si>
    <t>596212224</t>
  </si>
  <si>
    <t>Příplatek za kombinaci dvou barev u betonových dlažeb pozemních komunikací ručně tl 80 mm skupiny B</t>
  </si>
  <si>
    <t>-1132893577</t>
  </si>
  <si>
    <t>https://podminky.urs.cz/item/CS_URS_2024_02/596212224</t>
  </si>
  <si>
    <t xml:space="preserve">484*1,01   </t>
  </si>
  <si>
    <t>59245018VL</t>
  </si>
  <si>
    <t>dlažba zámková tvaru I 200x165x80mm červená</t>
  </si>
  <si>
    <t>-1725532554</t>
  </si>
  <si>
    <t>7,0*1,01</t>
  </si>
  <si>
    <t>920231912</t>
  </si>
  <si>
    <t>Obnova komunikační zeleně viz PD</t>
  </si>
  <si>
    <t>1542584778</t>
  </si>
  <si>
    <t>914111111</t>
  </si>
  <si>
    <t>Montáž svislé dopravní značky základní velikosti do 1 m2 objímkami na sloupky nebo konzoly</t>
  </si>
  <si>
    <t>https://podminky.urs.cz/item/CS_URS_2024_02/914111111</t>
  </si>
  <si>
    <t>404442570</t>
  </si>
  <si>
    <t>značka svislá reflexní AL- NK 500 x 700 mm</t>
  </si>
  <si>
    <t>404443170</t>
  </si>
  <si>
    <t>značka svislá reflexní AL- NK 500 X 300 mm</t>
  </si>
  <si>
    <t>914511111</t>
  </si>
  <si>
    <t>Montáž sloupku dopravních značek délky do 3,5 m do betonového základu</t>
  </si>
  <si>
    <t>https://podminky.urs.cz/item/CS_URS_2024_02/914511111</t>
  </si>
  <si>
    <t>915111116</t>
  </si>
  <si>
    <t>Vodorovné dopravní značení stříkané barvou dělící čára šířky 125 mm souvislá žlutá retroreflexní</t>
  </si>
  <si>
    <t>https://podminky.urs.cz/item/CS_URS_2024_02/915111116</t>
  </si>
  <si>
    <t>915231112</t>
  </si>
  <si>
    <t>Vodorovné dopravní značení stříkaným plastem přechody pro chodce, šipky, symboly nápisy bílé retroreflexní</t>
  </si>
  <si>
    <t>https://podminky.urs.cz/item/CS_URS_2024_02/915231112</t>
  </si>
  <si>
    <t xml:space="preserve">569+372,2+21   </t>
  </si>
  <si>
    <t>-1210489201</t>
  </si>
  <si>
    <t>0,22*0,25*962,2</t>
  </si>
  <si>
    <t>609001531</t>
  </si>
  <si>
    <t>-1146230971</t>
  </si>
  <si>
    <t>592174910</t>
  </si>
  <si>
    <t>obrubník betonový silniční ABO 2-15 100x15x25 cm</t>
  </si>
  <si>
    <t xml:space="preserve">569*1,01   </t>
  </si>
  <si>
    <t>592175100</t>
  </si>
  <si>
    <t>obrubník betonový silniční nájezdový 100x15x15 cm</t>
  </si>
  <si>
    <t xml:space="preserve">372,2*1,01   </t>
  </si>
  <si>
    <t>592175110</t>
  </si>
  <si>
    <t>obrubník betonový silniční přechodový levý,pravý 100x15x15/25 cm</t>
  </si>
  <si>
    <t xml:space="preserve">21*1,01   </t>
  </si>
  <si>
    <t>1897301414</t>
  </si>
  <si>
    <t>1378598080</t>
  </si>
  <si>
    <t>1002,793*7</t>
  </si>
  <si>
    <t>-47272279</t>
  </si>
  <si>
    <t>65,978+167,04+2,335+2,346</t>
  </si>
  <si>
    <t>-749743187</t>
  </si>
  <si>
    <t>1002,793-237,699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</si>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</sst>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2114" TargetMode="External"/><Relationship Id="rId3" Type="http://schemas.openxmlformats.org/officeDocument/2006/relationships/hyperlink" Target="https://podminky.urs.cz/item/CS_URS_2024_02/184215173" TargetMode="External"/><Relationship Id="rId7" Type="http://schemas.openxmlformats.org/officeDocument/2006/relationships/hyperlink" Target="https://podminky.urs.cz/item/CS_URS_2024_02/184911421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184102115" TargetMode="External"/><Relationship Id="rId1" Type="http://schemas.openxmlformats.org/officeDocument/2006/relationships/hyperlink" Target="https://podminky.urs.cz/item/CS_URS_2024_02/183101215" TargetMode="External"/><Relationship Id="rId6" Type="http://schemas.openxmlformats.org/officeDocument/2006/relationships/hyperlink" Target="https://podminky.urs.cz/item/CS_URS_2024_02/184852321" TargetMode="External"/><Relationship Id="rId11" Type="http://schemas.openxmlformats.org/officeDocument/2006/relationships/hyperlink" Target="https://podminky.urs.cz/item/CS_URS_2024_02/998231311" TargetMode="External"/><Relationship Id="rId5" Type="http://schemas.openxmlformats.org/officeDocument/2006/relationships/hyperlink" Target="https://podminky.urs.cz/item/CS_URS_2024_02/184804112vl" TargetMode="External"/><Relationship Id="rId10" Type="http://schemas.openxmlformats.org/officeDocument/2006/relationships/hyperlink" Target="https://podminky.urs.cz/item/CS_URS_2024_02/185851121" TargetMode="External"/><Relationship Id="rId4" Type="http://schemas.openxmlformats.org/officeDocument/2006/relationships/hyperlink" Target="https://podminky.urs.cz/item/CS_URS_2024_02/184801121" TargetMode="External"/><Relationship Id="rId9" Type="http://schemas.openxmlformats.org/officeDocument/2006/relationships/hyperlink" Target="https://podminky.urs.cz/item/CS_URS_2024_02/1858043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51201102" TargetMode="External"/><Relationship Id="rId18" Type="http://schemas.openxmlformats.org/officeDocument/2006/relationships/hyperlink" Target="https://podminky.urs.cz/item/CS_URS_2024_02/161151113" TargetMode="External"/><Relationship Id="rId26" Type="http://schemas.openxmlformats.org/officeDocument/2006/relationships/hyperlink" Target="https://podminky.urs.cz/item/CS_URS_2024_02/358325114" TargetMode="External"/><Relationship Id="rId39" Type="http://schemas.openxmlformats.org/officeDocument/2006/relationships/hyperlink" Target="https://podminky.urs.cz/item/CS_URS_2024_02/617633111" TargetMode="External"/><Relationship Id="rId21" Type="http://schemas.openxmlformats.org/officeDocument/2006/relationships/hyperlink" Target="https://podminky.urs.cz/item/CS_URS_2024_02/171251201.1" TargetMode="External"/><Relationship Id="rId34" Type="http://schemas.openxmlformats.org/officeDocument/2006/relationships/hyperlink" Target="https://podminky.urs.cz/item/CS_URS_2024_02/452311131" TargetMode="External"/><Relationship Id="rId42" Type="http://schemas.openxmlformats.org/officeDocument/2006/relationships/hyperlink" Target="https://podminky.urs.cz/item/CS_URS_2024_02/631319181" TargetMode="External"/><Relationship Id="rId47" Type="http://schemas.openxmlformats.org/officeDocument/2006/relationships/hyperlink" Target="https://podminky.urs.cz/item/CS_URS_2024_02/894412411" TargetMode="External"/><Relationship Id="rId50" Type="http://schemas.openxmlformats.org/officeDocument/2006/relationships/hyperlink" Target="https://podminky.urs.cz/item/CS_URS_2024_02/899104112.1" TargetMode="External"/><Relationship Id="rId55" Type="http://schemas.openxmlformats.org/officeDocument/2006/relationships/hyperlink" Target="https://podminky.urs.cz/item/CS_URS_2024_02/894501112" TargetMode="External"/><Relationship Id="rId63" Type="http://schemas.openxmlformats.org/officeDocument/2006/relationships/hyperlink" Target="https://podminky.urs.cz/item/CS_URS_2024_02/919735112" TargetMode="External"/><Relationship Id="rId68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19001401" TargetMode="External"/><Relationship Id="rId2" Type="http://schemas.openxmlformats.org/officeDocument/2006/relationships/hyperlink" Target="https://podminky.urs.cz/item/CS_URS_2024_02/113107164" TargetMode="External"/><Relationship Id="rId16" Type="http://schemas.openxmlformats.org/officeDocument/2006/relationships/hyperlink" Target="https://podminky.urs.cz/item/CS_URS_2024_02/151201113" TargetMode="External"/><Relationship Id="rId29" Type="http://schemas.openxmlformats.org/officeDocument/2006/relationships/hyperlink" Target="https://podminky.urs.cz/item/CS_URS_2024_02/997013501" TargetMode="External"/><Relationship Id="rId1" Type="http://schemas.openxmlformats.org/officeDocument/2006/relationships/hyperlink" Target="https://podminky.urs.cz/item/CS_URS_2024_02/113107184" TargetMode="External"/><Relationship Id="rId6" Type="http://schemas.openxmlformats.org/officeDocument/2006/relationships/hyperlink" Target="https://podminky.urs.cz/item/CS_URS_2024_02/115101301" TargetMode="External"/><Relationship Id="rId11" Type="http://schemas.openxmlformats.org/officeDocument/2006/relationships/hyperlink" Target="https://podminky.urs.cz/item/CS_URS_2024_02/132254206" TargetMode="External"/><Relationship Id="rId24" Type="http://schemas.openxmlformats.org/officeDocument/2006/relationships/hyperlink" Target="https://podminky.urs.cz/item/CS_URS_2024_02/162351103" TargetMode="External"/><Relationship Id="rId32" Type="http://schemas.openxmlformats.org/officeDocument/2006/relationships/hyperlink" Target="https://podminky.urs.cz/item/CS_URS_2024_02/167151101" TargetMode="External"/><Relationship Id="rId37" Type="http://schemas.openxmlformats.org/officeDocument/2006/relationships/hyperlink" Target="https://podminky.urs.cz/item/CS_URS_2024_02/452112121" TargetMode="External"/><Relationship Id="rId40" Type="http://schemas.openxmlformats.org/officeDocument/2006/relationships/hyperlink" Target="https://podminky.urs.cz/item/CS_URS_2024_02/631311113" TargetMode="External"/><Relationship Id="rId45" Type="http://schemas.openxmlformats.org/officeDocument/2006/relationships/hyperlink" Target="https://podminky.urs.cz/item/CS_URS_2024_02/899623141" TargetMode="External"/><Relationship Id="rId53" Type="http://schemas.openxmlformats.org/officeDocument/2006/relationships/hyperlink" Target="https://podminky.urs.cz/item/CS_URS_2024_02/894501122" TargetMode="External"/><Relationship Id="rId58" Type="http://schemas.openxmlformats.org/officeDocument/2006/relationships/hyperlink" Target="https://podminky.urs.cz/item/CS_URS_2024_02/894501221" TargetMode="External"/><Relationship Id="rId66" Type="http://schemas.openxmlformats.org/officeDocument/2006/relationships/hyperlink" Target="https://podminky.urs.cz/item/CS_URS_2024_02/997221569" TargetMode="External"/><Relationship Id="rId5" Type="http://schemas.openxmlformats.org/officeDocument/2006/relationships/hyperlink" Target="https://podminky.urs.cz/item/CS_URS_2024_02/115101201" TargetMode="External"/><Relationship Id="rId15" Type="http://schemas.openxmlformats.org/officeDocument/2006/relationships/hyperlink" Target="https://podminky.urs.cz/item/CS_URS_2024_02/151201112" TargetMode="External"/><Relationship Id="rId23" Type="http://schemas.openxmlformats.org/officeDocument/2006/relationships/hyperlink" Target="https://podminky.urs.cz/item/CS_URS_2024_02/167151111" TargetMode="External"/><Relationship Id="rId28" Type="http://schemas.openxmlformats.org/officeDocument/2006/relationships/hyperlink" Target="https://podminky.urs.cz/item/CS_URS_2024_02/997013151" TargetMode="External"/><Relationship Id="rId36" Type="http://schemas.openxmlformats.org/officeDocument/2006/relationships/hyperlink" Target="https://podminky.urs.cz/item/CS_URS_2024_02/452112111" TargetMode="External"/><Relationship Id="rId49" Type="http://schemas.openxmlformats.org/officeDocument/2006/relationships/hyperlink" Target="https://podminky.urs.cz/item/CS_URS_2024_02/894414111" TargetMode="External"/><Relationship Id="rId57" Type="http://schemas.openxmlformats.org/officeDocument/2006/relationships/hyperlink" Target="https://podminky.urs.cz/item/CS_URS_2024_02/894501212" TargetMode="External"/><Relationship Id="rId61" Type="http://schemas.openxmlformats.org/officeDocument/2006/relationships/hyperlink" Target="https://podminky.urs.cz/item/CS_URS_2024_02/894608211" TargetMode="External"/><Relationship Id="rId10" Type="http://schemas.openxmlformats.org/officeDocument/2006/relationships/hyperlink" Target="https://podminky.urs.cz/item/CS_URS_2024_02/139001101" TargetMode="External"/><Relationship Id="rId19" Type="http://schemas.openxmlformats.org/officeDocument/2006/relationships/hyperlink" Target="https://podminky.urs.cz/item/CS_URS_2024_02/162751115" TargetMode="External"/><Relationship Id="rId31" Type="http://schemas.openxmlformats.org/officeDocument/2006/relationships/hyperlink" Target="https://podminky.urs.cz/item/CS_URS_2024_02/451573111" TargetMode="External"/><Relationship Id="rId44" Type="http://schemas.openxmlformats.org/officeDocument/2006/relationships/hyperlink" Target="https://podminky.urs.cz/item/CS_URS_2024_02/831392121" TargetMode="External"/><Relationship Id="rId52" Type="http://schemas.openxmlformats.org/officeDocument/2006/relationships/hyperlink" Target="https://podminky.urs.cz/item/CS_URS_2024_02/894501121" TargetMode="External"/><Relationship Id="rId60" Type="http://schemas.openxmlformats.org/officeDocument/2006/relationships/hyperlink" Target="https://podminky.urs.cz/item/CS_URS_2024_02/894608112" TargetMode="External"/><Relationship Id="rId65" Type="http://schemas.openxmlformats.org/officeDocument/2006/relationships/hyperlink" Target="https://podminky.urs.cz/item/CS_URS_2024_02/997221561" TargetMode="External"/><Relationship Id="rId4" Type="http://schemas.openxmlformats.org/officeDocument/2006/relationships/hyperlink" Target="https://podminky.urs.cz/item/CS_URS_2024_02/113107233" TargetMode="External"/><Relationship Id="rId9" Type="http://schemas.openxmlformats.org/officeDocument/2006/relationships/hyperlink" Target="https://podminky.urs.cz/item/CS_URS_2024_02/460671112" TargetMode="External"/><Relationship Id="rId14" Type="http://schemas.openxmlformats.org/officeDocument/2006/relationships/hyperlink" Target="https://podminky.urs.cz/item/CS_URS_2024_02/151201103" TargetMode="External"/><Relationship Id="rId22" Type="http://schemas.openxmlformats.org/officeDocument/2006/relationships/hyperlink" Target="https://podminky.urs.cz/item/CS_URS_2024_02/174151101" TargetMode="External"/><Relationship Id="rId27" Type="http://schemas.openxmlformats.org/officeDocument/2006/relationships/hyperlink" Target="https://podminky.urs.cz/item/CS_URS_2024_02/899102211" TargetMode="External"/><Relationship Id="rId30" Type="http://schemas.openxmlformats.org/officeDocument/2006/relationships/hyperlink" Target="https://podminky.urs.cz/item/CS_URS_2024_02/997013509" TargetMode="External"/><Relationship Id="rId35" Type="http://schemas.openxmlformats.org/officeDocument/2006/relationships/hyperlink" Target="https://podminky.urs.cz/item/CS_URS_2024_02/452111111" TargetMode="External"/><Relationship Id="rId43" Type="http://schemas.openxmlformats.org/officeDocument/2006/relationships/hyperlink" Target="https://podminky.urs.cz/item/CS_URS_2024_02/631319192" TargetMode="External"/><Relationship Id="rId48" Type="http://schemas.openxmlformats.org/officeDocument/2006/relationships/hyperlink" Target="https://podminky.urs.cz/item/CS_URS_2024_02/894411311" TargetMode="External"/><Relationship Id="rId56" Type="http://schemas.openxmlformats.org/officeDocument/2006/relationships/hyperlink" Target="https://podminky.urs.cz/item/CS_URS_2024_02/894501211" TargetMode="External"/><Relationship Id="rId64" Type="http://schemas.openxmlformats.org/officeDocument/2006/relationships/hyperlink" Target="https://podminky.urs.cz/item/CS_URS_2024_02/919735114" TargetMode="External"/><Relationship Id="rId8" Type="http://schemas.openxmlformats.org/officeDocument/2006/relationships/hyperlink" Target="https://podminky.urs.cz/item/CS_URS_2024_02/119001421" TargetMode="External"/><Relationship Id="rId51" Type="http://schemas.openxmlformats.org/officeDocument/2006/relationships/hyperlink" Target="https://podminky.urs.cz/item/CS_URS_2024_02/894302262" TargetMode="External"/><Relationship Id="rId3" Type="http://schemas.openxmlformats.org/officeDocument/2006/relationships/hyperlink" Target="https://podminky.urs.cz/item/CS_URS_2024_02/113107242" TargetMode="External"/><Relationship Id="rId12" Type="http://schemas.openxmlformats.org/officeDocument/2006/relationships/hyperlink" Target="https://podminky.urs.cz/item/CS_URS_2024_02/132354206" TargetMode="External"/><Relationship Id="rId17" Type="http://schemas.openxmlformats.org/officeDocument/2006/relationships/hyperlink" Target="https://podminky.urs.cz/item/CS_URS_2024_02/161151103" TargetMode="External"/><Relationship Id="rId25" Type="http://schemas.openxmlformats.org/officeDocument/2006/relationships/hyperlink" Target="https://podminky.urs.cz/item/CS_URS_2024_02/358315114" TargetMode="External"/><Relationship Id="rId33" Type="http://schemas.openxmlformats.org/officeDocument/2006/relationships/hyperlink" Target="https://podminky.urs.cz/item/CS_URS_2024_02/162351103" TargetMode="External"/><Relationship Id="rId38" Type="http://schemas.openxmlformats.org/officeDocument/2006/relationships/hyperlink" Target="https://podminky.urs.cz/item/CS_URS_2024_02/998225111" TargetMode="External"/><Relationship Id="rId46" Type="http://schemas.openxmlformats.org/officeDocument/2006/relationships/hyperlink" Target="https://podminky.urs.cz/item/CS_URS_2024_02/837391221" TargetMode="External"/><Relationship Id="rId59" Type="http://schemas.openxmlformats.org/officeDocument/2006/relationships/hyperlink" Target="https://podminky.urs.cz/item/CS_URS_2024_02/894501222" TargetMode="External"/><Relationship Id="rId67" Type="http://schemas.openxmlformats.org/officeDocument/2006/relationships/hyperlink" Target="https://podminky.urs.cz/item/CS_URS_2024_02/998275101" TargetMode="External"/><Relationship Id="rId20" Type="http://schemas.openxmlformats.org/officeDocument/2006/relationships/hyperlink" Target="https://podminky.urs.cz/item/CS_URS_2024_02/162751135" TargetMode="External"/><Relationship Id="rId41" Type="http://schemas.openxmlformats.org/officeDocument/2006/relationships/hyperlink" Target="https://podminky.urs.cz/item/CS_URS_2024_02/631311123" TargetMode="External"/><Relationship Id="rId54" Type="http://schemas.openxmlformats.org/officeDocument/2006/relationships/hyperlink" Target="https://podminky.urs.cz/item/CS_URS_2024_02/894501111" TargetMode="External"/><Relationship Id="rId62" Type="http://schemas.openxmlformats.org/officeDocument/2006/relationships/hyperlink" Target="https://podminky.urs.cz/item/CS_URS_2024_02/89950141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21112003" TargetMode="External"/><Relationship Id="rId18" Type="http://schemas.openxmlformats.org/officeDocument/2006/relationships/hyperlink" Target="https://podminky.urs.cz/item/CS_URS_2024_02/151101103" TargetMode="External"/><Relationship Id="rId26" Type="http://schemas.openxmlformats.org/officeDocument/2006/relationships/hyperlink" Target="https://podminky.urs.cz/item/CS_URS_2024_02/174151101" TargetMode="External"/><Relationship Id="rId39" Type="http://schemas.openxmlformats.org/officeDocument/2006/relationships/hyperlink" Target="https://podminky.urs.cz/item/CS_URS_2024_02/452311131" TargetMode="External"/><Relationship Id="rId21" Type="http://schemas.openxmlformats.org/officeDocument/2006/relationships/hyperlink" Target="https://podminky.urs.cz/item/CS_URS_2024_02/161151103" TargetMode="External"/><Relationship Id="rId34" Type="http://schemas.openxmlformats.org/officeDocument/2006/relationships/hyperlink" Target="https://podminky.urs.cz/item/CS_URS_2024_02/997013509" TargetMode="External"/><Relationship Id="rId42" Type="http://schemas.openxmlformats.org/officeDocument/2006/relationships/hyperlink" Target="https://podminky.urs.cz/item/CS_URS_2024_02/998225111" TargetMode="External"/><Relationship Id="rId47" Type="http://schemas.openxmlformats.org/officeDocument/2006/relationships/hyperlink" Target="https://podminky.urs.cz/item/CS_URS_2024_02/831352121" TargetMode="External"/><Relationship Id="rId50" Type="http://schemas.openxmlformats.org/officeDocument/2006/relationships/hyperlink" Target="https://podminky.urs.cz/item/CS_URS_2024_02/837351221" TargetMode="External"/><Relationship Id="rId55" Type="http://schemas.openxmlformats.org/officeDocument/2006/relationships/hyperlink" Target="https://podminky.urs.cz/item/CS_URS_2024_02/953312122" TargetMode="External"/><Relationship Id="rId63" Type="http://schemas.openxmlformats.org/officeDocument/2006/relationships/hyperlink" Target="https://podminky.urs.cz/item/CS_URS_2024_02/721241102" TargetMode="External"/><Relationship Id="rId68" Type="http://schemas.openxmlformats.org/officeDocument/2006/relationships/hyperlink" Target="https://podminky.urs.cz/item/CS_URS_2024_02/998764101" TargetMode="External"/><Relationship Id="rId7" Type="http://schemas.openxmlformats.org/officeDocument/2006/relationships/hyperlink" Target="https://podminky.urs.cz/item/CS_URS_2024_02/113107142" TargetMode="External"/><Relationship Id="rId2" Type="http://schemas.openxmlformats.org/officeDocument/2006/relationships/hyperlink" Target="https://podminky.urs.cz/item/CS_URS_2024_02/113107121" TargetMode="External"/><Relationship Id="rId16" Type="http://schemas.openxmlformats.org/officeDocument/2006/relationships/hyperlink" Target="https://podminky.urs.cz/item/CS_URS_2024_02/132354206" TargetMode="External"/><Relationship Id="rId29" Type="http://schemas.openxmlformats.org/officeDocument/2006/relationships/hyperlink" Target="https://podminky.urs.cz/item/CS_URS_2024_02/181311103.1" TargetMode="External"/><Relationship Id="rId1" Type="http://schemas.openxmlformats.org/officeDocument/2006/relationships/hyperlink" Target="https://podminky.urs.cz/item/CS_URS_2024_02/113106123" TargetMode="External"/><Relationship Id="rId6" Type="http://schemas.openxmlformats.org/officeDocument/2006/relationships/hyperlink" Target="https://podminky.urs.cz/item/CS_URS_2024_02/113107124" TargetMode="External"/><Relationship Id="rId11" Type="http://schemas.openxmlformats.org/officeDocument/2006/relationships/hyperlink" Target="https://podminky.urs.cz/item/CS_URS_2024_02/119001421" TargetMode="External"/><Relationship Id="rId24" Type="http://schemas.openxmlformats.org/officeDocument/2006/relationships/hyperlink" Target="https://podminky.urs.cz/item/CS_URS_2024_02/162751135" TargetMode="External"/><Relationship Id="rId32" Type="http://schemas.openxmlformats.org/officeDocument/2006/relationships/hyperlink" Target="https://podminky.urs.cz/item/CS_URS_2024_02/997013151" TargetMode="External"/><Relationship Id="rId37" Type="http://schemas.openxmlformats.org/officeDocument/2006/relationships/hyperlink" Target="https://podminky.urs.cz/item/CS_URS_2024_02/162351103" TargetMode="External"/><Relationship Id="rId40" Type="http://schemas.openxmlformats.org/officeDocument/2006/relationships/hyperlink" Target="https://podminky.urs.cz/item/CS_URS_2024_02/564851111" TargetMode="External"/><Relationship Id="rId45" Type="http://schemas.openxmlformats.org/officeDocument/2006/relationships/hyperlink" Target="https://podminky.urs.cz/item/CS_URS_2024_02/831312121" TargetMode="External"/><Relationship Id="rId53" Type="http://schemas.openxmlformats.org/officeDocument/2006/relationships/hyperlink" Target="https://podminky.urs.cz/item/CS_URS_2024_02/899643121" TargetMode="External"/><Relationship Id="rId58" Type="http://schemas.openxmlformats.org/officeDocument/2006/relationships/hyperlink" Target="https://podminky.urs.cz/item/CS_URS_2024_02/919735114" TargetMode="External"/><Relationship Id="rId66" Type="http://schemas.openxmlformats.org/officeDocument/2006/relationships/hyperlink" Target="https://podminky.urs.cz/item/CS_URS_2024_02/764004861" TargetMode="External"/><Relationship Id="rId5" Type="http://schemas.openxmlformats.org/officeDocument/2006/relationships/hyperlink" Target="https://podminky.urs.cz/item/CS_URS_2024_02/113107144" TargetMode="External"/><Relationship Id="rId15" Type="http://schemas.openxmlformats.org/officeDocument/2006/relationships/hyperlink" Target="https://podminky.urs.cz/item/CS_URS_2024_02/132254206" TargetMode="External"/><Relationship Id="rId23" Type="http://schemas.openxmlformats.org/officeDocument/2006/relationships/hyperlink" Target="https://podminky.urs.cz/item/CS_URS_2024_02/162751115" TargetMode="External"/><Relationship Id="rId28" Type="http://schemas.openxmlformats.org/officeDocument/2006/relationships/hyperlink" Target="https://podminky.urs.cz/item/CS_URS_2024_02/162351103.1" TargetMode="External"/><Relationship Id="rId36" Type="http://schemas.openxmlformats.org/officeDocument/2006/relationships/hyperlink" Target="https://podminky.urs.cz/item/CS_URS_2024_02/167151101" TargetMode="External"/><Relationship Id="rId49" Type="http://schemas.openxmlformats.org/officeDocument/2006/relationships/hyperlink" Target="https://podminky.urs.cz/item/CS_URS_2024_02/837272221" TargetMode="External"/><Relationship Id="rId57" Type="http://schemas.openxmlformats.org/officeDocument/2006/relationships/hyperlink" Target="https://podminky.urs.cz/item/CS_URS_2024_02/919735112" TargetMode="External"/><Relationship Id="rId61" Type="http://schemas.openxmlformats.org/officeDocument/2006/relationships/hyperlink" Target="https://podminky.urs.cz/item/CS_URS_2024_02/997221569" TargetMode="External"/><Relationship Id="rId10" Type="http://schemas.openxmlformats.org/officeDocument/2006/relationships/hyperlink" Target="https://podminky.urs.cz/item/CS_URS_2024_02/119001401" TargetMode="External"/><Relationship Id="rId19" Type="http://schemas.openxmlformats.org/officeDocument/2006/relationships/hyperlink" Target="https://podminky.urs.cz/item/CS_URS_2024_02/151101112" TargetMode="External"/><Relationship Id="rId31" Type="http://schemas.openxmlformats.org/officeDocument/2006/relationships/hyperlink" Target="https://podminky.urs.cz/item/CS_URS_2024_02/358315114" TargetMode="External"/><Relationship Id="rId44" Type="http://schemas.openxmlformats.org/officeDocument/2006/relationships/hyperlink" Target="https://podminky.urs.cz/item/CS_URS_2024_02/831262191" TargetMode="External"/><Relationship Id="rId52" Type="http://schemas.openxmlformats.org/officeDocument/2006/relationships/hyperlink" Target="https://podminky.urs.cz/item/CS_URS_2024_02/899623141" TargetMode="External"/><Relationship Id="rId60" Type="http://schemas.openxmlformats.org/officeDocument/2006/relationships/hyperlink" Target="https://podminky.urs.cz/item/CS_URS_2024_02/997221561" TargetMode="External"/><Relationship Id="rId65" Type="http://schemas.openxmlformats.org/officeDocument/2006/relationships/hyperlink" Target="https://podminky.urs.cz/item/CS_URS_2024_02/998721101" TargetMode="External"/><Relationship Id="rId4" Type="http://schemas.openxmlformats.org/officeDocument/2006/relationships/hyperlink" Target="https://podminky.urs.cz/item/CS_URS_2024_02/113107131" TargetMode="External"/><Relationship Id="rId9" Type="http://schemas.openxmlformats.org/officeDocument/2006/relationships/hyperlink" Target="https://podminky.urs.cz/item/CS_URS_2024_02/113202111" TargetMode="External"/><Relationship Id="rId14" Type="http://schemas.openxmlformats.org/officeDocument/2006/relationships/hyperlink" Target="https://podminky.urs.cz/item/CS_URS_2024_02/139001101" TargetMode="External"/><Relationship Id="rId22" Type="http://schemas.openxmlformats.org/officeDocument/2006/relationships/hyperlink" Target="https://podminky.urs.cz/item/CS_URS_2024_02/161151113" TargetMode="External"/><Relationship Id="rId27" Type="http://schemas.openxmlformats.org/officeDocument/2006/relationships/hyperlink" Target="https://podminky.urs.cz/item/CS_URS_2024_02/167151111" TargetMode="External"/><Relationship Id="rId30" Type="http://schemas.openxmlformats.org/officeDocument/2006/relationships/hyperlink" Target="https://podminky.urs.cz/item/CS_URS_2024_02/181411131" TargetMode="External"/><Relationship Id="rId35" Type="http://schemas.openxmlformats.org/officeDocument/2006/relationships/hyperlink" Target="https://podminky.urs.cz/item/CS_URS_2024_02/451573111" TargetMode="External"/><Relationship Id="rId43" Type="http://schemas.openxmlformats.org/officeDocument/2006/relationships/hyperlink" Target="https://podminky.urs.cz/item/CS_URS_2024_02/831272121" TargetMode="External"/><Relationship Id="rId48" Type="http://schemas.openxmlformats.org/officeDocument/2006/relationships/hyperlink" Target="https://podminky.urs.cz/item/CS_URS_2024_02/831352193" TargetMode="External"/><Relationship Id="rId56" Type="http://schemas.openxmlformats.org/officeDocument/2006/relationships/hyperlink" Target="https://podminky.urs.cz/item/CS_URS_2024_02/916331112" TargetMode="External"/><Relationship Id="rId64" Type="http://schemas.openxmlformats.org/officeDocument/2006/relationships/hyperlink" Target="https://podminky.urs.cz/item/CS_URS_2024_02/721242803" TargetMode="External"/><Relationship Id="rId69" Type="http://schemas.openxmlformats.org/officeDocument/2006/relationships/drawing" Target="../drawings/drawing5.xml"/><Relationship Id="rId8" Type="http://schemas.openxmlformats.org/officeDocument/2006/relationships/hyperlink" Target="https://podminky.urs.cz/item/CS_URS_2024_02/113107133" TargetMode="External"/><Relationship Id="rId51" Type="http://schemas.openxmlformats.org/officeDocument/2006/relationships/hyperlink" Target="https://podminky.urs.cz/item/CS_URS_2024_02/837312221" TargetMode="External"/><Relationship Id="rId3" Type="http://schemas.openxmlformats.org/officeDocument/2006/relationships/hyperlink" Target="https://podminky.urs.cz/item/CS_URS_2024_02/113107122" TargetMode="External"/><Relationship Id="rId12" Type="http://schemas.openxmlformats.org/officeDocument/2006/relationships/hyperlink" Target="https://podminky.urs.cz/item/CS_URS_2024_02/460671112" TargetMode="External"/><Relationship Id="rId17" Type="http://schemas.openxmlformats.org/officeDocument/2006/relationships/hyperlink" Target="https://podminky.urs.cz/item/CS_URS_2024_02/151101102" TargetMode="External"/><Relationship Id="rId25" Type="http://schemas.openxmlformats.org/officeDocument/2006/relationships/hyperlink" Target="https://podminky.urs.cz/item/CS_URS_2024_02/171251201.1" TargetMode="External"/><Relationship Id="rId33" Type="http://schemas.openxmlformats.org/officeDocument/2006/relationships/hyperlink" Target="https://podminky.urs.cz/item/CS_URS_2024_02/997013501" TargetMode="External"/><Relationship Id="rId38" Type="http://schemas.openxmlformats.org/officeDocument/2006/relationships/hyperlink" Target="https://podminky.urs.cz/item/CS_URS_2024_02/452111111" TargetMode="External"/><Relationship Id="rId46" Type="http://schemas.openxmlformats.org/officeDocument/2006/relationships/hyperlink" Target="https://podminky.urs.cz/item/CS_URS_2024_02/831312193" TargetMode="External"/><Relationship Id="rId59" Type="http://schemas.openxmlformats.org/officeDocument/2006/relationships/hyperlink" Target="https://podminky.urs.cz/item/CS_URS_2024_02/979054451" TargetMode="External"/><Relationship Id="rId67" Type="http://schemas.openxmlformats.org/officeDocument/2006/relationships/hyperlink" Target="https://podminky.urs.cz/item/CS_URS_2024_02/764518422" TargetMode="External"/><Relationship Id="rId20" Type="http://schemas.openxmlformats.org/officeDocument/2006/relationships/hyperlink" Target="https://podminky.urs.cz/item/CS_URS_2024_02/151101113" TargetMode="External"/><Relationship Id="rId41" Type="http://schemas.openxmlformats.org/officeDocument/2006/relationships/hyperlink" Target="https://podminky.urs.cz/item/CS_URS_2024_02/596211112" TargetMode="External"/><Relationship Id="rId54" Type="http://schemas.openxmlformats.org/officeDocument/2006/relationships/hyperlink" Target="https://podminky.urs.cz/item/CS_URS_2024_02/899643122" TargetMode="External"/><Relationship Id="rId62" Type="http://schemas.openxmlformats.org/officeDocument/2006/relationships/hyperlink" Target="https://podminky.urs.cz/item/CS_URS_2024_02/99827510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2354204" TargetMode="External"/><Relationship Id="rId18" Type="http://schemas.openxmlformats.org/officeDocument/2006/relationships/hyperlink" Target="https://podminky.urs.cz/item/CS_URS_2024_02/151101201" TargetMode="External"/><Relationship Id="rId26" Type="http://schemas.openxmlformats.org/officeDocument/2006/relationships/hyperlink" Target="https://podminky.urs.cz/item/CS_URS_2024_02/175151101" TargetMode="External"/><Relationship Id="rId39" Type="http://schemas.openxmlformats.org/officeDocument/2006/relationships/hyperlink" Target="https://podminky.urs.cz/item/CS_URS_2024_02/577144031" TargetMode="External"/><Relationship Id="rId21" Type="http://schemas.openxmlformats.org/officeDocument/2006/relationships/hyperlink" Target="https://podminky.urs.cz/item/CS_URS_2024_02/151101311" TargetMode="External"/><Relationship Id="rId34" Type="http://schemas.openxmlformats.org/officeDocument/2006/relationships/hyperlink" Target="https://podminky.urs.cz/item/CS_URS_2024_02/452313141" TargetMode="External"/><Relationship Id="rId42" Type="http://schemas.openxmlformats.org/officeDocument/2006/relationships/hyperlink" Target="https://podminky.urs.cz/item/CS_URS_2024_02/851311131" TargetMode="External"/><Relationship Id="rId47" Type="http://schemas.openxmlformats.org/officeDocument/2006/relationships/hyperlink" Target="https://podminky.urs.cz/item/CS_URS_2024_02/857312122" TargetMode="External"/><Relationship Id="rId50" Type="http://schemas.openxmlformats.org/officeDocument/2006/relationships/hyperlink" Target="https://podminky.urs.cz/item/CS_URS_2024_02/891247111" TargetMode="External"/><Relationship Id="rId55" Type="http://schemas.openxmlformats.org/officeDocument/2006/relationships/hyperlink" Target="https://podminky.urs.cz/item/CS_URS_2024_02/919735114" TargetMode="External"/><Relationship Id="rId7" Type="http://schemas.openxmlformats.org/officeDocument/2006/relationships/hyperlink" Target="https://podminky.urs.cz/item/CS_URS_2024_02/119001401" TargetMode="External"/><Relationship Id="rId12" Type="http://schemas.openxmlformats.org/officeDocument/2006/relationships/hyperlink" Target="https://podminky.urs.cz/item/CS_URS_2024_02/132254204" TargetMode="External"/><Relationship Id="rId17" Type="http://schemas.openxmlformats.org/officeDocument/2006/relationships/hyperlink" Target="https://podminky.urs.cz/item/CS_URS_2024_02/133312821" TargetMode="External"/><Relationship Id="rId25" Type="http://schemas.openxmlformats.org/officeDocument/2006/relationships/hyperlink" Target="https://podminky.urs.cz/item/CS_URS_2024_02/174151101" TargetMode="External"/><Relationship Id="rId33" Type="http://schemas.openxmlformats.org/officeDocument/2006/relationships/hyperlink" Target="https://podminky.urs.cz/item/CS_URS_2024_02/167151101" TargetMode="External"/><Relationship Id="rId38" Type="http://schemas.openxmlformats.org/officeDocument/2006/relationships/hyperlink" Target="https://podminky.urs.cz/item/CS_URS_2024_02/573211112" TargetMode="External"/><Relationship Id="rId46" Type="http://schemas.openxmlformats.org/officeDocument/2006/relationships/hyperlink" Target="https://podminky.urs.cz/item/CS_URS_2024_02/857314122" TargetMode="External"/><Relationship Id="rId59" Type="http://schemas.openxmlformats.org/officeDocument/2006/relationships/drawing" Target="../drawings/drawing6.xml"/><Relationship Id="rId2" Type="http://schemas.openxmlformats.org/officeDocument/2006/relationships/hyperlink" Target="https://podminky.urs.cz/item/CS_URS_2024_02/113107164" TargetMode="External"/><Relationship Id="rId16" Type="http://schemas.openxmlformats.org/officeDocument/2006/relationships/hyperlink" Target="https://podminky.urs.cz/item/CS_URS_2024_02/133212821" TargetMode="External"/><Relationship Id="rId20" Type="http://schemas.openxmlformats.org/officeDocument/2006/relationships/hyperlink" Target="https://podminky.urs.cz/item/CS_URS_2024_02/151101301" TargetMode="External"/><Relationship Id="rId29" Type="http://schemas.openxmlformats.org/officeDocument/2006/relationships/hyperlink" Target="https://podminky.urs.cz/item/CS_URS_2024_02/997013151" TargetMode="External"/><Relationship Id="rId41" Type="http://schemas.openxmlformats.org/officeDocument/2006/relationships/hyperlink" Target="https://podminky.urs.cz/item/CS_URS_2024_02/851241131" TargetMode="External"/><Relationship Id="rId54" Type="http://schemas.openxmlformats.org/officeDocument/2006/relationships/hyperlink" Target="https://podminky.urs.cz/item/CS_URS_2024_02/919735112" TargetMode="External"/><Relationship Id="rId1" Type="http://schemas.openxmlformats.org/officeDocument/2006/relationships/hyperlink" Target="https://podminky.urs.cz/item/CS_URS_2024_02/113107184" TargetMode="External"/><Relationship Id="rId6" Type="http://schemas.openxmlformats.org/officeDocument/2006/relationships/hyperlink" Target="https://podminky.urs.cz/item/CS_URS_2024_02/115101301" TargetMode="External"/><Relationship Id="rId11" Type="http://schemas.openxmlformats.org/officeDocument/2006/relationships/hyperlink" Target="https://podminky.urs.cz/item/CS_URS_2024_02/139001101" TargetMode="External"/><Relationship Id="rId24" Type="http://schemas.openxmlformats.org/officeDocument/2006/relationships/hyperlink" Target="https://podminky.urs.cz/item/CS_URS_2024_02/171251201.1" TargetMode="External"/><Relationship Id="rId32" Type="http://schemas.openxmlformats.org/officeDocument/2006/relationships/hyperlink" Target="https://podminky.urs.cz/item/CS_URS_2024_02/451572111" TargetMode="External"/><Relationship Id="rId37" Type="http://schemas.openxmlformats.org/officeDocument/2006/relationships/hyperlink" Target="https://podminky.urs.cz/item/CS_URS_2024_02/565175101" TargetMode="External"/><Relationship Id="rId40" Type="http://schemas.openxmlformats.org/officeDocument/2006/relationships/hyperlink" Target="https://podminky.urs.cz/item/CS_URS_2024_02/998225111" TargetMode="External"/><Relationship Id="rId45" Type="http://schemas.openxmlformats.org/officeDocument/2006/relationships/hyperlink" Target="https://podminky.urs.cz/item/CS_URS_2024_02/857243131" TargetMode="External"/><Relationship Id="rId53" Type="http://schemas.openxmlformats.org/officeDocument/2006/relationships/hyperlink" Target="https://podminky.urs.cz/item/CS_URS_2024_02/899712111" TargetMode="External"/><Relationship Id="rId58" Type="http://schemas.openxmlformats.org/officeDocument/2006/relationships/hyperlink" Target="https://podminky.urs.cz/item/CS_URS_2024_02/998273102" TargetMode="External"/><Relationship Id="rId5" Type="http://schemas.openxmlformats.org/officeDocument/2006/relationships/hyperlink" Target="https://podminky.urs.cz/item/CS_URS_2024_02/115101201" TargetMode="External"/><Relationship Id="rId15" Type="http://schemas.openxmlformats.org/officeDocument/2006/relationships/hyperlink" Target="https://podminky.urs.cz/item/CS_URS_2024_02/151101111" TargetMode="External"/><Relationship Id="rId23" Type="http://schemas.openxmlformats.org/officeDocument/2006/relationships/hyperlink" Target="https://podminky.urs.cz/item/CS_URS_2024_02/162751135" TargetMode="External"/><Relationship Id="rId28" Type="http://schemas.openxmlformats.org/officeDocument/2006/relationships/hyperlink" Target="https://podminky.urs.cz/item/CS_URS_2024_02/358315114" TargetMode="External"/><Relationship Id="rId36" Type="http://schemas.openxmlformats.org/officeDocument/2006/relationships/hyperlink" Target="https://podminky.urs.cz/item/CS_URS_2024_02/573111115" TargetMode="External"/><Relationship Id="rId49" Type="http://schemas.openxmlformats.org/officeDocument/2006/relationships/hyperlink" Target="https://podminky.urs.cz/item/CS_URS_2024_02/891311112" TargetMode="External"/><Relationship Id="rId57" Type="http://schemas.openxmlformats.org/officeDocument/2006/relationships/hyperlink" Target="https://podminky.urs.cz/item/CS_URS_2024_02/997221569" TargetMode="External"/><Relationship Id="rId10" Type="http://schemas.openxmlformats.org/officeDocument/2006/relationships/hyperlink" Target="https://podminky.urs.cz/item/CS_URS_2024_02/460671112" TargetMode="External"/><Relationship Id="rId19" Type="http://schemas.openxmlformats.org/officeDocument/2006/relationships/hyperlink" Target="https://podminky.urs.cz/item/CS_URS_2024_02/151101211" TargetMode="External"/><Relationship Id="rId31" Type="http://schemas.openxmlformats.org/officeDocument/2006/relationships/hyperlink" Target="https://podminky.urs.cz/item/CS_URS_2024_02/997013509" TargetMode="External"/><Relationship Id="rId44" Type="http://schemas.openxmlformats.org/officeDocument/2006/relationships/hyperlink" Target="https://podminky.urs.cz/item/CS_URS_2024_02/857242122" TargetMode="External"/><Relationship Id="rId52" Type="http://schemas.openxmlformats.org/officeDocument/2006/relationships/hyperlink" Target="https://podminky.urs.cz/item/CS_URS_2024_02/899401113" TargetMode="External"/><Relationship Id="rId4" Type="http://schemas.openxmlformats.org/officeDocument/2006/relationships/hyperlink" Target="https://podminky.urs.cz/item/CS_URS_2024_02/113107173" TargetMode="External"/><Relationship Id="rId9" Type="http://schemas.openxmlformats.org/officeDocument/2006/relationships/hyperlink" Target="https://podminky.urs.cz/item/CS_URS_2024_02/119001421" TargetMode="External"/><Relationship Id="rId14" Type="http://schemas.openxmlformats.org/officeDocument/2006/relationships/hyperlink" Target="https://podminky.urs.cz/item/CS_URS_2024_02/151101101" TargetMode="External"/><Relationship Id="rId22" Type="http://schemas.openxmlformats.org/officeDocument/2006/relationships/hyperlink" Target="https://podminky.urs.cz/item/CS_URS_2024_02/162751115" TargetMode="External"/><Relationship Id="rId27" Type="http://schemas.openxmlformats.org/officeDocument/2006/relationships/hyperlink" Target="https://podminky.urs.cz/item/CS_URS_2024_02/167151111" TargetMode="External"/><Relationship Id="rId30" Type="http://schemas.openxmlformats.org/officeDocument/2006/relationships/hyperlink" Target="https://podminky.urs.cz/item/CS_URS_2024_02/997013501" TargetMode="External"/><Relationship Id="rId35" Type="http://schemas.openxmlformats.org/officeDocument/2006/relationships/hyperlink" Target="https://podminky.urs.cz/item/CS_URS_2024_02/567132115" TargetMode="External"/><Relationship Id="rId43" Type="http://schemas.openxmlformats.org/officeDocument/2006/relationships/hyperlink" Target="https://podminky.urs.cz/item/CS_URS_2024_02/857241131" TargetMode="External"/><Relationship Id="rId48" Type="http://schemas.openxmlformats.org/officeDocument/2006/relationships/hyperlink" Target="https://podminky.urs.cz/item/CS_URS_2024_02/891241112" TargetMode="External"/><Relationship Id="rId56" Type="http://schemas.openxmlformats.org/officeDocument/2006/relationships/hyperlink" Target="https://podminky.urs.cz/item/CS_URS_2024_02/997221561" TargetMode="External"/><Relationship Id="rId8" Type="http://schemas.openxmlformats.org/officeDocument/2006/relationships/hyperlink" Target="https://podminky.urs.cz/item/CS_URS_2024_02/119001411" TargetMode="External"/><Relationship Id="rId51" Type="http://schemas.openxmlformats.org/officeDocument/2006/relationships/hyperlink" Target="https://podminky.urs.cz/item/CS_URS_2024_02/899401112" TargetMode="External"/><Relationship Id="rId3" Type="http://schemas.openxmlformats.org/officeDocument/2006/relationships/hyperlink" Target="https://podminky.urs.cz/item/CS_URS_2024_02/113107182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460671112" TargetMode="External"/><Relationship Id="rId18" Type="http://schemas.openxmlformats.org/officeDocument/2006/relationships/hyperlink" Target="https://podminky.urs.cz/item/CS_URS_2024_02/151101101" TargetMode="External"/><Relationship Id="rId26" Type="http://schemas.openxmlformats.org/officeDocument/2006/relationships/hyperlink" Target="https://podminky.urs.cz/item/CS_URS_2024_02/162351103" TargetMode="External"/><Relationship Id="rId39" Type="http://schemas.openxmlformats.org/officeDocument/2006/relationships/hyperlink" Target="https://podminky.urs.cz/item/CS_URS_2024_02/581121115" TargetMode="External"/><Relationship Id="rId21" Type="http://schemas.openxmlformats.org/officeDocument/2006/relationships/hyperlink" Target="https://podminky.urs.cz/item/CS_URS_2024_02/162751135" TargetMode="External"/><Relationship Id="rId34" Type="http://schemas.openxmlformats.org/officeDocument/2006/relationships/hyperlink" Target="https://podminky.urs.cz/item/CS_URS_2024_02/997013509" TargetMode="External"/><Relationship Id="rId42" Type="http://schemas.openxmlformats.org/officeDocument/2006/relationships/hyperlink" Target="https://podminky.urs.cz/item/CS_URS_2024_02/998225111" TargetMode="External"/><Relationship Id="rId47" Type="http://schemas.openxmlformats.org/officeDocument/2006/relationships/hyperlink" Target="https://podminky.urs.cz/item/CS_URS_2024_02/916331112" TargetMode="External"/><Relationship Id="rId50" Type="http://schemas.openxmlformats.org/officeDocument/2006/relationships/hyperlink" Target="https://podminky.urs.cz/item/CS_URS_2024_02/919735112" TargetMode="External"/><Relationship Id="rId55" Type="http://schemas.openxmlformats.org/officeDocument/2006/relationships/hyperlink" Target="https://podminky.urs.cz/item/CS_URS_2024_02/998276101" TargetMode="External"/><Relationship Id="rId7" Type="http://schemas.openxmlformats.org/officeDocument/2006/relationships/hyperlink" Target="https://podminky.urs.cz/item/CS_URS_2024_02/113107133" TargetMode="External"/><Relationship Id="rId12" Type="http://schemas.openxmlformats.org/officeDocument/2006/relationships/hyperlink" Target="https://podminky.urs.cz/item/CS_URS_2024_02/119001421" TargetMode="External"/><Relationship Id="rId17" Type="http://schemas.openxmlformats.org/officeDocument/2006/relationships/hyperlink" Target="https://podminky.urs.cz/item/CS_URS_2024_02/132351254" TargetMode="External"/><Relationship Id="rId25" Type="http://schemas.openxmlformats.org/officeDocument/2006/relationships/hyperlink" Target="https://podminky.urs.cz/item/CS_URS_2024_02/167151111" TargetMode="External"/><Relationship Id="rId33" Type="http://schemas.openxmlformats.org/officeDocument/2006/relationships/hyperlink" Target="https://podminky.urs.cz/item/CS_URS_2024_02/997013501" TargetMode="External"/><Relationship Id="rId38" Type="http://schemas.openxmlformats.org/officeDocument/2006/relationships/hyperlink" Target="https://podminky.urs.cz/item/CS_URS_2024_02/564851111" TargetMode="External"/><Relationship Id="rId46" Type="http://schemas.openxmlformats.org/officeDocument/2006/relationships/hyperlink" Target="https://podminky.urs.cz/item/CS_URS_2024_01/899712111" TargetMode="External"/><Relationship Id="rId2" Type="http://schemas.openxmlformats.org/officeDocument/2006/relationships/hyperlink" Target="https://podminky.urs.cz/item/CS_URS_2024_02/113106123" TargetMode="External"/><Relationship Id="rId16" Type="http://schemas.openxmlformats.org/officeDocument/2006/relationships/hyperlink" Target="https://podminky.urs.cz/item/CS_URS_2024_02/132254204" TargetMode="External"/><Relationship Id="rId20" Type="http://schemas.openxmlformats.org/officeDocument/2006/relationships/hyperlink" Target="https://podminky.urs.cz/item/CS_URS_2024_02/162751115" TargetMode="External"/><Relationship Id="rId29" Type="http://schemas.openxmlformats.org/officeDocument/2006/relationships/hyperlink" Target="https://podminky.urs.cz/item/CS_URS_2024_02/358315114" TargetMode="External"/><Relationship Id="rId41" Type="http://schemas.openxmlformats.org/officeDocument/2006/relationships/hyperlink" Target="https://podminky.urs.cz/item/CS_URS_2024_02/596811120" TargetMode="External"/><Relationship Id="rId54" Type="http://schemas.openxmlformats.org/officeDocument/2006/relationships/hyperlink" Target="https://podminky.urs.cz/item/CS_URS_2024_02/997221569" TargetMode="External"/><Relationship Id="rId1" Type="http://schemas.openxmlformats.org/officeDocument/2006/relationships/hyperlink" Target="https://podminky.urs.cz/item/CS_URS_2024_02/113106121" TargetMode="External"/><Relationship Id="rId6" Type="http://schemas.openxmlformats.org/officeDocument/2006/relationships/hyperlink" Target="https://podminky.urs.cz/item/CS_URS_2024_02/113107142" TargetMode="External"/><Relationship Id="rId11" Type="http://schemas.openxmlformats.org/officeDocument/2006/relationships/hyperlink" Target="https://podminky.urs.cz/item/CS_URS_2024_02/119001401" TargetMode="External"/><Relationship Id="rId24" Type="http://schemas.openxmlformats.org/officeDocument/2006/relationships/hyperlink" Target="https://podminky.urs.cz/item/CS_URS_2024_02/175111101" TargetMode="External"/><Relationship Id="rId32" Type="http://schemas.openxmlformats.org/officeDocument/2006/relationships/hyperlink" Target="https://podminky.urs.cz/item/CS_URS_2024_02/997013151" TargetMode="External"/><Relationship Id="rId37" Type="http://schemas.openxmlformats.org/officeDocument/2006/relationships/hyperlink" Target="https://podminky.urs.cz/item/CS_URS_2024_02/162351103" TargetMode="External"/><Relationship Id="rId40" Type="http://schemas.openxmlformats.org/officeDocument/2006/relationships/hyperlink" Target="https://podminky.urs.cz/item/CS_URS_2024_02/596211112" TargetMode="External"/><Relationship Id="rId45" Type="http://schemas.openxmlformats.org/officeDocument/2006/relationships/hyperlink" Target="https://podminky.urs.cz/item/CS_URS_2024_02/899401111.1" TargetMode="External"/><Relationship Id="rId53" Type="http://schemas.openxmlformats.org/officeDocument/2006/relationships/hyperlink" Target="https://podminky.urs.cz/item/CS_URS_2024_02/997221561" TargetMode="External"/><Relationship Id="rId5" Type="http://schemas.openxmlformats.org/officeDocument/2006/relationships/hyperlink" Target="https://podminky.urs.cz/item/CS_URS_2024_02/113107131" TargetMode="External"/><Relationship Id="rId15" Type="http://schemas.openxmlformats.org/officeDocument/2006/relationships/hyperlink" Target="https://podminky.urs.cz/item/CS_URS_2024_02/139001101" TargetMode="External"/><Relationship Id="rId23" Type="http://schemas.openxmlformats.org/officeDocument/2006/relationships/hyperlink" Target="https://podminky.urs.cz/item/CS_URS_2024_02/174151101.1" TargetMode="External"/><Relationship Id="rId28" Type="http://schemas.openxmlformats.org/officeDocument/2006/relationships/hyperlink" Target="https://podminky.urs.cz/item/CS_URS_2024_02/181411131" TargetMode="External"/><Relationship Id="rId36" Type="http://schemas.openxmlformats.org/officeDocument/2006/relationships/hyperlink" Target="https://podminky.urs.cz/item/CS_URS_2024_02/167151101" TargetMode="External"/><Relationship Id="rId49" Type="http://schemas.openxmlformats.org/officeDocument/2006/relationships/hyperlink" Target="https://podminky.urs.cz/item/CS_URS_2024_02/979051111" TargetMode="External"/><Relationship Id="rId57" Type="http://schemas.openxmlformats.org/officeDocument/2006/relationships/drawing" Target="../drawings/drawing7.xml"/><Relationship Id="rId10" Type="http://schemas.openxmlformats.org/officeDocument/2006/relationships/hyperlink" Target="https://podminky.urs.cz/item/CS_URS_2024_02/113202111" TargetMode="External"/><Relationship Id="rId19" Type="http://schemas.openxmlformats.org/officeDocument/2006/relationships/hyperlink" Target="https://podminky.urs.cz/item/CS_URS_2024_02/151101111" TargetMode="External"/><Relationship Id="rId31" Type="http://schemas.openxmlformats.org/officeDocument/2006/relationships/hyperlink" Target="https://podminky.urs.cz/item/CS_URS_2024_02/971042261" TargetMode="External"/><Relationship Id="rId44" Type="http://schemas.openxmlformats.org/officeDocument/2006/relationships/hyperlink" Target="https://podminky.urs.cz/item/CS_URS_2024_02/891269111" TargetMode="External"/><Relationship Id="rId52" Type="http://schemas.openxmlformats.org/officeDocument/2006/relationships/hyperlink" Target="https://podminky.urs.cz/item/CS_URS_2024_02/919735123" TargetMode="External"/><Relationship Id="rId4" Type="http://schemas.openxmlformats.org/officeDocument/2006/relationships/hyperlink" Target="https://podminky.urs.cz/item/CS_URS_2024_02/113107122" TargetMode="External"/><Relationship Id="rId9" Type="http://schemas.openxmlformats.org/officeDocument/2006/relationships/hyperlink" Target="https://podminky.urs.cz/item/CS_URS_2024_02/113107124" TargetMode="External"/><Relationship Id="rId14" Type="http://schemas.openxmlformats.org/officeDocument/2006/relationships/hyperlink" Target="https://podminky.urs.cz/item/CS_URS_2024_02/121112003" TargetMode="External"/><Relationship Id="rId22" Type="http://schemas.openxmlformats.org/officeDocument/2006/relationships/hyperlink" Target="https://podminky.urs.cz/item/CS_URS_2024_02/171251201.1" TargetMode="External"/><Relationship Id="rId27" Type="http://schemas.openxmlformats.org/officeDocument/2006/relationships/hyperlink" Target="https://podminky.urs.cz/item/CS_URS_2024_02/181311103.1" TargetMode="External"/><Relationship Id="rId30" Type="http://schemas.openxmlformats.org/officeDocument/2006/relationships/hyperlink" Target="https://podminky.urs.cz/item/CS_URS_2024_02/971033261" TargetMode="External"/><Relationship Id="rId35" Type="http://schemas.openxmlformats.org/officeDocument/2006/relationships/hyperlink" Target="https://podminky.urs.cz/item/CS_URS_2024_02/451572111" TargetMode="External"/><Relationship Id="rId43" Type="http://schemas.openxmlformats.org/officeDocument/2006/relationships/hyperlink" Target="https://podminky.urs.cz/item/CS_URS_2024_02/871161141" TargetMode="External"/><Relationship Id="rId48" Type="http://schemas.openxmlformats.org/officeDocument/2006/relationships/hyperlink" Target="https://podminky.urs.cz/item/CS_URS_2024_02/979051121" TargetMode="External"/><Relationship Id="rId56" Type="http://schemas.openxmlformats.org/officeDocument/2006/relationships/hyperlink" Target="https://podminky.urs.cz/item/CS_URS_2024_02/722260923" TargetMode="External"/><Relationship Id="rId8" Type="http://schemas.openxmlformats.org/officeDocument/2006/relationships/hyperlink" Target="https://podminky.urs.cz/item/CS_URS_2024_02/113107144" TargetMode="External"/><Relationship Id="rId51" Type="http://schemas.openxmlformats.org/officeDocument/2006/relationships/hyperlink" Target="https://podminky.urs.cz/item/CS_URS_2024_02/919735114" TargetMode="External"/><Relationship Id="rId3" Type="http://schemas.openxmlformats.org/officeDocument/2006/relationships/hyperlink" Target="https://podminky.urs.cz/item/CS_URS_2024_02/11310712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51101201" TargetMode="External"/><Relationship Id="rId13" Type="http://schemas.openxmlformats.org/officeDocument/2006/relationships/hyperlink" Target="https://podminky.urs.cz/item/CS_URS_2024_02/162751135" TargetMode="External"/><Relationship Id="rId18" Type="http://schemas.openxmlformats.org/officeDocument/2006/relationships/hyperlink" Target="https://podminky.urs.cz/item/CS_URS_2024_02/358315114" TargetMode="External"/><Relationship Id="rId26" Type="http://schemas.openxmlformats.org/officeDocument/2006/relationships/hyperlink" Target="https://podminky.urs.cz/item/CS_URS_2024_02/452111111" TargetMode="External"/><Relationship Id="rId3" Type="http://schemas.openxmlformats.org/officeDocument/2006/relationships/hyperlink" Target="https://podminky.urs.cz/item/CS_URS_2024_02/131351202" TargetMode="External"/><Relationship Id="rId21" Type="http://schemas.openxmlformats.org/officeDocument/2006/relationships/hyperlink" Target="https://podminky.urs.cz/item/CS_URS_2024_02/997013501" TargetMode="External"/><Relationship Id="rId7" Type="http://schemas.openxmlformats.org/officeDocument/2006/relationships/hyperlink" Target="https://podminky.urs.cz/item/CS_URS_2024_02/151101111" TargetMode="External"/><Relationship Id="rId12" Type="http://schemas.openxmlformats.org/officeDocument/2006/relationships/hyperlink" Target="https://podminky.urs.cz/item/CS_URS_2024_02/162751115" TargetMode="External"/><Relationship Id="rId17" Type="http://schemas.openxmlformats.org/officeDocument/2006/relationships/hyperlink" Target="https://podminky.urs.cz/item/CS_URS_2024_02/162351103.1" TargetMode="External"/><Relationship Id="rId25" Type="http://schemas.openxmlformats.org/officeDocument/2006/relationships/hyperlink" Target="https://podminky.urs.cz/item/CS_URS_2024_02/162351103" TargetMode="External"/><Relationship Id="rId2" Type="http://schemas.openxmlformats.org/officeDocument/2006/relationships/hyperlink" Target="https://podminky.urs.cz/item/CS_URS_2024_02/131251202" TargetMode="External"/><Relationship Id="rId16" Type="http://schemas.openxmlformats.org/officeDocument/2006/relationships/hyperlink" Target="https://podminky.urs.cz/item/CS_URS_2024_02/167151111" TargetMode="External"/><Relationship Id="rId20" Type="http://schemas.openxmlformats.org/officeDocument/2006/relationships/hyperlink" Target="https://podminky.urs.cz/item/CS_URS_2024_02/997013151" TargetMode="External"/><Relationship Id="rId29" Type="http://schemas.openxmlformats.org/officeDocument/2006/relationships/hyperlink" Target="https://podminky.urs.cz/item/CS_URS_2024_02/837312221" TargetMode="External"/><Relationship Id="rId1" Type="http://schemas.openxmlformats.org/officeDocument/2006/relationships/hyperlink" Target="https://podminky.urs.cz/item/CS_URS_2024_02/139001101" TargetMode="External"/><Relationship Id="rId6" Type="http://schemas.openxmlformats.org/officeDocument/2006/relationships/hyperlink" Target="https://podminky.urs.cz/item/CS_URS_2024_02/151101101" TargetMode="External"/><Relationship Id="rId11" Type="http://schemas.openxmlformats.org/officeDocument/2006/relationships/hyperlink" Target="https://podminky.urs.cz/item/CS_URS_2024_02/151101311" TargetMode="External"/><Relationship Id="rId24" Type="http://schemas.openxmlformats.org/officeDocument/2006/relationships/hyperlink" Target="https://podminky.urs.cz/item/CS_URS_2024_02/167151101" TargetMode="External"/><Relationship Id="rId32" Type="http://schemas.openxmlformats.org/officeDocument/2006/relationships/drawing" Target="../drawings/drawing8.xml"/><Relationship Id="rId5" Type="http://schemas.openxmlformats.org/officeDocument/2006/relationships/hyperlink" Target="https://podminky.urs.cz/item/CS_URS_2024_02/132354203" TargetMode="External"/><Relationship Id="rId15" Type="http://schemas.openxmlformats.org/officeDocument/2006/relationships/hyperlink" Target="https://podminky.urs.cz/item/CS_URS_2024_02/174151101" TargetMode="External"/><Relationship Id="rId23" Type="http://schemas.openxmlformats.org/officeDocument/2006/relationships/hyperlink" Target="https://podminky.urs.cz/item/CS_URS_2024_02/451572111" TargetMode="External"/><Relationship Id="rId28" Type="http://schemas.openxmlformats.org/officeDocument/2006/relationships/hyperlink" Target="https://podminky.urs.cz/item/CS_URS_2024_02/831312121" TargetMode="External"/><Relationship Id="rId10" Type="http://schemas.openxmlformats.org/officeDocument/2006/relationships/hyperlink" Target="https://podminky.urs.cz/item/CS_URS_2024_02/151101301" TargetMode="External"/><Relationship Id="rId19" Type="http://schemas.openxmlformats.org/officeDocument/2006/relationships/hyperlink" Target="https://podminky.urs.cz/item/CS_URS_2024_02/899102211" TargetMode="External"/><Relationship Id="rId31" Type="http://schemas.openxmlformats.org/officeDocument/2006/relationships/hyperlink" Target="https://podminky.urs.cz/item/CS_URS_2024_02/998275101" TargetMode="External"/><Relationship Id="rId4" Type="http://schemas.openxmlformats.org/officeDocument/2006/relationships/hyperlink" Target="https://podminky.urs.cz/item/CS_URS_2024_02/132254203" TargetMode="External"/><Relationship Id="rId9" Type="http://schemas.openxmlformats.org/officeDocument/2006/relationships/hyperlink" Target="https://podminky.urs.cz/item/CS_URS_2024_02/151101211" TargetMode="External"/><Relationship Id="rId14" Type="http://schemas.openxmlformats.org/officeDocument/2006/relationships/hyperlink" Target="https://podminky.urs.cz/item/CS_URS_2024_02/171251201.1" TargetMode="External"/><Relationship Id="rId22" Type="http://schemas.openxmlformats.org/officeDocument/2006/relationships/hyperlink" Target="https://podminky.urs.cz/item/CS_URS_2024_02/997013509.1" TargetMode="External"/><Relationship Id="rId27" Type="http://schemas.openxmlformats.org/officeDocument/2006/relationships/hyperlink" Target="https://podminky.urs.cz/item/CS_URS_2024_02/452311131" TargetMode="External"/><Relationship Id="rId30" Type="http://schemas.openxmlformats.org/officeDocument/2006/relationships/hyperlink" Target="https://podminky.urs.cz/item/CS_URS_2024_02/89962314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311103" TargetMode="External"/><Relationship Id="rId13" Type="http://schemas.openxmlformats.org/officeDocument/2006/relationships/hyperlink" Target="https://podminky.urs.cz/item/CS_URS_2024_02/181951112" TargetMode="External"/><Relationship Id="rId18" Type="http://schemas.openxmlformats.org/officeDocument/2006/relationships/hyperlink" Target="https://podminky.urs.cz/item/CS_URS_2024_02/113202111" TargetMode="External"/><Relationship Id="rId26" Type="http://schemas.openxmlformats.org/officeDocument/2006/relationships/hyperlink" Target="https://podminky.urs.cz/item/CS_URS_2024_02/997221569" TargetMode="External"/><Relationship Id="rId3" Type="http://schemas.openxmlformats.org/officeDocument/2006/relationships/hyperlink" Target="https://podminky.urs.cz/item/CS_URS_2024_02/132212111" TargetMode="External"/><Relationship Id="rId21" Type="http://schemas.openxmlformats.org/officeDocument/2006/relationships/hyperlink" Target="https://podminky.urs.cz/item/CS_URS_2024_02/564861111" TargetMode="External"/><Relationship Id="rId7" Type="http://schemas.openxmlformats.org/officeDocument/2006/relationships/hyperlink" Target="https://podminky.urs.cz/item/CS_URS_2024_02/171251201.1" TargetMode="External"/><Relationship Id="rId12" Type="http://schemas.openxmlformats.org/officeDocument/2006/relationships/hyperlink" Target="https://podminky.urs.cz/item/CS_URS_2024_02/181951111" TargetMode="External"/><Relationship Id="rId17" Type="http://schemas.openxmlformats.org/officeDocument/2006/relationships/hyperlink" Target="https://podminky.urs.cz/item/CS_URS_2024_02/113106161" TargetMode="External"/><Relationship Id="rId25" Type="http://schemas.openxmlformats.org/officeDocument/2006/relationships/hyperlink" Target="https://podminky.urs.cz/item/CS_URS_2024_02/997221561" TargetMode="External"/><Relationship Id="rId2" Type="http://schemas.openxmlformats.org/officeDocument/2006/relationships/hyperlink" Target="https://podminky.urs.cz/item/CS_URS_2024_02/122452204" TargetMode="External"/><Relationship Id="rId16" Type="http://schemas.openxmlformats.org/officeDocument/2006/relationships/hyperlink" Target="https://podminky.urs.cz/item/CS_URS_2024_02/113106121" TargetMode="External"/><Relationship Id="rId20" Type="http://schemas.openxmlformats.org/officeDocument/2006/relationships/hyperlink" Target="https://podminky.urs.cz/item/CS_URS_2024_02/564851111" TargetMode="External"/><Relationship Id="rId1" Type="http://schemas.openxmlformats.org/officeDocument/2006/relationships/hyperlink" Target="https://podminky.urs.cz/item/CS_URS_2024_02/122252204" TargetMode="External"/><Relationship Id="rId6" Type="http://schemas.openxmlformats.org/officeDocument/2006/relationships/hyperlink" Target="https://podminky.urs.cz/item/CS_URS_2024_02/162751135" TargetMode="External"/><Relationship Id="rId11" Type="http://schemas.openxmlformats.org/officeDocument/2006/relationships/hyperlink" Target="https://podminky.urs.cz/item/CS_URS_2024_02/181411131" TargetMode="External"/><Relationship Id="rId24" Type="http://schemas.openxmlformats.org/officeDocument/2006/relationships/hyperlink" Target="https://podminky.urs.cz/item/CS_URS_2024_02/596212220" TargetMode="External"/><Relationship Id="rId5" Type="http://schemas.openxmlformats.org/officeDocument/2006/relationships/hyperlink" Target="https://podminky.urs.cz/item/CS_URS_2024_02/162751115" TargetMode="External"/><Relationship Id="rId15" Type="http://schemas.openxmlformats.org/officeDocument/2006/relationships/hyperlink" Target="https://podminky.urs.cz/item/CS_URS_2024_02/113107163" TargetMode="External"/><Relationship Id="rId23" Type="http://schemas.openxmlformats.org/officeDocument/2006/relationships/hyperlink" Target="https://podminky.urs.cz/item/CS_URS_2024_02/596211122" TargetMode="External"/><Relationship Id="rId28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2/162351103" TargetMode="External"/><Relationship Id="rId19" Type="http://schemas.openxmlformats.org/officeDocument/2006/relationships/hyperlink" Target="https://podminky.urs.cz/item/CS_URS_2024_02/564831111" TargetMode="External"/><Relationship Id="rId4" Type="http://schemas.openxmlformats.org/officeDocument/2006/relationships/hyperlink" Target="https://podminky.urs.cz/item/CS_URS_2024_02/132312111" TargetMode="External"/><Relationship Id="rId9" Type="http://schemas.openxmlformats.org/officeDocument/2006/relationships/hyperlink" Target="https://podminky.urs.cz/item/CS_URS_2024_02/167151101" TargetMode="External"/><Relationship Id="rId14" Type="http://schemas.openxmlformats.org/officeDocument/2006/relationships/hyperlink" Target="https://podminky.urs.cz/item/CS_URS_2024_02/181951114" TargetMode="External"/><Relationship Id="rId22" Type="http://schemas.openxmlformats.org/officeDocument/2006/relationships/hyperlink" Target="https://podminky.urs.cz/item/CS_URS_2024_02/567122114" TargetMode="External"/><Relationship Id="rId27" Type="http://schemas.openxmlformats.org/officeDocument/2006/relationships/hyperlink" Target="https://podminky.urs.cz/item/CS_URS_2024_02/9982230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951112" TargetMode="External"/><Relationship Id="rId13" Type="http://schemas.openxmlformats.org/officeDocument/2006/relationships/hyperlink" Target="https://podminky.urs.cz/item/CS_URS_2024_02/113107244" TargetMode="External"/><Relationship Id="rId18" Type="http://schemas.openxmlformats.org/officeDocument/2006/relationships/hyperlink" Target="https://podminky.urs.cz/item/CS_URS_2024_02/122252205" TargetMode="External"/><Relationship Id="rId26" Type="http://schemas.openxmlformats.org/officeDocument/2006/relationships/hyperlink" Target="https://podminky.urs.cz/item/CS_URS_2024_02/212755214" TargetMode="External"/><Relationship Id="rId39" Type="http://schemas.openxmlformats.org/officeDocument/2006/relationships/hyperlink" Target="https://podminky.urs.cz/item/CS_URS_2024_02/997221561" TargetMode="External"/><Relationship Id="rId3" Type="http://schemas.openxmlformats.org/officeDocument/2006/relationships/hyperlink" Target="https://podminky.urs.cz/item/CS_URS_2024_02/132251102" TargetMode="External"/><Relationship Id="rId21" Type="http://schemas.openxmlformats.org/officeDocument/2006/relationships/hyperlink" Target="https://podminky.urs.cz/item/CS_URS_2024_02/919735111" TargetMode="External"/><Relationship Id="rId34" Type="http://schemas.openxmlformats.org/officeDocument/2006/relationships/hyperlink" Target="https://podminky.urs.cz/item/CS_URS_2024_02/596212224" TargetMode="External"/><Relationship Id="rId42" Type="http://schemas.openxmlformats.org/officeDocument/2006/relationships/drawing" Target="../drawings/drawing10.xml"/><Relationship Id="rId7" Type="http://schemas.openxmlformats.org/officeDocument/2006/relationships/hyperlink" Target="https://podminky.urs.cz/item/CS_URS_2024_02/171251201.1" TargetMode="External"/><Relationship Id="rId12" Type="http://schemas.openxmlformats.org/officeDocument/2006/relationships/hyperlink" Target="https://podminky.urs.cz/item/CS_URS_2024_02/113107242" TargetMode="External"/><Relationship Id="rId17" Type="http://schemas.openxmlformats.org/officeDocument/2006/relationships/hyperlink" Target="https://podminky.urs.cz/item/CS_URS_2024_02/113202111" TargetMode="External"/><Relationship Id="rId25" Type="http://schemas.openxmlformats.org/officeDocument/2006/relationships/hyperlink" Target="https://podminky.urs.cz/item/CS_URS_2024_02/212312111" TargetMode="External"/><Relationship Id="rId33" Type="http://schemas.openxmlformats.org/officeDocument/2006/relationships/hyperlink" Target="https://podminky.urs.cz/item/CS_URS_2024_02/596212223" TargetMode="External"/><Relationship Id="rId38" Type="http://schemas.openxmlformats.org/officeDocument/2006/relationships/hyperlink" Target="https://podminky.urs.cz/item/CS_URS_2024_02/915231112" TargetMode="External"/><Relationship Id="rId2" Type="http://schemas.openxmlformats.org/officeDocument/2006/relationships/hyperlink" Target="https://podminky.urs.cz/item/CS_URS_2024_02/122452203" TargetMode="External"/><Relationship Id="rId16" Type="http://schemas.openxmlformats.org/officeDocument/2006/relationships/hyperlink" Target="https://podminky.urs.cz/item/CS_URS_2024_02/113154518" TargetMode="External"/><Relationship Id="rId20" Type="http://schemas.openxmlformats.org/officeDocument/2006/relationships/hyperlink" Target="https://podminky.urs.cz/item/CS_URS_2024_02/171251201.1" TargetMode="External"/><Relationship Id="rId29" Type="http://schemas.openxmlformats.org/officeDocument/2006/relationships/hyperlink" Target="https://podminky.urs.cz/item/CS_URS_2024_02/567122114" TargetMode="External"/><Relationship Id="rId41" Type="http://schemas.openxmlformats.org/officeDocument/2006/relationships/hyperlink" Target="https://podminky.urs.cz/item/CS_URS_2024_02/998225111" TargetMode="External"/><Relationship Id="rId1" Type="http://schemas.openxmlformats.org/officeDocument/2006/relationships/hyperlink" Target="https://podminky.urs.cz/item/CS_URS_2024_02/122252203" TargetMode="External"/><Relationship Id="rId6" Type="http://schemas.openxmlformats.org/officeDocument/2006/relationships/hyperlink" Target="https://podminky.urs.cz/item/CS_URS_2024_02/162751135" TargetMode="External"/><Relationship Id="rId11" Type="http://schemas.openxmlformats.org/officeDocument/2006/relationships/hyperlink" Target="https://podminky.urs.cz/item/CS_URS_2024_02/113107224" TargetMode="External"/><Relationship Id="rId24" Type="http://schemas.openxmlformats.org/officeDocument/2006/relationships/hyperlink" Target="https://podminky.urs.cz/item/CS_URS_2024_02/162351103" TargetMode="External"/><Relationship Id="rId32" Type="http://schemas.openxmlformats.org/officeDocument/2006/relationships/hyperlink" Target="https://podminky.urs.cz/item/CS_URS_2024_02/919735124" TargetMode="External"/><Relationship Id="rId37" Type="http://schemas.openxmlformats.org/officeDocument/2006/relationships/hyperlink" Target="https://podminky.urs.cz/item/CS_URS_2024_02/915111116" TargetMode="External"/><Relationship Id="rId40" Type="http://schemas.openxmlformats.org/officeDocument/2006/relationships/hyperlink" Target="https://podminky.urs.cz/item/CS_URS_2024_02/997221569" TargetMode="External"/><Relationship Id="rId5" Type="http://schemas.openxmlformats.org/officeDocument/2006/relationships/hyperlink" Target="https://podminky.urs.cz/item/CS_URS_2024_02/162751115" TargetMode="External"/><Relationship Id="rId15" Type="http://schemas.openxmlformats.org/officeDocument/2006/relationships/hyperlink" Target="https://podminky.urs.cz/item/CS_URS_2024_02/113154513" TargetMode="External"/><Relationship Id="rId23" Type="http://schemas.openxmlformats.org/officeDocument/2006/relationships/hyperlink" Target="https://podminky.urs.cz/item/CS_URS_2024_02/167151101" TargetMode="External"/><Relationship Id="rId28" Type="http://schemas.openxmlformats.org/officeDocument/2006/relationships/hyperlink" Target="https://podminky.urs.cz/item/CS_URS_2024_02/567132113" TargetMode="External"/><Relationship Id="rId36" Type="http://schemas.openxmlformats.org/officeDocument/2006/relationships/hyperlink" Target="https://podminky.urs.cz/item/CS_URS_2024_02/914511111" TargetMode="External"/><Relationship Id="rId10" Type="http://schemas.openxmlformats.org/officeDocument/2006/relationships/hyperlink" Target="https://podminky.urs.cz/item/CS_URS_2024_02/113107223" TargetMode="External"/><Relationship Id="rId19" Type="http://schemas.openxmlformats.org/officeDocument/2006/relationships/hyperlink" Target="https://podminky.urs.cz/item/CS_URS_2024_02/162751115" TargetMode="External"/><Relationship Id="rId31" Type="http://schemas.openxmlformats.org/officeDocument/2006/relationships/hyperlink" Target="https://podminky.urs.cz/item/CS_URS_2024_02/573211112" TargetMode="External"/><Relationship Id="rId4" Type="http://schemas.openxmlformats.org/officeDocument/2006/relationships/hyperlink" Target="https://podminky.urs.cz/item/CS_URS_2024_02/132351102" TargetMode="External"/><Relationship Id="rId9" Type="http://schemas.openxmlformats.org/officeDocument/2006/relationships/hyperlink" Target="https://podminky.urs.cz/item/CS_URS_2024_02/181951114" TargetMode="External"/><Relationship Id="rId14" Type="http://schemas.openxmlformats.org/officeDocument/2006/relationships/hyperlink" Target="https://podminky.urs.cz/item/CS_URS_2024_02/113107233" TargetMode="External"/><Relationship Id="rId22" Type="http://schemas.openxmlformats.org/officeDocument/2006/relationships/hyperlink" Target="https://podminky.urs.cz/item/CS_URS_2024_02/211561111" TargetMode="External"/><Relationship Id="rId27" Type="http://schemas.openxmlformats.org/officeDocument/2006/relationships/hyperlink" Target="https://podminky.urs.cz/item/CS_URS_2024_02/564861111" TargetMode="External"/><Relationship Id="rId30" Type="http://schemas.openxmlformats.org/officeDocument/2006/relationships/hyperlink" Target="https://podminky.urs.cz/item/CS_URS_2024_02/573111111" TargetMode="External"/><Relationship Id="rId35" Type="http://schemas.openxmlformats.org/officeDocument/2006/relationships/hyperlink" Target="https://podminky.urs.cz/item/CS_URS_2024_02/91411111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topLeftCell="A28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00" t="s">
        <v>6</v>
      </c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20" t="s">
        <v>7</v>
      </c>
      <c r="BT2" s="20" t="s">
        <v>8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pans="1:74" s="1" customFormat="1" ht="24.95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pans="1:74" s="1" customFormat="1" ht="12" customHeight="1">
      <c r="B5" s="23"/>
      <c r="D5" s="27" t="s">
        <v>14</v>
      </c>
      <c r="K5" s="312" t="s">
        <v>15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3"/>
      <c r="BE5" s="309" t="s">
        <v>16</v>
      </c>
      <c r="BS5" s="20" t="s">
        <v>7</v>
      </c>
    </row>
    <row r="6" spans="1:74" s="1" customFormat="1" ht="36.950000000000003" customHeight="1">
      <c r="B6" s="23"/>
      <c r="D6" s="29" t="s">
        <v>17</v>
      </c>
      <c r="K6" s="313" t="s">
        <v>18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3"/>
      <c r="BE6" s="310"/>
      <c r="BS6" s="20" t="s">
        <v>7</v>
      </c>
    </row>
    <row r="7" spans="1:74" s="1" customFormat="1" ht="12" customHeight="1">
      <c r="B7" s="23"/>
      <c r="D7" s="30" t="s">
        <v>19</v>
      </c>
      <c r="K7" s="28" t="s">
        <v>3</v>
      </c>
      <c r="AK7" s="30" t="s">
        <v>20</v>
      </c>
      <c r="AN7" s="28" t="s">
        <v>3</v>
      </c>
      <c r="AR7" s="23"/>
      <c r="BE7" s="310"/>
      <c r="BS7" s="20" t="s">
        <v>7</v>
      </c>
    </row>
    <row r="8" spans="1:74" s="1" customFormat="1" ht="12" customHeight="1">
      <c r="B8" s="23"/>
      <c r="D8" s="30" t="s">
        <v>21</v>
      </c>
      <c r="K8" s="28" t="s">
        <v>22</v>
      </c>
      <c r="AK8" s="30" t="s">
        <v>23</v>
      </c>
      <c r="AN8" s="31"/>
      <c r="AR8" s="23"/>
      <c r="BE8" s="310"/>
      <c r="BS8" s="20" t="s">
        <v>7</v>
      </c>
    </row>
    <row r="9" spans="1:74" s="1" customFormat="1" ht="14.45" customHeight="1">
      <c r="B9" s="23"/>
      <c r="AR9" s="23"/>
      <c r="BE9" s="310"/>
      <c r="BS9" s="20" t="s">
        <v>7</v>
      </c>
    </row>
    <row r="10" spans="1:74" s="1" customFormat="1" ht="12" customHeight="1">
      <c r="B10" s="23"/>
      <c r="D10" s="30" t="s">
        <v>24</v>
      </c>
      <c r="AK10" s="30" t="s">
        <v>25</v>
      </c>
      <c r="AN10" s="28" t="s">
        <v>26</v>
      </c>
      <c r="AR10" s="23"/>
      <c r="BE10" s="310"/>
      <c r="BS10" s="20" t="s">
        <v>7</v>
      </c>
    </row>
    <row r="11" spans="1:74" s="1" customFormat="1" ht="18.399999999999999" customHeight="1">
      <c r="B11" s="23"/>
      <c r="E11" s="28" t="s">
        <v>27</v>
      </c>
      <c r="AK11" s="30" t="s">
        <v>28</v>
      </c>
      <c r="AN11" s="28" t="s">
        <v>29</v>
      </c>
      <c r="AR11" s="23"/>
      <c r="BE11" s="310"/>
      <c r="BS11" s="20" t="s">
        <v>7</v>
      </c>
    </row>
    <row r="12" spans="1:74" s="1" customFormat="1" ht="6.95" customHeight="1">
      <c r="B12" s="23"/>
      <c r="AR12" s="23"/>
      <c r="BE12" s="310"/>
      <c r="BS12" s="20" t="s">
        <v>7</v>
      </c>
    </row>
    <row r="13" spans="1:74" s="1" customFormat="1" ht="12" customHeight="1">
      <c r="B13" s="23"/>
      <c r="D13" s="30" t="s">
        <v>30</v>
      </c>
      <c r="AK13" s="30" t="s">
        <v>25</v>
      </c>
      <c r="AN13" s="32" t="s">
        <v>31</v>
      </c>
      <c r="AR13" s="23"/>
      <c r="BE13" s="310"/>
      <c r="BS13" s="20" t="s">
        <v>7</v>
      </c>
    </row>
    <row r="14" spans="1:74" ht="12.75">
      <c r="B14" s="23"/>
      <c r="E14" s="314" t="s">
        <v>31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0" t="s">
        <v>28</v>
      </c>
      <c r="AN14" s="32" t="s">
        <v>31</v>
      </c>
      <c r="AR14" s="23"/>
      <c r="BE14" s="310"/>
      <c r="BS14" s="20" t="s">
        <v>7</v>
      </c>
    </row>
    <row r="15" spans="1:74" s="1" customFormat="1" ht="6.95" customHeight="1">
      <c r="B15" s="23"/>
      <c r="AR15" s="23"/>
      <c r="BE15" s="310"/>
      <c r="BS15" s="20" t="s">
        <v>4</v>
      </c>
    </row>
    <row r="16" spans="1:74" s="1" customFormat="1" ht="12" customHeight="1">
      <c r="B16" s="23"/>
      <c r="D16" s="30" t="s">
        <v>32</v>
      </c>
      <c r="AK16" s="30" t="s">
        <v>25</v>
      </c>
      <c r="AN16" s="28" t="s">
        <v>33</v>
      </c>
      <c r="AR16" s="23"/>
      <c r="BE16" s="310"/>
      <c r="BS16" s="20" t="s">
        <v>4</v>
      </c>
    </row>
    <row r="17" spans="1:71" s="1" customFormat="1" ht="18.399999999999999" customHeight="1">
      <c r="B17" s="23"/>
      <c r="E17" s="28" t="s">
        <v>34</v>
      </c>
      <c r="AK17" s="30" t="s">
        <v>28</v>
      </c>
      <c r="AN17" s="28" t="s">
        <v>35</v>
      </c>
      <c r="AR17" s="23"/>
      <c r="BE17" s="310"/>
      <c r="BS17" s="20" t="s">
        <v>36</v>
      </c>
    </row>
    <row r="18" spans="1:71" s="1" customFormat="1" ht="6.95" customHeight="1">
      <c r="B18" s="23"/>
      <c r="AR18" s="23"/>
      <c r="BE18" s="310"/>
      <c r="BS18" s="20" t="s">
        <v>37</v>
      </c>
    </row>
    <row r="19" spans="1:71" s="1" customFormat="1" ht="12" customHeight="1">
      <c r="B19" s="23"/>
      <c r="D19" s="30" t="s">
        <v>38</v>
      </c>
      <c r="AK19" s="30" t="s">
        <v>25</v>
      </c>
      <c r="AN19" s="28" t="s">
        <v>3</v>
      </c>
      <c r="AR19" s="23"/>
      <c r="BE19" s="310"/>
      <c r="BS19" s="20" t="s">
        <v>37</v>
      </c>
    </row>
    <row r="20" spans="1:71" s="1" customFormat="1" ht="18.399999999999999" customHeight="1">
      <c r="B20" s="23"/>
      <c r="E20" s="28" t="s">
        <v>22</v>
      </c>
      <c r="AK20" s="30" t="s">
        <v>28</v>
      </c>
      <c r="AN20" s="28" t="s">
        <v>3</v>
      </c>
      <c r="AR20" s="23"/>
      <c r="BE20" s="310"/>
      <c r="BS20" s="20" t="s">
        <v>4</v>
      </c>
    </row>
    <row r="21" spans="1:71" s="1" customFormat="1" ht="6.95" customHeight="1">
      <c r="B21" s="23"/>
      <c r="AR21" s="23"/>
      <c r="BE21" s="310"/>
    </row>
    <row r="22" spans="1:71" s="1" customFormat="1" ht="12" customHeight="1">
      <c r="B22" s="23"/>
      <c r="D22" s="30" t="s">
        <v>39</v>
      </c>
      <c r="AR22" s="23"/>
      <c r="BE22" s="310"/>
    </row>
    <row r="23" spans="1:71" s="1" customFormat="1" ht="47.25" customHeight="1">
      <c r="B23" s="23"/>
      <c r="E23" s="316" t="s">
        <v>40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R23" s="23"/>
      <c r="BE23" s="310"/>
    </row>
    <row r="24" spans="1:71" s="1" customFormat="1" ht="6.95" customHeight="1">
      <c r="B24" s="23"/>
      <c r="AR24" s="23"/>
      <c r="BE24" s="310"/>
    </row>
    <row r="25" spans="1:71" s="1" customFormat="1" ht="6.95" customHeight="1">
      <c r="B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3"/>
      <c r="BE25" s="310"/>
    </row>
    <row r="26" spans="1:71" s="2" customFormat="1" ht="25.9" customHeight="1">
      <c r="A26" s="35"/>
      <c r="B26" s="36"/>
      <c r="C26" s="35"/>
      <c r="D26" s="37" t="s">
        <v>41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7">
        <f>ROUND(AG54,0)</f>
        <v>0</v>
      </c>
      <c r="AL26" s="318"/>
      <c r="AM26" s="318"/>
      <c r="AN26" s="318"/>
      <c r="AO26" s="318"/>
      <c r="AP26" s="35"/>
      <c r="AQ26" s="35"/>
      <c r="AR26" s="36"/>
      <c r="BE26" s="310"/>
    </row>
    <row r="27" spans="1:7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10"/>
    </row>
    <row r="28" spans="1:71" s="2" customFormat="1" ht="12.7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19" t="s">
        <v>42</v>
      </c>
      <c r="M28" s="319"/>
      <c r="N28" s="319"/>
      <c r="O28" s="319"/>
      <c r="P28" s="319"/>
      <c r="Q28" s="35"/>
      <c r="R28" s="35"/>
      <c r="S28" s="35"/>
      <c r="T28" s="35"/>
      <c r="U28" s="35"/>
      <c r="V28" s="35"/>
      <c r="W28" s="319" t="s">
        <v>43</v>
      </c>
      <c r="X28" s="319"/>
      <c r="Y28" s="319"/>
      <c r="Z28" s="319"/>
      <c r="AA28" s="319"/>
      <c r="AB28" s="319"/>
      <c r="AC28" s="319"/>
      <c r="AD28" s="319"/>
      <c r="AE28" s="319"/>
      <c r="AF28" s="35"/>
      <c r="AG28" s="35"/>
      <c r="AH28" s="35"/>
      <c r="AI28" s="35"/>
      <c r="AJ28" s="35"/>
      <c r="AK28" s="319" t="s">
        <v>44</v>
      </c>
      <c r="AL28" s="319"/>
      <c r="AM28" s="319"/>
      <c r="AN28" s="319"/>
      <c r="AO28" s="319"/>
      <c r="AP28" s="35"/>
      <c r="AQ28" s="35"/>
      <c r="AR28" s="36"/>
      <c r="BE28" s="310"/>
    </row>
    <row r="29" spans="1:71" s="3" customFormat="1" ht="14.45" customHeight="1">
      <c r="B29" s="40"/>
      <c r="D29" s="30" t="s">
        <v>45</v>
      </c>
      <c r="F29" s="30" t="s">
        <v>46</v>
      </c>
      <c r="L29" s="304">
        <v>0.21</v>
      </c>
      <c r="M29" s="303"/>
      <c r="N29" s="303"/>
      <c r="O29" s="303"/>
      <c r="P29" s="303"/>
      <c r="W29" s="302">
        <f>ROUND(AZ54, 0)</f>
        <v>0</v>
      </c>
      <c r="X29" s="303"/>
      <c r="Y29" s="303"/>
      <c r="Z29" s="303"/>
      <c r="AA29" s="303"/>
      <c r="AB29" s="303"/>
      <c r="AC29" s="303"/>
      <c r="AD29" s="303"/>
      <c r="AE29" s="303"/>
      <c r="AK29" s="302">
        <f>ROUND(AV54, 0)</f>
        <v>0</v>
      </c>
      <c r="AL29" s="303"/>
      <c r="AM29" s="303"/>
      <c r="AN29" s="303"/>
      <c r="AO29" s="303"/>
      <c r="AR29" s="40"/>
      <c r="BE29" s="311"/>
    </row>
    <row r="30" spans="1:71" s="3" customFormat="1" ht="14.45" customHeight="1">
      <c r="B30" s="40"/>
      <c r="F30" s="30" t="s">
        <v>47</v>
      </c>
      <c r="L30" s="304">
        <v>0.12</v>
      </c>
      <c r="M30" s="303"/>
      <c r="N30" s="303"/>
      <c r="O30" s="303"/>
      <c r="P30" s="303"/>
      <c r="W30" s="302">
        <f>ROUND(BA54, 0)</f>
        <v>0</v>
      </c>
      <c r="X30" s="303"/>
      <c r="Y30" s="303"/>
      <c r="Z30" s="303"/>
      <c r="AA30" s="303"/>
      <c r="AB30" s="303"/>
      <c r="AC30" s="303"/>
      <c r="AD30" s="303"/>
      <c r="AE30" s="303"/>
      <c r="AK30" s="302">
        <f>ROUND(AW54, 0)</f>
        <v>0</v>
      </c>
      <c r="AL30" s="303"/>
      <c r="AM30" s="303"/>
      <c r="AN30" s="303"/>
      <c r="AO30" s="303"/>
      <c r="AR30" s="40"/>
      <c r="BE30" s="311"/>
    </row>
    <row r="31" spans="1:71" s="3" customFormat="1" ht="14.45" hidden="1" customHeight="1">
      <c r="B31" s="40"/>
      <c r="F31" s="30" t="s">
        <v>48</v>
      </c>
      <c r="L31" s="304">
        <v>0.21</v>
      </c>
      <c r="M31" s="303"/>
      <c r="N31" s="303"/>
      <c r="O31" s="303"/>
      <c r="P31" s="303"/>
      <c r="W31" s="302">
        <f>ROUND(BB54, 0)</f>
        <v>0</v>
      </c>
      <c r="X31" s="303"/>
      <c r="Y31" s="303"/>
      <c r="Z31" s="303"/>
      <c r="AA31" s="303"/>
      <c r="AB31" s="303"/>
      <c r="AC31" s="303"/>
      <c r="AD31" s="303"/>
      <c r="AE31" s="303"/>
      <c r="AK31" s="302">
        <v>0</v>
      </c>
      <c r="AL31" s="303"/>
      <c r="AM31" s="303"/>
      <c r="AN31" s="303"/>
      <c r="AO31" s="303"/>
      <c r="AR31" s="40"/>
      <c r="BE31" s="311"/>
    </row>
    <row r="32" spans="1:71" s="3" customFormat="1" ht="14.45" hidden="1" customHeight="1">
      <c r="B32" s="40"/>
      <c r="F32" s="30" t="s">
        <v>49</v>
      </c>
      <c r="L32" s="304">
        <v>0.12</v>
      </c>
      <c r="M32" s="303"/>
      <c r="N32" s="303"/>
      <c r="O32" s="303"/>
      <c r="P32" s="303"/>
      <c r="W32" s="302">
        <f>ROUND(BC54, 0)</f>
        <v>0</v>
      </c>
      <c r="X32" s="303"/>
      <c r="Y32" s="303"/>
      <c r="Z32" s="303"/>
      <c r="AA32" s="303"/>
      <c r="AB32" s="303"/>
      <c r="AC32" s="303"/>
      <c r="AD32" s="303"/>
      <c r="AE32" s="303"/>
      <c r="AK32" s="302">
        <v>0</v>
      </c>
      <c r="AL32" s="303"/>
      <c r="AM32" s="303"/>
      <c r="AN32" s="303"/>
      <c r="AO32" s="303"/>
      <c r="AR32" s="40"/>
      <c r="BE32" s="311"/>
    </row>
    <row r="33" spans="1:57" s="3" customFormat="1" ht="14.45" hidden="1" customHeight="1">
      <c r="B33" s="40"/>
      <c r="F33" s="30" t="s">
        <v>50</v>
      </c>
      <c r="L33" s="304">
        <v>0</v>
      </c>
      <c r="M33" s="303"/>
      <c r="N33" s="303"/>
      <c r="O33" s="303"/>
      <c r="P33" s="303"/>
      <c r="W33" s="302">
        <f>ROUND(BD54, 0)</f>
        <v>0</v>
      </c>
      <c r="X33" s="303"/>
      <c r="Y33" s="303"/>
      <c r="Z33" s="303"/>
      <c r="AA33" s="303"/>
      <c r="AB33" s="303"/>
      <c r="AC33" s="303"/>
      <c r="AD33" s="303"/>
      <c r="AE33" s="303"/>
      <c r="AK33" s="302">
        <v>0</v>
      </c>
      <c r="AL33" s="303"/>
      <c r="AM33" s="303"/>
      <c r="AN33" s="303"/>
      <c r="AO33" s="303"/>
      <c r="AR33" s="40"/>
    </row>
    <row r="34" spans="1:57" s="2" customFormat="1" ht="6.95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51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52</v>
      </c>
      <c r="U35" s="43"/>
      <c r="V35" s="43"/>
      <c r="W35" s="43"/>
      <c r="X35" s="308" t="s">
        <v>53</v>
      </c>
      <c r="Y35" s="306"/>
      <c r="Z35" s="306"/>
      <c r="AA35" s="306"/>
      <c r="AB35" s="306"/>
      <c r="AC35" s="43"/>
      <c r="AD35" s="43"/>
      <c r="AE35" s="43"/>
      <c r="AF35" s="43"/>
      <c r="AG35" s="43"/>
      <c r="AH35" s="43"/>
      <c r="AI35" s="43"/>
      <c r="AJ35" s="43"/>
      <c r="AK35" s="305">
        <f>SUM(AK26:AK33)</f>
        <v>0</v>
      </c>
      <c r="AL35" s="306"/>
      <c r="AM35" s="306"/>
      <c r="AN35" s="306"/>
      <c r="AO35" s="307"/>
      <c r="AP35" s="41"/>
      <c r="AQ35" s="41"/>
      <c r="AR35" s="36"/>
      <c r="BE35" s="35"/>
    </row>
    <row r="36" spans="1:57" s="2" customFormat="1" ht="6.95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6.95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6.95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4.95" customHeight="1">
      <c r="A42" s="35"/>
      <c r="B42" s="36"/>
      <c r="C42" s="24" t="s">
        <v>54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6.95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30" t="s">
        <v>14</v>
      </c>
      <c r="L44" s="4" t="str">
        <f>K5</f>
        <v>20-003</v>
      </c>
      <c r="AR44" s="49"/>
    </row>
    <row r="45" spans="1:57" s="5" customFormat="1" ht="36.950000000000003" customHeight="1">
      <c r="B45" s="50"/>
      <c r="C45" s="51" t="s">
        <v>17</v>
      </c>
      <c r="L45" s="329" t="str">
        <f>K6</f>
        <v>Brno, Vinařického - rekonstrukce kanalizace a vodovodu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R45" s="50"/>
    </row>
    <row r="46" spans="1:57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30" t="s">
        <v>21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0" t="s">
        <v>23</v>
      </c>
      <c r="AJ47" s="35"/>
      <c r="AK47" s="35"/>
      <c r="AL47" s="35"/>
      <c r="AM47" s="331" t="str">
        <f>IF(AN8= "","",AN8)</f>
        <v/>
      </c>
      <c r="AN47" s="331"/>
      <c r="AO47" s="35"/>
      <c r="AP47" s="35"/>
      <c r="AQ47" s="35"/>
      <c r="AR47" s="36"/>
      <c r="BE47" s="35"/>
    </row>
    <row r="48" spans="1:57" s="2" customFormat="1" ht="6.95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2" customHeight="1">
      <c r="A49" s="35"/>
      <c r="B49" s="36"/>
      <c r="C49" s="30" t="s">
        <v>24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Brněnské vodárny a kanalizace a.s.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0" t="s">
        <v>32</v>
      </c>
      <c r="AJ49" s="35"/>
      <c r="AK49" s="35"/>
      <c r="AL49" s="35"/>
      <c r="AM49" s="332" t="str">
        <f>IF(E17="","",E17)</f>
        <v>PROVO, spol. s r.o.</v>
      </c>
      <c r="AN49" s="333"/>
      <c r="AO49" s="333"/>
      <c r="AP49" s="333"/>
      <c r="AQ49" s="35"/>
      <c r="AR49" s="36"/>
      <c r="AS49" s="334" t="s">
        <v>55</v>
      </c>
      <c r="AT49" s="335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2" customHeight="1">
      <c r="A50" s="35"/>
      <c r="B50" s="36"/>
      <c r="C50" s="30" t="s">
        <v>30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0" t="s">
        <v>38</v>
      </c>
      <c r="AJ50" s="35"/>
      <c r="AK50" s="35"/>
      <c r="AL50" s="35"/>
      <c r="AM50" s="332" t="str">
        <f>IF(E20="","",E20)</f>
        <v xml:space="preserve"> </v>
      </c>
      <c r="AN50" s="333"/>
      <c r="AO50" s="333"/>
      <c r="AP50" s="333"/>
      <c r="AQ50" s="35"/>
      <c r="AR50" s="36"/>
      <c r="AS50" s="336"/>
      <c r="AT50" s="337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36"/>
      <c r="AT51" s="337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23" t="s">
        <v>56</v>
      </c>
      <c r="D52" s="324"/>
      <c r="E52" s="324"/>
      <c r="F52" s="324"/>
      <c r="G52" s="324"/>
      <c r="H52" s="58"/>
      <c r="I52" s="326" t="s">
        <v>57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5" t="s">
        <v>58</v>
      </c>
      <c r="AH52" s="324"/>
      <c r="AI52" s="324"/>
      <c r="AJ52" s="324"/>
      <c r="AK52" s="324"/>
      <c r="AL52" s="324"/>
      <c r="AM52" s="324"/>
      <c r="AN52" s="326" t="s">
        <v>59</v>
      </c>
      <c r="AO52" s="324"/>
      <c r="AP52" s="324"/>
      <c r="AQ52" s="59" t="s">
        <v>60</v>
      </c>
      <c r="AR52" s="36"/>
      <c r="AS52" s="60" t="s">
        <v>61</v>
      </c>
      <c r="AT52" s="61" t="s">
        <v>62</v>
      </c>
      <c r="AU52" s="61" t="s">
        <v>63</v>
      </c>
      <c r="AV52" s="61" t="s">
        <v>64</v>
      </c>
      <c r="AW52" s="61" t="s">
        <v>65</v>
      </c>
      <c r="AX52" s="61" t="s">
        <v>66</v>
      </c>
      <c r="AY52" s="61" t="s">
        <v>67</v>
      </c>
      <c r="AZ52" s="61" t="s">
        <v>68</v>
      </c>
      <c r="BA52" s="61" t="s">
        <v>69</v>
      </c>
      <c r="BB52" s="61" t="s">
        <v>70</v>
      </c>
      <c r="BC52" s="61" t="s">
        <v>71</v>
      </c>
      <c r="BD52" s="62" t="s">
        <v>72</v>
      </c>
      <c r="BE52" s="35"/>
    </row>
    <row r="53" spans="1:91" s="2" customFormat="1" ht="10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450000000000003" customHeight="1">
      <c r="B54" s="66"/>
      <c r="C54" s="67" t="s">
        <v>73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27">
        <f>ROUND(SUM(AG55:AG63),0)</f>
        <v>0</v>
      </c>
      <c r="AH54" s="327"/>
      <c r="AI54" s="327"/>
      <c r="AJ54" s="327"/>
      <c r="AK54" s="327"/>
      <c r="AL54" s="327"/>
      <c r="AM54" s="327"/>
      <c r="AN54" s="328">
        <f t="shared" ref="AN54:AN63" si="0">SUM(AG54,AT54)</f>
        <v>0</v>
      </c>
      <c r="AO54" s="328"/>
      <c r="AP54" s="328"/>
      <c r="AQ54" s="70" t="s">
        <v>3</v>
      </c>
      <c r="AR54" s="66"/>
      <c r="AS54" s="71">
        <f>ROUND(SUM(AS55:AS63),0)</f>
        <v>0</v>
      </c>
      <c r="AT54" s="72">
        <f t="shared" ref="AT54:AT63" si="1">ROUND(SUM(AV54:AW54),0)</f>
        <v>0</v>
      </c>
      <c r="AU54" s="73">
        <f>ROUND(SUM(AU55:AU63),5)</f>
        <v>0</v>
      </c>
      <c r="AV54" s="72">
        <f>ROUND(AZ54*L29,0)</f>
        <v>0</v>
      </c>
      <c r="AW54" s="72">
        <f>ROUND(BA54*L30,0)</f>
        <v>0</v>
      </c>
      <c r="AX54" s="72">
        <f>ROUND(BB54*L29,0)</f>
        <v>0</v>
      </c>
      <c r="AY54" s="72">
        <f>ROUND(BC54*L30,0)</f>
        <v>0</v>
      </c>
      <c r="AZ54" s="72">
        <f>ROUND(SUM(AZ55:AZ63),0)</f>
        <v>0</v>
      </c>
      <c r="BA54" s="72">
        <f>ROUND(SUM(BA55:BA63),0)</f>
        <v>0</v>
      </c>
      <c r="BB54" s="72">
        <f>ROUND(SUM(BB55:BB63),0)</f>
        <v>0</v>
      </c>
      <c r="BC54" s="72">
        <f>ROUND(SUM(BC55:BC63),0)</f>
        <v>0</v>
      </c>
      <c r="BD54" s="74">
        <f>ROUND(SUM(BD55:BD63),0)</f>
        <v>0</v>
      </c>
      <c r="BS54" s="75" t="s">
        <v>74</v>
      </c>
      <c r="BT54" s="75" t="s">
        <v>75</v>
      </c>
      <c r="BU54" s="76" t="s">
        <v>76</v>
      </c>
      <c r="BV54" s="75" t="s">
        <v>77</v>
      </c>
      <c r="BW54" s="75" t="s">
        <v>5</v>
      </c>
      <c r="BX54" s="75" t="s">
        <v>78</v>
      </c>
      <c r="CL54" s="75" t="s">
        <v>3</v>
      </c>
    </row>
    <row r="55" spans="1:91" s="7" customFormat="1" ht="16.5" customHeight="1">
      <c r="A55" s="77" t="s">
        <v>79</v>
      </c>
      <c r="B55" s="78"/>
      <c r="C55" s="79"/>
      <c r="D55" s="322" t="s">
        <v>80</v>
      </c>
      <c r="E55" s="322"/>
      <c r="F55" s="322"/>
      <c r="G55" s="322"/>
      <c r="H55" s="322"/>
      <c r="I55" s="80"/>
      <c r="J55" s="322" t="s">
        <v>81</v>
      </c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0">
        <f>'090 - Vedlejší a ostatní ...'!J30</f>
        <v>0</v>
      </c>
      <c r="AH55" s="321"/>
      <c r="AI55" s="321"/>
      <c r="AJ55" s="321"/>
      <c r="AK55" s="321"/>
      <c r="AL55" s="321"/>
      <c r="AM55" s="321"/>
      <c r="AN55" s="320">
        <f t="shared" si="0"/>
        <v>0</v>
      </c>
      <c r="AO55" s="321"/>
      <c r="AP55" s="321"/>
      <c r="AQ55" s="81" t="s">
        <v>82</v>
      </c>
      <c r="AR55" s="78"/>
      <c r="AS55" s="82">
        <v>0</v>
      </c>
      <c r="AT55" s="83">
        <f t="shared" si="1"/>
        <v>0</v>
      </c>
      <c r="AU55" s="84">
        <f>'090 - Vedlejší a ostatní ...'!P81</f>
        <v>0</v>
      </c>
      <c r="AV55" s="83">
        <f>'090 - Vedlejší a ostatní ...'!J33</f>
        <v>0</v>
      </c>
      <c r="AW55" s="83">
        <f>'090 - Vedlejší a ostatní ...'!J34</f>
        <v>0</v>
      </c>
      <c r="AX55" s="83">
        <f>'090 - Vedlejší a ostatní ...'!J35</f>
        <v>0</v>
      </c>
      <c r="AY55" s="83">
        <f>'090 - Vedlejší a ostatní ...'!J36</f>
        <v>0</v>
      </c>
      <c r="AZ55" s="83">
        <f>'090 - Vedlejší a ostatní ...'!F33</f>
        <v>0</v>
      </c>
      <c r="BA55" s="83">
        <f>'090 - Vedlejší a ostatní ...'!F34</f>
        <v>0</v>
      </c>
      <c r="BB55" s="83">
        <f>'090 - Vedlejší a ostatní ...'!F35</f>
        <v>0</v>
      </c>
      <c r="BC55" s="83">
        <f>'090 - Vedlejší a ostatní ...'!F36</f>
        <v>0</v>
      </c>
      <c r="BD55" s="85">
        <f>'090 - Vedlejší a ostatní ...'!F37</f>
        <v>0</v>
      </c>
      <c r="BT55" s="86" t="s">
        <v>37</v>
      </c>
      <c r="BV55" s="86" t="s">
        <v>77</v>
      </c>
      <c r="BW55" s="86" t="s">
        <v>83</v>
      </c>
      <c r="BX55" s="86" t="s">
        <v>5</v>
      </c>
      <c r="CL55" s="86" t="s">
        <v>3</v>
      </c>
      <c r="CM55" s="86" t="s">
        <v>84</v>
      </c>
    </row>
    <row r="56" spans="1:91" s="7" customFormat="1" ht="16.5" customHeight="1">
      <c r="A56" s="77" t="s">
        <v>79</v>
      </c>
      <c r="B56" s="78"/>
      <c r="C56" s="79"/>
      <c r="D56" s="322" t="s">
        <v>85</v>
      </c>
      <c r="E56" s="322"/>
      <c r="F56" s="322"/>
      <c r="G56" s="322"/>
      <c r="H56" s="322"/>
      <c r="I56" s="80"/>
      <c r="J56" s="322" t="s">
        <v>86</v>
      </c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0">
        <f>'091 - Náhradní výsadba'!J30</f>
        <v>0</v>
      </c>
      <c r="AH56" s="321"/>
      <c r="AI56" s="321"/>
      <c r="AJ56" s="321"/>
      <c r="AK56" s="321"/>
      <c r="AL56" s="321"/>
      <c r="AM56" s="321"/>
      <c r="AN56" s="320">
        <f t="shared" si="0"/>
        <v>0</v>
      </c>
      <c r="AO56" s="321"/>
      <c r="AP56" s="321"/>
      <c r="AQ56" s="81" t="s">
        <v>82</v>
      </c>
      <c r="AR56" s="78"/>
      <c r="AS56" s="82">
        <v>0</v>
      </c>
      <c r="AT56" s="83">
        <f t="shared" si="1"/>
        <v>0</v>
      </c>
      <c r="AU56" s="84">
        <f>'091 - Náhradní výsadba'!P82</f>
        <v>0</v>
      </c>
      <c r="AV56" s="83">
        <f>'091 - Náhradní výsadba'!J33</f>
        <v>0</v>
      </c>
      <c r="AW56" s="83">
        <f>'091 - Náhradní výsadba'!J34</f>
        <v>0</v>
      </c>
      <c r="AX56" s="83">
        <f>'091 - Náhradní výsadba'!J35</f>
        <v>0</v>
      </c>
      <c r="AY56" s="83">
        <f>'091 - Náhradní výsadba'!J36</f>
        <v>0</v>
      </c>
      <c r="AZ56" s="83">
        <f>'091 - Náhradní výsadba'!F33</f>
        <v>0</v>
      </c>
      <c r="BA56" s="83">
        <f>'091 - Náhradní výsadba'!F34</f>
        <v>0</v>
      </c>
      <c r="BB56" s="83">
        <f>'091 - Náhradní výsadba'!F35</f>
        <v>0</v>
      </c>
      <c r="BC56" s="83">
        <f>'091 - Náhradní výsadba'!F36</f>
        <v>0</v>
      </c>
      <c r="BD56" s="85">
        <f>'091 - Náhradní výsadba'!F37</f>
        <v>0</v>
      </c>
      <c r="BT56" s="86" t="s">
        <v>37</v>
      </c>
      <c r="BV56" s="86" t="s">
        <v>77</v>
      </c>
      <c r="BW56" s="86" t="s">
        <v>87</v>
      </c>
      <c r="BX56" s="86" t="s">
        <v>5</v>
      </c>
      <c r="CL56" s="86" t="s">
        <v>3</v>
      </c>
      <c r="CM56" s="86" t="s">
        <v>84</v>
      </c>
    </row>
    <row r="57" spans="1:91" s="7" customFormat="1" ht="16.5" customHeight="1">
      <c r="A57" s="77" t="s">
        <v>79</v>
      </c>
      <c r="B57" s="78"/>
      <c r="C57" s="79"/>
      <c r="D57" s="322" t="s">
        <v>88</v>
      </c>
      <c r="E57" s="322"/>
      <c r="F57" s="322"/>
      <c r="G57" s="322"/>
      <c r="H57" s="322"/>
      <c r="I57" s="80"/>
      <c r="J57" s="322" t="s">
        <v>89</v>
      </c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0">
        <f>'310 - Kanalizační stoky'!J30</f>
        <v>0</v>
      </c>
      <c r="AH57" s="321"/>
      <c r="AI57" s="321"/>
      <c r="AJ57" s="321"/>
      <c r="AK57" s="321"/>
      <c r="AL57" s="321"/>
      <c r="AM57" s="321"/>
      <c r="AN57" s="320">
        <f t="shared" si="0"/>
        <v>0</v>
      </c>
      <c r="AO57" s="321"/>
      <c r="AP57" s="321"/>
      <c r="AQ57" s="81" t="s">
        <v>82</v>
      </c>
      <c r="AR57" s="78"/>
      <c r="AS57" s="82">
        <v>0</v>
      </c>
      <c r="AT57" s="83">
        <f t="shared" si="1"/>
        <v>0</v>
      </c>
      <c r="AU57" s="84">
        <f>'310 - Kanalizační stoky'!P87</f>
        <v>0</v>
      </c>
      <c r="AV57" s="83">
        <f>'310 - Kanalizační stoky'!J33</f>
        <v>0</v>
      </c>
      <c r="AW57" s="83">
        <f>'310 - Kanalizační stoky'!J34</f>
        <v>0</v>
      </c>
      <c r="AX57" s="83">
        <f>'310 - Kanalizační stoky'!J35</f>
        <v>0</v>
      </c>
      <c r="AY57" s="83">
        <f>'310 - Kanalizační stoky'!J36</f>
        <v>0</v>
      </c>
      <c r="AZ57" s="83">
        <f>'310 - Kanalizační stoky'!F33</f>
        <v>0</v>
      </c>
      <c r="BA57" s="83">
        <f>'310 - Kanalizační stoky'!F34</f>
        <v>0</v>
      </c>
      <c r="BB57" s="83">
        <f>'310 - Kanalizační stoky'!F35</f>
        <v>0</v>
      </c>
      <c r="BC57" s="83">
        <f>'310 - Kanalizační stoky'!F36</f>
        <v>0</v>
      </c>
      <c r="BD57" s="85">
        <f>'310 - Kanalizační stoky'!F37</f>
        <v>0</v>
      </c>
      <c r="BT57" s="86" t="s">
        <v>37</v>
      </c>
      <c r="BV57" s="86" t="s">
        <v>77</v>
      </c>
      <c r="BW57" s="86" t="s">
        <v>90</v>
      </c>
      <c r="BX57" s="86" t="s">
        <v>5</v>
      </c>
      <c r="CL57" s="86" t="s">
        <v>3</v>
      </c>
      <c r="CM57" s="86" t="s">
        <v>84</v>
      </c>
    </row>
    <row r="58" spans="1:91" s="7" customFormat="1" ht="16.5" customHeight="1">
      <c r="A58" s="77" t="s">
        <v>79</v>
      </c>
      <c r="B58" s="78"/>
      <c r="C58" s="79"/>
      <c r="D58" s="322" t="s">
        <v>91</v>
      </c>
      <c r="E58" s="322"/>
      <c r="F58" s="322"/>
      <c r="G58" s="322"/>
      <c r="H58" s="322"/>
      <c r="I58" s="80"/>
      <c r="J58" s="322" t="s">
        <v>92</v>
      </c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0">
        <f>'320 - Kanalizační přípojky'!J30</f>
        <v>0</v>
      </c>
      <c r="AH58" s="321"/>
      <c r="AI58" s="321"/>
      <c r="AJ58" s="321"/>
      <c r="AK58" s="321"/>
      <c r="AL58" s="321"/>
      <c r="AM58" s="321"/>
      <c r="AN58" s="320">
        <f t="shared" si="0"/>
        <v>0</v>
      </c>
      <c r="AO58" s="321"/>
      <c r="AP58" s="321"/>
      <c r="AQ58" s="81" t="s">
        <v>82</v>
      </c>
      <c r="AR58" s="78"/>
      <c r="AS58" s="82">
        <v>0</v>
      </c>
      <c r="AT58" s="83">
        <f t="shared" si="1"/>
        <v>0</v>
      </c>
      <c r="AU58" s="84">
        <f>'320 - Kanalizační přípojky'!P89</f>
        <v>0</v>
      </c>
      <c r="AV58" s="83">
        <f>'320 - Kanalizační přípojky'!J33</f>
        <v>0</v>
      </c>
      <c r="AW58" s="83">
        <f>'320 - Kanalizační přípojky'!J34</f>
        <v>0</v>
      </c>
      <c r="AX58" s="83">
        <f>'320 - Kanalizační přípojky'!J35</f>
        <v>0</v>
      </c>
      <c r="AY58" s="83">
        <f>'320 - Kanalizační přípojky'!J36</f>
        <v>0</v>
      </c>
      <c r="AZ58" s="83">
        <f>'320 - Kanalizační přípojky'!F33</f>
        <v>0</v>
      </c>
      <c r="BA58" s="83">
        <f>'320 - Kanalizační přípojky'!F34</f>
        <v>0</v>
      </c>
      <c r="BB58" s="83">
        <f>'320 - Kanalizační přípojky'!F35</f>
        <v>0</v>
      </c>
      <c r="BC58" s="83">
        <f>'320 - Kanalizační přípojky'!F36</f>
        <v>0</v>
      </c>
      <c r="BD58" s="85">
        <f>'320 - Kanalizační přípojky'!F37</f>
        <v>0</v>
      </c>
      <c r="BT58" s="86" t="s">
        <v>37</v>
      </c>
      <c r="BV58" s="86" t="s">
        <v>77</v>
      </c>
      <c r="BW58" s="86" t="s">
        <v>93</v>
      </c>
      <c r="BX58" s="86" t="s">
        <v>5</v>
      </c>
      <c r="CL58" s="86" t="s">
        <v>3</v>
      </c>
      <c r="CM58" s="86" t="s">
        <v>84</v>
      </c>
    </row>
    <row r="59" spans="1:91" s="7" customFormat="1" ht="16.5" customHeight="1">
      <c r="A59" s="77" t="s">
        <v>79</v>
      </c>
      <c r="B59" s="78"/>
      <c r="C59" s="79"/>
      <c r="D59" s="322" t="s">
        <v>94</v>
      </c>
      <c r="E59" s="322"/>
      <c r="F59" s="322"/>
      <c r="G59" s="322"/>
      <c r="H59" s="322"/>
      <c r="I59" s="80"/>
      <c r="J59" s="322" t="s">
        <v>95</v>
      </c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0">
        <f>'330 - Vododvodní řad'!J30</f>
        <v>0</v>
      </c>
      <c r="AH59" s="321"/>
      <c r="AI59" s="321"/>
      <c r="AJ59" s="321"/>
      <c r="AK59" s="321"/>
      <c r="AL59" s="321"/>
      <c r="AM59" s="321"/>
      <c r="AN59" s="320">
        <f t="shared" si="0"/>
        <v>0</v>
      </c>
      <c r="AO59" s="321"/>
      <c r="AP59" s="321"/>
      <c r="AQ59" s="81" t="s">
        <v>82</v>
      </c>
      <c r="AR59" s="78"/>
      <c r="AS59" s="82">
        <v>0</v>
      </c>
      <c r="AT59" s="83">
        <f t="shared" si="1"/>
        <v>0</v>
      </c>
      <c r="AU59" s="84">
        <f>'330 - Vododvodní řad'!P86</f>
        <v>0</v>
      </c>
      <c r="AV59" s="83">
        <f>'330 - Vododvodní řad'!J33</f>
        <v>0</v>
      </c>
      <c r="AW59" s="83">
        <f>'330 - Vododvodní řad'!J34</f>
        <v>0</v>
      </c>
      <c r="AX59" s="83">
        <f>'330 - Vododvodní řad'!J35</f>
        <v>0</v>
      </c>
      <c r="AY59" s="83">
        <f>'330 - Vododvodní řad'!J36</f>
        <v>0</v>
      </c>
      <c r="AZ59" s="83">
        <f>'330 - Vododvodní řad'!F33</f>
        <v>0</v>
      </c>
      <c r="BA59" s="83">
        <f>'330 - Vododvodní řad'!F34</f>
        <v>0</v>
      </c>
      <c r="BB59" s="83">
        <f>'330 - Vododvodní řad'!F35</f>
        <v>0</v>
      </c>
      <c r="BC59" s="83">
        <f>'330 - Vododvodní řad'!F36</f>
        <v>0</v>
      </c>
      <c r="BD59" s="85">
        <f>'330 - Vododvodní řad'!F37</f>
        <v>0</v>
      </c>
      <c r="BT59" s="86" t="s">
        <v>37</v>
      </c>
      <c r="BV59" s="86" t="s">
        <v>77</v>
      </c>
      <c r="BW59" s="86" t="s">
        <v>96</v>
      </c>
      <c r="BX59" s="86" t="s">
        <v>5</v>
      </c>
      <c r="CL59" s="86" t="s">
        <v>3</v>
      </c>
      <c r="CM59" s="86" t="s">
        <v>84</v>
      </c>
    </row>
    <row r="60" spans="1:91" s="7" customFormat="1" ht="16.5" customHeight="1">
      <c r="A60" s="77" t="s">
        <v>79</v>
      </c>
      <c r="B60" s="78"/>
      <c r="C60" s="79"/>
      <c r="D60" s="322" t="s">
        <v>97</v>
      </c>
      <c r="E60" s="322"/>
      <c r="F60" s="322"/>
      <c r="G60" s="322"/>
      <c r="H60" s="322"/>
      <c r="I60" s="80"/>
      <c r="J60" s="322" t="s">
        <v>98</v>
      </c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0">
        <f>'340 - Vododvodní přípojky'!J30</f>
        <v>0</v>
      </c>
      <c r="AH60" s="321"/>
      <c r="AI60" s="321"/>
      <c r="AJ60" s="321"/>
      <c r="AK60" s="321"/>
      <c r="AL60" s="321"/>
      <c r="AM60" s="321"/>
      <c r="AN60" s="320">
        <f t="shared" si="0"/>
        <v>0</v>
      </c>
      <c r="AO60" s="321"/>
      <c r="AP60" s="321"/>
      <c r="AQ60" s="81" t="s">
        <v>82</v>
      </c>
      <c r="AR60" s="78"/>
      <c r="AS60" s="82">
        <v>0</v>
      </c>
      <c r="AT60" s="83">
        <f t="shared" si="1"/>
        <v>0</v>
      </c>
      <c r="AU60" s="84">
        <f>'340 - Vododvodní přípojky'!P88</f>
        <v>0</v>
      </c>
      <c r="AV60" s="83">
        <f>'340 - Vododvodní přípojky'!J33</f>
        <v>0</v>
      </c>
      <c r="AW60" s="83">
        <f>'340 - Vododvodní přípojky'!J34</f>
        <v>0</v>
      </c>
      <c r="AX60" s="83">
        <f>'340 - Vododvodní přípojky'!J35</f>
        <v>0</v>
      </c>
      <c r="AY60" s="83">
        <f>'340 - Vododvodní přípojky'!J36</f>
        <v>0</v>
      </c>
      <c r="AZ60" s="83">
        <f>'340 - Vododvodní přípojky'!F33</f>
        <v>0</v>
      </c>
      <c r="BA60" s="83">
        <f>'340 - Vododvodní přípojky'!F34</f>
        <v>0</v>
      </c>
      <c r="BB60" s="83">
        <f>'340 - Vododvodní přípojky'!F35</f>
        <v>0</v>
      </c>
      <c r="BC60" s="83">
        <f>'340 - Vododvodní přípojky'!F36</f>
        <v>0</v>
      </c>
      <c r="BD60" s="85">
        <f>'340 - Vododvodní přípojky'!F37</f>
        <v>0</v>
      </c>
      <c r="BT60" s="86" t="s">
        <v>37</v>
      </c>
      <c r="BV60" s="86" t="s">
        <v>77</v>
      </c>
      <c r="BW60" s="86" t="s">
        <v>99</v>
      </c>
      <c r="BX60" s="86" t="s">
        <v>5</v>
      </c>
      <c r="CL60" s="86" t="s">
        <v>3</v>
      </c>
      <c r="CM60" s="86" t="s">
        <v>84</v>
      </c>
    </row>
    <row r="61" spans="1:91" s="7" customFormat="1" ht="16.5" customHeight="1">
      <c r="A61" s="77" t="s">
        <v>79</v>
      </c>
      <c r="B61" s="78"/>
      <c r="C61" s="79"/>
      <c r="D61" s="322" t="s">
        <v>100</v>
      </c>
      <c r="E61" s="322"/>
      <c r="F61" s="322"/>
      <c r="G61" s="322"/>
      <c r="H61" s="322"/>
      <c r="I61" s="80"/>
      <c r="J61" s="322" t="s">
        <v>101</v>
      </c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0">
        <f>'100.3 - Komunikace - odvo...'!J30</f>
        <v>0</v>
      </c>
      <c r="AH61" s="321"/>
      <c r="AI61" s="321"/>
      <c r="AJ61" s="321"/>
      <c r="AK61" s="321"/>
      <c r="AL61" s="321"/>
      <c r="AM61" s="321"/>
      <c r="AN61" s="320">
        <f t="shared" si="0"/>
        <v>0</v>
      </c>
      <c r="AO61" s="321"/>
      <c r="AP61" s="321"/>
      <c r="AQ61" s="81" t="s">
        <v>82</v>
      </c>
      <c r="AR61" s="78"/>
      <c r="AS61" s="82">
        <v>0</v>
      </c>
      <c r="AT61" s="83">
        <f t="shared" si="1"/>
        <v>0</v>
      </c>
      <c r="AU61" s="84">
        <f>'100.3 - Komunikace - odvo...'!P85</f>
        <v>0</v>
      </c>
      <c r="AV61" s="83">
        <f>'100.3 - Komunikace - odvo...'!J33</f>
        <v>0</v>
      </c>
      <c r="AW61" s="83">
        <f>'100.3 - Komunikace - odvo...'!J34</f>
        <v>0</v>
      </c>
      <c r="AX61" s="83">
        <f>'100.3 - Komunikace - odvo...'!J35</f>
        <v>0</v>
      </c>
      <c r="AY61" s="83">
        <f>'100.3 - Komunikace - odvo...'!J36</f>
        <v>0</v>
      </c>
      <c r="AZ61" s="83">
        <f>'100.3 - Komunikace - odvo...'!F33</f>
        <v>0</v>
      </c>
      <c r="BA61" s="83">
        <f>'100.3 - Komunikace - odvo...'!F34</f>
        <v>0</v>
      </c>
      <c r="BB61" s="83">
        <f>'100.3 - Komunikace - odvo...'!F35</f>
        <v>0</v>
      </c>
      <c r="BC61" s="83">
        <f>'100.3 - Komunikace - odvo...'!F36</f>
        <v>0</v>
      </c>
      <c r="BD61" s="85">
        <f>'100.3 - Komunikace - odvo...'!F37</f>
        <v>0</v>
      </c>
      <c r="BT61" s="86" t="s">
        <v>37</v>
      </c>
      <c r="BV61" s="86" t="s">
        <v>77</v>
      </c>
      <c r="BW61" s="86" t="s">
        <v>102</v>
      </c>
      <c r="BX61" s="86" t="s">
        <v>5</v>
      </c>
      <c r="CL61" s="86" t="s">
        <v>3</v>
      </c>
      <c r="CM61" s="86" t="s">
        <v>84</v>
      </c>
    </row>
    <row r="62" spans="1:91" s="7" customFormat="1" ht="16.5" customHeight="1">
      <c r="A62" s="77" t="s">
        <v>79</v>
      </c>
      <c r="B62" s="78"/>
      <c r="C62" s="79"/>
      <c r="D62" s="322" t="s">
        <v>103</v>
      </c>
      <c r="E62" s="322"/>
      <c r="F62" s="322"/>
      <c r="G62" s="322"/>
      <c r="H62" s="322"/>
      <c r="I62" s="80"/>
      <c r="J62" s="322" t="s">
        <v>104</v>
      </c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0">
        <f>'100.2 - Komunikace - chod...'!J30</f>
        <v>0</v>
      </c>
      <c r="AH62" s="321"/>
      <c r="AI62" s="321"/>
      <c r="AJ62" s="321"/>
      <c r="AK62" s="321"/>
      <c r="AL62" s="321"/>
      <c r="AM62" s="321"/>
      <c r="AN62" s="320">
        <f t="shared" si="0"/>
        <v>0</v>
      </c>
      <c r="AO62" s="321"/>
      <c r="AP62" s="321"/>
      <c r="AQ62" s="81" t="s">
        <v>82</v>
      </c>
      <c r="AR62" s="78"/>
      <c r="AS62" s="82">
        <v>0</v>
      </c>
      <c r="AT62" s="83">
        <f t="shared" si="1"/>
        <v>0</v>
      </c>
      <c r="AU62" s="84">
        <f>'100.2 - Komunikace - chod...'!P84</f>
        <v>0</v>
      </c>
      <c r="AV62" s="83">
        <f>'100.2 - Komunikace - chod...'!J33</f>
        <v>0</v>
      </c>
      <c r="AW62" s="83">
        <f>'100.2 - Komunikace - chod...'!J34</f>
        <v>0</v>
      </c>
      <c r="AX62" s="83">
        <f>'100.2 - Komunikace - chod...'!J35</f>
        <v>0</v>
      </c>
      <c r="AY62" s="83">
        <f>'100.2 - Komunikace - chod...'!J36</f>
        <v>0</v>
      </c>
      <c r="AZ62" s="83">
        <f>'100.2 - Komunikace - chod...'!F33</f>
        <v>0</v>
      </c>
      <c r="BA62" s="83">
        <f>'100.2 - Komunikace - chod...'!F34</f>
        <v>0</v>
      </c>
      <c r="BB62" s="83">
        <f>'100.2 - Komunikace - chod...'!F35</f>
        <v>0</v>
      </c>
      <c r="BC62" s="83">
        <f>'100.2 - Komunikace - chod...'!F36</f>
        <v>0</v>
      </c>
      <c r="BD62" s="85">
        <f>'100.2 - Komunikace - chod...'!F37</f>
        <v>0</v>
      </c>
      <c r="BT62" s="86" t="s">
        <v>37</v>
      </c>
      <c r="BV62" s="86" t="s">
        <v>77</v>
      </c>
      <c r="BW62" s="86" t="s">
        <v>105</v>
      </c>
      <c r="BX62" s="86" t="s">
        <v>5</v>
      </c>
      <c r="CL62" s="86" t="s">
        <v>3</v>
      </c>
      <c r="CM62" s="86" t="s">
        <v>84</v>
      </c>
    </row>
    <row r="63" spans="1:91" s="7" customFormat="1" ht="16.5" customHeight="1">
      <c r="A63" s="77" t="s">
        <v>79</v>
      </c>
      <c r="B63" s="78"/>
      <c r="C63" s="79"/>
      <c r="D63" s="322" t="s">
        <v>106</v>
      </c>
      <c r="E63" s="322"/>
      <c r="F63" s="322"/>
      <c r="G63" s="322"/>
      <c r="H63" s="322"/>
      <c r="I63" s="80"/>
      <c r="J63" s="322" t="s">
        <v>107</v>
      </c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0">
        <f>'100.1 - Komunikace - vozovka'!J30</f>
        <v>0</v>
      </c>
      <c r="AH63" s="321"/>
      <c r="AI63" s="321"/>
      <c r="AJ63" s="321"/>
      <c r="AK63" s="321"/>
      <c r="AL63" s="321"/>
      <c r="AM63" s="321"/>
      <c r="AN63" s="320">
        <f t="shared" si="0"/>
        <v>0</v>
      </c>
      <c r="AO63" s="321"/>
      <c r="AP63" s="321"/>
      <c r="AQ63" s="81" t="s">
        <v>82</v>
      </c>
      <c r="AR63" s="78"/>
      <c r="AS63" s="87">
        <v>0</v>
      </c>
      <c r="AT63" s="88">
        <f t="shared" si="1"/>
        <v>0</v>
      </c>
      <c r="AU63" s="89">
        <f>'100.1 - Komunikace - vozovka'!P85</f>
        <v>0</v>
      </c>
      <c r="AV63" s="88">
        <f>'100.1 - Komunikace - vozovka'!J33</f>
        <v>0</v>
      </c>
      <c r="AW63" s="88">
        <f>'100.1 - Komunikace - vozovka'!J34</f>
        <v>0</v>
      </c>
      <c r="AX63" s="88">
        <f>'100.1 - Komunikace - vozovka'!J35</f>
        <v>0</v>
      </c>
      <c r="AY63" s="88">
        <f>'100.1 - Komunikace - vozovka'!J36</f>
        <v>0</v>
      </c>
      <c r="AZ63" s="88">
        <f>'100.1 - Komunikace - vozovka'!F33</f>
        <v>0</v>
      </c>
      <c r="BA63" s="88">
        <f>'100.1 - Komunikace - vozovka'!F34</f>
        <v>0</v>
      </c>
      <c r="BB63" s="88">
        <f>'100.1 - Komunikace - vozovka'!F35</f>
        <v>0</v>
      </c>
      <c r="BC63" s="88">
        <f>'100.1 - Komunikace - vozovka'!F36</f>
        <v>0</v>
      </c>
      <c r="BD63" s="90">
        <f>'100.1 - Komunikace - vozovka'!F37</f>
        <v>0</v>
      </c>
      <c r="BT63" s="86" t="s">
        <v>37</v>
      </c>
      <c r="BV63" s="86" t="s">
        <v>77</v>
      </c>
      <c r="BW63" s="86" t="s">
        <v>108</v>
      </c>
      <c r="BX63" s="86" t="s">
        <v>5</v>
      </c>
      <c r="CL63" s="86" t="s">
        <v>3</v>
      </c>
      <c r="CM63" s="86" t="s">
        <v>84</v>
      </c>
    </row>
    <row r="64" spans="1:91" s="2" customFormat="1" ht="30" customHeight="1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6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>
      <c r="A65" s="35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36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D62:H62"/>
    <mergeCell ref="J62:AF62"/>
    <mergeCell ref="AN63:AP63"/>
    <mergeCell ref="AG63:AM63"/>
    <mergeCell ref="D63:H63"/>
    <mergeCell ref="J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90 - Vedlejší a ostatní ...'!C2" display="/"/>
    <hyperlink ref="A56" location="'091 - Náhradní výsadba'!C2" display="/"/>
    <hyperlink ref="A57" location="'310 - Kanalizační stoky'!C2" display="/"/>
    <hyperlink ref="A58" location="'320 - Kanalizační přípojky'!C2" display="/"/>
    <hyperlink ref="A59" location="'330 - Vododvodní řad'!C2" display="/"/>
    <hyperlink ref="A60" location="'340 - Vododvodní přípojky'!C2" display="/"/>
    <hyperlink ref="A61" location="'100.3 - Komunikace - odvo...'!C2" display="/"/>
    <hyperlink ref="A62" location="'100.2 - Komunikace - chod...'!C2" display="/"/>
    <hyperlink ref="A63" location="'100.1 - Komunikace - vozovka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>
      <selection activeCell="I84" sqref="I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83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111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ROUND(J81,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ROUND((SUM(BE81:BE168)),  0)</f>
        <v>0</v>
      </c>
      <c r="G33" s="35"/>
      <c r="H33" s="35"/>
      <c r="I33" s="99">
        <v>0.21</v>
      </c>
      <c r="J33" s="98">
        <f>ROUND(((SUM(BE81:BE168))*I33),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ROUND((SUM(BF81:BF168)),  0)</f>
        <v>0</v>
      </c>
      <c r="G34" s="35"/>
      <c r="H34" s="35"/>
      <c r="I34" s="99">
        <v>0.12</v>
      </c>
      <c r="J34" s="98">
        <f>ROUND(((SUM(BF81:BF168))*I34),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ROUND((SUM(BG81:BG168)),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ROUND((SUM(BH81:BH168)),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ROUND((SUM(BI81:BI168)),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090 - Vedlejší a ostatní náklady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J81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J82</f>
        <v>0</v>
      </c>
      <c r="L60" s="109"/>
    </row>
    <row r="61" spans="1:47" s="10" customFormat="1" ht="19.899999999999999" customHeight="1">
      <c r="B61" s="113"/>
      <c r="D61" s="114" t="s">
        <v>117</v>
      </c>
      <c r="E61" s="115"/>
      <c r="F61" s="115"/>
      <c r="G61" s="115"/>
      <c r="H61" s="115"/>
      <c r="I61" s="115"/>
      <c r="J61" s="116">
        <f>J83</f>
        <v>0</v>
      </c>
      <c r="L61" s="113"/>
    </row>
    <row r="62" spans="1:47" s="2" customFormat="1" ht="21.75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9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118</v>
      </c>
      <c r="D68" s="35"/>
      <c r="E68" s="35"/>
      <c r="F68" s="35"/>
      <c r="G68" s="35"/>
      <c r="H68" s="35"/>
      <c r="I68" s="35"/>
      <c r="J68" s="35"/>
      <c r="K68" s="35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17</v>
      </c>
      <c r="D70" s="35"/>
      <c r="E70" s="35"/>
      <c r="F70" s="35"/>
      <c r="G70" s="35"/>
      <c r="H70" s="35"/>
      <c r="I70" s="35"/>
      <c r="J70" s="35"/>
      <c r="K70" s="35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5"/>
      <c r="D71" s="35"/>
      <c r="E71" s="339" t="str">
        <f>E7</f>
        <v>Brno, Vinařického - rekonstrukce kanalizace a vodovodu</v>
      </c>
      <c r="F71" s="340"/>
      <c r="G71" s="340"/>
      <c r="H71" s="340"/>
      <c r="I71" s="35"/>
      <c r="J71" s="35"/>
      <c r="K71" s="35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110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5"/>
      <c r="D73" s="35"/>
      <c r="E73" s="329" t="str">
        <f>E9</f>
        <v>090 - Vedlejší a ostatní náklady</v>
      </c>
      <c r="F73" s="338"/>
      <c r="G73" s="338"/>
      <c r="H73" s="338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5"/>
      <c r="E75" s="35"/>
      <c r="F75" s="28" t="str">
        <f>F12</f>
        <v xml:space="preserve"> </v>
      </c>
      <c r="G75" s="35"/>
      <c r="H75" s="35"/>
      <c r="I75" s="30" t="s">
        <v>23</v>
      </c>
      <c r="J75" s="53" t="str">
        <f>IF(J12="","",J12)</f>
        <v/>
      </c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>
      <c r="A77" s="35"/>
      <c r="B77" s="36"/>
      <c r="C77" s="30" t="s">
        <v>24</v>
      </c>
      <c r="D77" s="35"/>
      <c r="E77" s="35"/>
      <c r="F77" s="28" t="str">
        <f>E15</f>
        <v>Brněnské vodárny a kanalizace a.s.</v>
      </c>
      <c r="G77" s="35"/>
      <c r="H77" s="35"/>
      <c r="I77" s="30" t="s">
        <v>32</v>
      </c>
      <c r="J77" s="33" t="str">
        <f>E21</f>
        <v>PROVO, spol. s r.o.</v>
      </c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30</v>
      </c>
      <c r="D78" s="35"/>
      <c r="E78" s="35"/>
      <c r="F78" s="28" t="str">
        <f>IF(E18="","",E18)</f>
        <v>Vyplň údaj</v>
      </c>
      <c r="G78" s="35"/>
      <c r="H78" s="35"/>
      <c r="I78" s="30" t="s">
        <v>38</v>
      </c>
      <c r="J78" s="33" t="str">
        <f>E24</f>
        <v xml:space="preserve"> </v>
      </c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17"/>
      <c r="B80" s="118"/>
      <c r="C80" s="119" t="s">
        <v>119</v>
      </c>
      <c r="D80" s="120" t="s">
        <v>60</v>
      </c>
      <c r="E80" s="120" t="s">
        <v>56</v>
      </c>
      <c r="F80" s="120" t="s">
        <v>57</v>
      </c>
      <c r="G80" s="120" t="s">
        <v>120</v>
      </c>
      <c r="H80" s="120" t="s">
        <v>121</v>
      </c>
      <c r="I80" s="120" t="s">
        <v>122</v>
      </c>
      <c r="J80" s="120" t="s">
        <v>114</v>
      </c>
      <c r="K80" s="121" t="s">
        <v>123</v>
      </c>
      <c r="L80" s="122"/>
      <c r="M80" s="60" t="s">
        <v>3</v>
      </c>
      <c r="N80" s="61" t="s">
        <v>45</v>
      </c>
      <c r="O80" s="61" t="s">
        <v>124</v>
      </c>
      <c r="P80" s="61" t="s">
        <v>125</v>
      </c>
      <c r="Q80" s="61" t="s">
        <v>126</v>
      </c>
      <c r="R80" s="61" t="s">
        <v>127</v>
      </c>
      <c r="S80" s="61" t="s">
        <v>128</v>
      </c>
      <c r="T80" s="62" t="s">
        <v>129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</row>
    <row r="81" spans="1:65" s="2" customFormat="1" ht="22.9" customHeight="1">
      <c r="A81" s="35"/>
      <c r="B81" s="36"/>
      <c r="C81" s="67" t="s">
        <v>130</v>
      </c>
      <c r="D81" s="35"/>
      <c r="E81" s="35"/>
      <c r="F81" s="35"/>
      <c r="G81" s="35"/>
      <c r="H81" s="35"/>
      <c r="I81" s="35"/>
      <c r="J81" s="123">
        <f>BK81</f>
        <v>0</v>
      </c>
      <c r="K81" s="35"/>
      <c r="L81" s="36"/>
      <c r="M81" s="63"/>
      <c r="N81" s="54"/>
      <c r="O81" s="64"/>
      <c r="P81" s="124">
        <f>P82</f>
        <v>0</v>
      </c>
      <c r="Q81" s="64"/>
      <c r="R81" s="124">
        <f>R82</f>
        <v>0</v>
      </c>
      <c r="S81" s="64"/>
      <c r="T81" s="125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20" t="s">
        <v>74</v>
      </c>
      <c r="AU81" s="20" t="s">
        <v>115</v>
      </c>
      <c r="BK81" s="126">
        <f>BK82</f>
        <v>0</v>
      </c>
    </row>
    <row r="82" spans="1:65" s="12" customFormat="1" ht="25.9" customHeight="1">
      <c r="B82" s="127"/>
      <c r="D82" s="128" t="s">
        <v>74</v>
      </c>
      <c r="E82" s="129" t="s">
        <v>131</v>
      </c>
      <c r="F82" s="129" t="s">
        <v>132</v>
      </c>
      <c r="I82" s="130"/>
      <c r="J82" s="131">
        <f>BK82</f>
        <v>0</v>
      </c>
      <c r="L82" s="127"/>
      <c r="M82" s="132"/>
      <c r="N82" s="133"/>
      <c r="O82" s="133"/>
      <c r="P82" s="134">
        <f>P83</f>
        <v>0</v>
      </c>
      <c r="Q82" s="133"/>
      <c r="R82" s="134">
        <f>R83</f>
        <v>0</v>
      </c>
      <c r="S82" s="133"/>
      <c r="T82" s="135">
        <f>T83</f>
        <v>0</v>
      </c>
      <c r="AR82" s="128" t="s">
        <v>37</v>
      </c>
      <c r="AT82" s="136" t="s">
        <v>74</v>
      </c>
      <c r="AU82" s="136" t="s">
        <v>75</v>
      </c>
      <c r="AY82" s="128" t="s">
        <v>133</v>
      </c>
      <c r="BK82" s="137">
        <f>BK83</f>
        <v>0</v>
      </c>
    </row>
    <row r="83" spans="1:65" s="12" customFormat="1" ht="22.9" customHeight="1">
      <c r="B83" s="127"/>
      <c r="D83" s="128" t="s">
        <v>74</v>
      </c>
      <c r="E83" s="138" t="s">
        <v>134</v>
      </c>
      <c r="F83" s="138" t="s">
        <v>135</v>
      </c>
      <c r="I83" s="130"/>
      <c r="J83" s="139">
        <f>BK83</f>
        <v>0</v>
      </c>
      <c r="L83" s="127"/>
      <c r="M83" s="132"/>
      <c r="N83" s="133"/>
      <c r="O83" s="133"/>
      <c r="P83" s="134">
        <f>SUM(P84:P168)</f>
        <v>0</v>
      </c>
      <c r="Q83" s="133"/>
      <c r="R83" s="134">
        <f>SUM(R84:R168)</f>
        <v>0</v>
      </c>
      <c r="S83" s="133"/>
      <c r="T83" s="135">
        <f>SUM(T84:T168)</f>
        <v>0</v>
      </c>
      <c r="AR83" s="128" t="s">
        <v>37</v>
      </c>
      <c r="AT83" s="136" t="s">
        <v>74</v>
      </c>
      <c r="AU83" s="136" t="s">
        <v>37</v>
      </c>
      <c r="AY83" s="128" t="s">
        <v>133</v>
      </c>
      <c r="BK83" s="137">
        <f>SUM(BK84:BK168)</f>
        <v>0</v>
      </c>
    </row>
    <row r="84" spans="1:65" s="2" customFormat="1" ht="24.2" customHeight="1">
      <c r="A84" s="35"/>
      <c r="B84" s="140"/>
      <c r="C84" s="141" t="s">
        <v>37</v>
      </c>
      <c r="D84" s="141" t="s">
        <v>136</v>
      </c>
      <c r="E84" s="142" t="s">
        <v>137</v>
      </c>
      <c r="F84" s="143" t="s">
        <v>138</v>
      </c>
      <c r="G84" s="144" t="s">
        <v>139</v>
      </c>
      <c r="H84" s="145">
        <v>1</v>
      </c>
      <c r="I84" s="146"/>
      <c r="J84" s="147">
        <f>ROUND(I84*H84,2)</f>
        <v>0</v>
      </c>
      <c r="K84" s="143" t="s">
        <v>3</v>
      </c>
      <c r="L84" s="36"/>
      <c r="M84" s="148" t="s">
        <v>3</v>
      </c>
      <c r="N84" s="149" t="s">
        <v>46</v>
      </c>
      <c r="O84" s="56"/>
      <c r="P84" s="150">
        <f>O84*H84</f>
        <v>0</v>
      </c>
      <c r="Q84" s="150">
        <v>0</v>
      </c>
      <c r="R84" s="150">
        <f>Q84*H84</f>
        <v>0</v>
      </c>
      <c r="S84" s="150">
        <v>0</v>
      </c>
      <c r="T84" s="151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52" t="s">
        <v>140</v>
      </c>
      <c r="AT84" s="152" t="s">
        <v>136</v>
      </c>
      <c r="AU84" s="152" t="s">
        <v>84</v>
      </c>
      <c r="AY84" s="20" t="s">
        <v>133</v>
      </c>
      <c r="BE84" s="153">
        <f>IF(N84="základní",J84,0)</f>
        <v>0</v>
      </c>
      <c r="BF84" s="153">
        <f>IF(N84="snížená",J84,0)</f>
        <v>0</v>
      </c>
      <c r="BG84" s="153">
        <f>IF(N84="zákl. přenesená",J84,0)</f>
        <v>0</v>
      </c>
      <c r="BH84" s="153">
        <f>IF(N84="sníž. přenesená",J84,0)</f>
        <v>0</v>
      </c>
      <c r="BI84" s="153">
        <f>IF(N84="nulová",J84,0)</f>
        <v>0</v>
      </c>
      <c r="BJ84" s="20" t="s">
        <v>37</v>
      </c>
      <c r="BK84" s="153">
        <f>ROUND(I84*H84,2)</f>
        <v>0</v>
      </c>
      <c r="BL84" s="20" t="s">
        <v>140</v>
      </c>
      <c r="BM84" s="152" t="s">
        <v>141</v>
      </c>
    </row>
    <row r="85" spans="1:65" s="13" customFormat="1">
      <c r="B85" s="154"/>
      <c r="D85" s="155" t="s">
        <v>142</v>
      </c>
      <c r="E85" s="156" t="s">
        <v>3</v>
      </c>
      <c r="F85" s="157" t="s">
        <v>37</v>
      </c>
      <c r="H85" s="158">
        <v>1</v>
      </c>
      <c r="I85" s="159"/>
      <c r="L85" s="154"/>
      <c r="M85" s="160"/>
      <c r="N85" s="161"/>
      <c r="O85" s="161"/>
      <c r="P85" s="161"/>
      <c r="Q85" s="161"/>
      <c r="R85" s="161"/>
      <c r="S85" s="161"/>
      <c r="T85" s="162"/>
      <c r="AT85" s="156" t="s">
        <v>142</v>
      </c>
      <c r="AU85" s="156" t="s">
        <v>84</v>
      </c>
      <c r="AV85" s="13" t="s">
        <v>84</v>
      </c>
      <c r="AW85" s="13" t="s">
        <v>36</v>
      </c>
      <c r="AX85" s="13" t="s">
        <v>37</v>
      </c>
      <c r="AY85" s="156" t="s">
        <v>133</v>
      </c>
    </row>
    <row r="86" spans="1:65" s="2" customFormat="1" ht="16.5" customHeight="1">
      <c r="A86" s="35"/>
      <c r="B86" s="140"/>
      <c r="C86" s="141" t="s">
        <v>84</v>
      </c>
      <c r="D86" s="141" t="s">
        <v>136</v>
      </c>
      <c r="E86" s="142" t="s">
        <v>143</v>
      </c>
      <c r="F86" s="143" t="s">
        <v>144</v>
      </c>
      <c r="G86" s="144" t="s">
        <v>139</v>
      </c>
      <c r="H86" s="145">
        <v>1</v>
      </c>
      <c r="I86" s="146"/>
      <c r="J86" s="147">
        <f>ROUND(I86*H86,2)</f>
        <v>0</v>
      </c>
      <c r="K86" s="143" t="s">
        <v>3</v>
      </c>
      <c r="L86" s="36"/>
      <c r="M86" s="148" t="s">
        <v>3</v>
      </c>
      <c r="N86" s="149" t="s">
        <v>46</v>
      </c>
      <c r="O86" s="56"/>
      <c r="P86" s="150">
        <f>O86*H86</f>
        <v>0</v>
      </c>
      <c r="Q86" s="150">
        <v>0</v>
      </c>
      <c r="R86" s="150">
        <f>Q86*H86</f>
        <v>0</v>
      </c>
      <c r="S86" s="150">
        <v>0</v>
      </c>
      <c r="T86" s="151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52" t="s">
        <v>140</v>
      </c>
      <c r="AT86" s="152" t="s">
        <v>136</v>
      </c>
      <c r="AU86" s="152" t="s">
        <v>84</v>
      </c>
      <c r="AY86" s="20" t="s">
        <v>133</v>
      </c>
      <c r="BE86" s="153">
        <f>IF(N86="základní",J86,0)</f>
        <v>0</v>
      </c>
      <c r="BF86" s="153">
        <f>IF(N86="snížená",J86,0)</f>
        <v>0</v>
      </c>
      <c r="BG86" s="153">
        <f>IF(N86="zákl. přenesená",J86,0)</f>
        <v>0</v>
      </c>
      <c r="BH86" s="153">
        <f>IF(N86="sníž. přenesená",J86,0)</f>
        <v>0</v>
      </c>
      <c r="BI86" s="153">
        <f>IF(N86="nulová",J86,0)</f>
        <v>0</v>
      </c>
      <c r="BJ86" s="20" t="s">
        <v>37</v>
      </c>
      <c r="BK86" s="153">
        <f>ROUND(I86*H86,2)</f>
        <v>0</v>
      </c>
      <c r="BL86" s="20" t="s">
        <v>140</v>
      </c>
      <c r="BM86" s="152" t="s">
        <v>145</v>
      </c>
    </row>
    <row r="87" spans="1:65" s="13" customFormat="1">
      <c r="B87" s="154"/>
      <c r="D87" s="155" t="s">
        <v>142</v>
      </c>
      <c r="E87" s="156" t="s">
        <v>3</v>
      </c>
      <c r="F87" s="157" t="s">
        <v>37</v>
      </c>
      <c r="H87" s="158">
        <v>1</v>
      </c>
      <c r="I87" s="159"/>
      <c r="L87" s="154"/>
      <c r="M87" s="160"/>
      <c r="N87" s="161"/>
      <c r="O87" s="161"/>
      <c r="P87" s="161"/>
      <c r="Q87" s="161"/>
      <c r="R87" s="161"/>
      <c r="S87" s="161"/>
      <c r="T87" s="162"/>
      <c r="AT87" s="156" t="s">
        <v>142</v>
      </c>
      <c r="AU87" s="156" t="s">
        <v>84</v>
      </c>
      <c r="AV87" s="13" t="s">
        <v>84</v>
      </c>
      <c r="AW87" s="13" t="s">
        <v>36</v>
      </c>
      <c r="AX87" s="13" t="s">
        <v>75</v>
      </c>
      <c r="AY87" s="156" t="s">
        <v>133</v>
      </c>
    </row>
    <row r="88" spans="1:65" s="2" customFormat="1" ht="16.5" customHeight="1">
      <c r="A88" s="35"/>
      <c r="B88" s="140"/>
      <c r="C88" s="141" t="s">
        <v>146</v>
      </c>
      <c r="D88" s="141" t="s">
        <v>136</v>
      </c>
      <c r="E88" s="142" t="s">
        <v>147</v>
      </c>
      <c r="F88" s="143" t="s">
        <v>148</v>
      </c>
      <c r="G88" s="144" t="s">
        <v>139</v>
      </c>
      <c r="H88" s="145">
        <v>1</v>
      </c>
      <c r="I88" s="146"/>
      <c r="J88" s="147">
        <f>ROUND(I88*H88,2)</f>
        <v>0</v>
      </c>
      <c r="K88" s="143" t="s">
        <v>3</v>
      </c>
      <c r="L88" s="36"/>
      <c r="M88" s="148" t="s">
        <v>3</v>
      </c>
      <c r="N88" s="149" t="s">
        <v>46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140</v>
      </c>
      <c r="AT88" s="152" t="s">
        <v>136</v>
      </c>
      <c r="AU88" s="152" t="s">
        <v>84</v>
      </c>
      <c r="AY88" s="20" t="s">
        <v>133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37</v>
      </c>
      <c r="BK88" s="153">
        <f>ROUND(I88*H88,2)</f>
        <v>0</v>
      </c>
      <c r="BL88" s="20" t="s">
        <v>140</v>
      </c>
      <c r="BM88" s="152" t="s">
        <v>149</v>
      </c>
    </row>
    <row r="89" spans="1:65" s="13" customFormat="1">
      <c r="B89" s="154"/>
      <c r="D89" s="155" t="s">
        <v>142</v>
      </c>
      <c r="E89" s="156" t="s">
        <v>3</v>
      </c>
      <c r="F89" s="157" t="s">
        <v>37</v>
      </c>
      <c r="H89" s="158">
        <v>1</v>
      </c>
      <c r="I89" s="159"/>
      <c r="L89" s="154"/>
      <c r="M89" s="160"/>
      <c r="N89" s="161"/>
      <c r="O89" s="161"/>
      <c r="P89" s="161"/>
      <c r="Q89" s="161"/>
      <c r="R89" s="161"/>
      <c r="S89" s="161"/>
      <c r="T89" s="162"/>
      <c r="AT89" s="156" t="s">
        <v>142</v>
      </c>
      <c r="AU89" s="156" t="s">
        <v>84</v>
      </c>
      <c r="AV89" s="13" t="s">
        <v>84</v>
      </c>
      <c r="AW89" s="13" t="s">
        <v>36</v>
      </c>
      <c r="AX89" s="13" t="s">
        <v>37</v>
      </c>
      <c r="AY89" s="156" t="s">
        <v>133</v>
      </c>
    </row>
    <row r="90" spans="1:65" s="2" customFormat="1" ht="16.5" customHeight="1">
      <c r="A90" s="35"/>
      <c r="B90" s="140"/>
      <c r="C90" s="141" t="s">
        <v>140</v>
      </c>
      <c r="D90" s="141" t="s">
        <v>136</v>
      </c>
      <c r="E90" s="142" t="s">
        <v>150</v>
      </c>
      <c r="F90" s="143" t="s">
        <v>151</v>
      </c>
      <c r="G90" s="144" t="s">
        <v>139</v>
      </c>
      <c r="H90" s="145">
        <v>1</v>
      </c>
      <c r="I90" s="146"/>
      <c r="J90" s="147">
        <f>ROUND(I90*H90,2)</f>
        <v>0</v>
      </c>
      <c r="K90" s="143" t="s">
        <v>3</v>
      </c>
      <c r="L90" s="36"/>
      <c r="M90" s="148" t="s">
        <v>3</v>
      </c>
      <c r="N90" s="149" t="s">
        <v>46</v>
      </c>
      <c r="O90" s="56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2" t="s">
        <v>140</v>
      </c>
      <c r="AT90" s="152" t="s">
        <v>136</v>
      </c>
      <c r="AU90" s="152" t="s">
        <v>84</v>
      </c>
      <c r="AY90" s="20" t="s">
        <v>133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20" t="s">
        <v>37</v>
      </c>
      <c r="BK90" s="153">
        <f>ROUND(I90*H90,2)</f>
        <v>0</v>
      </c>
      <c r="BL90" s="20" t="s">
        <v>140</v>
      </c>
      <c r="BM90" s="152" t="s">
        <v>152</v>
      </c>
    </row>
    <row r="91" spans="1:65" s="13" customFormat="1">
      <c r="B91" s="154"/>
      <c r="D91" s="155" t="s">
        <v>142</v>
      </c>
      <c r="E91" s="156" t="s">
        <v>3</v>
      </c>
      <c r="F91" s="157" t="s">
        <v>37</v>
      </c>
      <c r="H91" s="158">
        <v>1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142</v>
      </c>
      <c r="AU91" s="156" t="s">
        <v>84</v>
      </c>
      <c r="AV91" s="13" t="s">
        <v>84</v>
      </c>
      <c r="AW91" s="13" t="s">
        <v>36</v>
      </c>
      <c r="AX91" s="13" t="s">
        <v>37</v>
      </c>
      <c r="AY91" s="156" t="s">
        <v>133</v>
      </c>
    </row>
    <row r="92" spans="1:65" s="2" customFormat="1" ht="16.5" customHeight="1">
      <c r="A92" s="35"/>
      <c r="B92" s="140"/>
      <c r="C92" s="141" t="s">
        <v>153</v>
      </c>
      <c r="D92" s="141" t="s">
        <v>136</v>
      </c>
      <c r="E92" s="142" t="s">
        <v>154</v>
      </c>
      <c r="F92" s="143" t="s">
        <v>155</v>
      </c>
      <c r="G92" s="144" t="s">
        <v>156</v>
      </c>
      <c r="H92" s="145">
        <v>1248</v>
      </c>
      <c r="I92" s="146"/>
      <c r="J92" s="147">
        <f>ROUND(I92*H92,2)</f>
        <v>0</v>
      </c>
      <c r="K92" s="143" t="s">
        <v>3</v>
      </c>
      <c r="L92" s="36"/>
      <c r="M92" s="148" t="s">
        <v>3</v>
      </c>
      <c r="N92" s="149" t="s">
        <v>46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140</v>
      </c>
      <c r="AT92" s="152" t="s">
        <v>136</v>
      </c>
      <c r="AU92" s="152" t="s">
        <v>84</v>
      </c>
      <c r="AY92" s="20" t="s">
        <v>133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37</v>
      </c>
      <c r="BK92" s="153">
        <f>ROUND(I92*H92,2)</f>
        <v>0</v>
      </c>
      <c r="BL92" s="20" t="s">
        <v>140</v>
      </c>
      <c r="BM92" s="152" t="s">
        <v>157</v>
      </c>
    </row>
    <row r="93" spans="1:65" s="14" customFormat="1">
      <c r="B93" s="163"/>
      <c r="D93" s="155" t="s">
        <v>142</v>
      </c>
      <c r="E93" s="164" t="s">
        <v>3</v>
      </c>
      <c r="F93" s="165" t="s">
        <v>158</v>
      </c>
      <c r="H93" s="164" t="s">
        <v>3</v>
      </c>
      <c r="I93" s="166"/>
      <c r="L93" s="163"/>
      <c r="M93" s="167"/>
      <c r="N93" s="168"/>
      <c r="O93" s="168"/>
      <c r="P93" s="168"/>
      <c r="Q93" s="168"/>
      <c r="R93" s="168"/>
      <c r="S93" s="168"/>
      <c r="T93" s="169"/>
      <c r="AT93" s="164" t="s">
        <v>142</v>
      </c>
      <c r="AU93" s="164" t="s">
        <v>84</v>
      </c>
      <c r="AV93" s="14" t="s">
        <v>37</v>
      </c>
      <c r="AW93" s="14" t="s">
        <v>36</v>
      </c>
      <c r="AX93" s="14" t="s">
        <v>75</v>
      </c>
      <c r="AY93" s="164" t="s">
        <v>133</v>
      </c>
    </row>
    <row r="94" spans="1:65" s="13" customFormat="1">
      <c r="B94" s="154"/>
      <c r="D94" s="155" t="s">
        <v>142</v>
      </c>
      <c r="E94" s="156" t="s">
        <v>3</v>
      </c>
      <c r="F94" s="157" t="s">
        <v>159</v>
      </c>
      <c r="H94" s="158">
        <v>453.4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142</v>
      </c>
      <c r="AU94" s="156" t="s">
        <v>84</v>
      </c>
      <c r="AV94" s="13" t="s">
        <v>84</v>
      </c>
      <c r="AW94" s="13" t="s">
        <v>36</v>
      </c>
      <c r="AX94" s="13" t="s">
        <v>75</v>
      </c>
      <c r="AY94" s="156" t="s">
        <v>133</v>
      </c>
    </row>
    <row r="95" spans="1:65" s="14" customFormat="1">
      <c r="B95" s="163"/>
      <c r="D95" s="155" t="s">
        <v>142</v>
      </c>
      <c r="E95" s="164" t="s">
        <v>3</v>
      </c>
      <c r="F95" s="165" t="s">
        <v>160</v>
      </c>
      <c r="H95" s="164" t="s">
        <v>3</v>
      </c>
      <c r="I95" s="166"/>
      <c r="L95" s="163"/>
      <c r="M95" s="167"/>
      <c r="N95" s="168"/>
      <c r="O95" s="168"/>
      <c r="P95" s="168"/>
      <c r="Q95" s="168"/>
      <c r="R95" s="168"/>
      <c r="S95" s="168"/>
      <c r="T95" s="169"/>
      <c r="AT95" s="164" t="s">
        <v>142</v>
      </c>
      <c r="AU95" s="164" t="s">
        <v>84</v>
      </c>
      <c r="AV95" s="14" t="s">
        <v>37</v>
      </c>
      <c r="AW95" s="14" t="s">
        <v>36</v>
      </c>
      <c r="AX95" s="14" t="s">
        <v>75</v>
      </c>
      <c r="AY95" s="164" t="s">
        <v>133</v>
      </c>
    </row>
    <row r="96" spans="1:65" s="13" customFormat="1">
      <c r="B96" s="154"/>
      <c r="D96" s="155" t="s">
        <v>142</v>
      </c>
      <c r="E96" s="156" t="s">
        <v>3</v>
      </c>
      <c r="F96" s="157" t="s">
        <v>161</v>
      </c>
      <c r="H96" s="158">
        <v>735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142</v>
      </c>
      <c r="AU96" s="156" t="s">
        <v>84</v>
      </c>
      <c r="AV96" s="13" t="s">
        <v>84</v>
      </c>
      <c r="AW96" s="13" t="s">
        <v>36</v>
      </c>
      <c r="AX96" s="13" t="s">
        <v>75</v>
      </c>
      <c r="AY96" s="156" t="s">
        <v>133</v>
      </c>
    </row>
    <row r="97" spans="1:65" s="13" customFormat="1">
      <c r="B97" s="154"/>
      <c r="D97" s="155" t="s">
        <v>142</v>
      </c>
      <c r="E97" s="156" t="s">
        <v>3</v>
      </c>
      <c r="F97" s="157" t="s">
        <v>162</v>
      </c>
      <c r="H97" s="158">
        <v>59.6</v>
      </c>
      <c r="I97" s="159"/>
      <c r="L97" s="154"/>
      <c r="M97" s="160"/>
      <c r="N97" s="161"/>
      <c r="O97" s="161"/>
      <c r="P97" s="161"/>
      <c r="Q97" s="161"/>
      <c r="R97" s="161"/>
      <c r="S97" s="161"/>
      <c r="T97" s="162"/>
      <c r="AT97" s="156" t="s">
        <v>142</v>
      </c>
      <c r="AU97" s="156" t="s">
        <v>84</v>
      </c>
      <c r="AV97" s="13" t="s">
        <v>84</v>
      </c>
      <c r="AW97" s="13" t="s">
        <v>36</v>
      </c>
      <c r="AX97" s="13" t="s">
        <v>75</v>
      </c>
      <c r="AY97" s="156" t="s">
        <v>133</v>
      </c>
    </row>
    <row r="98" spans="1:65" s="15" customFormat="1">
      <c r="B98" s="170"/>
      <c r="D98" s="155" t="s">
        <v>142</v>
      </c>
      <c r="E98" s="171" t="s">
        <v>3</v>
      </c>
      <c r="F98" s="172" t="s">
        <v>163</v>
      </c>
      <c r="H98" s="173">
        <v>1248</v>
      </c>
      <c r="I98" s="174"/>
      <c r="L98" s="170"/>
      <c r="M98" s="175"/>
      <c r="N98" s="176"/>
      <c r="O98" s="176"/>
      <c r="P98" s="176"/>
      <c r="Q98" s="176"/>
      <c r="R98" s="176"/>
      <c r="S98" s="176"/>
      <c r="T98" s="177"/>
      <c r="AT98" s="171" t="s">
        <v>142</v>
      </c>
      <c r="AU98" s="171" t="s">
        <v>84</v>
      </c>
      <c r="AV98" s="15" t="s">
        <v>140</v>
      </c>
      <c r="AW98" s="15" t="s">
        <v>36</v>
      </c>
      <c r="AX98" s="15" t="s">
        <v>37</v>
      </c>
      <c r="AY98" s="171" t="s">
        <v>133</v>
      </c>
    </row>
    <row r="99" spans="1:65" s="2" customFormat="1" ht="16.5" customHeight="1">
      <c r="A99" s="35"/>
      <c r="B99" s="140"/>
      <c r="C99" s="141" t="s">
        <v>164</v>
      </c>
      <c r="D99" s="141" t="s">
        <v>136</v>
      </c>
      <c r="E99" s="142" t="s">
        <v>165</v>
      </c>
      <c r="F99" s="143" t="s">
        <v>166</v>
      </c>
      <c r="G99" s="144" t="s">
        <v>139</v>
      </c>
      <c r="H99" s="145">
        <v>1</v>
      </c>
      <c r="I99" s="146"/>
      <c r="J99" s="147">
        <f>ROUND(I99*H99,2)</f>
        <v>0</v>
      </c>
      <c r="K99" s="143" t="s">
        <v>3</v>
      </c>
      <c r="L99" s="36"/>
      <c r="M99" s="148" t="s">
        <v>3</v>
      </c>
      <c r="N99" s="149" t="s">
        <v>46</v>
      </c>
      <c r="O99" s="56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2" t="s">
        <v>140</v>
      </c>
      <c r="AT99" s="152" t="s">
        <v>136</v>
      </c>
      <c r="AU99" s="152" t="s">
        <v>84</v>
      </c>
      <c r="AY99" s="20" t="s">
        <v>133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20" t="s">
        <v>37</v>
      </c>
      <c r="BK99" s="153">
        <f>ROUND(I99*H99,2)</f>
        <v>0</v>
      </c>
      <c r="BL99" s="20" t="s">
        <v>140</v>
      </c>
      <c r="BM99" s="152" t="s">
        <v>167</v>
      </c>
    </row>
    <row r="100" spans="1:65" s="13" customFormat="1">
      <c r="B100" s="154"/>
      <c r="D100" s="155" t="s">
        <v>142</v>
      </c>
      <c r="E100" s="156" t="s">
        <v>3</v>
      </c>
      <c r="F100" s="157" t="s">
        <v>37</v>
      </c>
      <c r="H100" s="158">
        <v>1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142</v>
      </c>
      <c r="AU100" s="156" t="s">
        <v>84</v>
      </c>
      <c r="AV100" s="13" t="s">
        <v>84</v>
      </c>
      <c r="AW100" s="13" t="s">
        <v>36</v>
      </c>
      <c r="AX100" s="13" t="s">
        <v>37</v>
      </c>
      <c r="AY100" s="156" t="s">
        <v>133</v>
      </c>
    </row>
    <row r="101" spans="1:65" s="2" customFormat="1" ht="16.5" customHeight="1">
      <c r="A101" s="35"/>
      <c r="B101" s="140"/>
      <c r="C101" s="141" t="s">
        <v>168</v>
      </c>
      <c r="D101" s="141" t="s">
        <v>136</v>
      </c>
      <c r="E101" s="142" t="s">
        <v>169</v>
      </c>
      <c r="F101" s="143" t="s">
        <v>170</v>
      </c>
      <c r="G101" s="144" t="s">
        <v>139</v>
      </c>
      <c r="H101" s="145">
        <v>1</v>
      </c>
      <c r="I101" s="146"/>
      <c r="J101" s="147">
        <f>ROUND(I101*H101,2)</f>
        <v>0</v>
      </c>
      <c r="K101" s="143" t="s">
        <v>3</v>
      </c>
      <c r="L101" s="36"/>
      <c r="M101" s="148" t="s">
        <v>3</v>
      </c>
      <c r="N101" s="149" t="s">
        <v>46</v>
      </c>
      <c r="O101" s="56"/>
      <c r="P101" s="150">
        <f>O101*H101</f>
        <v>0</v>
      </c>
      <c r="Q101" s="150">
        <v>0</v>
      </c>
      <c r="R101" s="150">
        <f>Q101*H101</f>
        <v>0</v>
      </c>
      <c r="S101" s="150">
        <v>0</v>
      </c>
      <c r="T101" s="151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2" t="s">
        <v>140</v>
      </c>
      <c r="AT101" s="152" t="s">
        <v>136</v>
      </c>
      <c r="AU101" s="152" t="s">
        <v>84</v>
      </c>
      <c r="AY101" s="20" t="s">
        <v>133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20" t="s">
        <v>37</v>
      </c>
      <c r="BK101" s="153">
        <f>ROUND(I101*H101,2)</f>
        <v>0</v>
      </c>
      <c r="BL101" s="20" t="s">
        <v>140</v>
      </c>
      <c r="BM101" s="152" t="s">
        <v>171</v>
      </c>
    </row>
    <row r="102" spans="1:65" s="13" customFormat="1">
      <c r="B102" s="154"/>
      <c r="D102" s="155" t="s">
        <v>142</v>
      </c>
      <c r="E102" s="156" t="s">
        <v>3</v>
      </c>
      <c r="F102" s="157" t="s">
        <v>37</v>
      </c>
      <c r="H102" s="158">
        <v>1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142</v>
      </c>
      <c r="AU102" s="156" t="s">
        <v>84</v>
      </c>
      <c r="AV102" s="13" t="s">
        <v>84</v>
      </c>
      <c r="AW102" s="13" t="s">
        <v>36</v>
      </c>
      <c r="AX102" s="13" t="s">
        <v>37</v>
      </c>
      <c r="AY102" s="156" t="s">
        <v>133</v>
      </c>
    </row>
    <row r="103" spans="1:65" s="2" customFormat="1" ht="16.5" customHeight="1">
      <c r="A103" s="35"/>
      <c r="B103" s="140"/>
      <c r="C103" s="141" t="s">
        <v>172</v>
      </c>
      <c r="D103" s="141" t="s">
        <v>136</v>
      </c>
      <c r="E103" s="142" t="s">
        <v>173</v>
      </c>
      <c r="F103" s="143" t="s">
        <v>174</v>
      </c>
      <c r="G103" s="144" t="s">
        <v>139</v>
      </c>
      <c r="H103" s="145">
        <v>1</v>
      </c>
      <c r="I103" s="146"/>
      <c r="J103" s="147">
        <f>ROUND(I103*H103,2)</f>
        <v>0</v>
      </c>
      <c r="K103" s="143" t="s">
        <v>3</v>
      </c>
      <c r="L103" s="36"/>
      <c r="M103" s="148" t="s">
        <v>3</v>
      </c>
      <c r="N103" s="149" t="s">
        <v>46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140</v>
      </c>
      <c r="AT103" s="152" t="s">
        <v>136</v>
      </c>
      <c r="AU103" s="152" t="s">
        <v>84</v>
      </c>
      <c r="AY103" s="20" t="s">
        <v>133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37</v>
      </c>
      <c r="BK103" s="153">
        <f>ROUND(I103*H103,2)</f>
        <v>0</v>
      </c>
      <c r="BL103" s="20" t="s">
        <v>140</v>
      </c>
      <c r="BM103" s="152" t="s">
        <v>175</v>
      </c>
    </row>
    <row r="104" spans="1:65" s="13" customFormat="1">
      <c r="B104" s="154"/>
      <c r="D104" s="155" t="s">
        <v>142</v>
      </c>
      <c r="E104" s="156" t="s">
        <v>3</v>
      </c>
      <c r="F104" s="157" t="s">
        <v>37</v>
      </c>
      <c r="H104" s="158">
        <v>1</v>
      </c>
      <c r="I104" s="159"/>
      <c r="L104" s="154"/>
      <c r="M104" s="160"/>
      <c r="N104" s="161"/>
      <c r="O104" s="161"/>
      <c r="P104" s="161"/>
      <c r="Q104" s="161"/>
      <c r="R104" s="161"/>
      <c r="S104" s="161"/>
      <c r="T104" s="162"/>
      <c r="AT104" s="156" t="s">
        <v>142</v>
      </c>
      <c r="AU104" s="156" t="s">
        <v>84</v>
      </c>
      <c r="AV104" s="13" t="s">
        <v>84</v>
      </c>
      <c r="AW104" s="13" t="s">
        <v>36</v>
      </c>
      <c r="AX104" s="13" t="s">
        <v>37</v>
      </c>
      <c r="AY104" s="156" t="s">
        <v>133</v>
      </c>
    </row>
    <row r="105" spans="1:65" s="2" customFormat="1" ht="16.5" customHeight="1">
      <c r="A105" s="35"/>
      <c r="B105" s="140"/>
      <c r="C105" s="141" t="s">
        <v>134</v>
      </c>
      <c r="D105" s="141" t="s">
        <v>136</v>
      </c>
      <c r="E105" s="142" t="s">
        <v>176</v>
      </c>
      <c r="F105" s="143" t="s">
        <v>177</v>
      </c>
      <c r="G105" s="144" t="s">
        <v>139</v>
      </c>
      <c r="H105" s="145">
        <v>1</v>
      </c>
      <c r="I105" s="146"/>
      <c r="J105" s="147">
        <f>ROUND(I105*H105,2)</f>
        <v>0</v>
      </c>
      <c r="K105" s="143" t="s">
        <v>3</v>
      </c>
      <c r="L105" s="36"/>
      <c r="M105" s="148" t="s">
        <v>3</v>
      </c>
      <c r="N105" s="149" t="s">
        <v>46</v>
      </c>
      <c r="O105" s="56"/>
      <c r="P105" s="150">
        <f>O105*H105</f>
        <v>0</v>
      </c>
      <c r="Q105" s="150">
        <v>0</v>
      </c>
      <c r="R105" s="150">
        <f>Q105*H105</f>
        <v>0</v>
      </c>
      <c r="S105" s="150">
        <v>0</v>
      </c>
      <c r="T105" s="151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2" t="s">
        <v>140</v>
      </c>
      <c r="AT105" s="152" t="s">
        <v>136</v>
      </c>
      <c r="AU105" s="152" t="s">
        <v>84</v>
      </c>
      <c r="AY105" s="20" t="s">
        <v>133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20" t="s">
        <v>37</v>
      </c>
      <c r="BK105" s="153">
        <f>ROUND(I105*H105,2)</f>
        <v>0</v>
      </c>
      <c r="BL105" s="20" t="s">
        <v>140</v>
      </c>
      <c r="BM105" s="152" t="s">
        <v>178</v>
      </c>
    </row>
    <row r="106" spans="1:65" s="13" customFormat="1">
      <c r="B106" s="154"/>
      <c r="D106" s="155" t="s">
        <v>142</v>
      </c>
      <c r="E106" s="156" t="s">
        <v>3</v>
      </c>
      <c r="F106" s="157" t="s">
        <v>37</v>
      </c>
      <c r="H106" s="158">
        <v>1</v>
      </c>
      <c r="I106" s="159"/>
      <c r="L106" s="154"/>
      <c r="M106" s="160"/>
      <c r="N106" s="161"/>
      <c r="O106" s="161"/>
      <c r="P106" s="161"/>
      <c r="Q106" s="161"/>
      <c r="R106" s="161"/>
      <c r="S106" s="161"/>
      <c r="T106" s="162"/>
      <c r="AT106" s="156" t="s">
        <v>142</v>
      </c>
      <c r="AU106" s="156" t="s">
        <v>84</v>
      </c>
      <c r="AV106" s="13" t="s">
        <v>84</v>
      </c>
      <c r="AW106" s="13" t="s">
        <v>36</v>
      </c>
      <c r="AX106" s="13" t="s">
        <v>37</v>
      </c>
      <c r="AY106" s="156" t="s">
        <v>133</v>
      </c>
    </row>
    <row r="107" spans="1:65" s="2" customFormat="1" ht="16.5" customHeight="1">
      <c r="A107" s="35"/>
      <c r="B107" s="140"/>
      <c r="C107" s="141" t="s">
        <v>179</v>
      </c>
      <c r="D107" s="141" t="s">
        <v>136</v>
      </c>
      <c r="E107" s="142" t="s">
        <v>180</v>
      </c>
      <c r="F107" s="143" t="s">
        <v>181</v>
      </c>
      <c r="G107" s="144" t="s">
        <v>139</v>
      </c>
      <c r="H107" s="145">
        <v>1</v>
      </c>
      <c r="I107" s="146"/>
      <c r="J107" s="147">
        <f>ROUND(I107*H107,2)</f>
        <v>0</v>
      </c>
      <c r="K107" s="143" t="s">
        <v>3</v>
      </c>
      <c r="L107" s="36"/>
      <c r="M107" s="148" t="s">
        <v>3</v>
      </c>
      <c r="N107" s="149" t="s">
        <v>46</v>
      </c>
      <c r="O107" s="56"/>
      <c r="P107" s="150">
        <f>O107*H107</f>
        <v>0</v>
      </c>
      <c r="Q107" s="150">
        <v>0</v>
      </c>
      <c r="R107" s="150">
        <f>Q107*H107</f>
        <v>0</v>
      </c>
      <c r="S107" s="150">
        <v>0</v>
      </c>
      <c r="T107" s="151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2" t="s">
        <v>140</v>
      </c>
      <c r="AT107" s="152" t="s">
        <v>136</v>
      </c>
      <c r="AU107" s="152" t="s">
        <v>84</v>
      </c>
      <c r="AY107" s="20" t="s">
        <v>133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20" t="s">
        <v>37</v>
      </c>
      <c r="BK107" s="153">
        <f>ROUND(I107*H107,2)</f>
        <v>0</v>
      </c>
      <c r="BL107" s="20" t="s">
        <v>140</v>
      </c>
      <c r="BM107" s="152" t="s">
        <v>182</v>
      </c>
    </row>
    <row r="108" spans="1:65" s="14" customFormat="1">
      <c r="B108" s="163"/>
      <c r="D108" s="155" t="s">
        <v>142</v>
      </c>
      <c r="E108" s="164" t="s">
        <v>3</v>
      </c>
      <c r="F108" s="165" t="s">
        <v>183</v>
      </c>
      <c r="H108" s="164" t="s">
        <v>3</v>
      </c>
      <c r="I108" s="166"/>
      <c r="L108" s="163"/>
      <c r="M108" s="167"/>
      <c r="N108" s="168"/>
      <c r="O108" s="168"/>
      <c r="P108" s="168"/>
      <c r="Q108" s="168"/>
      <c r="R108" s="168"/>
      <c r="S108" s="168"/>
      <c r="T108" s="169"/>
      <c r="AT108" s="164" t="s">
        <v>142</v>
      </c>
      <c r="AU108" s="164" t="s">
        <v>84</v>
      </c>
      <c r="AV108" s="14" t="s">
        <v>37</v>
      </c>
      <c r="AW108" s="14" t="s">
        <v>36</v>
      </c>
      <c r="AX108" s="14" t="s">
        <v>75</v>
      </c>
      <c r="AY108" s="164" t="s">
        <v>133</v>
      </c>
    </row>
    <row r="109" spans="1:65" s="14" customFormat="1">
      <c r="B109" s="163"/>
      <c r="D109" s="155" t="s">
        <v>142</v>
      </c>
      <c r="E109" s="164" t="s">
        <v>3</v>
      </c>
      <c r="F109" s="165" t="s">
        <v>184</v>
      </c>
      <c r="H109" s="164" t="s">
        <v>3</v>
      </c>
      <c r="I109" s="166"/>
      <c r="L109" s="163"/>
      <c r="M109" s="167"/>
      <c r="N109" s="168"/>
      <c r="O109" s="168"/>
      <c r="P109" s="168"/>
      <c r="Q109" s="168"/>
      <c r="R109" s="168"/>
      <c r="S109" s="168"/>
      <c r="T109" s="169"/>
      <c r="AT109" s="164" t="s">
        <v>142</v>
      </c>
      <c r="AU109" s="164" t="s">
        <v>84</v>
      </c>
      <c r="AV109" s="14" t="s">
        <v>37</v>
      </c>
      <c r="AW109" s="14" t="s">
        <v>36</v>
      </c>
      <c r="AX109" s="14" t="s">
        <v>75</v>
      </c>
      <c r="AY109" s="164" t="s">
        <v>133</v>
      </c>
    </row>
    <row r="110" spans="1:65" s="14" customFormat="1">
      <c r="B110" s="163"/>
      <c r="D110" s="155" t="s">
        <v>142</v>
      </c>
      <c r="E110" s="164" t="s">
        <v>3</v>
      </c>
      <c r="F110" s="165" t="s">
        <v>185</v>
      </c>
      <c r="H110" s="164" t="s">
        <v>3</v>
      </c>
      <c r="I110" s="166"/>
      <c r="L110" s="163"/>
      <c r="M110" s="167"/>
      <c r="N110" s="168"/>
      <c r="O110" s="168"/>
      <c r="P110" s="168"/>
      <c r="Q110" s="168"/>
      <c r="R110" s="168"/>
      <c r="S110" s="168"/>
      <c r="T110" s="169"/>
      <c r="AT110" s="164" t="s">
        <v>142</v>
      </c>
      <c r="AU110" s="164" t="s">
        <v>84</v>
      </c>
      <c r="AV110" s="14" t="s">
        <v>37</v>
      </c>
      <c r="AW110" s="14" t="s">
        <v>36</v>
      </c>
      <c r="AX110" s="14" t="s">
        <v>75</v>
      </c>
      <c r="AY110" s="164" t="s">
        <v>133</v>
      </c>
    </row>
    <row r="111" spans="1:65" s="13" customFormat="1">
      <c r="B111" s="154"/>
      <c r="D111" s="155" t="s">
        <v>142</v>
      </c>
      <c r="E111" s="156" t="s">
        <v>3</v>
      </c>
      <c r="F111" s="157" t="s">
        <v>37</v>
      </c>
      <c r="H111" s="158">
        <v>1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142</v>
      </c>
      <c r="AU111" s="156" t="s">
        <v>84</v>
      </c>
      <c r="AV111" s="13" t="s">
        <v>84</v>
      </c>
      <c r="AW111" s="13" t="s">
        <v>36</v>
      </c>
      <c r="AX111" s="13" t="s">
        <v>75</v>
      </c>
      <c r="AY111" s="156" t="s">
        <v>133</v>
      </c>
    </row>
    <row r="112" spans="1:65" s="2" customFormat="1" ht="16.5" customHeight="1">
      <c r="A112" s="35"/>
      <c r="B112" s="140"/>
      <c r="C112" s="141" t="s">
        <v>186</v>
      </c>
      <c r="D112" s="141" t="s">
        <v>136</v>
      </c>
      <c r="E112" s="142" t="s">
        <v>187</v>
      </c>
      <c r="F112" s="143" t="s">
        <v>188</v>
      </c>
      <c r="G112" s="144" t="s">
        <v>139</v>
      </c>
      <c r="H112" s="145">
        <v>1</v>
      </c>
      <c r="I112" s="146"/>
      <c r="J112" s="147">
        <f>ROUND(I112*H112,2)</f>
        <v>0</v>
      </c>
      <c r="K112" s="143" t="s">
        <v>3</v>
      </c>
      <c r="L112" s="36"/>
      <c r="M112" s="148" t="s">
        <v>3</v>
      </c>
      <c r="N112" s="149" t="s">
        <v>46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140</v>
      </c>
      <c r="AT112" s="152" t="s">
        <v>136</v>
      </c>
      <c r="AU112" s="152" t="s">
        <v>84</v>
      </c>
      <c r="AY112" s="20" t="s">
        <v>133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37</v>
      </c>
      <c r="BK112" s="153">
        <f>ROUND(I112*H112,2)</f>
        <v>0</v>
      </c>
      <c r="BL112" s="20" t="s">
        <v>140</v>
      </c>
      <c r="BM112" s="152" t="s">
        <v>189</v>
      </c>
    </row>
    <row r="113" spans="1:65" s="13" customFormat="1">
      <c r="B113" s="154"/>
      <c r="D113" s="155" t="s">
        <v>142</v>
      </c>
      <c r="E113" s="156" t="s">
        <v>3</v>
      </c>
      <c r="F113" s="157" t="s">
        <v>37</v>
      </c>
      <c r="H113" s="158">
        <v>1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142</v>
      </c>
      <c r="AU113" s="156" t="s">
        <v>84</v>
      </c>
      <c r="AV113" s="13" t="s">
        <v>84</v>
      </c>
      <c r="AW113" s="13" t="s">
        <v>36</v>
      </c>
      <c r="AX113" s="13" t="s">
        <v>37</v>
      </c>
      <c r="AY113" s="156" t="s">
        <v>133</v>
      </c>
    </row>
    <row r="114" spans="1:65" s="2" customFormat="1" ht="16.5" customHeight="1">
      <c r="A114" s="35"/>
      <c r="B114" s="140"/>
      <c r="C114" s="141" t="s">
        <v>9</v>
      </c>
      <c r="D114" s="141" t="s">
        <v>136</v>
      </c>
      <c r="E114" s="142" t="s">
        <v>190</v>
      </c>
      <c r="F114" s="143" t="s">
        <v>191</v>
      </c>
      <c r="G114" s="144" t="s">
        <v>139</v>
      </c>
      <c r="H114" s="145">
        <v>1</v>
      </c>
      <c r="I114" s="146"/>
      <c r="J114" s="147">
        <f>ROUND(I114*H114,2)</f>
        <v>0</v>
      </c>
      <c r="K114" s="143" t="s">
        <v>3</v>
      </c>
      <c r="L114" s="36"/>
      <c r="M114" s="148" t="s">
        <v>3</v>
      </c>
      <c r="N114" s="149" t="s">
        <v>46</v>
      </c>
      <c r="O114" s="56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2" t="s">
        <v>140</v>
      </c>
      <c r="AT114" s="152" t="s">
        <v>136</v>
      </c>
      <c r="AU114" s="152" t="s">
        <v>84</v>
      </c>
      <c r="AY114" s="20" t="s">
        <v>133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20" t="s">
        <v>37</v>
      </c>
      <c r="BK114" s="153">
        <f>ROUND(I114*H114,2)</f>
        <v>0</v>
      </c>
      <c r="BL114" s="20" t="s">
        <v>140</v>
      </c>
      <c r="BM114" s="152" t="s">
        <v>192</v>
      </c>
    </row>
    <row r="115" spans="1:65" s="13" customFormat="1">
      <c r="B115" s="154"/>
      <c r="D115" s="155" t="s">
        <v>142</v>
      </c>
      <c r="E115" s="156" t="s">
        <v>3</v>
      </c>
      <c r="F115" s="157" t="s">
        <v>37</v>
      </c>
      <c r="H115" s="158">
        <v>1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142</v>
      </c>
      <c r="AU115" s="156" t="s">
        <v>84</v>
      </c>
      <c r="AV115" s="13" t="s">
        <v>84</v>
      </c>
      <c r="AW115" s="13" t="s">
        <v>36</v>
      </c>
      <c r="AX115" s="13" t="s">
        <v>37</v>
      </c>
      <c r="AY115" s="156" t="s">
        <v>133</v>
      </c>
    </row>
    <row r="116" spans="1:65" s="2" customFormat="1" ht="16.5" customHeight="1">
      <c r="A116" s="35"/>
      <c r="B116" s="140"/>
      <c r="C116" s="141" t="s">
        <v>193</v>
      </c>
      <c r="D116" s="141" t="s">
        <v>136</v>
      </c>
      <c r="E116" s="142" t="s">
        <v>194</v>
      </c>
      <c r="F116" s="143" t="s">
        <v>195</v>
      </c>
      <c r="G116" s="144" t="s">
        <v>139</v>
      </c>
      <c r="H116" s="145">
        <v>1</v>
      </c>
      <c r="I116" s="146"/>
      <c r="J116" s="147">
        <f>ROUND(I116*H116,2)</f>
        <v>0</v>
      </c>
      <c r="K116" s="143" t="s">
        <v>3</v>
      </c>
      <c r="L116" s="36"/>
      <c r="M116" s="148" t="s">
        <v>3</v>
      </c>
      <c r="N116" s="149" t="s">
        <v>46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140</v>
      </c>
      <c r="AT116" s="152" t="s">
        <v>136</v>
      </c>
      <c r="AU116" s="152" t="s">
        <v>84</v>
      </c>
      <c r="AY116" s="20" t="s">
        <v>133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37</v>
      </c>
      <c r="BK116" s="153">
        <f>ROUND(I116*H116,2)</f>
        <v>0</v>
      </c>
      <c r="BL116" s="20" t="s">
        <v>140</v>
      </c>
      <c r="BM116" s="152" t="s">
        <v>196</v>
      </c>
    </row>
    <row r="117" spans="1:65" s="13" customFormat="1">
      <c r="B117" s="154"/>
      <c r="D117" s="155" t="s">
        <v>142</v>
      </c>
      <c r="E117" s="156" t="s">
        <v>3</v>
      </c>
      <c r="F117" s="157" t="s">
        <v>37</v>
      </c>
      <c r="H117" s="158">
        <v>1</v>
      </c>
      <c r="I117" s="159"/>
      <c r="L117" s="154"/>
      <c r="M117" s="160"/>
      <c r="N117" s="161"/>
      <c r="O117" s="161"/>
      <c r="P117" s="161"/>
      <c r="Q117" s="161"/>
      <c r="R117" s="161"/>
      <c r="S117" s="161"/>
      <c r="T117" s="162"/>
      <c r="AT117" s="156" t="s">
        <v>142</v>
      </c>
      <c r="AU117" s="156" t="s">
        <v>84</v>
      </c>
      <c r="AV117" s="13" t="s">
        <v>84</v>
      </c>
      <c r="AW117" s="13" t="s">
        <v>36</v>
      </c>
      <c r="AX117" s="13" t="s">
        <v>37</v>
      </c>
      <c r="AY117" s="156" t="s">
        <v>133</v>
      </c>
    </row>
    <row r="118" spans="1:65" s="2" customFormat="1" ht="16.5" customHeight="1">
      <c r="A118" s="35"/>
      <c r="B118" s="140"/>
      <c r="C118" s="141" t="s">
        <v>197</v>
      </c>
      <c r="D118" s="141" t="s">
        <v>136</v>
      </c>
      <c r="E118" s="142" t="s">
        <v>198</v>
      </c>
      <c r="F118" s="143" t="s">
        <v>199</v>
      </c>
      <c r="G118" s="144" t="s">
        <v>139</v>
      </c>
      <c r="H118" s="145">
        <v>1</v>
      </c>
      <c r="I118" s="146"/>
      <c r="J118" s="147">
        <f>ROUND(I118*H118,2)</f>
        <v>0</v>
      </c>
      <c r="K118" s="143" t="s">
        <v>3</v>
      </c>
      <c r="L118" s="36"/>
      <c r="M118" s="148" t="s">
        <v>3</v>
      </c>
      <c r="N118" s="149" t="s">
        <v>46</v>
      </c>
      <c r="O118" s="56"/>
      <c r="P118" s="150">
        <f>O118*H118</f>
        <v>0</v>
      </c>
      <c r="Q118" s="150">
        <v>0</v>
      </c>
      <c r="R118" s="150">
        <f>Q118*H118</f>
        <v>0</v>
      </c>
      <c r="S118" s="150">
        <v>0</v>
      </c>
      <c r="T118" s="151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2" t="s">
        <v>140</v>
      </c>
      <c r="AT118" s="152" t="s">
        <v>136</v>
      </c>
      <c r="AU118" s="152" t="s">
        <v>84</v>
      </c>
      <c r="AY118" s="20" t="s">
        <v>133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20" t="s">
        <v>37</v>
      </c>
      <c r="BK118" s="153">
        <f>ROUND(I118*H118,2)</f>
        <v>0</v>
      </c>
      <c r="BL118" s="20" t="s">
        <v>140</v>
      </c>
      <c r="BM118" s="152" t="s">
        <v>200</v>
      </c>
    </row>
    <row r="119" spans="1:65" s="14" customFormat="1">
      <c r="B119" s="163"/>
      <c r="D119" s="155" t="s">
        <v>142</v>
      </c>
      <c r="E119" s="164" t="s">
        <v>3</v>
      </c>
      <c r="F119" s="165" t="s">
        <v>201</v>
      </c>
      <c r="H119" s="164" t="s">
        <v>3</v>
      </c>
      <c r="I119" s="166"/>
      <c r="L119" s="163"/>
      <c r="M119" s="167"/>
      <c r="N119" s="168"/>
      <c r="O119" s="168"/>
      <c r="P119" s="168"/>
      <c r="Q119" s="168"/>
      <c r="R119" s="168"/>
      <c r="S119" s="168"/>
      <c r="T119" s="169"/>
      <c r="AT119" s="164" t="s">
        <v>142</v>
      </c>
      <c r="AU119" s="164" t="s">
        <v>84</v>
      </c>
      <c r="AV119" s="14" t="s">
        <v>37</v>
      </c>
      <c r="AW119" s="14" t="s">
        <v>36</v>
      </c>
      <c r="AX119" s="14" t="s">
        <v>75</v>
      </c>
      <c r="AY119" s="164" t="s">
        <v>133</v>
      </c>
    </row>
    <row r="120" spans="1:65" s="14" customFormat="1">
      <c r="B120" s="163"/>
      <c r="D120" s="155" t="s">
        <v>142</v>
      </c>
      <c r="E120" s="164" t="s">
        <v>3</v>
      </c>
      <c r="F120" s="165" t="s">
        <v>202</v>
      </c>
      <c r="H120" s="164" t="s">
        <v>3</v>
      </c>
      <c r="I120" s="166"/>
      <c r="L120" s="163"/>
      <c r="M120" s="167"/>
      <c r="N120" s="168"/>
      <c r="O120" s="168"/>
      <c r="P120" s="168"/>
      <c r="Q120" s="168"/>
      <c r="R120" s="168"/>
      <c r="S120" s="168"/>
      <c r="T120" s="169"/>
      <c r="AT120" s="164" t="s">
        <v>142</v>
      </c>
      <c r="AU120" s="164" t="s">
        <v>84</v>
      </c>
      <c r="AV120" s="14" t="s">
        <v>37</v>
      </c>
      <c r="AW120" s="14" t="s">
        <v>36</v>
      </c>
      <c r="AX120" s="14" t="s">
        <v>75</v>
      </c>
      <c r="AY120" s="164" t="s">
        <v>133</v>
      </c>
    </row>
    <row r="121" spans="1:65" s="13" customFormat="1">
      <c r="B121" s="154"/>
      <c r="D121" s="155" t="s">
        <v>142</v>
      </c>
      <c r="E121" s="156" t="s">
        <v>3</v>
      </c>
      <c r="F121" s="157" t="s">
        <v>37</v>
      </c>
      <c r="H121" s="158">
        <v>1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142</v>
      </c>
      <c r="AU121" s="156" t="s">
        <v>84</v>
      </c>
      <c r="AV121" s="13" t="s">
        <v>84</v>
      </c>
      <c r="AW121" s="13" t="s">
        <v>36</v>
      </c>
      <c r="AX121" s="13" t="s">
        <v>37</v>
      </c>
      <c r="AY121" s="156" t="s">
        <v>133</v>
      </c>
    </row>
    <row r="122" spans="1:65" s="2" customFormat="1" ht="16.5" customHeight="1">
      <c r="A122" s="35"/>
      <c r="B122" s="140"/>
      <c r="C122" s="141" t="s">
        <v>203</v>
      </c>
      <c r="D122" s="141" t="s">
        <v>136</v>
      </c>
      <c r="E122" s="142" t="s">
        <v>204</v>
      </c>
      <c r="F122" s="143" t="s">
        <v>205</v>
      </c>
      <c r="G122" s="144" t="s">
        <v>139</v>
      </c>
      <c r="H122" s="145">
        <v>1</v>
      </c>
      <c r="I122" s="146"/>
      <c r="J122" s="147">
        <f>ROUND(I122*H122,2)</f>
        <v>0</v>
      </c>
      <c r="K122" s="143" t="s">
        <v>3</v>
      </c>
      <c r="L122" s="36"/>
      <c r="M122" s="148" t="s">
        <v>3</v>
      </c>
      <c r="N122" s="149" t="s">
        <v>46</v>
      </c>
      <c r="O122" s="56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140</v>
      </c>
      <c r="AT122" s="152" t="s">
        <v>136</v>
      </c>
      <c r="AU122" s="152" t="s">
        <v>84</v>
      </c>
      <c r="AY122" s="20" t="s">
        <v>133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37</v>
      </c>
      <c r="BK122" s="153">
        <f>ROUND(I122*H122,2)</f>
        <v>0</v>
      </c>
      <c r="BL122" s="20" t="s">
        <v>140</v>
      </c>
      <c r="BM122" s="152" t="s">
        <v>206</v>
      </c>
    </row>
    <row r="123" spans="1:65" s="13" customFormat="1">
      <c r="B123" s="154"/>
      <c r="D123" s="155" t="s">
        <v>142</v>
      </c>
      <c r="E123" s="156" t="s">
        <v>3</v>
      </c>
      <c r="F123" s="157" t="s">
        <v>207</v>
      </c>
      <c r="H123" s="158">
        <v>1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142</v>
      </c>
      <c r="AU123" s="156" t="s">
        <v>84</v>
      </c>
      <c r="AV123" s="13" t="s">
        <v>84</v>
      </c>
      <c r="AW123" s="13" t="s">
        <v>36</v>
      </c>
      <c r="AX123" s="13" t="s">
        <v>37</v>
      </c>
      <c r="AY123" s="156" t="s">
        <v>133</v>
      </c>
    </row>
    <row r="124" spans="1:65" s="2" customFormat="1" ht="16.5" customHeight="1">
      <c r="A124" s="35"/>
      <c r="B124" s="140"/>
      <c r="C124" s="141" t="s">
        <v>208</v>
      </c>
      <c r="D124" s="141" t="s">
        <v>136</v>
      </c>
      <c r="E124" s="142" t="s">
        <v>209</v>
      </c>
      <c r="F124" s="143" t="s">
        <v>210</v>
      </c>
      <c r="G124" s="144" t="s">
        <v>139</v>
      </c>
      <c r="H124" s="145">
        <v>1</v>
      </c>
      <c r="I124" s="146"/>
      <c r="J124" s="147">
        <f>ROUND(I124*H124,2)</f>
        <v>0</v>
      </c>
      <c r="K124" s="143" t="s">
        <v>3</v>
      </c>
      <c r="L124" s="36"/>
      <c r="M124" s="148" t="s">
        <v>3</v>
      </c>
      <c r="N124" s="149" t="s">
        <v>46</v>
      </c>
      <c r="O124" s="56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2" t="s">
        <v>140</v>
      </c>
      <c r="AT124" s="152" t="s">
        <v>136</v>
      </c>
      <c r="AU124" s="152" t="s">
        <v>84</v>
      </c>
      <c r="AY124" s="20" t="s">
        <v>133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20" t="s">
        <v>37</v>
      </c>
      <c r="BK124" s="153">
        <f>ROUND(I124*H124,2)</f>
        <v>0</v>
      </c>
      <c r="BL124" s="20" t="s">
        <v>140</v>
      </c>
      <c r="BM124" s="152" t="s">
        <v>211</v>
      </c>
    </row>
    <row r="125" spans="1:65" s="13" customFormat="1">
      <c r="B125" s="154"/>
      <c r="D125" s="155" t="s">
        <v>142</v>
      </c>
      <c r="E125" s="156" t="s">
        <v>3</v>
      </c>
      <c r="F125" s="157" t="s">
        <v>37</v>
      </c>
      <c r="H125" s="158">
        <v>1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142</v>
      </c>
      <c r="AU125" s="156" t="s">
        <v>84</v>
      </c>
      <c r="AV125" s="13" t="s">
        <v>84</v>
      </c>
      <c r="AW125" s="13" t="s">
        <v>36</v>
      </c>
      <c r="AX125" s="13" t="s">
        <v>37</v>
      </c>
      <c r="AY125" s="156" t="s">
        <v>133</v>
      </c>
    </row>
    <row r="126" spans="1:65" s="2" customFormat="1" ht="16.5" customHeight="1">
      <c r="A126" s="35"/>
      <c r="B126" s="140"/>
      <c r="C126" s="141" t="s">
        <v>212</v>
      </c>
      <c r="D126" s="141" t="s">
        <v>136</v>
      </c>
      <c r="E126" s="142" t="s">
        <v>213</v>
      </c>
      <c r="F126" s="143" t="s">
        <v>214</v>
      </c>
      <c r="G126" s="144" t="s">
        <v>139</v>
      </c>
      <c r="H126" s="145">
        <v>1</v>
      </c>
      <c r="I126" s="146"/>
      <c r="J126" s="147">
        <f>ROUND(I126*H126,2)</f>
        <v>0</v>
      </c>
      <c r="K126" s="143" t="s">
        <v>3</v>
      </c>
      <c r="L126" s="36"/>
      <c r="M126" s="148" t="s">
        <v>3</v>
      </c>
      <c r="N126" s="149" t="s">
        <v>46</v>
      </c>
      <c r="O126" s="56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2" t="s">
        <v>140</v>
      </c>
      <c r="AT126" s="152" t="s">
        <v>136</v>
      </c>
      <c r="AU126" s="152" t="s">
        <v>84</v>
      </c>
      <c r="AY126" s="20" t="s">
        <v>133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20" t="s">
        <v>37</v>
      </c>
      <c r="BK126" s="153">
        <f>ROUND(I126*H126,2)</f>
        <v>0</v>
      </c>
      <c r="BL126" s="20" t="s">
        <v>140</v>
      </c>
      <c r="BM126" s="152" t="s">
        <v>215</v>
      </c>
    </row>
    <row r="127" spans="1:65" s="13" customFormat="1">
      <c r="B127" s="154"/>
      <c r="D127" s="155" t="s">
        <v>142</v>
      </c>
      <c r="E127" s="156" t="s">
        <v>3</v>
      </c>
      <c r="F127" s="157" t="s">
        <v>37</v>
      </c>
      <c r="H127" s="158">
        <v>1</v>
      </c>
      <c r="I127" s="159"/>
      <c r="L127" s="154"/>
      <c r="M127" s="160"/>
      <c r="N127" s="161"/>
      <c r="O127" s="161"/>
      <c r="P127" s="161"/>
      <c r="Q127" s="161"/>
      <c r="R127" s="161"/>
      <c r="S127" s="161"/>
      <c r="T127" s="162"/>
      <c r="AT127" s="156" t="s">
        <v>142</v>
      </c>
      <c r="AU127" s="156" t="s">
        <v>84</v>
      </c>
      <c r="AV127" s="13" t="s">
        <v>84</v>
      </c>
      <c r="AW127" s="13" t="s">
        <v>36</v>
      </c>
      <c r="AX127" s="13" t="s">
        <v>37</v>
      </c>
      <c r="AY127" s="156" t="s">
        <v>133</v>
      </c>
    </row>
    <row r="128" spans="1:65" s="2" customFormat="1" ht="16.5" customHeight="1">
      <c r="A128" s="35"/>
      <c r="B128" s="140"/>
      <c r="C128" s="141" t="s">
        <v>216</v>
      </c>
      <c r="D128" s="141" t="s">
        <v>136</v>
      </c>
      <c r="E128" s="142" t="s">
        <v>217</v>
      </c>
      <c r="F128" s="143" t="s">
        <v>218</v>
      </c>
      <c r="G128" s="144" t="s">
        <v>139</v>
      </c>
      <c r="H128" s="145">
        <v>1</v>
      </c>
      <c r="I128" s="146"/>
      <c r="J128" s="147">
        <f>ROUND(I128*H128,2)</f>
        <v>0</v>
      </c>
      <c r="K128" s="143" t="s">
        <v>3</v>
      </c>
      <c r="L128" s="36"/>
      <c r="M128" s="148" t="s">
        <v>3</v>
      </c>
      <c r="N128" s="149" t="s">
        <v>46</v>
      </c>
      <c r="O128" s="56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2" t="s">
        <v>140</v>
      </c>
      <c r="AT128" s="152" t="s">
        <v>136</v>
      </c>
      <c r="AU128" s="152" t="s">
        <v>84</v>
      </c>
      <c r="AY128" s="20" t="s">
        <v>133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20" t="s">
        <v>37</v>
      </c>
      <c r="BK128" s="153">
        <f>ROUND(I128*H128,2)</f>
        <v>0</v>
      </c>
      <c r="BL128" s="20" t="s">
        <v>140</v>
      </c>
      <c r="BM128" s="152" t="s">
        <v>219</v>
      </c>
    </row>
    <row r="129" spans="1:65" s="14" customFormat="1">
      <c r="B129" s="163"/>
      <c r="D129" s="155" t="s">
        <v>142</v>
      </c>
      <c r="E129" s="164" t="s">
        <v>3</v>
      </c>
      <c r="F129" s="165" t="s">
        <v>220</v>
      </c>
      <c r="H129" s="164" t="s">
        <v>3</v>
      </c>
      <c r="I129" s="166"/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142</v>
      </c>
      <c r="AU129" s="164" t="s">
        <v>84</v>
      </c>
      <c r="AV129" s="14" t="s">
        <v>37</v>
      </c>
      <c r="AW129" s="14" t="s">
        <v>36</v>
      </c>
      <c r="AX129" s="14" t="s">
        <v>75</v>
      </c>
      <c r="AY129" s="164" t="s">
        <v>133</v>
      </c>
    </row>
    <row r="130" spans="1:65" s="14" customFormat="1">
      <c r="B130" s="163"/>
      <c r="D130" s="155" t="s">
        <v>142</v>
      </c>
      <c r="E130" s="164" t="s">
        <v>3</v>
      </c>
      <c r="F130" s="165" t="s">
        <v>221</v>
      </c>
      <c r="H130" s="164" t="s">
        <v>3</v>
      </c>
      <c r="I130" s="166"/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142</v>
      </c>
      <c r="AU130" s="164" t="s">
        <v>84</v>
      </c>
      <c r="AV130" s="14" t="s">
        <v>37</v>
      </c>
      <c r="AW130" s="14" t="s">
        <v>36</v>
      </c>
      <c r="AX130" s="14" t="s">
        <v>75</v>
      </c>
      <c r="AY130" s="164" t="s">
        <v>133</v>
      </c>
    </row>
    <row r="131" spans="1:65" s="14" customFormat="1">
      <c r="B131" s="163"/>
      <c r="D131" s="155" t="s">
        <v>142</v>
      </c>
      <c r="E131" s="164" t="s">
        <v>3</v>
      </c>
      <c r="F131" s="165" t="s">
        <v>222</v>
      </c>
      <c r="H131" s="164" t="s">
        <v>3</v>
      </c>
      <c r="I131" s="166"/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142</v>
      </c>
      <c r="AU131" s="164" t="s">
        <v>84</v>
      </c>
      <c r="AV131" s="14" t="s">
        <v>37</v>
      </c>
      <c r="AW131" s="14" t="s">
        <v>36</v>
      </c>
      <c r="AX131" s="14" t="s">
        <v>75</v>
      </c>
      <c r="AY131" s="164" t="s">
        <v>133</v>
      </c>
    </row>
    <row r="132" spans="1:65" s="14" customFormat="1">
      <c r="B132" s="163"/>
      <c r="D132" s="155" t="s">
        <v>142</v>
      </c>
      <c r="E132" s="164" t="s">
        <v>3</v>
      </c>
      <c r="F132" s="165" t="s">
        <v>223</v>
      </c>
      <c r="H132" s="164" t="s">
        <v>3</v>
      </c>
      <c r="I132" s="166"/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142</v>
      </c>
      <c r="AU132" s="164" t="s">
        <v>84</v>
      </c>
      <c r="AV132" s="14" t="s">
        <v>37</v>
      </c>
      <c r="AW132" s="14" t="s">
        <v>36</v>
      </c>
      <c r="AX132" s="14" t="s">
        <v>75</v>
      </c>
      <c r="AY132" s="164" t="s">
        <v>133</v>
      </c>
    </row>
    <row r="133" spans="1:65" s="14" customFormat="1">
      <c r="B133" s="163"/>
      <c r="D133" s="155" t="s">
        <v>142</v>
      </c>
      <c r="E133" s="164" t="s">
        <v>3</v>
      </c>
      <c r="F133" s="165" t="s">
        <v>224</v>
      </c>
      <c r="H133" s="164" t="s">
        <v>3</v>
      </c>
      <c r="I133" s="166"/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142</v>
      </c>
      <c r="AU133" s="164" t="s">
        <v>84</v>
      </c>
      <c r="AV133" s="14" t="s">
        <v>37</v>
      </c>
      <c r="AW133" s="14" t="s">
        <v>36</v>
      </c>
      <c r="AX133" s="14" t="s">
        <v>75</v>
      </c>
      <c r="AY133" s="164" t="s">
        <v>133</v>
      </c>
    </row>
    <row r="134" spans="1:65" s="14" customFormat="1">
      <c r="B134" s="163"/>
      <c r="D134" s="155" t="s">
        <v>142</v>
      </c>
      <c r="E134" s="164" t="s">
        <v>3</v>
      </c>
      <c r="F134" s="165" t="s">
        <v>225</v>
      </c>
      <c r="H134" s="164" t="s">
        <v>3</v>
      </c>
      <c r="I134" s="166"/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142</v>
      </c>
      <c r="AU134" s="164" t="s">
        <v>84</v>
      </c>
      <c r="AV134" s="14" t="s">
        <v>37</v>
      </c>
      <c r="AW134" s="14" t="s">
        <v>36</v>
      </c>
      <c r="AX134" s="14" t="s">
        <v>75</v>
      </c>
      <c r="AY134" s="164" t="s">
        <v>133</v>
      </c>
    </row>
    <row r="135" spans="1:65" s="14" customFormat="1">
      <c r="B135" s="163"/>
      <c r="D135" s="155" t="s">
        <v>142</v>
      </c>
      <c r="E135" s="164" t="s">
        <v>3</v>
      </c>
      <c r="F135" s="165" t="s">
        <v>226</v>
      </c>
      <c r="H135" s="164" t="s">
        <v>3</v>
      </c>
      <c r="I135" s="166"/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142</v>
      </c>
      <c r="AU135" s="164" t="s">
        <v>84</v>
      </c>
      <c r="AV135" s="14" t="s">
        <v>37</v>
      </c>
      <c r="AW135" s="14" t="s">
        <v>36</v>
      </c>
      <c r="AX135" s="14" t="s">
        <v>75</v>
      </c>
      <c r="AY135" s="164" t="s">
        <v>133</v>
      </c>
    </row>
    <row r="136" spans="1:65" s="13" customFormat="1">
      <c r="B136" s="154"/>
      <c r="D136" s="155" t="s">
        <v>142</v>
      </c>
      <c r="E136" s="156" t="s">
        <v>3</v>
      </c>
      <c r="F136" s="157" t="s">
        <v>37</v>
      </c>
      <c r="H136" s="158">
        <v>1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142</v>
      </c>
      <c r="AU136" s="156" t="s">
        <v>84</v>
      </c>
      <c r="AV136" s="13" t="s">
        <v>84</v>
      </c>
      <c r="AW136" s="13" t="s">
        <v>36</v>
      </c>
      <c r="AX136" s="13" t="s">
        <v>37</v>
      </c>
      <c r="AY136" s="156" t="s">
        <v>133</v>
      </c>
    </row>
    <row r="137" spans="1:65" s="2" customFormat="1" ht="16.5" customHeight="1">
      <c r="A137" s="35"/>
      <c r="B137" s="140"/>
      <c r="C137" s="141" t="s">
        <v>227</v>
      </c>
      <c r="D137" s="141" t="s">
        <v>136</v>
      </c>
      <c r="E137" s="142" t="s">
        <v>228</v>
      </c>
      <c r="F137" s="143" t="s">
        <v>229</v>
      </c>
      <c r="G137" s="144" t="s">
        <v>139</v>
      </c>
      <c r="H137" s="145">
        <v>1</v>
      </c>
      <c r="I137" s="146"/>
      <c r="J137" s="147">
        <f>ROUND(I137*H137,2)</f>
        <v>0</v>
      </c>
      <c r="K137" s="143" t="s">
        <v>3</v>
      </c>
      <c r="L137" s="36"/>
      <c r="M137" s="148" t="s">
        <v>3</v>
      </c>
      <c r="N137" s="149" t="s">
        <v>46</v>
      </c>
      <c r="O137" s="56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2" t="s">
        <v>140</v>
      </c>
      <c r="AT137" s="152" t="s">
        <v>136</v>
      </c>
      <c r="AU137" s="152" t="s">
        <v>84</v>
      </c>
      <c r="AY137" s="20" t="s">
        <v>133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20" t="s">
        <v>37</v>
      </c>
      <c r="BK137" s="153">
        <f>ROUND(I137*H137,2)</f>
        <v>0</v>
      </c>
      <c r="BL137" s="20" t="s">
        <v>140</v>
      </c>
      <c r="BM137" s="152" t="s">
        <v>230</v>
      </c>
    </row>
    <row r="138" spans="1:65" s="13" customFormat="1">
      <c r="B138" s="154"/>
      <c r="D138" s="155" t="s">
        <v>142</v>
      </c>
      <c r="E138" s="156" t="s">
        <v>3</v>
      </c>
      <c r="F138" s="157" t="s">
        <v>37</v>
      </c>
      <c r="H138" s="158">
        <v>1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142</v>
      </c>
      <c r="AU138" s="156" t="s">
        <v>84</v>
      </c>
      <c r="AV138" s="13" t="s">
        <v>84</v>
      </c>
      <c r="AW138" s="13" t="s">
        <v>36</v>
      </c>
      <c r="AX138" s="13" t="s">
        <v>37</v>
      </c>
      <c r="AY138" s="156" t="s">
        <v>133</v>
      </c>
    </row>
    <row r="139" spans="1:65" s="2" customFormat="1" ht="21.75" customHeight="1">
      <c r="A139" s="35"/>
      <c r="B139" s="140"/>
      <c r="C139" s="141" t="s">
        <v>231</v>
      </c>
      <c r="D139" s="141" t="s">
        <v>136</v>
      </c>
      <c r="E139" s="142" t="s">
        <v>232</v>
      </c>
      <c r="F139" s="143" t="s">
        <v>233</v>
      </c>
      <c r="G139" s="144" t="s">
        <v>139</v>
      </c>
      <c r="H139" s="145">
        <v>1</v>
      </c>
      <c r="I139" s="146"/>
      <c r="J139" s="147">
        <f>ROUND(I139*H139,2)</f>
        <v>0</v>
      </c>
      <c r="K139" s="143" t="s">
        <v>3</v>
      </c>
      <c r="L139" s="36"/>
      <c r="M139" s="148" t="s">
        <v>3</v>
      </c>
      <c r="N139" s="149" t="s">
        <v>46</v>
      </c>
      <c r="O139" s="56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2" t="s">
        <v>140</v>
      </c>
      <c r="AT139" s="152" t="s">
        <v>136</v>
      </c>
      <c r="AU139" s="152" t="s">
        <v>84</v>
      </c>
      <c r="AY139" s="20" t="s">
        <v>133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20" t="s">
        <v>37</v>
      </c>
      <c r="BK139" s="153">
        <f>ROUND(I139*H139,2)</f>
        <v>0</v>
      </c>
      <c r="BL139" s="20" t="s">
        <v>140</v>
      </c>
      <c r="BM139" s="152" t="s">
        <v>234</v>
      </c>
    </row>
    <row r="140" spans="1:65" s="13" customFormat="1">
      <c r="B140" s="154"/>
      <c r="D140" s="155" t="s">
        <v>142</v>
      </c>
      <c r="E140" s="156" t="s">
        <v>3</v>
      </c>
      <c r="F140" s="157" t="s">
        <v>37</v>
      </c>
      <c r="H140" s="158">
        <v>1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142</v>
      </c>
      <c r="AU140" s="156" t="s">
        <v>84</v>
      </c>
      <c r="AV140" s="13" t="s">
        <v>84</v>
      </c>
      <c r="AW140" s="13" t="s">
        <v>36</v>
      </c>
      <c r="AX140" s="13" t="s">
        <v>37</v>
      </c>
      <c r="AY140" s="156" t="s">
        <v>133</v>
      </c>
    </row>
    <row r="141" spans="1:65" s="2" customFormat="1" ht="24.2" customHeight="1">
      <c r="A141" s="35"/>
      <c r="B141" s="140"/>
      <c r="C141" s="141" t="s">
        <v>8</v>
      </c>
      <c r="D141" s="141" t="s">
        <v>136</v>
      </c>
      <c r="E141" s="142" t="s">
        <v>235</v>
      </c>
      <c r="F141" s="143" t="s">
        <v>236</v>
      </c>
      <c r="G141" s="144" t="s">
        <v>237</v>
      </c>
      <c r="H141" s="145">
        <v>63</v>
      </c>
      <c r="I141" s="146"/>
      <c r="J141" s="147">
        <f>ROUND(I141*H141,2)</f>
        <v>0</v>
      </c>
      <c r="K141" s="143" t="s">
        <v>3</v>
      </c>
      <c r="L141" s="36"/>
      <c r="M141" s="148" t="s">
        <v>3</v>
      </c>
      <c r="N141" s="149" t="s">
        <v>46</v>
      </c>
      <c r="O141" s="56"/>
      <c r="P141" s="150">
        <f>O141*H141</f>
        <v>0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2" t="s">
        <v>140</v>
      </c>
      <c r="AT141" s="152" t="s">
        <v>136</v>
      </c>
      <c r="AU141" s="152" t="s">
        <v>84</v>
      </c>
      <c r="AY141" s="20" t="s">
        <v>133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20" t="s">
        <v>37</v>
      </c>
      <c r="BK141" s="153">
        <f>ROUND(I141*H141,2)</f>
        <v>0</v>
      </c>
      <c r="BL141" s="20" t="s">
        <v>140</v>
      </c>
      <c r="BM141" s="152" t="s">
        <v>238</v>
      </c>
    </row>
    <row r="142" spans="1:65" s="14" customFormat="1">
      <c r="B142" s="163"/>
      <c r="D142" s="155" t="s">
        <v>142</v>
      </c>
      <c r="E142" s="164" t="s">
        <v>3</v>
      </c>
      <c r="F142" s="165" t="s">
        <v>239</v>
      </c>
      <c r="H142" s="164" t="s">
        <v>3</v>
      </c>
      <c r="I142" s="166"/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142</v>
      </c>
      <c r="AU142" s="164" t="s">
        <v>84</v>
      </c>
      <c r="AV142" s="14" t="s">
        <v>37</v>
      </c>
      <c r="AW142" s="14" t="s">
        <v>36</v>
      </c>
      <c r="AX142" s="14" t="s">
        <v>75</v>
      </c>
      <c r="AY142" s="164" t="s">
        <v>133</v>
      </c>
    </row>
    <row r="143" spans="1:65" s="13" customFormat="1">
      <c r="B143" s="154"/>
      <c r="D143" s="155" t="s">
        <v>142</v>
      </c>
      <c r="E143" s="156" t="s">
        <v>3</v>
      </c>
      <c r="F143" s="157" t="s">
        <v>240</v>
      </c>
      <c r="H143" s="158">
        <v>53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142</v>
      </c>
      <c r="AU143" s="156" t="s">
        <v>84</v>
      </c>
      <c r="AV143" s="13" t="s">
        <v>84</v>
      </c>
      <c r="AW143" s="13" t="s">
        <v>36</v>
      </c>
      <c r="AX143" s="13" t="s">
        <v>75</v>
      </c>
      <c r="AY143" s="156" t="s">
        <v>133</v>
      </c>
    </row>
    <row r="144" spans="1:65" s="14" customFormat="1">
      <c r="B144" s="163"/>
      <c r="D144" s="155" t="s">
        <v>142</v>
      </c>
      <c r="E144" s="164" t="s">
        <v>3</v>
      </c>
      <c r="F144" s="165" t="s">
        <v>241</v>
      </c>
      <c r="H144" s="164" t="s">
        <v>3</v>
      </c>
      <c r="I144" s="166"/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142</v>
      </c>
      <c r="AU144" s="164" t="s">
        <v>84</v>
      </c>
      <c r="AV144" s="14" t="s">
        <v>37</v>
      </c>
      <c r="AW144" s="14" t="s">
        <v>36</v>
      </c>
      <c r="AX144" s="14" t="s">
        <v>75</v>
      </c>
      <c r="AY144" s="164" t="s">
        <v>133</v>
      </c>
    </row>
    <row r="145" spans="1:65" s="13" customFormat="1">
      <c r="B145" s="154"/>
      <c r="D145" s="155" t="s">
        <v>142</v>
      </c>
      <c r="E145" s="156" t="s">
        <v>3</v>
      </c>
      <c r="F145" s="157" t="s">
        <v>179</v>
      </c>
      <c r="H145" s="158">
        <v>10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142</v>
      </c>
      <c r="AU145" s="156" t="s">
        <v>84</v>
      </c>
      <c r="AV145" s="13" t="s">
        <v>84</v>
      </c>
      <c r="AW145" s="13" t="s">
        <v>36</v>
      </c>
      <c r="AX145" s="13" t="s">
        <v>75</v>
      </c>
      <c r="AY145" s="156" t="s">
        <v>133</v>
      </c>
    </row>
    <row r="146" spans="1:65" s="15" customFormat="1">
      <c r="B146" s="170"/>
      <c r="D146" s="155" t="s">
        <v>142</v>
      </c>
      <c r="E146" s="171" t="s">
        <v>3</v>
      </c>
      <c r="F146" s="172" t="s">
        <v>163</v>
      </c>
      <c r="H146" s="173">
        <v>63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142</v>
      </c>
      <c r="AU146" s="171" t="s">
        <v>84</v>
      </c>
      <c r="AV146" s="15" t="s">
        <v>140</v>
      </c>
      <c r="AW146" s="15" t="s">
        <v>36</v>
      </c>
      <c r="AX146" s="15" t="s">
        <v>37</v>
      </c>
      <c r="AY146" s="171" t="s">
        <v>133</v>
      </c>
    </row>
    <row r="147" spans="1:65" s="2" customFormat="1" ht="21.75" customHeight="1">
      <c r="A147" s="35"/>
      <c r="B147" s="140"/>
      <c r="C147" s="141" t="s">
        <v>242</v>
      </c>
      <c r="D147" s="141" t="s">
        <v>136</v>
      </c>
      <c r="E147" s="142" t="s">
        <v>243</v>
      </c>
      <c r="F147" s="143" t="s">
        <v>244</v>
      </c>
      <c r="G147" s="144" t="s">
        <v>139</v>
      </c>
      <c r="H147" s="145">
        <v>1</v>
      </c>
      <c r="I147" s="146"/>
      <c r="J147" s="147">
        <f>ROUND(I147*H147,2)</f>
        <v>0</v>
      </c>
      <c r="K147" s="143" t="s">
        <v>3</v>
      </c>
      <c r="L147" s="36"/>
      <c r="M147" s="148" t="s">
        <v>3</v>
      </c>
      <c r="N147" s="149" t="s">
        <v>46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140</v>
      </c>
      <c r="AT147" s="152" t="s">
        <v>136</v>
      </c>
      <c r="AU147" s="152" t="s">
        <v>84</v>
      </c>
      <c r="AY147" s="20" t="s">
        <v>133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37</v>
      </c>
      <c r="BK147" s="153">
        <f>ROUND(I147*H147,2)</f>
        <v>0</v>
      </c>
      <c r="BL147" s="20" t="s">
        <v>140</v>
      </c>
      <c r="BM147" s="152" t="s">
        <v>245</v>
      </c>
    </row>
    <row r="148" spans="1:65" s="13" customFormat="1">
      <c r="B148" s="154"/>
      <c r="D148" s="155" t="s">
        <v>142</v>
      </c>
      <c r="E148" s="156" t="s">
        <v>3</v>
      </c>
      <c r="F148" s="157" t="s">
        <v>37</v>
      </c>
      <c r="H148" s="158">
        <v>1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142</v>
      </c>
      <c r="AU148" s="156" t="s">
        <v>84</v>
      </c>
      <c r="AV148" s="13" t="s">
        <v>84</v>
      </c>
      <c r="AW148" s="13" t="s">
        <v>36</v>
      </c>
      <c r="AX148" s="13" t="s">
        <v>37</v>
      </c>
      <c r="AY148" s="156" t="s">
        <v>133</v>
      </c>
    </row>
    <row r="149" spans="1:65" s="2" customFormat="1" ht="16.5" customHeight="1">
      <c r="A149" s="35"/>
      <c r="B149" s="140"/>
      <c r="C149" s="141" t="s">
        <v>246</v>
      </c>
      <c r="D149" s="141" t="s">
        <v>136</v>
      </c>
      <c r="E149" s="142" t="s">
        <v>247</v>
      </c>
      <c r="F149" s="143" t="s">
        <v>248</v>
      </c>
      <c r="G149" s="144" t="s">
        <v>139</v>
      </c>
      <c r="H149" s="145">
        <v>1</v>
      </c>
      <c r="I149" s="146"/>
      <c r="J149" s="147">
        <f>ROUND(I149*H149,2)</f>
        <v>0</v>
      </c>
      <c r="K149" s="143" t="s">
        <v>3</v>
      </c>
      <c r="L149" s="36"/>
      <c r="M149" s="148" t="s">
        <v>3</v>
      </c>
      <c r="N149" s="149" t="s">
        <v>46</v>
      </c>
      <c r="O149" s="56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2" t="s">
        <v>140</v>
      </c>
      <c r="AT149" s="152" t="s">
        <v>136</v>
      </c>
      <c r="AU149" s="152" t="s">
        <v>84</v>
      </c>
      <c r="AY149" s="20" t="s">
        <v>133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20" t="s">
        <v>37</v>
      </c>
      <c r="BK149" s="153">
        <f>ROUND(I149*H149,2)</f>
        <v>0</v>
      </c>
      <c r="BL149" s="20" t="s">
        <v>140</v>
      </c>
      <c r="BM149" s="152" t="s">
        <v>249</v>
      </c>
    </row>
    <row r="150" spans="1:65" s="13" customFormat="1">
      <c r="B150" s="154"/>
      <c r="D150" s="155" t="s">
        <v>142</v>
      </c>
      <c r="E150" s="156" t="s">
        <v>3</v>
      </c>
      <c r="F150" s="157" t="s">
        <v>37</v>
      </c>
      <c r="H150" s="158">
        <v>1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142</v>
      </c>
      <c r="AU150" s="156" t="s">
        <v>84</v>
      </c>
      <c r="AV150" s="13" t="s">
        <v>84</v>
      </c>
      <c r="AW150" s="13" t="s">
        <v>36</v>
      </c>
      <c r="AX150" s="13" t="s">
        <v>37</v>
      </c>
      <c r="AY150" s="156" t="s">
        <v>133</v>
      </c>
    </row>
    <row r="151" spans="1:65" s="2" customFormat="1" ht="24.2" customHeight="1">
      <c r="A151" s="35"/>
      <c r="B151" s="140"/>
      <c r="C151" s="141" t="s">
        <v>250</v>
      </c>
      <c r="D151" s="141" t="s">
        <v>136</v>
      </c>
      <c r="E151" s="142" t="s">
        <v>251</v>
      </c>
      <c r="F151" s="143" t="s">
        <v>252</v>
      </c>
      <c r="G151" s="144" t="s">
        <v>139</v>
      </c>
      <c r="H151" s="145">
        <v>1</v>
      </c>
      <c r="I151" s="146"/>
      <c r="J151" s="147">
        <f>ROUND(I151*H151,2)</f>
        <v>0</v>
      </c>
      <c r="K151" s="143" t="s">
        <v>3</v>
      </c>
      <c r="L151" s="36"/>
      <c r="M151" s="148" t="s">
        <v>3</v>
      </c>
      <c r="N151" s="149" t="s">
        <v>46</v>
      </c>
      <c r="O151" s="56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2" t="s">
        <v>140</v>
      </c>
      <c r="AT151" s="152" t="s">
        <v>136</v>
      </c>
      <c r="AU151" s="152" t="s">
        <v>84</v>
      </c>
      <c r="AY151" s="20" t="s">
        <v>133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20" t="s">
        <v>37</v>
      </c>
      <c r="BK151" s="153">
        <f>ROUND(I151*H151,2)</f>
        <v>0</v>
      </c>
      <c r="BL151" s="20" t="s">
        <v>140</v>
      </c>
      <c r="BM151" s="152" t="s">
        <v>253</v>
      </c>
    </row>
    <row r="152" spans="1:65" s="13" customFormat="1">
      <c r="B152" s="154"/>
      <c r="D152" s="155" t="s">
        <v>142</v>
      </c>
      <c r="E152" s="156" t="s">
        <v>3</v>
      </c>
      <c r="F152" s="157" t="s">
        <v>37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142</v>
      </c>
      <c r="AU152" s="156" t="s">
        <v>84</v>
      </c>
      <c r="AV152" s="13" t="s">
        <v>84</v>
      </c>
      <c r="AW152" s="13" t="s">
        <v>36</v>
      </c>
      <c r="AX152" s="13" t="s">
        <v>37</v>
      </c>
      <c r="AY152" s="156" t="s">
        <v>133</v>
      </c>
    </row>
    <row r="153" spans="1:65" s="2" customFormat="1" ht="16.5" customHeight="1">
      <c r="A153" s="35"/>
      <c r="B153" s="140"/>
      <c r="C153" s="141" t="s">
        <v>254</v>
      </c>
      <c r="D153" s="141" t="s">
        <v>136</v>
      </c>
      <c r="E153" s="142" t="s">
        <v>255</v>
      </c>
      <c r="F153" s="143" t="s">
        <v>256</v>
      </c>
      <c r="G153" s="144" t="s">
        <v>139</v>
      </c>
      <c r="H153" s="145">
        <v>1</v>
      </c>
      <c r="I153" s="146"/>
      <c r="J153" s="147">
        <f>ROUND(I153*H153,2)</f>
        <v>0</v>
      </c>
      <c r="K153" s="143" t="s">
        <v>3</v>
      </c>
      <c r="L153" s="36"/>
      <c r="M153" s="148" t="s">
        <v>3</v>
      </c>
      <c r="N153" s="149" t="s">
        <v>46</v>
      </c>
      <c r="O153" s="56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2" t="s">
        <v>140</v>
      </c>
      <c r="AT153" s="152" t="s">
        <v>136</v>
      </c>
      <c r="AU153" s="152" t="s">
        <v>84</v>
      </c>
      <c r="AY153" s="20" t="s">
        <v>133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20" t="s">
        <v>37</v>
      </c>
      <c r="BK153" s="153">
        <f>ROUND(I153*H153,2)</f>
        <v>0</v>
      </c>
      <c r="BL153" s="20" t="s">
        <v>140</v>
      </c>
      <c r="BM153" s="152" t="s">
        <v>257</v>
      </c>
    </row>
    <row r="154" spans="1:65" s="13" customFormat="1">
      <c r="B154" s="154"/>
      <c r="D154" s="155" t="s">
        <v>142</v>
      </c>
      <c r="E154" s="156" t="s">
        <v>3</v>
      </c>
      <c r="F154" s="157" t="s">
        <v>37</v>
      </c>
      <c r="H154" s="158">
        <v>1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142</v>
      </c>
      <c r="AU154" s="156" t="s">
        <v>84</v>
      </c>
      <c r="AV154" s="13" t="s">
        <v>84</v>
      </c>
      <c r="AW154" s="13" t="s">
        <v>36</v>
      </c>
      <c r="AX154" s="13" t="s">
        <v>37</v>
      </c>
      <c r="AY154" s="156" t="s">
        <v>133</v>
      </c>
    </row>
    <row r="155" spans="1:65" s="2" customFormat="1" ht="16.5" customHeight="1">
      <c r="A155" s="35"/>
      <c r="B155" s="140"/>
      <c r="C155" s="141" t="s">
        <v>258</v>
      </c>
      <c r="D155" s="141" t="s">
        <v>136</v>
      </c>
      <c r="E155" s="142" t="s">
        <v>259</v>
      </c>
      <c r="F155" s="143" t="s">
        <v>260</v>
      </c>
      <c r="G155" s="144" t="s">
        <v>139</v>
      </c>
      <c r="H155" s="145">
        <v>1</v>
      </c>
      <c r="I155" s="146"/>
      <c r="J155" s="147">
        <f>ROUND(I155*H155,2)</f>
        <v>0</v>
      </c>
      <c r="K155" s="143" t="s">
        <v>3</v>
      </c>
      <c r="L155" s="36"/>
      <c r="M155" s="148" t="s">
        <v>3</v>
      </c>
      <c r="N155" s="149" t="s">
        <v>46</v>
      </c>
      <c r="O155" s="56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2" t="s">
        <v>140</v>
      </c>
      <c r="AT155" s="152" t="s">
        <v>136</v>
      </c>
      <c r="AU155" s="152" t="s">
        <v>84</v>
      </c>
      <c r="AY155" s="20" t="s">
        <v>133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20" t="s">
        <v>37</v>
      </c>
      <c r="BK155" s="153">
        <f>ROUND(I155*H155,2)</f>
        <v>0</v>
      </c>
      <c r="BL155" s="20" t="s">
        <v>140</v>
      </c>
      <c r="BM155" s="152" t="s">
        <v>261</v>
      </c>
    </row>
    <row r="156" spans="1:65" s="13" customFormat="1">
      <c r="B156" s="154"/>
      <c r="D156" s="155" t="s">
        <v>142</v>
      </c>
      <c r="E156" s="156" t="s">
        <v>3</v>
      </c>
      <c r="F156" s="157" t="s">
        <v>37</v>
      </c>
      <c r="H156" s="158">
        <v>1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142</v>
      </c>
      <c r="AU156" s="156" t="s">
        <v>84</v>
      </c>
      <c r="AV156" s="13" t="s">
        <v>84</v>
      </c>
      <c r="AW156" s="13" t="s">
        <v>36</v>
      </c>
      <c r="AX156" s="13" t="s">
        <v>37</v>
      </c>
      <c r="AY156" s="156" t="s">
        <v>133</v>
      </c>
    </row>
    <row r="157" spans="1:65" s="2" customFormat="1" ht="16.5" customHeight="1">
      <c r="A157" s="35"/>
      <c r="B157" s="140"/>
      <c r="C157" s="141" t="s">
        <v>262</v>
      </c>
      <c r="D157" s="141" t="s">
        <v>136</v>
      </c>
      <c r="E157" s="142" t="s">
        <v>263</v>
      </c>
      <c r="F157" s="143" t="s">
        <v>264</v>
      </c>
      <c r="G157" s="144" t="s">
        <v>139</v>
      </c>
      <c r="H157" s="145">
        <v>1</v>
      </c>
      <c r="I157" s="146"/>
      <c r="J157" s="147">
        <f>ROUND(I157*H157,2)</f>
        <v>0</v>
      </c>
      <c r="K157" s="143" t="s">
        <v>3</v>
      </c>
      <c r="L157" s="36"/>
      <c r="M157" s="148" t="s">
        <v>3</v>
      </c>
      <c r="N157" s="149" t="s">
        <v>46</v>
      </c>
      <c r="O157" s="56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2" t="s">
        <v>140</v>
      </c>
      <c r="AT157" s="152" t="s">
        <v>136</v>
      </c>
      <c r="AU157" s="152" t="s">
        <v>84</v>
      </c>
      <c r="AY157" s="20" t="s">
        <v>133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20" t="s">
        <v>37</v>
      </c>
      <c r="BK157" s="153">
        <f>ROUND(I157*H157,2)</f>
        <v>0</v>
      </c>
      <c r="BL157" s="20" t="s">
        <v>140</v>
      </c>
      <c r="BM157" s="152" t="s">
        <v>265</v>
      </c>
    </row>
    <row r="158" spans="1:65" s="14" customFormat="1">
      <c r="B158" s="163"/>
      <c r="D158" s="155" t="s">
        <v>142</v>
      </c>
      <c r="E158" s="164" t="s">
        <v>3</v>
      </c>
      <c r="F158" s="165" t="s">
        <v>266</v>
      </c>
      <c r="H158" s="164" t="s">
        <v>3</v>
      </c>
      <c r="I158" s="166"/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142</v>
      </c>
      <c r="AU158" s="164" t="s">
        <v>84</v>
      </c>
      <c r="AV158" s="14" t="s">
        <v>37</v>
      </c>
      <c r="AW158" s="14" t="s">
        <v>36</v>
      </c>
      <c r="AX158" s="14" t="s">
        <v>75</v>
      </c>
      <c r="AY158" s="164" t="s">
        <v>133</v>
      </c>
    </row>
    <row r="159" spans="1:65" s="14" customFormat="1">
      <c r="B159" s="163"/>
      <c r="D159" s="155" t="s">
        <v>142</v>
      </c>
      <c r="E159" s="164" t="s">
        <v>3</v>
      </c>
      <c r="F159" s="165" t="s">
        <v>267</v>
      </c>
      <c r="H159" s="164" t="s">
        <v>3</v>
      </c>
      <c r="I159" s="166"/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142</v>
      </c>
      <c r="AU159" s="164" t="s">
        <v>84</v>
      </c>
      <c r="AV159" s="14" t="s">
        <v>37</v>
      </c>
      <c r="AW159" s="14" t="s">
        <v>36</v>
      </c>
      <c r="AX159" s="14" t="s">
        <v>75</v>
      </c>
      <c r="AY159" s="164" t="s">
        <v>133</v>
      </c>
    </row>
    <row r="160" spans="1:65" s="14" customFormat="1">
      <c r="B160" s="163"/>
      <c r="D160" s="155" t="s">
        <v>142</v>
      </c>
      <c r="E160" s="164" t="s">
        <v>3</v>
      </c>
      <c r="F160" s="165" t="s">
        <v>268</v>
      </c>
      <c r="H160" s="164" t="s">
        <v>3</v>
      </c>
      <c r="I160" s="166"/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142</v>
      </c>
      <c r="AU160" s="164" t="s">
        <v>84</v>
      </c>
      <c r="AV160" s="14" t="s">
        <v>37</v>
      </c>
      <c r="AW160" s="14" t="s">
        <v>36</v>
      </c>
      <c r="AX160" s="14" t="s">
        <v>75</v>
      </c>
      <c r="AY160" s="164" t="s">
        <v>133</v>
      </c>
    </row>
    <row r="161" spans="1:65" s="14" customFormat="1">
      <c r="B161" s="163"/>
      <c r="D161" s="155" t="s">
        <v>142</v>
      </c>
      <c r="E161" s="164" t="s">
        <v>3</v>
      </c>
      <c r="F161" s="165" t="s">
        <v>269</v>
      </c>
      <c r="H161" s="164" t="s">
        <v>3</v>
      </c>
      <c r="I161" s="166"/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142</v>
      </c>
      <c r="AU161" s="164" t="s">
        <v>84</v>
      </c>
      <c r="AV161" s="14" t="s">
        <v>37</v>
      </c>
      <c r="AW161" s="14" t="s">
        <v>36</v>
      </c>
      <c r="AX161" s="14" t="s">
        <v>75</v>
      </c>
      <c r="AY161" s="164" t="s">
        <v>133</v>
      </c>
    </row>
    <row r="162" spans="1:65" s="13" customFormat="1">
      <c r="B162" s="154"/>
      <c r="D162" s="155" t="s">
        <v>142</v>
      </c>
      <c r="E162" s="156" t="s">
        <v>3</v>
      </c>
      <c r="F162" s="157" t="s">
        <v>37</v>
      </c>
      <c r="H162" s="158">
        <v>1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84</v>
      </c>
      <c r="AV162" s="13" t="s">
        <v>84</v>
      </c>
      <c r="AW162" s="13" t="s">
        <v>36</v>
      </c>
      <c r="AX162" s="13" t="s">
        <v>37</v>
      </c>
      <c r="AY162" s="156" t="s">
        <v>133</v>
      </c>
    </row>
    <row r="163" spans="1:65" s="2" customFormat="1" ht="16.5" customHeight="1">
      <c r="A163" s="35"/>
      <c r="B163" s="140"/>
      <c r="C163" s="141" t="s">
        <v>270</v>
      </c>
      <c r="D163" s="141" t="s">
        <v>136</v>
      </c>
      <c r="E163" s="142" t="s">
        <v>271</v>
      </c>
      <c r="F163" s="143" t="s">
        <v>272</v>
      </c>
      <c r="G163" s="144" t="s">
        <v>139</v>
      </c>
      <c r="H163" s="145">
        <v>1</v>
      </c>
      <c r="I163" s="146"/>
      <c r="J163" s="147">
        <f>ROUND(I163*H163,2)</f>
        <v>0</v>
      </c>
      <c r="K163" s="143" t="s">
        <v>3</v>
      </c>
      <c r="L163" s="36"/>
      <c r="M163" s="148" t="s">
        <v>3</v>
      </c>
      <c r="N163" s="149" t="s">
        <v>46</v>
      </c>
      <c r="O163" s="56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2" t="s">
        <v>140</v>
      </c>
      <c r="AT163" s="152" t="s">
        <v>136</v>
      </c>
      <c r="AU163" s="152" t="s">
        <v>84</v>
      </c>
      <c r="AY163" s="20" t="s">
        <v>133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20" t="s">
        <v>37</v>
      </c>
      <c r="BK163" s="153">
        <f>ROUND(I163*H163,2)</f>
        <v>0</v>
      </c>
      <c r="BL163" s="20" t="s">
        <v>140</v>
      </c>
      <c r="BM163" s="152" t="s">
        <v>273</v>
      </c>
    </row>
    <row r="164" spans="1:65" s="13" customFormat="1">
      <c r="B164" s="154"/>
      <c r="D164" s="155" t="s">
        <v>142</v>
      </c>
      <c r="E164" s="156" t="s">
        <v>3</v>
      </c>
      <c r="F164" s="157" t="s">
        <v>37</v>
      </c>
      <c r="H164" s="158">
        <v>1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142</v>
      </c>
      <c r="AU164" s="156" t="s">
        <v>84</v>
      </c>
      <c r="AV164" s="13" t="s">
        <v>84</v>
      </c>
      <c r="AW164" s="13" t="s">
        <v>36</v>
      </c>
      <c r="AX164" s="13" t="s">
        <v>37</v>
      </c>
      <c r="AY164" s="156" t="s">
        <v>133</v>
      </c>
    </row>
    <row r="165" spans="1:65" s="2" customFormat="1" ht="24.2" customHeight="1">
      <c r="A165" s="35"/>
      <c r="B165" s="140"/>
      <c r="C165" s="141" t="s">
        <v>274</v>
      </c>
      <c r="D165" s="141" t="s">
        <v>136</v>
      </c>
      <c r="E165" s="142" t="s">
        <v>275</v>
      </c>
      <c r="F165" s="143" t="s">
        <v>276</v>
      </c>
      <c r="G165" s="144" t="s">
        <v>139</v>
      </c>
      <c r="H165" s="145">
        <v>1</v>
      </c>
      <c r="I165" s="146"/>
      <c r="J165" s="147">
        <f>ROUND(I165*H165,2)</f>
        <v>0</v>
      </c>
      <c r="K165" s="143" t="s">
        <v>3</v>
      </c>
      <c r="L165" s="36"/>
      <c r="M165" s="148" t="s">
        <v>3</v>
      </c>
      <c r="N165" s="149" t="s">
        <v>46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140</v>
      </c>
      <c r="AT165" s="152" t="s">
        <v>136</v>
      </c>
      <c r="AU165" s="152" t="s">
        <v>84</v>
      </c>
      <c r="AY165" s="20" t="s">
        <v>133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37</v>
      </c>
      <c r="BK165" s="153">
        <f>ROUND(I165*H165,2)</f>
        <v>0</v>
      </c>
      <c r="BL165" s="20" t="s">
        <v>140</v>
      </c>
      <c r="BM165" s="152" t="s">
        <v>277</v>
      </c>
    </row>
    <row r="166" spans="1:65" s="13" customFormat="1">
      <c r="B166" s="154"/>
      <c r="D166" s="155" t="s">
        <v>142</v>
      </c>
      <c r="E166" s="156" t="s">
        <v>3</v>
      </c>
      <c r="F166" s="157" t="s">
        <v>37</v>
      </c>
      <c r="H166" s="158">
        <v>1</v>
      </c>
      <c r="I166" s="159"/>
      <c r="L166" s="154"/>
      <c r="M166" s="160"/>
      <c r="N166" s="161"/>
      <c r="O166" s="161"/>
      <c r="P166" s="161"/>
      <c r="Q166" s="161"/>
      <c r="R166" s="161"/>
      <c r="S166" s="161"/>
      <c r="T166" s="162"/>
      <c r="AT166" s="156" t="s">
        <v>142</v>
      </c>
      <c r="AU166" s="156" t="s">
        <v>84</v>
      </c>
      <c r="AV166" s="13" t="s">
        <v>84</v>
      </c>
      <c r="AW166" s="13" t="s">
        <v>36</v>
      </c>
      <c r="AX166" s="13" t="s">
        <v>37</v>
      </c>
      <c r="AY166" s="156" t="s">
        <v>133</v>
      </c>
    </row>
    <row r="167" spans="1:65" s="2" customFormat="1" ht="16.5" customHeight="1">
      <c r="A167" s="35"/>
      <c r="B167" s="140"/>
      <c r="C167" s="141" t="s">
        <v>278</v>
      </c>
      <c r="D167" s="141" t="s">
        <v>136</v>
      </c>
      <c r="E167" s="142" t="s">
        <v>279</v>
      </c>
      <c r="F167" s="143" t="s">
        <v>280</v>
      </c>
      <c r="G167" s="144" t="s">
        <v>139</v>
      </c>
      <c r="H167" s="145">
        <v>1</v>
      </c>
      <c r="I167" s="146"/>
      <c r="J167" s="147">
        <f>ROUND(I167*H167,2)</f>
        <v>0</v>
      </c>
      <c r="K167" s="143" t="s">
        <v>3</v>
      </c>
      <c r="L167" s="36"/>
      <c r="M167" s="148" t="s">
        <v>3</v>
      </c>
      <c r="N167" s="149" t="s">
        <v>46</v>
      </c>
      <c r="O167" s="56"/>
      <c r="P167" s="150">
        <f>O167*H167</f>
        <v>0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2" t="s">
        <v>140</v>
      </c>
      <c r="AT167" s="152" t="s">
        <v>136</v>
      </c>
      <c r="AU167" s="152" t="s">
        <v>84</v>
      </c>
      <c r="AY167" s="20" t="s">
        <v>133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20" t="s">
        <v>37</v>
      </c>
      <c r="BK167" s="153">
        <f>ROUND(I167*H167,2)</f>
        <v>0</v>
      </c>
      <c r="BL167" s="20" t="s">
        <v>140</v>
      </c>
      <c r="BM167" s="152" t="s">
        <v>281</v>
      </c>
    </row>
    <row r="168" spans="1:65" s="13" customFormat="1">
      <c r="B168" s="154"/>
      <c r="D168" s="155" t="s">
        <v>142</v>
      </c>
      <c r="E168" s="156" t="s">
        <v>3</v>
      </c>
      <c r="F168" s="157" t="s">
        <v>37</v>
      </c>
      <c r="H168" s="158">
        <v>1</v>
      </c>
      <c r="I168" s="159"/>
      <c r="L168" s="154"/>
      <c r="M168" s="178"/>
      <c r="N168" s="179"/>
      <c r="O168" s="179"/>
      <c r="P168" s="179"/>
      <c r="Q168" s="179"/>
      <c r="R168" s="179"/>
      <c r="S168" s="179"/>
      <c r="T168" s="180"/>
      <c r="AT168" s="156" t="s">
        <v>142</v>
      </c>
      <c r="AU168" s="156" t="s">
        <v>84</v>
      </c>
      <c r="AV168" s="13" t="s">
        <v>84</v>
      </c>
      <c r="AW168" s="13" t="s">
        <v>36</v>
      </c>
      <c r="AX168" s="13" t="s">
        <v>37</v>
      </c>
      <c r="AY168" s="156" t="s">
        <v>133</v>
      </c>
    </row>
    <row r="169" spans="1:65" s="2" customFormat="1" ht="6.95" customHeight="1">
      <c r="A169" s="35"/>
      <c r="B169" s="45"/>
      <c r="C169" s="46"/>
      <c r="D169" s="46"/>
      <c r="E169" s="46"/>
      <c r="F169" s="46"/>
      <c r="G169" s="46"/>
      <c r="H169" s="46"/>
      <c r="I169" s="46"/>
      <c r="J169" s="46"/>
      <c r="K169" s="46"/>
      <c r="L169" s="36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autoFilter ref="C80:K16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87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282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ROUND(J82,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ROUND((SUM(BE82:BE121)),  0)</f>
        <v>0</v>
      </c>
      <c r="G33" s="35"/>
      <c r="H33" s="35"/>
      <c r="I33" s="99">
        <v>0.21</v>
      </c>
      <c r="J33" s="98">
        <f>ROUND(((SUM(BE82:BE121))*I33),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ROUND((SUM(BF82:BF121)),  0)</f>
        <v>0</v>
      </c>
      <c r="G34" s="35"/>
      <c r="H34" s="35"/>
      <c r="I34" s="99">
        <v>0.12</v>
      </c>
      <c r="J34" s="98">
        <f>ROUND(((SUM(BF82:BF121))*I34),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ROUND((SUM(BG82:BG121)),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ROUND((SUM(BH82:BH121)),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ROUND((SUM(BI82:BI121)),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091 - Náhradní výsadba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J82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J83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J84</f>
        <v>0</v>
      </c>
      <c r="L61" s="113"/>
    </row>
    <row r="62" spans="1:47" s="10" customFormat="1" ht="19.899999999999999" customHeight="1">
      <c r="B62" s="113"/>
      <c r="D62" s="114" t="s">
        <v>284</v>
      </c>
      <c r="E62" s="115"/>
      <c r="F62" s="115"/>
      <c r="G62" s="115"/>
      <c r="H62" s="115"/>
      <c r="I62" s="115"/>
      <c r="J62" s="116">
        <f>J119</f>
        <v>0</v>
      </c>
      <c r="L62" s="113"/>
    </row>
    <row r="63" spans="1:47" s="2" customFormat="1" ht="21.75" customHeight="1">
      <c r="A63" s="35"/>
      <c r="B63" s="36"/>
      <c r="C63" s="35"/>
      <c r="D63" s="35"/>
      <c r="E63" s="35"/>
      <c r="F63" s="35"/>
      <c r="G63" s="35"/>
      <c r="H63" s="35"/>
      <c r="I63" s="35"/>
      <c r="J63" s="35"/>
      <c r="K63" s="35"/>
      <c r="L63" s="9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9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118</v>
      </c>
      <c r="D69" s="35"/>
      <c r="E69" s="35"/>
      <c r="F69" s="35"/>
      <c r="G69" s="35"/>
      <c r="H69" s="35"/>
      <c r="I69" s="35"/>
      <c r="J69" s="35"/>
      <c r="K69" s="35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17</v>
      </c>
      <c r="D71" s="35"/>
      <c r="E71" s="35"/>
      <c r="F71" s="35"/>
      <c r="G71" s="35"/>
      <c r="H71" s="35"/>
      <c r="I71" s="35"/>
      <c r="J71" s="35"/>
      <c r="K71" s="35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5"/>
      <c r="D72" s="35"/>
      <c r="E72" s="339" t="str">
        <f>E7</f>
        <v>Brno, Vinařického - rekonstrukce kanalizace a vodovodu</v>
      </c>
      <c r="F72" s="340"/>
      <c r="G72" s="340"/>
      <c r="H72" s="340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110</v>
      </c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5"/>
      <c r="D74" s="35"/>
      <c r="E74" s="329" t="str">
        <f>E9</f>
        <v>091 - Náhradní výsadba</v>
      </c>
      <c r="F74" s="338"/>
      <c r="G74" s="338"/>
      <c r="H74" s="338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5"/>
      <c r="E76" s="35"/>
      <c r="F76" s="28" t="str">
        <f>F12</f>
        <v xml:space="preserve"> </v>
      </c>
      <c r="G76" s="35"/>
      <c r="H76" s="35"/>
      <c r="I76" s="30" t="s">
        <v>23</v>
      </c>
      <c r="J76" s="53" t="str">
        <f>IF(J12="","",J12)</f>
        <v/>
      </c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24</v>
      </c>
      <c r="D78" s="35"/>
      <c r="E78" s="35"/>
      <c r="F78" s="28" t="str">
        <f>E15</f>
        <v>Brněnské vodárny a kanalizace a.s.</v>
      </c>
      <c r="G78" s="35"/>
      <c r="H78" s="35"/>
      <c r="I78" s="30" t="s">
        <v>32</v>
      </c>
      <c r="J78" s="33" t="str">
        <f>E21</f>
        <v>PROVO, spol. s r.o.</v>
      </c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30</v>
      </c>
      <c r="D79" s="35"/>
      <c r="E79" s="35"/>
      <c r="F79" s="28" t="str">
        <f>IF(E18="","",E18)</f>
        <v>Vyplň údaj</v>
      </c>
      <c r="G79" s="35"/>
      <c r="H79" s="35"/>
      <c r="I79" s="30" t="s">
        <v>38</v>
      </c>
      <c r="J79" s="33" t="str">
        <f>E24</f>
        <v xml:space="preserve"> </v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17"/>
      <c r="B81" s="118"/>
      <c r="C81" s="119" t="s">
        <v>119</v>
      </c>
      <c r="D81" s="120" t="s">
        <v>60</v>
      </c>
      <c r="E81" s="120" t="s">
        <v>56</v>
      </c>
      <c r="F81" s="120" t="s">
        <v>57</v>
      </c>
      <c r="G81" s="120" t="s">
        <v>120</v>
      </c>
      <c r="H81" s="120" t="s">
        <v>121</v>
      </c>
      <c r="I81" s="120" t="s">
        <v>122</v>
      </c>
      <c r="J81" s="120" t="s">
        <v>114</v>
      </c>
      <c r="K81" s="121" t="s">
        <v>123</v>
      </c>
      <c r="L81" s="122"/>
      <c r="M81" s="60" t="s">
        <v>3</v>
      </c>
      <c r="N81" s="61" t="s">
        <v>45</v>
      </c>
      <c r="O81" s="61" t="s">
        <v>124</v>
      </c>
      <c r="P81" s="61" t="s">
        <v>125</v>
      </c>
      <c r="Q81" s="61" t="s">
        <v>126</v>
      </c>
      <c r="R81" s="61" t="s">
        <v>127</v>
      </c>
      <c r="S81" s="61" t="s">
        <v>128</v>
      </c>
      <c r="T81" s="62" t="s">
        <v>129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</row>
    <row r="82" spans="1:65" s="2" customFormat="1" ht="22.9" customHeight="1">
      <c r="A82" s="35"/>
      <c r="B82" s="36"/>
      <c r="C82" s="67" t="s">
        <v>130</v>
      </c>
      <c r="D82" s="35"/>
      <c r="E82" s="35"/>
      <c r="F82" s="35"/>
      <c r="G82" s="35"/>
      <c r="H82" s="35"/>
      <c r="I82" s="35"/>
      <c r="J82" s="123">
        <f>BK82</f>
        <v>0</v>
      </c>
      <c r="K82" s="35"/>
      <c r="L82" s="36"/>
      <c r="M82" s="63"/>
      <c r="N82" s="54"/>
      <c r="O82" s="64"/>
      <c r="P82" s="124">
        <f>P83</f>
        <v>0</v>
      </c>
      <c r="Q82" s="64"/>
      <c r="R82" s="124">
        <f>R83</f>
        <v>0.56686000000000003</v>
      </c>
      <c r="S82" s="64"/>
      <c r="T82" s="125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20" t="s">
        <v>74</v>
      </c>
      <c r="AU82" s="20" t="s">
        <v>115</v>
      </c>
      <c r="BK82" s="126">
        <f>BK83</f>
        <v>0</v>
      </c>
    </row>
    <row r="83" spans="1:65" s="12" customFormat="1" ht="25.9" customHeight="1">
      <c r="B83" s="127"/>
      <c r="D83" s="128" t="s">
        <v>74</v>
      </c>
      <c r="E83" s="129" t="s">
        <v>131</v>
      </c>
      <c r="F83" s="129" t="s">
        <v>132</v>
      </c>
      <c r="I83" s="130"/>
      <c r="J83" s="131">
        <f>BK83</f>
        <v>0</v>
      </c>
      <c r="L83" s="127"/>
      <c r="M83" s="132"/>
      <c r="N83" s="133"/>
      <c r="O83" s="133"/>
      <c r="P83" s="134">
        <f>P84+P119</f>
        <v>0</v>
      </c>
      <c r="Q83" s="133"/>
      <c r="R83" s="134">
        <f>R84+R119</f>
        <v>0.56686000000000003</v>
      </c>
      <c r="S83" s="133"/>
      <c r="T83" s="135">
        <f>T84+T119</f>
        <v>0</v>
      </c>
      <c r="AR83" s="128" t="s">
        <v>37</v>
      </c>
      <c r="AT83" s="136" t="s">
        <v>74</v>
      </c>
      <c r="AU83" s="136" t="s">
        <v>75</v>
      </c>
      <c r="AY83" s="128" t="s">
        <v>133</v>
      </c>
      <c r="BK83" s="137">
        <f>BK84+BK119</f>
        <v>0</v>
      </c>
    </row>
    <row r="84" spans="1:65" s="12" customFormat="1" ht="22.9" customHeight="1">
      <c r="B84" s="127"/>
      <c r="D84" s="128" t="s">
        <v>74</v>
      </c>
      <c r="E84" s="138" t="s">
        <v>37</v>
      </c>
      <c r="F84" s="138" t="s">
        <v>285</v>
      </c>
      <c r="I84" s="130"/>
      <c r="J84" s="139">
        <f>BK84</f>
        <v>0</v>
      </c>
      <c r="L84" s="127"/>
      <c r="M84" s="132"/>
      <c r="N84" s="133"/>
      <c r="O84" s="133"/>
      <c r="P84" s="134">
        <f>SUM(P85:P118)</f>
        <v>0</v>
      </c>
      <c r="Q84" s="133"/>
      <c r="R84" s="134">
        <f>SUM(R85:R118)</f>
        <v>0.56686000000000003</v>
      </c>
      <c r="S84" s="133"/>
      <c r="T84" s="135">
        <f>SUM(T85:T118)</f>
        <v>0</v>
      </c>
      <c r="AR84" s="128" t="s">
        <v>37</v>
      </c>
      <c r="AT84" s="136" t="s">
        <v>74</v>
      </c>
      <c r="AU84" s="136" t="s">
        <v>37</v>
      </c>
      <c r="AY84" s="128" t="s">
        <v>133</v>
      </c>
      <c r="BK84" s="137">
        <f>SUM(BK85:BK118)</f>
        <v>0</v>
      </c>
    </row>
    <row r="85" spans="1:65" s="2" customFormat="1" ht="24.2" customHeight="1">
      <c r="A85" s="35"/>
      <c r="B85" s="140"/>
      <c r="C85" s="141" t="s">
        <v>37</v>
      </c>
      <c r="D85" s="141" t="s">
        <v>136</v>
      </c>
      <c r="E85" s="142" t="s">
        <v>286</v>
      </c>
      <c r="F85" s="143" t="s">
        <v>287</v>
      </c>
      <c r="G85" s="144" t="s">
        <v>237</v>
      </c>
      <c r="H85" s="145">
        <v>1</v>
      </c>
      <c r="I85" s="146"/>
      <c r="J85" s="147">
        <f>ROUND(I85*H85,2)</f>
        <v>0</v>
      </c>
      <c r="K85" s="143" t="s">
        <v>288</v>
      </c>
      <c r="L85" s="36"/>
      <c r="M85" s="148" t="s">
        <v>3</v>
      </c>
      <c r="N85" s="149" t="s">
        <v>46</v>
      </c>
      <c r="O85" s="56"/>
      <c r="P85" s="150">
        <f>O85*H85</f>
        <v>0</v>
      </c>
      <c r="Q85" s="150">
        <v>0</v>
      </c>
      <c r="R85" s="150">
        <f>Q85*H85</f>
        <v>0</v>
      </c>
      <c r="S85" s="150">
        <v>0</v>
      </c>
      <c r="T85" s="151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52" t="s">
        <v>140</v>
      </c>
      <c r="AT85" s="152" t="s">
        <v>136</v>
      </c>
      <c r="AU85" s="152" t="s">
        <v>84</v>
      </c>
      <c r="AY85" s="20" t="s">
        <v>133</v>
      </c>
      <c r="BE85" s="153">
        <f>IF(N85="základní",J85,0)</f>
        <v>0</v>
      </c>
      <c r="BF85" s="153">
        <f>IF(N85="snížená",J85,0)</f>
        <v>0</v>
      </c>
      <c r="BG85" s="153">
        <f>IF(N85="zákl. přenesená",J85,0)</f>
        <v>0</v>
      </c>
      <c r="BH85" s="153">
        <f>IF(N85="sníž. přenesená",J85,0)</f>
        <v>0</v>
      </c>
      <c r="BI85" s="153">
        <f>IF(N85="nulová",J85,0)</f>
        <v>0</v>
      </c>
      <c r="BJ85" s="20" t="s">
        <v>37</v>
      </c>
      <c r="BK85" s="153">
        <f>ROUND(I85*H85,2)</f>
        <v>0</v>
      </c>
      <c r="BL85" s="20" t="s">
        <v>140</v>
      </c>
      <c r="BM85" s="152" t="s">
        <v>289</v>
      </c>
    </row>
    <row r="86" spans="1:65" s="2" customFormat="1">
      <c r="A86" s="35"/>
      <c r="B86" s="36"/>
      <c r="C86" s="35"/>
      <c r="D86" s="181" t="s">
        <v>290</v>
      </c>
      <c r="E86" s="35"/>
      <c r="F86" s="182" t="s">
        <v>291</v>
      </c>
      <c r="G86" s="35"/>
      <c r="H86" s="35"/>
      <c r="I86" s="183"/>
      <c r="J86" s="35"/>
      <c r="K86" s="35"/>
      <c r="L86" s="36"/>
      <c r="M86" s="184"/>
      <c r="N86" s="185"/>
      <c r="O86" s="56"/>
      <c r="P86" s="56"/>
      <c r="Q86" s="56"/>
      <c r="R86" s="56"/>
      <c r="S86" s="56"/>
      <c r="T86" s="57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290</v>
      </c>
      <c r="AU86" s="20" t="s">
        <v>84</v>
      </c>
    </row>
    <row r="87" spans="1:65" s="2" customFormat="1" ht="16.5" customHeight="1">
      <c r="A87" s="35"/>
      <c r="B87" s="140"/>
      <c r="C87" s="186" t="s">
        <v>84</v>
      </c>
      <c r="D87" s="186" t="s">
        <v>292</v>
      </c>
      <c r="E87" s="187" t="s">
        <v>293</v>
      </c>
      <c r="F87" s="188" t="s">
        <v>294</v>
      </c>
      <c r="G87" s="189" t="s">
        <v>295</v>
      </c>
      <c r="H87" s="190">
        <v>1.5</v>
      </c>
      <c r="I87" s="191"/>
      <c r="J87" s="192">
        <f>ROUND(I87*H87,2)</f>
        <v>0</v>
      </c>
      <c r="K87" s="188" t="s">
        <v>288</v>
      </c>
      <c r="L87" s="193"/>
      <c r="M87" s="194" t="s">
        <v>3</v>
      </c>
      <c r="N87" s="195" t="s">
        <v>46</v>
      </c>
      <c r="O87" s="56"/>
      <c r="P87" s="150">
        <f>O87*H87</f>
        <v>0</v>
      </c>
      <c r="Q87" s="150">
        <v>0.22</v>
      </c>
      <c r="R87" s="150">
        <f>Q87*H87</f>
        <v>0.33</v>
      </c>
      <c r="S87" s="150">
        <v>0</v>
      </c>
      <c r="T87" s="151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2" t="s">
        <v>172</v>
      </c>
      <c r="AT87" s="152" t="s">
        <v>292</v>
      </c>
      <c r="AU87" s="152" t="s">
        <v>84</v>
      </c>
      <c r="AY87" s="20" t="s">
        <v>133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20" t="s">
        <v>37</v>
      </c>
      <c r="BK87" s="153">
        <f>ROUND(I87*H87,2)</f>
        <v>0</v>
      </c>
      <c r="BL87" s="20" t="s">
        <v>140</v>
      </c>
      <c r="BM87" s="152" t="s">
        <v>296</v>
      </c>
    </row>
    <row r="88" spans="1:65" s="14" customFormat="1">
      <c r="B88" s="163"/>
      <c r="D88" s="155" t="s">
        <v>142</v>
      </c>
      <c r="E88" s="164" t="s">
        <v>3</v>
      </c>
      <c r="F88" s="165" t="s">
        <v>297</v>
      </c>
      <c r="H88" s="164" t="s">
        <v>3</v>
      </c>
      <c r="I88" s="166"/>
      <c r="L88" s="163"/>
      <c r="M88" s="167"/>
      <c r="N88" s="168"/>
      <c r="O88" s="168"/>
      <c r="P88" s="168"/>
      <c r="Q88" s="168"/>
      <c r="R88" s="168"/>
      <c r="S88" s="168"/>
      <c r="T88" s="169"/>
      <c r="AT88" s="164" t="s">
        <v>142</v>
      </c>
      <c r="AU88" s="164" t="s">
        <v>84</v>
      </c>
      <c r="AV88" s="14" t="s">
        <v>37</v>
      </c>
      <c r="AW88" s="14" t="s">
        <v>36</v>
      </c>
      <c r="AX88" s="14" t="s">
        <v>75</v>
      </c>
      <c r="AY88" s="164" t="s">
        <v>133</v>
      </c>
    </row>
    <row r="89" spans="1:65" s="13" customFormat="1">
      <c r="B89" s="154"/>
      <c r="D89" s="155" t="s">
        <v>142</v>
      </c>
      <c r="E89" s="156" t="s">
        <v>3</v>
      </c>
      <c r="F89" s="157" t="s">
        <v>298</v>
      </c>
      <c r="H89" s="158">
        <v>1.5</v>
      </c>
      <c r="I89" s="159"/>
      <c r="L89" s="154"/>
      <c r="M89" s="160"/>
      <c r="N89" s="161"/>
      <c r="O89" s="161"/>
      <c r="P89" s="161"/>
      <c r="Q89" s="161"/>
      <c r="R89" s="161"/>
      <c r="S89" s="161"/>
      <c r="T89" s="162"/>
      <c r="AT89" s="156" t="s">
        <v>142</v>
      </c>
      <c r="AU89" s="156" t="s">
        <v>84</v>
      </c>
      <c r="AV89" s="13" t="s">
        <v>84</v>
      </c>
      <c r="AW89" s="13" t="s">
        <v>36</v>
      </c>
      <c r="AX89" s="13" t="s">
        <v>75</v>
      </c>
      <c r="AY89" s="156" t="s">
        <v>133</v>
      </c>
    </row>
    <row r="90" spans="1:65" s="2" customFormat="1" ht="24.2" customHeight="1">
      <c r="A90" s="35"/>
      <c r="B90" s="140"/>
      <c r="C90" s="141" t="s">
        <v>146</v>
      </c>
      <c r="D90" s="141" t="s">
        <v>136</v>
      </c>
      <c r="E90" s="142" t="s">
        <v>299</v>
      </c>
      <c r="F90" s="143" t="s">
        <v>300</v>
      </c>
      <c r="G90" s="144" t="s">
        <v>237</v>
      </c>
      <c r="H90" s="145">
        <v>1</v>
      </c>
      <c r="I90" s="146"/>
      <c r="J90" s="147">
        <f>ROUND(I90*H90,2)</f>
        <v>0</v>
      </c>
      <c r="K90" s="143" t="s">
        <v>288</v>
      </c>
      <c r="L90" s="36"/>
      <c r="M90" s="148" t="s">
        <v>3</v>
      </c>
      <c r="N90" s="149" t="s">
        <v>46</v>
      </c>
      <c r="O90" s="56"/>
      <c r="P90" s="150">
        <f>O90*H90</f>
        <v>0</v>
      </c>
      <c r="Q90" s="150">
        <v>0</v>
      </c>
      <c r="R90" s="150">
        <f>Q90*H90</f>
        <v>0</v>
      </c>
      <c r="S90" s="150">
        <v>0</v>
      </c>
      <c r="T90" s="151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2" t="s">
        <v>140</v>
      </c>
      <c r="AT90" s="152" t="s">
        <v>136</v>
      </c>
      <c r="AU90" s="152" t="s">
        <v>84</v>
      </c>
      <c r="AY90" s="20" t="s">
        <v>133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20" t="s">
        <v>37</v>
      </c>
      <c r="BK90" s="153">
        <f>ROUND(I90*H90,2)</f>
        <v>0</v>
      </c>
      <c r="BL90" s="20" t="s">
        <v>140</v>
      </c>
      <c r="BM90" s="152" t="s">
        <v>301</v>
      </c>
    </row>
    <row r="91" spans="1:65" s="2" customFormat="1">
      <c r="A91" s="35"/>
      <c r="B91" s="36"/>
      <c r="C91" s="35"/>
      <c r="D91" s="181" t="s">
        <v>290</v>
      </c>
      <c r="E91" s="35"/>
      <c r="F91" s="182" t="s">
        <v>302</v>
      </c>
      <c r="G91" s="35"/>
      <c r="H91" s="35"/>
      <c r="I91" s="183"/>
      <c r="J91" s="35"/>
      <c r="K91" s="35"/>
      <c r="L91" s="36"/>
      <c r="M91" s="184"/>
      <c r="N91" s="185"/>
      <c r="O91" s="56"/>
      <c r="P91" s="56"/>
      <c r="Q91" s="56"/>
      <c r="R91" s="56"/>
      <c r="S91" s="56"/>
      <c r="T91" s="57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290</v>
      </c>
      <c r="AU91" s="20" t="s">
        <v>84</v>
      </c>
    </row>
    <row r="92" spans="1:65" s="2" customFormat="1" ht="16.5" customHeight="1">
      <c r="A92" s="35"/>
      <c r="B92" s="140"/>
      <c r="C92" s="186" t="s">
        <v>140</v>
      </c>
      <c r="D92" s="186" t="s">
        <v>292</v>
      </c>
      <c r="E92" s="187" t="s">
        <v>303</v>
      </c>
      <c r="F92" s="188" t="s">
        <v>304</v>
      </c>
      <c r="G92" s="189" t="s">
        <v>305</v>
      </c>
      <c r="H92" s="190">
        <v>1</v>
      </c>
      <c r="I92" s="191"/>
      <c r="J92" s="192">
        <f>ROUND(I92*H92,2)</f>
        <v>0</v>
      </c>
      <c r="K92" s="188" t="s">
        <v>3</v>
      </c>
      <c r="L92" s="193"/>
      <c r="M92" s="194" t="s">
        <v>3</v>
      </c>
      <c r="N92" s="195" t="s">
        <v>46</v>
      </c>
      <c r="O92" s="56"/>
      <c r="P92" s="150">
        <f>O92*H92</f>
        <v>0</v>
      </c>
      <c r="Q92" s="150">
        <v>0.22</v>
      </c>
      <c r="R92" s="150">
        <f>Q92*H92</f>
        <v>0.22</v>
      </c>
      <c r="S92" s="150">
        <v>0</v>
      </c>
      <c r="T92" s="15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172</v>
      </c>
      <c r="AT92" s="152" t="s">
        <v>292</v>
      </c>
      <c r="AU92" s="152" t="s">
        <v>84</v>
      </c>
      <c r="AY92" s="20" t="s">
        <v>133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37</v>
      </c>
      <c r="BK92" s="153">
        <f>ROUND(I92*H92,2)</f>
        <v>0</v>
      </c>
      <c r="BL92" s="20" t="s">
        <v>140</v>
      </c>
      <c r="BM92" s="152" t="s">
        <v>306</v>
      </c>
    </row>
    <row r="93" spans="1:65" s="2" customFormat="1" ht="16.5" customHeight="1">
      <c r="A93" s="35"/>
      <c r="B93" s="140"/>
      <c r="C93" s="141" t="s">
        <v>153</v>
      </c>
      <c r="D93" s="141" t="s">
        <v>136</v>
      </c>
      <c r="E93" s="142" t="s">
        <v>307</v>
      </c>
      <c r="F93" s="143" t="s">
        <v>308</v>
      </c>
      <c r="G93" s="144" t="s">
        <v>237</v>
      </c>
      <c r="H93" s="145">
        <v>1</v>
      </c>
      <c r="I93" s="146"/>
      <c r="J93" s="147">
        <f>ROUND(I93*H93,2)</f>
        <v>0</v>
      </c>
      <c r="K93" s="143" t="s">
        <v>3</v>
      </c>
      <c r="L93" s="36"/>
      <c r="M93" s="148" t="s">
        <v>3</v>
      </c>
      <c r="N93" s="149" t="s">
        <v>46</v>
      </c>
      <c r="O93" s="56"/>
      <c r="P93" s="150">
        <f>O93*H93</f>
        <v>0</v>
      </c>
      <c r="Q93" s="150">
        <v>6.0000000000000002E-5</v>
      </c>
      <c r="R93" s="150">
        <f>Q93*H93</f>
        <v>6.0000000000000002E-5</v>
      </c>
      <c r="S93" s="150">
        <v>0</v>
      </c>
      <c r="T93" s="151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2" t="s">
        <v>140</v>
      </c>
      <c r="AT93" s="152" t="s">
        <v>136</v>
      </c>
      <c r="AU93" s="152" t="s">
        <v>84</v>
      </c>
      <c r="AY93" s="20" t="s">
        <v>133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20" t="s">
        <v>37</v>
      </c>
      <c r="BK93" s="153">
        <f>ROUND(I93*H93,2)</f>
        <v>0</v>
      </c>
      <c r="BL93" s="20" t="s">
        <v>140</v>
      </c>
      <c r="BM93" s="152" t="s">
        <v>309</v>
      </c>
    </row>
    <row r="94" spans="1:65" s="2" customFormat="1" ht="16.5" customHeight="1">
      <c r="A94" s="35"/>
      <c r="B94" s="140"/>
      <c r="C94" s="141" t="s">
        <v>164</v>
      </c>
      <c r="D94" s="141" t="s">
        <v>136</v>
      </c>
      <c r="E94" s="142" t="s">
        <v>310</v>
      </c>
      <c r="F94" s="143" t="s">
        <v>311</v>
      </c>
      <c r="G94" s="144" t="s">
        <v>237</v>
      </c>
      <c r="H94" s="145">
        <v>1</v>
      </c>
      <c r="I94" s="146"/>
      <c r="J94" s="147">
        <f>ROUND(I94*H94,2)</f>
        <v>0</v>
      </c>
      <c r="K94" s="143" t="s">
        <v>288</v>
      </c>
      <c r="L94" s="36"/>
      <c r="M94" s="148" t="s">
        <v>3</v>
      </c>
      <c r="N94" s="149" t="s">
        <v>46</v>
      </c>
      <c r="O94" s="56"/>
      <c r="P94" s="150">
        <f>O94*H94</f>
        <v>0</v>
      </c>
      <c r="Q94" s="150">
        <v>0</v>
      </c>
      <c r="R94" s="150">
        <f>Q94*H94</f>
        <v>0</v>
      </c>
      <c r="S94" s="150">
        <v>0</v>
      </c>
      <c r="T94" s="151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2" t="s">
        <v>140</v>
      </c>
      <c r="AT94" s="152" t="s">
        <v>136</v>
      </c>
      <c r="AU94" s="152" t="s">
        <v>84</v>
      </c>
      <c r="AY94" s="20" t="s">
        <v>133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20" t="s">
        <v>37</v>
      </c>
      <c r="BK94" s="153">
        <f>ROUND(I94*H94,2)</f>
        <v>0</v>
      </c>
      <c r="BL94" s="20" t="s">
        <v>140</v>
      </c>
      <c r="BM94" s="152" t="s">
        <v>312</v>
      </c>
    </row>
    <row r="95" spans="1:65" s="2" customFormat="1">
      <c r="A95" s="35"/>
      <c r="B95" s="36"/>
      <c r="C95" s="35"/>
      <c r="D95" s="181" t="s">
        <v>290</v>
      </c>
      <c r="E95" s="35"/>
      <c r="F95" s="182" t="s">
        <v>313</v>
      </c>
      <c r="G95" s="35"/>
      <c r="H95" s="35"/>
      <c r="I95" s="183"/>
      <c r="J95" s="35"/>
      <c r="K95" s="35"/>
      <c r="L95" s="36"/>
      <c r="M95" s="184"/>
      <c r="N95" s="185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290</v>
      </c>
      <c r="AU95" s="20" t="s">
        <v>84</v>
      </c>
    </row>
    <row r="96" spans="1:65" s="2" customFormat="1" ht="16.5" customHeight="1">
      <c r="A96" s="35"/>
      <c r="B96" s="140"/>
      <c r="C96" s="141" t="s">
        <v>168</v>
      </c>
      <c r="D96" s="141" t="s">
        <v>136</v>
      </c>
      <c r="E96" s="142" t="s">
        <v>314</v>
      </c>
      <c r="F96" s="143" t="s">
        <v>315</v>
      </c>
      <c r="G96" s="144" t="s">
        <v>237</v>
      </c>
      <c r="H96" s="145">
        <v>5</v>
      </c>
      <c r="I96" s="146"/>
      <c r="J96" s="147">
        <f>ROUND(I96*H96,2)</f>
        <v>0</v>
      </c>
      <c r="K96" s="143" t="s">
        <v>288</v>
      </c>
      <c r="L96" s="36"/>
      <c r="M96" s="148" t="s">
        <v>3</v>
      </c>
      <c r="N96" s="149" t="s">
        <v>46</v>
      </c>
      <c r="O96" s="56"/>
      <c r="P96" s="150">
        <f>O96*H96</f>
        <v>0</v>
      </c>
      <c r="Q96" s="150">
        <v>0</v>
      </c>
      <c r="R96" s="150">
        <f>Q96*H96</f>
        <v>0</v>
      </c>
      <c r="S96" s="150">
        <v>0</v>
      </c>
      <c r="T96" s="151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2" t="s">
        <v>140</v>
      </c>
      <c r="AT96" s="152" t="s">
        <v>136</v>
      </c>
      <c r="AU96" s="152" t="s">
        <v>84</v>
      </c>
      <c r="AY96" s="20" t="s">
        <v>133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20" t="s">
        <v>37</v>
      </c>
      <c r="BK96" s="153">
        <f>ROUND(I96*H96,2)</f>
        <v>0</v>
      </c>
      <c r="BL96" s="20" t="s">
        <v>140</v>
      </c>
      <c r="BM96" s="152" t="s">
        <v>316</v>
      </c>
    </row>
    <row r="97" spans="1:65" s="2" customFormat="1">
      <c r="A97" s="35"/>
      <c r="B97" s="36"/>
      <c r="C97" s="35"/>
      <c r="D97" s="181" t="s">
        <v>290</v>
      </c>
      <c r="E97" s="35"/>
      <c r="F97" s="182" t="s">
        <v>317</v>
      </c>
      <c r="G97" s="35"/>
      <c r="H97" s="35"/>
      <c r="I97" s="183"/>
      <c r="J97" s="35"/>
      <c r="K97" s="35"/>
      <c r="L97" s="36"/>
      <c r="M97" s="184"/>
      <c r="N97" s="185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290</v>
      </c>
      <c r="AU97" s="20" t="s">
        <v>84</v>
      </c>
    </row>
    <row r="98" spans="1:65" s="14" customFormat="1">
      <c r="B98" s="163"/>
      <c r="D98" s="155" t="s">
        <v>142</v>
      </c>
      <c r="E98" s="164" t="s">
        <v>3</v>
      </c>
      <c r="F98" s="165" t="s">
        <v>318</v>
      </c>
      <c r="H98" s="164" t="s">
        <v>3</v>
      </c>
      <c r="I98" s="166"/>
      <c r="L98" s="163"/>
      <c r="M98" s="167"/>
      <c r="N98" s="168"/>
      <c r="O98" s="168"/>
      <c r="P98" s="168"/>
      <c r="Q98" s="168"/>
      <c r="R98" s="168"/>
      <c r="S98" s="168"/>
      <c r="T98" s="169"/>
      <c r="AT98" s="164" t="s">
        <v>142</v>
      </c>
      <c r="AU98" s="164" t="s">
        <v>84</v>
      </c>
      <c r="AV98" s="14" t="s">
        <v>37</v>
      </c>
      <c r="AW98" s="14" t="s">
        <v>36</v>
      </c>
      <c r="AX98" s="14" t="s">
        <v>75</v>
      </c>
      <c r="AY98" s="164" t="s">
        <v>133</v>
      </c>
    </row>
    <row r="99" spans="1:65" s="13" customFormat="1">
      <c r="B99" s="154"/>
      <c r="D99" s="155" t="s">
        <v>142</v>
      </c>
      <c r="E99" s="156" t="s">
        <v>3</v>
      </c>
      <c r="F99" s="157" t="s">
        <v>153</v>
      </c>
      <c r="H99" s="158">
        <v>5</v>
      </c>
      <c r="I99" s="159"/>
      <c r="L99" s="154"/>
      <c r="M99" s="160"/>
      <c r="N99" s="161"/>
      <c r="O99" s="161"/>
      <c r="P99" s="161"/>
      <c r="Q99" s="161"/>
      <c r="R99" s="161"/>
      <c r="S99" s="161"/>
      <c r="T99" s="162"/>
      <c r="AT99" s="156" t="s">
        <v>142</v>
      </c>
      <c r="AU99" s="156" t="s">
        <v>84</v>
      </c>
      <c r="AV99" s="13" t="s">
        <v>84</v>
      </c>
      <c r="AW99" s="13" t="s">
        <v>36</v>
      </c>
      <c r="AX99" s="13" t="s">
        <v>75</v>
      </c>
      <c r="AY99" s="156" t="s">
        <v>133</v>
      </c>
    </row>
    <row r="100" spans="1:65" s="2" customFormat="1" ht="21.75" customHeight="1">
      <c r="A100" s="35"/>
      <c r="B100" s="140"/>
      <c r="C100" s="141" t="s">
        <v>172</v>
      </c>
      <c r="D100" s="141" t="s">
        <v>136</v>
      </c>
      <c r="E100" s="142" t="s">
        <v>319</v>
      </c>
      <c r="F100" s="143" t="s">
        <v>320</v>
      </c>
      <c r="G100" s="144" t="s">
        <v>237</v>
      </c>
      <c r="H100" s="145">
        <v>1</v>
      </c>
      <c r="I100" s="146"/>
      <c r="J100" s="147">
        <f>ROUND(I100*H100,2)</f>
        <v>0</v>
      </c>
      <c r="K100" s="143" t="s">
        <v>288</v>
      </c>
      <c r="L100" s="36"/>
      <c r="M100" s="148" t="s">
        <v>3</v>
      </c>
      <c r="N100" s="149" t="s">
        <v>46</v>
      </c>
      <c r="O100" s="56"/>
      <c r="P100" s="150">
        <f>O100*H100</f>
        <v>0</v>
      </c>
      <c r="Q100" s="150">
        <v>0</v>
      </c>
      <c r="R100" s="150">
        <f>Q100*H100</f>
        <v>0</v>
      </c>
      <c r="S100" s="150">
        <v>0</v>
      </c>
      <c r="T100" s="151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2" t="s">
        <v>140</v>
      </c>
      <c r="AT100" s="152" t="s">
        <v>136</v>
      </c>
      <c r="AU100" s="152" t="s">
        <v>84</v>
      </c>
      <c r="AY100" s="20" t="s">
        <v>133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20" t="s">
        <v>37</v>
      </c>
      <c r="BK100" s="153">
        <f>ROUND(I100*H100,2)</f>
        <v>0</v>
      </c>
      <c r="BL100" s="20" t="s">
        <v>140</v>
      </c>
      <c r="BM100" s="152" t="s">
        <v>321</v>
      </c>
    </row>
    <row r="101" spans="1:65" s="2" customFormat="1">
      <c r="A101" s="35"/>
      <c r="B101" s="36"/>
      <c r="C101" s="35"/>
      <c r="D101" s="181" t="s">
        <v>290</v>
      </c>
      <c r="E101" s="35"/>
      <c r="F101" s="182" t="s">
        <v>322</v>
      </c>
      <c r="G101" s="35"/>
      <c r="H101" s="35"/>
      <c r="I101" s="183"/>
      <c r="J101" s="35"/>
      <c r="K101" s="35"/>
      <c r="L101" s="36"/>
      <c r="M101" s="184"/>
      <c r="N101" s="185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290</v>
      </c>
      <c r="AU101" s="20" t="s">
        <v>84</v>
      </c>
    </row>
    <row r="102" spans="1:65" s="2" customFormat="1" ht="16.5" customHeight="1">
      <c r="A102" s="35"/>
      <c r="B102" s="140"/>
      <c r="C102" s="141" t="s">
        <v>134</v>
      </c>
      <c r="D102" s="141" t="s">
        <v>136</v>
      </c>
      <c r="E102" s="142" t="s">
        <v>323</v>
      </c>
      <c r="F102" s="143" t="s">
        <v>324</v>
      </c>
      <c r="G102" s="144" t="s">
        <v>305</v>
      </c>
      <c r="H102" s="145">
        <v>1</v>
      </c>
      <c r="I102" s="146"/>
      <c r="J102" s="147">
        <f>ROUND(I102*H102,2)</f>
        <v>0</v>
      </c>
      <c r="K102" s="143" t="s">
        <v>3</v>
      </c>
      <c r="L102" s="36"/>
      <c r="M102" s="148" t="s">
        <v>3</v>
      </c>
      <c r="N102" s="149" t="s">
        <v>46</v>
      </c>
      <c r="O102" s="56"/>
      <c r="P102" s="150">
        <f>O102*H102</f>
        <v>0</v>
      </c>
      <c r="Q102" s="150">
        <v>0</v>
      </c>
      <c r="R102" s="150">
        <f>Q102*H102</f>
        <v>0</v>
      </c>
      <c r="S102" s="150">
        <v>0</v>
      </c>
      <c r="T102" s="151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52" t="s">
        <v>140</v>
      </c>
      <c r="AT102" s="152" t="s">
        <v>136</v>
      </c>
      <c r="AU102" s="152" t="s">
        <v>84</v>
      </c>
      <c r="AY102" s="20" t="s">
        <v>133</v>
      </c>
      <c r="BE102" s="153">
        <f>IF(N102="základní",J102,0)</f>
        <v>0</v>
      </c>
      <c r="BF102" s="153">
        <f>IF(N102="snížená",J102,0)</f>
        <v>0</v>
      </c>
      <c r="BG102" s="153">
        <f>IF(N102="zákl. přenesená",J102,0)</f>
        <v>0</v>
      </c>
      <c r="BH102" s="153">
        <f>IF(N102="sníž. přenesená",J102,0)</f>
        <v>0</v>
      </c>
      <c r="BI102" s="153">
        <f>IF(N102="nulová",J102,0)</f>
        <v>0</v>
      </c>
      <c r="BJ102" s="20" t="s">
        <v>37</v>
      </c>
      <c r="BK102" s="153">
        <f>ROUND(I102*H102,2)</f>
        <v>0</v>
      </c>
      <c r="BL102" s="20" t="s">
        <v>140</v>
      </c>
      <c r="BM102" s="152" t="s">
        <v>325</v>
      </c>
    </row>
    <row r="103" spans="1:65" s="2" customFormat="1" ht="21.75" customHeight="1">
      <c r="A103" s="35"/>
      <c r="B103" s="140"/>
      <c r="C103" s="141" t="s">
        <v>179</v>
      </c>
      <c r="D103" s="141" t="s">
        <v>136</v>
      </c>
      <c r="E103" s="142" t="s">
        <v>326</v>
      </c>
      <c r="F103" s="143" t="s">
        <v>327</v>
      </c>
      <c r="G103" s="144" t="s">
        <v>237</v>
      </c>
      <c r="H103" s="145">
        <v>2</v>
      </c>
      <c r="I103" s="146"/>
      <c r="J103" s="147">
        <f>ROUND(I103*H103,2)</f>
        <v>0</v>
      </c>
      <c r="K103" s="143" t="s">
        <v>288</v>
      </c>
      <c r="L103" s="36"/>
      <c r="M103" s="148" t="s">
        <v>3</v>
      </c>
      <c r="N103" s="149" t="s">
        <v>46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140</v>
      </c>
      <c r="AT103" s="152" t="s">
        <v>136</v>
      </c>
      <c r="AU103" s="152" t="s">
        <v>84</v>
      </c>
      <c r="AY103" s="20" t="s">
        <v>133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37</v>
      </c>
      <c r="BK103" s="153">
        <f>ROUND(I103*H103,2)</f>
        <v>0</v>
      </c>
      <c r="BL103" s="20" t="s">
        <v>140</v>
      </c>
      <c r="BM103" s="152" t="s">
        <v>328</v>
      </c>
    </row>
    <row r="104" spans="1:65" s="2" customFormat="1">
      <c r="A104" s="35"/>
      <c r="B104" s="36"/>
      <c r="C104" s="35"/>
      <c r="D104" s="181" t="s">
        <v>290</v>
      </c>
      <c r="E104" s="35"/>
      <c r="F104" s="182" t="s">
        <v>329</v>
      </c>
      <c r="G104" s="35"/>
      <c r="H104" s="35"/>
      <c r="I104" s="183"/>
      <c r="J104" s="35"/>
      <c r="K104" s="35"/>
      <c r="L104" s="36"/>
      <c r="M104" s="184"/>
      <c r="N104" s="185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290</v>
      </c>
      <c r="AU104" s="20" t="s">
        <v>84</v>
      </c>
    </row>
    <row r="105" spans="1:65" s="13" customFormat="1">
      <c r="B105" s="154"/>
      <c r="D105" s="155" t="s">
        <v>142</v>
      </c>
      <c r="E105" s="156" t="s">
        <v>3</v>
      </c>
      <c r="F105" s="157" t="s">
        <v>330</v>
      </c>
      <c r="H105" s="158">
        <v>2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142</v>
      </c>
      <c r="AU105" s="156" t="s">
        <v>84</v>
      </c>
      <c r="AV105" s="13" t="s">
        <v>84</v>
      </c>
      <c r="AW105" s="13" t="s">
        <v>36</v>
      </c>
      <c r="AX105" s="13" t="s">
        <v>75</v>
      </c>
      <c r="AY105" s="156" t="s">
        <v>133</v>
      </c>
    </row>
    <row r="106" spans="1:65" s="2" customFormat="1" ht="16.5" customHeight="1">
      <c r="A106" s="35"/>
      <c r="B106" s="140"/>
      <c r="C106" s="141" t="s">
        <v>186</v>
      </c>
      <c r="D106" s="141" t="s">
        <v>136</v>
      </c>
      <c r="E106" s="142" t="s">
        <v>331</v>
      </c>
      <c r="F106" s="143" t="s">
        <v>332</v>
      </c>
      <c r="G106" s="144" t="s">
        <v>333</v>
      </c>
      <c r="H106" s="145">
        <v>0.8</v>
      </c>
      <c r="I106" s="146"/>
      <c r="J106" s="147">
        <f>ROUND(I106*H106,2)</f>
        <v>0</v>
      </c>
      <c r="K106" s="143" t="s">
        <v>288</v>
      </c>
      <c r="L106" s="36"/>
      <c r="M106" s="148" t="s">
        <v>3</v>
      </c>
      <c r="N106" s="149" t="s">
        <v>46</v>
      </c>
      <c r="O106" s="56"/>
      <c r="P106" s="150">
        <f>O106*H106</f>
        <v>0</v>
      </c>
      <c r="Q106" s="150">
        <v>0</v>
      </c>
      <c r="R106" s="150">
        <f>Q106*H106</f>
        <v>0</v>
      </c>
      <c r="S106" s="150">
        <v>0</v>
      </c>
      <c r="T106" s="15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140</v>
      </c>
      <c r="AT106" s="152" t="s">
        <v>136</v>
      </c>
      <c r="AU106" s="152" t="s">
        <v>84</v>
      </c>
      <c r="AY106" s="20" t="s">
        <v>133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37</v>
      </c>
      <c r="BK106" s="153">
        <f>ROUND(I106*H106,2)</f>
        <v>0</v>
      </c>
      <c r="BL106" s="20" t="s">
        <v>140</v>
      </c>
      <c r="BM106" s="152" t="s">
        <v>334</v>
      </c>
    </row>
    <row r="107" spans="1:65" s="2" customFormat="1">
      <c r="A107" s="35"/>
      <c r="B107" s="36"/>
      <c r="C107" s="35"/>
      <c r="D107" s="181" t="s">
        <v>290</v>
      </c>
      <c r="E107" s="35"/>
      <c r="F107" s="182" t="s">
        <v>335</v>
      </c>
      <c r="G107" s="35"/>
      <c r="H107" s="35"/>
      <c r="I107" s="183"/>
      <c r="J107" s="35"/>
      <c r="K107" s="35"/>
      <c r="L107" s="36"/>
      <c r="M107" s="184"/>
      <c r="N107" s="185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290</v>
      </c>
      <c r="AU107" s="20" t="s">
        <v>84</v>
      </c>
    </row>
    <row r="108" spans="1:65" s="2" customFormat="1" ht="16.5" customHeight="1">
      <c r="A108" s="35"/>
      <c r="B108" s="140"/>
      <c r="C108" s="186" t="s">
        <v>9</v>
      </c>
      <c r="D108" s="186" t="s">
        <v>292</v>
      </c>
      <c r="E108" s="187" t="s">
        <v>336</v>
      </c>
      <c r="F108" s="188" t="s">
        <v>337</v>
      </c>
      <c r="G108" s="189" t="s">
        <v>295</v>
      </c>
      <c r="H108" s="190">
        <v>8.4000000000000005E-2</v>
      </c>
      <c r="I108" s="191"/>
      <c r="J108" s="192">
        <f>ROUND(I108*H108,2)</f>
        <v>0</v>
      </c>
      <c r="K108" s="188" t="s">
        <v>288</v>
      </c>
      <c r="L108" s="193"/>
      <c r="M108" s="194" t="s">
        <v>3</v>
      </c>
      <c r="N108" s="195" t="s">
        <v>46</v>
      </c>
      <c r="O108" s="56"/>
      <c r="P108" s="150">
        <f>O108*H108</f>
        <v>0</v>
      </c>
      <c r="Q108" s="150">
        <v>0.2</v>
      </c>
      <c r="R108" s="150">
        <f>Q108*H108</f>
        <v>1.6800000000000002E-2</v>
      </c>
      <c r="S108" s="150">
        <v>0</v>
      </c>
      <c r="T108" s="15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52" t="s">
        <v>172</v>
      </c>
      <c r="AT108" s="152" t="s">
        <v>292</v>
      </c>
      <c r="AU108" s="152" t="s">
        <v>84</v>
      </c>
      <c r="AY108" s="20" t="s">
        <v>133</v>
      </c>
      <c r="BE108" s="153">
        <f>IF(N108="základní",J108,0)</f>
        <v>0</v>
      </c>
      <c r="BF108" s="153">
        <f>IF(N108="snížená",J108,0)</f>
        <v>0</v>
      </c>
      <c r="BG108" s="153">
        <f>IF(N108="zákl. přenesená",J108,0)</f>
        <v>0</v>
      </c>
      <c r="BH108" s="153">
        <f>IF(N108="sníž. přenesená",J108,0)</f>
        <v>0</v>
      </c>
      <c r="BI108" s="153">
        <f>IF(N108="nulová",J108,0)</f>
        <v>0</v>
      </c>
      <c r="BJ108" s="20" t="s">
        <v>37</v>
      </c>
      <c r="BK108" s="153">
        <f>ROUND(I108*H108,2)</f>
        <v>0</v>
      </c>
      <c r="BL108" s="20" t="s">
        <v>140</v>
      </c>
      <c r="BM108" s="152" t="s">
        <v>338</v>
      </c>
    </row>
    <row r="109" spans="1:65" s="13" customFormat="1">
      <c r="B109" s="154"/>
      <c r="D109" s="155" t="s">
        <v>142</v>
      </c>
      <c r="E109" s="156" t="s">
        <v>3</v>
      </c>
      <c r="F109" s="157" t="s">
        <v>339</v>
      </c>
      <c r="H109" s="158">
        <v>8.4000000000000005E-2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142</v>
      </c>
      <c r="AU109" s="156" t="s">
        <v>84</v>
      </c>
      <c r="AV109" s="13" t="s">
        <v>84</v>
      </c>
      <c r="AW109" s="13" t="s">
        <v>36</v>
      </c>
      <c r="AX109" s="13" t="s">
        <v>75</v>
      </c>
      <c r="AY109" s="156" t="s">
        <v>133</v>
      </c>
    </row>
    <row r="110" spans="1:65" s="2" customFormat="1" ht="24.2" customHeight="1">
      <c r="A110" s="35"/>
      <c r="B110" s="140"/>
      <c r="C110" s="141" t="s">
        <v>193</v>
      </c>
      <c r="D110" s="141" t="s">
        <v>136</v>
      </c>
      <c r="E110" s="142" t="s">
        <v>340</v>
      </c>
      <c r="F110" s="143" t="s">
        <v>341</v>
      </c>
      <c r="G110" s="144" t="s">
        <v>342</v>
      </c>
      <c r="H110" s="145">
        <v>1E-3</v>
      </c>
      <c r="I110" s="146"/>
      <c r="J110" s="147">
        <f>ROUND(I110*H110,2)</f>
        <v>0</v>
      </c>
      <c r="K110" s="143" t="s">
        <v>288</v>
      </c>
      <c r="L110" s="36"/>
      <c r="M110" s="148" t="s">
        <v>3</v>
      </c>
      <c r="N110" s="149" t="s">
        <v>46</v>
      </c>
      <c r="O110" s="56"/>
      <c r="P110" s="150">
        <f>O110*H110</f>
        <v>0</v>
      </c>
      <c r="Q110" s="150">
        <v>0</v>
      </c>
      <c r="R110" s="150">
        <f>Q110*H110</f>
        <v>0</v>
      </c>
      <c r="S110" s="150">
        <v>0</v>
      </c>
      <c r="T110" s="151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2" t="s">
        <v>140</v>
      </c>
      <c r="AT110" s="152" t="s">
        <v>136</v>
      </c>
      <c r="AU110" s="152" t="s">
        <v>84</v>
      </c>
      <c r="AY110" s="20" t="s">
        <v>133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20" t="s">
        <v>37</v>
      </c>
      <c r="BK110" s="153">
        <f>ROUND(I110*H110,2)</f>
        <v>0</v>
      </c>
      <c r="BL110" s="20" t="s">
        <v>140</v>
      </c>
      <c r="BM110" s="152" t="s">
        <v>343</v>
      </c>
    </row>
    <row r="111" spans="1:65" s="2" customFormat="1">
      <c r="A111" s="35"/>
      <c r="B111" s="36"/>
      <c r="C111" s="35"/>
      <c r="D111" s="181" t="s">
        <v>290</v>
      </c>
      <c r="E111" s="35"/>
      <c r="F111" s="182" t="s">
        <v>344</v>
      </c>
      <c r="G111" s="35"/>
      <c r="H111" s="35"/>
      <c r="I111" s="183"/>
      <c r="J111" s="35"/>
      <c r="K111" s="35"/>
      <c r="L111" s="36"/>
      <c r="M111" s="184"/>
      <c r="N111" s="185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290</v>
      </c>
      <c r="AU111" s="20" t="s">
        <v>84</v>
      </c>
    </row>
    <row r="112" spans="1:65" s="2" customFormat="1" ht="16.5" customHeight="1">
      <c r="A112" s="35"/>
      <c r="B112" s="140"/>
      <c r="C112" s="141" t="s">
        <v>197</v>
      </c>
      <c r="D112" s="141" t="s">
        <v>136</v>
      </c>
      <c r="E112" s="142" t="s">
        <v>345</v>
      </c>
      <c r="F112" s="143" t="s">
        <v>346</v>
      </c>
      <c r="G112" s="144" t="s">
        <v>295</v>
      </c>
      <c r="H112" s="145">
        <v>2.4</v>
      </c>
      <c r="I112" s="146"/>
      <c r="J112" s="147">
        <f>ROUND(I112*H112,2)</f>
        <v>0</v>
      </c>
      <c r="K112" s="143" t="s">
        <v>288</v>
      </c>
      <c r="L112" s="36"/>
      <c r="M112" s="148" t="s">
        <v>3</v>
      </c>
      <c r="N112" s="149" t="s">
        <v>46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140</v>
      </c>
      <c r="AT112" s="152" t="s">
        <v>136</v>
      </c>
      <c r="AU112" s="152" t="s">
        <v>84</v>
      </c>
      <c r="AY112" s="20" t="s">
        <v>133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37</v>
      </c>
      <c r="BK112" s="153">
        <f>ROUND(I112*H112,2)</f>
        <v>0</v>
      </c>
      <c r="BL112" s="20" t="s">
        <v>140</v>
      </c>
      <c r="BM112" s="152" t="s">
        <v>347</v>
      </c>
    </row>
    <row r="113" spans="1:65" s="2" customFormat="1">
      <c r="A113" s="35"/>
      <c r="B113" s="36"/>
      <c r="C113" s="35"/>
      <c r="D113" s="181" t="s">
        <v>290</v>
      </c>
      <c r="E113" s="35"/>
      <c r="F113" s="182" t="s">
        <v>348</v>
      </c>
      <c r="G113" s="35"/>
      <c r="H113" s="35"/>
      <c r="I113" s="183"/>
      <c r="J113" s="35"/>
      <c r="K113" s="35"/>
      <c r="L113" s="36"/>
      <c r="M113" s="184"/>
      <c r="N113" s="185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20" t="s">
        <v>290</v>
      </c>
      <c r="AU113" s="20" t="s">
        <v>84</v>
      </c>
    </row>
    <row r="114" spans="1:65" s="14" customFormat="1">
      <c r="B114" s="163"/>
      <c r="D114" s="155" t="s">
        <v>142</v>
      </c>
      <c r="E114" s="164" t="s">
        <v>3</v>
      </c>
      <c r="F114" s="165" t="s">
        <v>349</v>
      </c>
      <c r="H114" s="164" t="s">
        <v>3</v>
      </c>
      <c r="I114" s="166"/>
      <c r="L114" s="163"/>
      <c r="M114" s="167"/>
      <c r="N114" s="168"/>
      <c r="O114" s="168"/>
      <c r="P114" s="168"/>
      <c r="Q114" s="168"/>
      <c r="R114" s="168"/>
      <c r="S114" s="168"/>
      <c r="T114" s="169"/>
      <c r="AT114" s="164" t="s">
        <v>142</v>
      </c>
      <c r="AU114" s="164" t="s">
        <v>84</v>
      </c>
      <c r="AV114" s="14" t="s">
        <v>37</v>
      </c>
      <c r="AW114" s="14" t="s">
        <v>36</v>
      </c>
      <c r="AX114" s="14" t="s">
        <v>75</v>
      </c>
      <c r="AY114" s="164" t="s">
        <v>133</v>
      </c>
    </row>
    <row r="115" spans="1:65" s="13" customFormat="1">
      <c r="B115" s="154"/>
      <c r="D115" s="155" t="s">
        <v>142</v>
      </c>
      <c r="E115" s="156" t="s">
        <v>3</v>
      </c>
      <c r="F115" s="157" t="s">
        <v>350</v>
      </c>
      <c r="H115" s="158">
        <v>2.4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142</v>
      </c>
      <c r="AU115" s="156" t="s">
        <v>84</v>
      </c>
      <c r="AV115" s="13" t="s">
        <v>84</v>
      </c>
      <c r="AW115" s="13" t="s">
        <v>36</v>
      </c>
      <c r="AX115" s="13" t="s">
        <v>75</v>
      </c>
      <c r="AY115" s="156" t="s">
        <v>133</v>
      </c>
    </row>
    <row r="116" spans="1:65" s="2" customFormat="1" ht="16.5" customHeight="1">
      <c r="A116" s="35"/>
      <c r="B116" s="140"/>
      <c r="C116" s="141" t="s">
        <v>203</v>
      </c>
      <c r="D116" s="141" t="s">
        <v>136</v>
      </c>
      <c r="E116" s="142" t="s">
        <v>351</v>
      </c>
      <c r="F116" s="143" t="s">
        <v>352</v>
      </c>
      <c r="G116" s="144" t="s">
        <v>305</v>
      </c>
      <c r="H116" s="145">
        <v>1</v>
      </c>
      <c r="I116" s="146"/>
      <c r="J116" s="147">
        <f>ROUND(I116*H116,2)</f>
        <v>0</v>
      </c>
      <c r="K116" s="143" t="s">
        <v>3</v>
      </c>
      <c r="L116" s="36"/>
      <c r="M116" s="148" t="s">
        <v>3</v>
      </c>
      <c r="N116" s="149" t="s">
        <v>46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140</v>
      </c>
      <c r="AT116" s="152" t="s">
        <v>136</v>
      </c>
      <c r="AU116" s="152" t="s">
        <v>84</v>
      </c>
      <c r="AY116" s="20" t="s">
        <v>133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37</v>
      </c>
      <c r="BK116" s="153">
        <f>ROUND(I116*H116,2)</f>
        <v>0</v>
      </c>
      <c r="BL116" s="20" t="s">
        <v>140</v>
      </c>
      <c r="BM116" s="152" t="s">
        <v>353</v>
      </c>
    </row>
    <row r="117" spans="1:65" s="2" customFormat="1" ht="16.5" customHeight="1">
      <c r="A117" s="35"/>
      <c r="B117" s="140"/>
      <c r="C117" s="141" t="s">
        <v>208</v>
      </c>
      <c r="D117" s="141" t="s">
        <v>136</v>
      </c>
      <c r="E117" s="142" t="s">
        <v>354</v>
      </c>
      <c r="F117" s="143" t="s">
        <v>355</v>
      </c>
      <c r="G117" s="144" t="s">
        <v>295</v>
      </c>
      <c r="H117" s="145">
        <v>2.4</v>
      </c>
      <c r="I117" s="146"/>
      <c r="J117" s="147">
        <f>ROUND(I117*H117,2)</f>
        <v>0</v>
      </c>
      <c r="K117" s="143" t="s">
        <v>288</v>
      </c>
      <c r="L117" s="36"/>
      <c r="M117" s="148" t="s">
        <v>3</v>
      </c>
      <c r="N117" s="149" t="s">
        <v>46</v>
      </c>
      <c r="O117" s="56"/>
      <c r="P117" s="150">
        <f>O117*H117</f>
        <v>0</v>
      </c>
      <c r="Q117" s="150">
        <v>0</v>
      </c>
      <c r="R117" s="150">
        <f>Q117*H117</f>
        <v>0</v>
      </c>
      <c r="S117" s="150">
        <v>0</v>
      </c>
      <c r="T117" s="15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2" t="s">
        <v>140</v>
      </c>
      <c r="AT117" s="152" t="s">
        <v>136</v>
      </c>
      <c r="AU117" s="152" t="s">
        <v>84</v>
      </c>
      <c r="AY117" s="20" t="s">
        <v>133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20" t="s">
        <v>37</v>
      </c>
      <c r="BK117" s="153">
        <f>ROUND(I117*H117,2)</f>
        <v>0</v>
      </c>
      <c r="BL117" s="20" t="s">
        <v>140</v>
      </c>
      <c r="BM117" s="152" t="s">
        <v>356</v>
      </c>
    </row>
    <row r="118" spans="1:65" s="2" customFormat="1">
      <c r="A118" s="35"/>
      <c r="B118" s="36"/>
      <c r="C118" s="35"/>
      <c r="D118" s="181" t="s">
        <v>290</v>
      </c>
      <c r="E118" s="35"/>
      <c r="F118" s="182" t="s">
        <v>357</v>
      </c>
      <c r="G118" s="35"/>
      <c r="H118" s="35"/>
      <c r="I118" s="183"/>
      <c r="J118" s="35"/>
      <c r="K118" s="35"/>
      <c r="L118" s="36"/>
      <c r="M118" s="184"/>
      <c r="N118" s="185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290</v>
      </c>
      <c r="AU118" s="20" t="s">
        <v>84</v>
      </c>
    </row>
    <row r="119" spans="1:65" s="12" customFormat="1" ht="22.9" customHeight="1">
      <c r="B119" s="127"/>
      <c r="D119" s="128" t="s">
        <v>74</v>
      </c>
      <c r="E119" s="138" t="s">
        <v>358</v>
      </c>
      <c r="F119" s="138" t="s">
        <v>359</v>
      </c>
      <c r="I119" s="130"/>
      <c r="J119" s="139">
        <f>BK119</f>
        <v>0</v>
      </c>
      <c r="L119" s="127"/>
      <c r="M119" s="132"/>
      <c r="N119" s="133"/>
      <c r="O119" s="133"/>
      <c r="P119" s="134">
        <f>SUM(P120:P121)</f>
        <v>0</v>
      </c>
      <c r="Q119" s="133"/>
      <c r="R119" s="134">
        <f>SUM(R120:R121)</f>
        <v>0</v>
      </c>
      <c r="S119" s="133"/>
      <c r="T119" s="135">
        <f>SUM(T120:T121)</f>
        <v>0</v>
      </c>
      <c r="AR119" s="128" t="s">
        <v>37</v>
      </c>
      <c r="AT119" s="136" t="s">
        <v>74</v>
      </c>
      <c r="AU119" s="136" t="s">
        <v>37</v>
      </c>
      <c r="AY119" s="128" t="s">
        <v>133</v>
      </c>
      <c r="BK119" s="137">
        <f>SUM(BK120:BK121)</f>
        <v>0</v>
      </c>
    </row>
    <row r="120" spans="1:65" s="2" customFormat="1" ht="16.5" customHeight="1">
      <c r="A120" s="35"/>
      <c r="B120" s="140"/>
      <c r="C120" s="141" t="s">
        <v>212</v>
      </c>
      <c r="D120" s="141" t="s">
        <v>136</v>
      </c>
      <c r="E120" s="142" t="s">
        <v>360</v>
      </c>
      <c r="F120" s="143" t="s">
        <v>361</v>
      </c>
      <c r="G120" s="144" t="s">
        <v>342</v>
      </c>
      <c r="H120" s="145">
        <v>0.56699999999999995</v>
      </c>
      <c r="I120" s="146"/>
      <c r="J120" s="147">
        <f>ROUND(I120*H120,2)</f>
        <v>0</v>
      </c>
      <c r="K120" s="143" t="s">
        <v>288</v>
      </c>
      <c r="L120" s="36"/>
      <c r="M120" s="148" t="s">
        <v>3</v>
      </c>
      <c r="N120" s="149" t="s">
        <v>46</v>
      </c>
      <c r="O120" s="56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2" t="s">
        <v>140</v>
      </c>
      <c r="AT120" s="152" t="s">
        <v>136</v>
      </c>
      <c r="AU120" s="152" t="s">
        <v>84</v>
      </c>
      <c r="AY120" s="20" t="s">
        <v>133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20" t="s">
        <v>37</v>
      </c>
      <c r="BK120" s="153">
        <f>ROUND(I120*H120,2)</f>
        <v>0</v>
      </c>
      <c r="BL120" s="20" t="s">
        <v>140</v>
      </c>
      <c r="BM120" s="152" t="s">
        <v>362</v>
      </c>
    </row>
    <row r="121" spans="1:65" s="2" customFormat="1">
      <c r="A121" s="35"/>
      <c r="B121" s="36"/>
      <c r="C121" s="35"/>
      <c r="D121" s="181" t="s">
        <v>290</v>
      </c>
      <c r="E121" s="35"/>
      <c r="F121" s="182" t="s">
        <v>363</v>
      </c>
      <c r="G121" s="35"/>
      <c r="H121" s="35"/>
      <c r="I121" s="183"/>
      <c r="J121" s="35"/>
      <c r="K121" s="35"/>
      <c r="L121" s="36"/>
      <c r="M121" s="196"/>
      <c r="N121" s="197"/>
      <c r="O121" s="198"/>
      <c r="P121" s="198"/>
      <c r="Q121" s="198"/>
      <c r="R121" s="198"/>
      <c r="S121" s="198"/>
      <c r="T121" s="19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290</v>
      </c>
      <c r="AU121" s="20" t="s">
        <v>84</v>
      </c>
    </row>
    <row r="122" spans="1:65" s="2" customFormat="1" ht="6.95" customHeight="1">
      <c r="A122" s="35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6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autoFilter ref="C81:K12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1" r:id="rId2"/>
    <hyperlink ref="F95" r:id="rId3"/>
    <hyperlink ref="F97" r:id="rId4"/>
    <hyperlink ref="F101" r:id="rId5"/>
    <hyperlink ref="F104" r:id="rId6"/>
    <hyperlink ref="F107" r:id="rId7"/>
    <hyperlink ref="F111" r:id="rId8"/>
    <hyperlink ref="F113" r:id="rId9"/>
    <hyperlink ref="F118" r:id="rId10"/>
    <hyperlink ref="F121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90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364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ROUND(J87,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ROUND((SUM(BE87:BE457)),  0)</f>
        <v>0</v>
      </c>
      <c r="G33" s="35"/>
      <c r="H33" s="35"/>
      <c r="I33" s="99">
        <v>0.21</v>
      </c>
      <c r="J33" s="98">
        <f>ROUND(((SUM(BE87:BE457))*I33),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ROUND((SUM(BF87:BF457)),  0)</f>
        <v>0</v>
      </c>
      <c r="G34" s="35"/>
      <c r="H34" s="35"/>
      <c r="I34" s="99">
        <v>0.12</v>
      </c>
      <c r="J34" s="98">
        <f>ROUND(((SUM(BF87:BF457))*I34),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ROUND((SUM(BG87:BG457)),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ROUND((SUM(BH87:BH457)),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ROUND((SUM(BI87:BI457)),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310 - Kanalizační stoky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J87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J88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J89</f>
        <v>0</v>
      </c>
      <c r="L61" s="113"/>
    </row>
    <row r="62" spans="1:47" s="10" customFormat="1" ht="19.899999999999999" customHeight="1">
      <c r="B62" s="113"/>
      <c r="D62" s="114" t="s">
        <v>365</v>
      </c>
      <c r="E62" s="115"/>
      <c r="F62" s="115"/>
      <c r="G62" s="115"/>
      <c r="H62" s="115"/>
      <c r="I62" s="115"/>
      <c r="J62" s="116">
        <f>J189</f>
        <v>0</v>
      </c>
      <c r="L62" s="113"/>
    </row>
    <row r="63" spans="1:47" s="10" customFormat="1" ht="19.899999999999999" customHeight="1">
      <c r="B63" s="113"/>
      <c r="D63" s="114" t="s">
        <v>366</v>
      </c>
      <c r="E63" s="115"/>
      <c r="F63" s="115"/>
      <c r="G63" s="115"/>
      <c r="H63" s="115"/>
      <c r="I63" s="115"/>
      <c r="J63" s="116">
        <f>J218</f>
        <v>0</v>
      </c>
      <c r="L63" s="113"/>
    </row>
    <row r="64" spans="1:47" s="10" customFormat="1" ht="19.899999999999999" customHeight="1">
      <c r="B64" s="113"/>
      <c r="D64" s="114" t="s">
        <v>367</v>
      </c>
      <c r="E64" s="115"/>
      <c r="F64" s="115"/>
      <c r="G64" s="115"/>
      <c r="H64" s="115"/>
      <c r="I64" s="115"/>
      <c r="J64" s="116">
        <f>J257</f>
        <v>0</v>
      </c>
      <c r="L64" s="113"/>
    </row>
    <row r="65" spans="1:31" s="10" customFormat="1" ht="14.85" customHeight="1">
      <c r="B65" s="113"/>
      <c r="D65" s="114" t="s">
        <v>368</v>
      </c>
      <c r="E65" s="115"/>
      <c r="F65" s="115"/>
      <c r="G65" s="115"/>
      <c r="H65" s="115"/>
      <c r="I65" s="115"/>
      <c r="J65" s="116">
        <f>J263</f>
        <v>0</v>
      </c>
      <c r="L65" s="113"/>
    </row>
    <row r="66" spans="1:31" s="10" customFormat="1" ht="19.899999999999999" customHeight="1">
      <c r="B66" s="113"/>
      <c r="D66" s="114" t="s">
        <v>369</v>
      </c>
      <c r="E66" s="115"/>
      <c r="F66" s="115"/>
      <c r="G66" s="115"/>
      <c r="H66" s="115"/>
      <c r="I66" s="115"/>
      <c r="J66" s="116">
        <f>J292</f>
        <v>0</v>
      </c>
      <c r="L66" s="113"/>
    </row>
    <row r="67" spans="1:31" s="10" customFormat="1" ht="19.899999999999999" customHeight="1">
      <c r="B67" s="113"/>
      <c r="D67" s="114" t="s">
        <v>370</v>
      </c>
      <c r="E67" s="115"/>
      <c r="F67" s="115"/>
      <c r="G67" s="115"/>
      <c r="H67" s="115"/>
      <c r="I67" s="115"/>
      <c r="J67" s="116">
        <f>J426</f>
        <v>0</v>
      </c>
      <c r="L67" s="113"/>
    </row>
    <row r="68" spans="1:31" s="2" customFormat="1" ht="21.75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118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17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39" t="str">
        <f>E7</f>
        <v>Brno, Vinařického - rekonstrukce kanalizace a vodovodu</v>
      </c>
      <c r="F77" s="340"/>
      <c r="G77" s="340"/>
      <c r="H77" s="340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110</v>
      </c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29" t="str">
        <f>E9</f>
        <v>310 - Kanalizační stoky</v>
      </c>
      <c r="F79" s="338"/>
      <c r="G79" s="338"/>
      <c r="H79" s="338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5"/>
      <c r="E81" s="35"/>
      <c r="F81" s="28" t="str">
        <f>F12</f>
        <v xml:space="preserve"> </v>
      </c>
      <c r="G81" s="35"/>
      <c r="H81" s="35"/>
      <c r="I81" s="30" t="s">
        <v>23</v>
      </c>
      <c r="J81" s="53" t="str">
        <f>IF(J12="","",J12)</f>
        <v/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24</v>
      </c>
      <c r="D83" s="35"/>
      <c r="E83" s="35"/>
      <c r="F83" s="28" t="str">
        <f>E15</f>
        <v>Brněnské vodárny a kanalizace a.s.</v>
      </c>
      <c r="G83" s="35"/>
      <c r="H83" s="35"/>
      <c r="I83" s="30" t="s">
        <v>32</v>
      </c>
      <c r="J83" s="33" t="str">
        <f>E21</f>
        <v>PROVO, spol. s r.o.</v>
      </c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30</v>
      </c>
      <c r="D84" s="35"/>
      <c r="E84" s="35"/>
      <c r="F84" s="28" t="str">
        <f>IF(E18="","",E18)</f>
        <v>Vyplň údaj</v>
      </c>
      <c r="G84" s="35"/>
      <c r="H84" s="35"/>
      <c r="I84" s="30" t="s">
        <v>38</v>
      </c>
      <c r="J84" s="33" t="str">
        <f>E24</f>
        <v xml:space="preserve"> </v>
      </c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17"/>
      <c r="B86" s="118"/>
      <c r="C86" s="119" t="s">
        <v>119</v>
      </c>
      <c r="D86" s="120" t="s">
        <v>60</v>
      </c>
      <c r="E86" s="120" t="s">
        <v>56</v>
      </c>
      <c r="F86" s="120" t="s">
        <v>57</v>
      </c>
      <c r="G86" s="120" t="s">
        <v>120</v>
      </c>
      <c r="H86" s="120" t="s">
        <v>121</v>
      </c>
      <c r="I86" s="120" t="s">
        <v>122</v>
      </c>
      <c r="J86" s="120" t="s">
        <v>114</v>
      </c>
      <c r="K86" s="121" t="s">
        <v>123</v>
      </c>
      <c r="L86" s="122"/>
      <c r="M86" s="60" t="s">
        <v>3</v>
      </c>
      <c r="N86" s="61" t="s">
        <v>45</v>
      </c>
      <c r="O86" s="61" t="s">
        <v>124</v>
      </c>
      <c r="P86" s="61" t="s">
        <v>125</v>
      </c>
      <c r="Q86" s="61" t="s">
        <v>126</v>
      </c>
      <c r="R86" s="61" t="s">
        <v>127</v>
      </c>
      <c r="S86" s="61" t="s">
        <v>128</v>
      </c>
      <c r="T86" s="62" t="s">
        <v>129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</row>
    <row r="87" spans="1:65" s="2" customFormat="1" ht="22.9" customHeight="1">
      <c r="A87" s="35"/>
      <c r="B87" s="36"/>
      <c r="C87" s="67" t="s">
        <v>130</v>
      </c>
      <c r="D87" s="35"/>
      <c r="E87" s="35"/>
      <c r="F87" s="35"/>
      <c r="G87" s="35"/>
      <c r="H87" s="35"/>
      <c r="I87" s="35"/>
      <c r="J87" s="123">
        <f>BK87</f>
        <v>0</v>
      </c>
      <c r="K87" s="35"/>
      <c r="L87" s="36"/>
      <c r="M87" s="63"/>
      <c r="N87" s="54"/>
      <c r="O87" s="64"/>
      <c r="P87" s="124">
        <f>P88</f>
        <v>0</v>
      </c>
      <c r="Q87" s="64"/>
      <c r="R87" s="124">
        <f>R88</f>
        <v>686.87051533719989</v>
      </c>
      <c r="S87" s="64"/>
      <c r="T87" s="125">
        <f>T88</f>
        <v>430.14159999999998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20" t="s">
        <v>74</v>
      </c>
      <c r="AU87" s="20" t="s">
        <v>115</v>
      </c>
      <c r="BK87" s="126">
        <f>BK88</f>
        <v>0</v>
      </c>
    </row>
    <row r="88" spans="1:65" s="12" customFormat="1" ht="25.9" customHeight="1">
      <c r="B88" s="127"/>
      <c r="D88" s="128" t="s">
        <v>74</v>
      </c>
      <c r="E88" s="129" t="s">
        <v>131</v>
      </c>
      <c r="F88" s="129" t="s">
        <v>132</v>
      </c>
      <c r="I88" s="130"/>
      <c r="J88" s="131">
        <f>BK88</f>
        <v>0</v>
      </c>
      <c r="L88" s="127"/>
      <c r="M88" s="132"/>
      <c r="N88" s="133"/>
      <c r="O88" s="133"/>
      <c r="P88" s="134">
        <f>P89+P189+P218+P257+P292+P426</f>
        <v>0</v>
      </c>
      <c r="Q88" s="133"/>
      <c r="R88" s="134">
        <f>R89+R189+R218+R257+R292+R426</f>
        <v>686.87051533719989</v>
      </c>
      <c r="S88" s="133"/>
      <c r="T88" s="135">
        <f>T89+T189+T218+T257+T292+T426</f>
        <v>430.14159999999998</v>
      </c>
      <c r="AR88" s="128" t="s">
        <v>37</v>
      </c>
      <c r="AT88" s="136" t="s">
        <v>74</v>
      </c>
      <c r="AU88" s="136" t="s">
        <v>75</v>
      </c>
      <c r="AY88" s="128" t="s">
        <v>133</v>
      </c>
      <c r="BK88" s="137">
        <f>BK89+BK189+BK218+BK257+BK292+BK426</f>
        <v>0</v>
      </c>
    </row>
    <row r="89" spans="1:65" s="12" customFormat="1" ht="22.9" customHeight="1">
      <c r="B89" s="127"/>
      <c r="D89" s="128" t="s">
        <v>74</v>
      </c>
      <c r="E89" s="138" t="s">
        <v>37</v>
      </c>
      <c r="F89" s="138" t="s">
        <v>285</v>
      </c>
      <c r="I89" s="130"/>
      <c r="J89" s="139">
        <f>BK89</f>
        <v>0</v>
      </c>
      <c r="L89" s="127"/>
      <c r="M89" s="132"/>
      <c r="N89" s="133"/>
      <c r="O89" s="133"/>
      <c r="P89" s="134">
        <f>SUM(P90:P188)</f>
        <v>0</v>
      </c>
      <c r="Q89" s="133"/>
      <c r="R89" s="134">
        <f>SUM(R90:R188)</f>
        <v>5.5228103399999995</v>
      </c>
      <c r="S89" s="133"/>
      <c r="T89" s="135">
        <f>SUM(T90:T188)</f>
        <v>430.08159999999998</v>
      </c>
      <c r="AR89" s="128" t="s">
        <v>37</v>
      </c>
      <c r="AT89" s="136" t="s">
        <v>74</v>
      </c>
      <c r="AU89" s="136" t="s">
        <v>37</v>
      </c>
      <c r="AY89" s="128" t="s">
        <v>133</v>
      </c>
      <c r="BK89" s="137">
        <f>SUM(BK90:BK188)</f>
        <v>0</v>
      </c>
    </row>
    <row r="90" spans="1:65" s="2" customFormat="1" ht="37.9" customHeight="1">
      <c r="A90" s="35"/>
      <c r="B90" s="140"/>
      <c r="C90" s="141" t="s">
        <v>37</v>
      </c>
      <c r="D90" s="141" t="s">
        <v>136</v>
      </c>
      <c r="E90" s="142" t="s">
        <v>371</v>
      </c>
      <c r="F90" s="143" t="s">
        <v>372</v>
      </c>
      <c r="G90" s="144" t="s">
        <v>333</v>
      </c>
      <c r="H90" s="145">
        <v>97.86</v>
      </c>
      <c r="I90" s="146"/>
      <c r="J90" s="147">
        <f>ROUND(I90*H90,2)</f>
        <v>0</v>
      </c>
      <c r="K90" s="143" t="s">
        <v>288</v>
      </c>
      <c r="L90" s="36"/>
      <c r="M90" s="148" t="s">
        <v>3</v>
      </c>
      <c r="N90" s="149" t="s">
        <v>46</v>
      </c>
      <c r="O90" s="56"/>
      <c r="P90" s="150">
        <f>O90*H90</f>
        <v>0</v>
      </c>
      <c r="Q90" s="150">
        <v>0</v>
      </c>
      <c r="R90" s="150">
        <f>Q90*H90</f>
        <v>0</v>
      </c>
      <c r="S90" s="150">
        <v>0.45</v>
      </c>
      <c r="T90" s="151">
        <f>S90*H90</f>
        <v>44.036999999999999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2" t="s">
        <v>140</v>
      </c>
      <c r="AT90" s="152" t="s">
        <v>136</v>
      </c>
      <c r="AU90" s="152" t="s">
        <v>84</v>
      </c>
      <c r="AY90" s="20" t="s">
        <v>133</v>
      </c>
      <c r="BE90" s="153">
        <f>IF(N90="základní",J90,0)</f>
        <v>0</v>
      </c>
      <c r="BF90" s="153">
        <f>IF(N90="snížená",J90,0)</f>
        <v>0</v>
      </c>
      <c r="BG90" s="153">
        <f>IF(N90="zákl. přenesená",J90,0)</f>
        <v>0</v>
      </c>
      <c r="BH90" s="153">
        <f>IF(N90="sníž. přenesená",J90,0)</f>
        <v>0</v>
      </c>
      <c r="BI90" s="153">
        <f>IF(N90="nulová",J90,0)</f>
        <v>0</v>
      </c>
      <c r="BJ90" s="20" t="s">
        <v>37</v>
      </c>
      <c r="BK90" s="153">
        <f>ROUND(I90*H90,2)</f>
        <v>0</v>
      </c>
      <c r="BL90" s="20" t="s">
        <v>140</v>
      </c>
      <c r="BM90" s="152" t="s">
        <v>373</v>
      </c>
    </row>
    <row r="91" spans="1:65" s="2" customFormat="1">
      <c r="A91" s="35"/>
      <c r="B91" s="36"/>
      <c r="C91" s="35"/>
      <c r="D91" s="181" t="s">
        <v>290</v>
      </c>
      <c r="E91" s="35"/>
      <c r="F91" s="182" t="s">
        <v>374</v>
      </c>
      <c r="G91" s="35"/>
      <c r="H91" s="35"/>
      <c r="I91" s="183"/>
      <c r="J91" s="35"/>
      <c r="K91" s="35"/>
      <c r="L91" s="36"/>
      <c r="M91" s="184"/>
      <c r="N91" s="185"/>
      <c r="O91" s="56"/>
      <c r="P91" s="56"/>
      <c r="Q91" s="56"/>
      <c r="R91" s="56"/>
      <c r="S91" s="56"/>
      <c r="T91" s="57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20" t="s">
        <v>290</v>
      </c>
      <c r="AU91" s="20" t="s">
        <v>84</v>
      </c>
    </row>
    <row r="92" spans="1:65" s="13" customFormat="1">
      <c r="B92" s="154"/>
      <c r="D92" s="155" t="s">
        <v>142</v>
      </c>
      <c r="E92" s="156" t="s">
        <v>3</v>
      </c>
      <c r="F92" s="157" t="s">
        <v>375</v>
      </c>
      <c r="H92" s="158">
        <v>84</v>
      </c>
      <c r="I92" s="159"/>
      <c r="L92" s="154"/>
      <c r="M92" s="160"/>
      <c r="N92" s="161"/>
      <c r="O92" s="161"/>
      <c r="P92" s="161"/>
      <c r="Q92" s="161"/>
      <c r="R92" s="161"/>
      <c r="S92" s="161"/>
      <c r="T92" s="162"/>
      <c r="AT92" s="156" t="s">
        <v>142</v>
      </c>
      <c r="AU92" s="156" t="s">
        <v>84</v>
      </c>
      <c r="AV92" s="13" t="s">
        <v>84</v>
      </c>
      <c r="AW92" s="13" t="s">
        <v>36</v>
      </c>
      <c r="AX92" s="13" t="s">
        <v>75</v>
      </c>
      <c r="AY92" s="156" t="s">
        <v>133</v>
      </c>
    </row>
    <row r="93" spans="1:65" s="13" customFormat="1">
      <c r="B93" s="154"/>
      <c r="D93" s="155" t="s">
        <v>142</v>
      </c>
      <c r="E93" s="156" t="s">
        <v>3</v>
      </c>
      <c r="F93" s="157" t="s">
        <v>376</v>
      </c>
      <c r="H93" s="158">
        <v>6.9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142</v>
      </c>
      <c r="AU93" s="156" t="s">
        <v>84</v>
      </c>
      <c r="AV93" s="13" t="s">
        <v>84</v>
      </c>
      <c r="AW93" s="13" t="s">
        <v>36</v>
      </c>
      <c r="AX93" s="13" t="s">
        <v>75</v>
      </c>
      <c r="AY93" s="156" t="s">
        <v>133</v>
      </c>
    </row>
    <row r="94" spans="1:65" s="13" customFormat="1">
      <c r="B94" s="154"/>
      <c r="D94" s="155" t="s">
        <v>142</v>
      </c>
      <c r="E94" s="156" t="s">
        <v>3</v>
      </c>
      <c r="F94" s="157" t="s">
        <v>377</v>
      </c>
      <c r="H94" s="158">
        <v>1.2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142</v>
      </c>
      <c r="AU94" s="156" t="s">
        <v>84</v>
      </c>
      <c r="AV94" s="13" t="s">
        <v>84</v>
      </c>
      <c r="AW94" s="13" t="s">
        <v>36</v>
      </c>
      <c r="AX94" s="13" t="s">
        <v>75</v>
      </c>
      <c r="AY94" s="156" t="s">
        <v>133</v>
      </c>
    </row>
    <row r="95" spans="1:65" s="13" customFormat="1">
      <c r="B95" s="154"/>
      <c r="D95" s="155" t="s">
        <v>142</v>
      </c>
      <c r="E95" s="156" t="s">
        <v>3</v>
      </c>
      <c r="F95" s="157" t="s">
        <v>378</v>
      </c>
      <c r="H95" s="158">
        <v>5.76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142</v>
      </c>
      <c r="AU95" s="156" t="s">
        <v>84</v>
      </c>
      <c r="AV95" s="13" t="s">
        <v>84</v>
      </c>
      <c r="AW95" s="13" t="s">
        <v>36</v>
      </c>
      <c r="AX95" s="13" t="s">
        <v>75</v>
      </c>
      <c r="AY95" s="156" t="s">
        <v>133</v>
      </c>
    </row>
    <row r="96" spans="1:65" s="2" customFormat="1" ht="37.9" customHeight="1">
      <c r="A96" s="35"/>
      <c r="B96" s="140"/>
      <c r="C96" s="141" t="s">
        <v>84</v>
      </c>
      <c r="D96" s="141" t="s">
        <v>136</v>
      </c>
      <c r="E96" s="142" t="s">
        <v>379</v>
      </c>
      <c r="F96" s="143" t="s">
        <v>380</v>
      </c>
      <c r="G96" s="144" t="s">
        <v>333</v>
      </c>
      <c r="H96" s="145">
        <v>195.72</v>
      </c>
      <c r="I96" s="146"/>
      <c r="J96" s="147">
        <f>ROUND(I96*H96,2)</f>
        <v>0</v>
      </c>
      <c r="K96" s="143" t="s">
        <v>288</v>
      </c>
      <c r="L96" s="36"/>
      <c r="M96" s="148" t="s">
        <v>3</v>
      </c>
      <c r="N96" s="149" t="s">
        <v>46</v>
      </c>
      <c r="O96" s="56"/>
      <c r="P96" s="150">
        <f>O96*H96</f>
        <v>0</v>
      </c>
      <c r="Q96" s="150">
        <v>0</v>
      </c>
      <c r="R96" s="150">
        <f>Q96*H96</f>
        <v>0</v>
      </c>
      <c r="S96" s="150">
        <v>0.57999999999999996</v>
      </c>
      <c r="T96" s="151">
        <f>S96*H96</f>
        <v>113.51759999999999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2" t="s">
        <v>140</v>
      </c>
      <c r="AT96" s="152" t="s">
        <v>136</v>
      </c>
      <c r="AU96" s="152" t="s">
        <v>84</v>
      </c>
      <c r="AY96" s="20" t="s">
        <v>133</v>
      </c>
      <c r="BE96" s="153">
        <f>IF(N96="základní",J96,0)</f>
        <v>0</v>
      </c>
      <c r="BF96" s="153">
        <f>IF(N96="snížená",J96,0)</f>
        <v>0</v>
      </c>
      <c r="BG96" s="153">
        <f>IF(N96="zákl. přenesená",J96,0)</f>
        <v>0</v>
      </c>
      <c r="BH96" s="153">
        <f>IF(N96="sníž. přenesená",J96,0)</f>
        <v>0</v>
      </c>
      <c r="BI96" s="153">
        <f>IF(N96="nulová",J96,0)</f>
        <v>0</v>
      </c>
      <c r="BJ96" s="20" t="s">
        <v>37</v>
      </c>
      <c r="BK96" s="153">
        <f>ROUND(I96*H96,2)</f>
        <v>0</v>
      </c>
      <c r="BL96" s="20" t="s">
        <v>140</v>
      </c>
      <c r="BM96" s="152" t="s">
        <v>381</v>
      </c>
    </row>
    <row r="97" spans="1:65" s="2" customFormat="1">
      <c r="A97" s="35"/>
      <c r="B97" s="36"/>
      <c r="C97" s="35"/>
      <c r="D97" s="181" t="s">
        <v>290</v>
      </c>
      <c r="E97" s="35"/>
      <c r="F97" s="182" t="s">
        <v>382</v>
      </c>
      <c r="G97" s="35"/>
      <c r="H97" s="35"/>
      <c r="I97" s="183"/>
      <c r="J97" s="35"/>
      <c r="K97" s="35"/>
      <c r="L97" s="36"/>
      <c r="M97" s="184"/>
      <c r="N97" s="185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20" t="s">
        <v>290</v>
      </c>
      <c r="AU97" s="20" t="s">
        <v>84</v>
      </c>
    </row>
    <row r="98" spans="1:65" s="13" customFormat="1">
      <c r="B98" s="154"/>
      <c r="D98" s="155" t="s">
        <v>142</v>
      </c>
      <c r="E98" s="156" t="s">
        <v>3</v>
      </c>
      <c r="F98" s="157" t="s">
        <v>383</v>
      </c>
      <c r="H98" s="158">
        <v>195.72</v>
      </c>
      <c r="I98" s="159"/>
      <c r="L98" s="154"/>
      <c r="M98" s="160"/>
      <c r="N98" s="161"/>
      <c r="O98" s="161"/>
      <c r="P98" s="161"/>
      <c r="Q98" s="161"/>
      <c r="R98" s="161"/>
      <c r="S98" s="161"/>
      <c r="T98" s="162"/>
      <c r="AT98" s="156" t="s">
        <v>142</v>
      </c>
      <c r="AU98" s="156" t="s">
        <v>84</v>
      </c>
      <c r="AV98" s="13" t="s">
        <v>84</v>
      </c>
      <c r="AW98" s="13" t="s">
        <v>36</v>
      </c>
      <c r="AX98" s="13" t="s">
        <v>75</v>
      </c>
      <c r="AY98" s="156" t="s">
        <v>133</v>
      </c>
    </row>
    <row r="99" spans="1:65" s="15" customFormat="1">
      <c r="B99" s="170"/>
      <c r="D99" s="155" t="s">
        <v>142</v>
      </c>
      <c r="E99" s="171" t="s">
        <v>3</v>
      </c>
      <c r="F99" s="172" t="s">
        <v>163</v>
      </c>
      <c r="H99" s="173">
        <v>195.72</v>
      </c>
      <c r="I99" s="174"/>
      <c r="L99" s="170"/>
      <c r="M99" s="175"/>
      <c r="N99" s="176"/>
      <c r="O99" s="176"/>
      <c r="P99" s="176"/>
      <c r="Q99" s="176"/>
      <c r="R99" s="176"/>
      <c r="S99" s="176"/>
      <c r="T99" s="177"/>
      <c r="AT99" s="171" t="s">
        <v>142</v>
      </c>
      <c r="AU99" s="171" t="s">
        <v>84</v>
      </c>
      <c r="AV99" s="15" t="s">
        <v>140</v>
      </c>
      <c r="AW99" s="15" t="s">
        <v>36</v>
      </c>
      <c r="AX99" s="15" t="s">
        <v>37</v>
      </c>
      <c r="AY99" s="171" t="s">
        <v>133</v>
      </c>
    </row>
    <row r="100" spans="1:65" s="2" customFormat="1" ht="33" customHeight="1">
      <c r="A100" s="35"/>
      <c r="B100" s="140"/>
      <c r="C100" s="141" t="s">
        <v>146</v>
      </c>
      <c r="D100" s="141" t="s">
        <v>136</v>
      </c>
      <c r="E100" s="142" t="s">
        <v>384</v>
      </c>
      <c r="F100" s="143" t="s">
        <v>385</v>
      </c>
      <c r="G100" s="144" t="s">
        <v>333</v>
      </c>
      <c r="H100" s="145">
        <v>236.98</v>
      </c>
      <c r="I100" s="146"/>
      <c r="J100" s="147">
        <f>ROUND(I100*H100,2)</f>
        <v>0</v>
      </c>
      <c r="K100" s="143" t="s">
        <v>288</v>
      </c>
      <c r="L100" s="36"/>
      <c r="M100" s="148" t="s">
        <v>3</v>
      </c>
      <c r="N100" s="149" t="s">
        <v>46</v>
      </c>
      <c r="O100" s="56"/>
      <c r="P100" s="150">
        <f>O100*H100</f>
        <v>0</v>
      </c>
      <c r="Q100" s="150">
        <v>0</v>
      </c>
      <c r="R100" s="150">
        <f>Q100*H100</f>
        <v>0</v>
      </c>
      <c r="S100" s="150">
        <v>0.22</v>
      </c>
      <c r="T100" s="151">
        <f>S100*H100</f>
        <v>52.135599999999997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2" t="s">
        <v>140</v>
      </c>
      <c r="AT100" s="152" t="s">
        <v>136</v>
      </c>
      <c r="AU100" s="152" t="s">
        <v>84</v>
      </c>
      <c r="AY100" s="20" t="s">
        <v>133</v>
      </c>
      <c r="BE100" s="153">
        <f>IF(N100="základní",J100,0)</f>
        <v>0</v>
      </c>
      <c r="BF100" s="153">
        <f>IF(N100="snížená",J100,0)</f>
        <v>0</v>
      </c>
      <c r="BG100" s="153">
        <f>IF(N100="zákl. přenesená",J100,0)</f>
        <v>0</v>
      </c>
      <c r="BH100" s="153">
        <f>IF(N100="sníž. přenesená",J100,0)</f>
        <v>0</v>
      </c>
      <c r="BI100" s="153">
        <f>IF(N100="nulová",J100,0)</f>
        <v>0</v>
      </c>
      <c r="BJ100" s="20" t="s">
        <v>37</v>
      </c>
      <c r="BK100" s="153">
        <f>ROUND(I100*H100,2)</f>
        <v>0</v>
      </c>
      <c r="BL100" s="20" t="s">
        <v>140</v>
      </c>
      <c r="BM100" s="152" t="s">
        <v>386</v>
      </c>
    </row>
    <row r="101" spans="1:65" s="2" customFormat="1">
      <c r="A101" s="35"/>
      <c r="B101" s="36"/>
      <c r="C101" s="35"/>
      <c r="D101" s="181" t="s">
        <v>290</v>
      </c>
      <c r="E101" s="35"/>
      <c r="F101" s="182" t="s">
        <v>387</v>
      </c>
      <c r="G101" s="35"/>
      <c r="H101" s="35"/>
      <c r="I101" s="183"/>
      <c r="J101" s="35"/>
      <c r="K101" s="35"/>
      <c r="L101" s="36"/>
      <c r="M101" s="184"/>
      <c r="N101" s="185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20" t="s">
        <v>290</v>
      </c>
      <c r="AU101" s="20" t="s">
        <v>84</v>
      </c>
    </row>
    <row r="102" spans="1:65" s="13" customFormat="1">
      <c r="B102" s="154"/>
      <c r="D102" s="155" t="s">
        <v>142</v>
      </c>
      <c r="E102" s="156" t="s">
        <v>3</v>
      </c>
      <c r="F102" s="157" t="s">
        <v>388</v>
      </c>
      <c r="H102" s="158">
        <v>233.38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142</v>
      </c>
      <c r="AU102" s="156" t="s">
        <v>84</v>
      </c>
      <c r="AV102" s="13" t="s">
        <v>84</v>
      </c>
      <c r="AW102" s="13" t="s">
        <v>36</v>
      </c>
      <c r="AX102" s="13" t="s">
        <v>75</v>
      </c>
      <c r="AY102" s="156" t="s">
        <v>133</v>
      </c>
    </row>
    <row r="103" spans="1:65" s="13" customFormat="1">
      <c r="B103" s="154"/>
      <c r="D103" s="155" t="s">
        <v>142</v>
      </c>
      <c r="E103" s="156" t="s">
        <v>3</v>
      </c>
      <c r="F103" s="157" t="s">
        <v>389</v>
      </c>
      <c r="H103" s="158">
        <v>3.6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142</v>
      </c>
      <c r="AU103" s="156" t="s">
        <v>84</v>
      </c>
      <c r="AV103" s="13" t="s">
        <v>84</v>
      </c>
      <c r="AW103" s="13" t="s">
        <v>36</v>
      </c>
      <c r="AX103" s="13" t="s">
        <v>75</v>
      </c>
      <c r="AY103" s="156" t="s">
        <v>133</v>
      </c>
    </row>
    <row r="104" spans="1:65" s="2" customFormat="1" ht="37.9" customHeight="1">
      <c r="A104" s="35"/>
      <c r="B104" s="140"/>
      <c r="C104" s="141" t="s">
        <v>140</v>
      </c>
      <c r="D104" s="141" t="s">
        <v>136</v>
      </c>
      <c r="E104" s="142" t="s">
        <v>390</v>
      </c>
      <c r="F104" s="143" t="s">
        <v>391</v>
      </c>
      <c r="G104" s="144" t="s">
        <v>333</v>
      </c>
      <c r="H104" s="145">
        <v>236.98</v>
      </c>
      <c r="I104" s="146"/>
      <c r="J104" s="147">
        <f>ROUND(I104*H104,2)</f>
        <v>0</v>
      </c>
      <c r="K104" s="143" t="s">
        <v>288</v>
      </c>
      <c r="L104" s="36"/>
      <c r="M104" s="148" t="s">
        <v>3</v>
      </c>
      <c r="N104" s="149" t="s">
        <v>46</v>
      </c>
      <c r="O104" s="56"/>
      <c r="P104" s="150">
        <f>O104*H104</f>
        <v>0</v>
      </c>
      <c r="Q104" s="150">
        <v>0</v>
      </c>
      <c r="R104" s="150">
        <f>Q104*H104</f>
        <v>0</v>
      </c>
      <c r="S104" s="150">
        <v>0.93</v>
      </c>
      <c r="T104" s="151">
        <f>S104*H104</f>
        <v>220.3914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2" t="s">
        <v>140</v>
      </c>
      <c r="AT104" s="152" t="s">
        <v>136</v>
      </c>
      <c r="AU104" s="152" t="s">
        <v>84</v>
      </c>
      <c r="AY104" s="20" t="s">
        <v>133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20" t="s">
        <v>37</v>
      </c>
      <c r="BK104" s="153">
        <f>ROUND(I104*H104,2)</f>
        <v>0</v>
      </c>
      <c r="BL104" s="20" t="s">
        <v>140</v>
      </c>
      <c r="BM104" s="152" t="s">
        <v>392</v>
      </c>
    </row>
    <row r="105" spans="1:65" s="2" customFormat="1">
      <c r="A105" s="35"/>
      <c r="B105" s="36"/>
      <c r="C105" s="35"/>
      <c r="D105" s="181" t="s">
        <v>290</v>
      </c>
      <c r="E105" s="35"/>
      <c r="F105" s="182" t="s">
        <v>393</v>
      </c>
      <c r="G105" s="35"/>
      <c r="H105" s="35"/>
      <c r="I105" s="183"/>
      <c r="J105" s="35"/>
      <c r="K105" s="35"/>
      <c r="L105" s="36"/>
      <c r="M105" s="184"/>
      <c r="N105" s="185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290</v>
      </c>
      <c r="AU105" s="20" t="s">
        <v>84</v>
      </c>
    </row>
    <row r="106" spans="1:65" s="13" customFormat="1">
      <c r="B106" s="154"/>
      <c r="D106" s="155" t="s">
        <v>142</v>
      </c>
      <c r="E106" s="156" t="s">
        <v>3</v>
      </c>
      <c r="F106" s="157" t="s">
        <v>394</v>
      </c>
      <c r="H106" s="158">
        <v>236.98</v>
      </c>
      <c r="I106" s="159"/>
      <c r="L106" s="154"/>
      <c r="M106" s="160"/>
      <c r="N106" s="161"/>
      <c r="O106" s="161"/>
      <c r="P106" s="161"/>
      <c r="Q106" s="161"/>
      <c r="R106" s="161"/>
      <c r="S106" s="161"/>
      <c r="T106" s="162"/>
      <c r="AT106" s="156" t="s">
        <v>142</v>
      </c>
      <c r="AU106" s="156" t="s">
        <v>84</v>
      </c>
      <c r="AV106" s="13" t="s">
        <v>84</v>
      </c>
      <c r="AW106" s="13" t="s">
        <v>36</v>
      </c>
      <c r="AX106" s="13" t="s">
        <v>75</v>
      </c>
      <c r="AY106" s="156" t="s">
        <v>133</v>
      </c>
    </row>
    <row r="107" spans="1:65" s="2" customFormat="1" ht="16.5" customHeight="1">
      <c r="A107" s="35"/>
      <c r="B107" s="140"/>
      <c r="C107" s="141" t="s">
        <v>153</v>
      </c>
      <c r="D107" s="141" t="s">
        <v>136</v>
      </c>
      <c r="E107" s="142" t="s">
        <v>395</v>
      </c>
      <c r="F107" s="143" t="s">
        <v>396</v>
      </c>
      <c r="G107" s="144" t="s">
        <v>397</v>
      </c>
      <c r="H107" s="145">
        <v>1000</v>
      </c>
      <c r="I107" s="146"/>
      <c r="J107" s="147">
        <f>ROUND(I107*H107,2)</f>
        <v>0</v>
      </c>
      <c r="K107" s="143" t="s">
        <v>288</v>
      </c>
      <c r="L107" s="36"/>
      <c r="M107" s="148" t="s">
        <v>3</v>
      </c>
      <c r="N107" s="149" t="s">
        <v>46</v>
      </c>
      <c r="O107" s="56"/>
      <c r="P107" s="150">
        <f>O107*H107</f>
        <v>0</v>
      </c>
      <c r="Q107" s="150">
        <v>3.0000000000000001E-5</v>
      </c>
      <c r="R107" s="150">
        <f>Q107*H107</f>
        <v>3.0000000000000002E-2</v>
      </c>
      <c r="S107" s="150">
        <v>0</v>
      </c>
      <c r="T107" s="151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2" t="s">
        <v>140</v>
      </c>
      <c r="AT107" s="152" t="s">
        <v>136</v>
      </c>
      <c r="AU107" s="152" t="s">
        <v>84</v>
      </c>
      <c r="AY107" s="20" t="s">
        <v>133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20" t="s">
        <v>37</v>
      </c>
      <c r="BK107" s="153">
        <f>ROUND(I107*H107,2)</f>
        <v>0</v>
      </c>
      <c r="BL107" s="20" t="s">
        <v>140</v>
      </c>
      <c r="BM107" s="152" t="s">
        <v>398</v>
      </c>
    </row>
    <row r="108" spans="1:65" s="2" customFormat="1">
      <c r="A108" s="35"/>
      <c r="B108" s="36"/>
      <c r="C108" s="35"/>
      <c r="D108" s="181" t="s">
        <v>290</v>
      </c>
      <c r="E108" s="35"/>
      <c r="F108" s="182" t="s">
        <v>399</v>
      </c>
      <c r="G108" s="35"/>
      <c r="H108" s="35"/>
      <c r="I108" s="183"/>
      <c r="J108" s="35"/>
      <c r="K108" s="35"/>
      <c r="L108" s="36"/>
      <c r="M108" s="184"/>
      <c r="N108" s="185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290</v>
      </c>
      <c r="AU108" s="20" t="s">
        <v>84</v>
      </c>
    </row>
    <row r="109" spans="1:65" s="13" customFormat="1">
      <c r="B109" s="154"/>
      <c r="D109" s="155" t="s">
        <v>142</v>
      </c>
      <c r="E109" s="156" t="s">
        <v>3</v>
      </c>
      <c r="F109" s="157" t="s">
        <v>400</v>
      </c>
      <c r="H109" s="158">
        <v>200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142</v>
      </c>
      <c r="AU109" s="156" t="s">
        <v>84</v>
      </c>
      <c r="AV109" s="13" t="s">
        <v>84</v>
      </c>
      <c r="AW109" s="13" t="s">
        <v>36</v>
      </c>
      <c r="AX109" s="13" t="s">
        <v>75</v>
      </c>
      <c r="AY109" s="156" t="s">
        <v>133</v>
      </c>
    </row>
    <row r="110" spans="1:65" s="13" customFormat="1">
      <c r="B110" s="154"/>
      <c r="D110" s="155" t="s">
        <v>142</v>
      </c>
      <c r="E110" s="156" t="s">
        <v>3</v>
      </c>
      <c r="F110" s="157" t="s">
        <v>401</v>
      </c>
      <c r="H110" s="158">
        <v>800</v>
      </c>
      <c r="I110" s="159"/>
      <c r="L110" s="154"/>
      <c r="M110" s="160"/>
      <c r="N110" s="161"/>
      <c r="O110" s="161"/>
      <c r="P110" s="161"/>
      <c r="Q110" s="161"/>
      <c r="R110" s="161"/>
      <c r="S110" s="161"/>
      <c r="T110" s="162"/>
      <c r="AT110" s="156" t="s">
        <v>142</v>
      </c>
      <c r="AU110" s="156" t="s">
        <v>84</v>
      </c>
      <c r="AV110" s="13" t="s">
        <v>84</v>
      </c>
      <c r="AW110" s="13" t="s">
        <v>36</v>
      </c>
      <c r="AX110" s="13" t="s">
        <v>75</v>
      </c>
      <c r="AY110" s="156" t="s">
        <v>133</v>
      </c>
    </row>
    <row r="111" spans="1:65" s="2" customFormat="1" ht="24.2" customHeight="1">
      <c r="A111" s="35"/>
      <c r="B111" s="140"/>
      <c r="C111" s="141" t="s">
        <v>164</v>
      </c>
      <c r="D111" s="141" t="s">
        <v>136</v>
      </c>
      <c r="E111" s="142" t="s">
        <v>402</v>
      </c>
      <c r="F111" s="143" t="s">
        <v>403</v>
      </c>
      <c r="G111" s="144" t="s">
        <v>404</v>
      </c>
      <c r="H111" s="145">
        <v>100</v>
      </c>
      <c r="I111" s="146"/>
      <c r="J111" s="147">
        <f>ROUND(I111*H111,2)</f>
        <v>0</v>
      </c>
      <c r="K111" s="143" t="s">
        <v>288</v>
      </c>
      <c r="L111" s="36"/>
      <c r="M111" s="148" t="s">
        <v>3</v>
      </c>
      <c r="N111" s="149" t="s">
        <v>46</v>
      </c>
      <c r="O111" s="56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2" t="s">
        <v>140</v>
      </c>
      <c r="AT111" s="152" t="s">
        <v>136</v>
      </c>
      <c r="AU111" s="152" t="s">
        <v>84</v>
      </c>
      <c r="AY111" s="20" t="s">
        <v>133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20" t="s">
        <v>37</v>
      </c>
      <c r="BK111" s="153">
        <f>ROUND(I111*H111,2)</f>
        <v>0</v>
      </c>
      <c r="BL111" s="20" t="s">
        <v>140</v>
      </c>
      <c r="BM111" s="152" t="s">
        <v>405</v>
      </c>
    </row>
    <row r="112" spans="1:65" s="2" customFormat="1">
      <c r="A112" s="35"/>
      <c r="B112" s="36"/>
      <c r="C112" s="35"/>
      <c r="D112" s="181" t="s">
        <v>290</v>
      </c>
      <c r="E112" s="35"/>
      <c r="F112" s="182" t="s">
        <v>406</v>
      </c>
      <c r="G112" s="35"/>
      <c r="H112" s="35"/>
      <c r="I112" s="183"/>
      <c r="J112" s="35"/>
      <c r="K112" s="35"/>
      <c r="L112" s="36"/>
      <c r="M112" s="184"/>
      <c r="N112" s="185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290</v>
      </c>
      <c r="AU112" s="20" t="s">
        <v>84</v>
      </c>
    </row>
    <row r="113" spans="1:65" s="13" customFormat="1">
      <c r="B113" s="154"/>
      <c r="D113" s="155" t="s">
        <v>142</v>
      </c>
      <c r="E113" s="156" t="s">
        <v>3</v>
      </c>
      <c r="F113" s="157" t="s">
        <v>407</v>
      </c>
      <c r="H113" s="158">
        <v>100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142</v>
      </c>
      <c r="AU113" s="156" t="s">
        <v>84</v>
      </c>
      <c r="AV113" s="13" t="s">
        <v>84</v>
      </c>
      <c r="AW113" s="13" t="s">
        <v>36</v>
      </c>
      <c r="AX113" s="13" t="s">
        <v>75</v>
      </c>
      <c r="AY113" s="156" t="s">
        <v>133</v>
      </c>
    </row>
    <row r="114" spans="1:65" s="2" customFormat="1" ht="16.5" customHeight="1">
      <c r="A114" s="35"/>
      <c r="B114" s="140"/>
      <c r="C114" s="141" t="s">
        <v>168</v>
      </c>
      <c r="D114" s="141" t="s">
        <v>136</v>
      </c>
      <c r="E114" s="142" t="s">
        <v>408</v>
      </c>
      <c r="F114" s="143" t="s">
        <v>409</v>
      </c>
      <c r="G114" s="144" t="s">
        <v>139</v>
      </c>
      <c r="H114" s="145">
        <v>8</v>
      </c>
      <c r="I114" s="146"/>
      <c r="J114" s="147">
        <f>ROUND(I114*H114,2)</f>
        <v>0</v>
      </c>
      <c r="K114" s="143" t="s">
        <v>3</v>
      </c>
      <c r="L114" s="36"/>
      <c r="M114" s="148" t="s">
        <v>3</v>
      </c>
      <c r="N114" s="149" t="s">
        <v>46</v>
      </c>
      <c r="O114" s="56"/>
      <c r="P114" s="150">
        <f>O114*H114</f>
        <v>0</v>
      </c>
      <c r="Q114" s="150">
        <v>0</v>
      </c>
      <c r="R114" s="150">
        <f>Q114*H114</f>
        <v>0</v>
      </c>
      <c r="S114" s="150">
        <v>0</v>
      </c>
      <c r="T114" s="151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52" t="s">
        <v>140</v>
      </c>
      <c r="AT114" s="152" t="s">
        <v>136</v>
      </c>
      <c r="AU114" s="152" t="s">
        <v>84</v>
      </c>
      <c r="AY114" s="20" t="s">
        <v>133</v>
      </c>
      <c r="BE114" s="153">
        <f>IF(N114="základní",J114,0)</f>
        <v>0</v>
      </c>
      <c r="BF114" s="153">
        <f>IF(N114="snížená",J114,0)</f>
        <v>0</v>
      </c>
      <c r="BG114" s="153">
        <f>IF(N114="zákl. přenesená",J114,0)</f>
        <v>0</v>
      </c>
      <c r="BH114" s="153">
        <f>IF(N114="sníž. přenesená",J114,0)</f>
        <v>0</v>
      </c>
      <c r="BI114" s="153">
        <f>IF(N114="nulová",J114,0)</f>
        <v>0</v>
      </c>
      <c r="BJ114" s="20" t="s">
        <v>37</v>
      </c>
      <c r="BK114" s="153">
        <f>ROUND(I114*H114,2)</f>
        <v>0</v>
      </c>
      <c r="BL114" s="20" t="s">
        <v>140</v>
      </c>
      <c r="BM114" s="152" t="s">
        <v>410</v>
      </c>
    </row>
    <row r="115" spans="1:65" s="14" customFormat="1">
      <c r="B115" s="163"/>
      <c r="D115" s="155" t="s">
        <v>142</v>
      </c>
      <c r="E115" s="164" t="s">
        <v>3</v>
      </c>
      <c r="F115" s="165" t="s">
        <v>411</v>
      </c>
      <c r="H115" s="164" t="s">
        <v>3</v>
      </c>
      <c r="I115" s="166"/>
      <c r="L115" s="163"/>
      <c r="M115" s="167"/>
      <c r="N115" s="168"/>
      <c r="O115" s="168"/>
      <c r="P115" s="168"/>
      <c r="Q115" s="168"/>
      <c r="R115" s="168"/>
      <c r="S115" s="168"/>
      <c r="T115" s="169"/>
      <c r="AT115" s="164" t="s">
        <v>142</v>
      </c>
      <c r="AU115" s="164" t="s">
        <v>84</v>
      </c>
      <c r="AV115" s="14" t="s">
        <v>37</v>
      </c>
      <c r="AW115" s="14" t="s">
        <v>36</v>
      </c>
      <c r="AX115" s="14" t="s">
        <v>75</v>
      </c>
      <c r="AY115" s="164" t="s">
        <v>133</v>
      </c>
    </row>
    <row r="116" spans="1:65" s="13" customFormat="1">
      <c r="B116" s="154"/>
      <c r="D116" s="155" t="s">
        <v>142</v>
      </c>
      <c r="E116" s="156" t="s">
        <v>3</v>
      </c>
      <c r="F116" s="157" t="s">
        <v>172</v>
      </c>
      <c r="H116" s="158">
        <v>8</v>
      </c>
      <c r="I116" s="159"/>
      <c r="L116" s="154"/>
      <c r="M116" s="160"/>
      <c r="N116" s="161"/>
      <c r="O116" s="161"/>
      <c r="P116" s="161"/>
      <c r="Q116" s="161"/>
      <c r="R116" s="161"/>
      <c r="S116" s="161"/>
      <c r="T116" s="162"/>
      <c r="AT116" s="156" t="s">
        <v>142</v>
      </c>
      <c r="AU116" s="156" t="s">
        <v>84</v>
      </c>
      <c r="AV116" s="13" t="s">
        <v>84</v>
      </c>
      <c r="AW116" s="13" t="s">
        <v>36</v>
      </c>
      <c r="AX116" s="13" t="s">
        <v>37</v>
      </c>
      <c r="AY116" s="156" t="s">
        <v>133</v>
      </c>
    </row>
    <row r="117" spans="1:65" s="2" customFormat="1" ht="49.15" customHeight="1">
      <c r="A117" s="35"/>
      <c r="B117" s="140"/>
      <c r="C117" s="141" t="s">
        <v>172</v>
      </c>
      <c r="D117" s="141" t="s">
        <v>136</v>
      </c>
      <c r="E117" s="142" t="s">
        <v>412</v>
      </c>
      <c r="F117" s="143" t="s">
        <v>413</v>
      </c>
      <c r="G117" s="144" t="s">
        <v>156</v>
      </c>
      <c r="H117" s="145">
        <v>72.8</v>
      </c>
      <c r="I117" s="146"/>
      <c r="J117" s="147">
        <f>ROUND(I117*H117,2)</f>
        <v>0</v>
      </c>
      <c r="K117" s="143" t="s">
        <v>288</v>
      </c>
      <c r="L117" s="36"/>
      <c r="M117" s="148" t="s">
        <v>3</v>
      </c>
      <c r="N117" s="149" t="s">
        <v>46</v>
      </c>
      <c r="O117" s="56"/>
      <c r="P117" s="150">
        <f>O117*H117</f>
        <v>0</v>
      </c>
      <c r="Q117" s="150">
        <v>8.6767000000000007E-3</v>
      </c>
      <c r="R117" s="150">
        <f>Q117*H117</f>
        <v>0.63166376000000002</v>
      </c>
      <c r="S117" s="150">
        <v>0</v>
      </c>
      <c r="T117" s="15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2" t="s">
        <v>140</v>
      </c>
      <c r="AT117" s="152" t="s">
        <v>136</v>
      </c>
      <c r="AU117" s="152" t="s">
        <v>84</v>
      </c>
      <c r="AY117" s="20" t="s">
        <v>133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20" t="s">
        <v>37</v>
      </c>
      <c r="BK117" s="153">
        <f>ROUND(I117*H117,2)</f>
        <v>0</v>
      </c>
      <c r="BL117" s="20" t="s">
        <v>140</v>
      </c>
      <c r="BM117" s="152" t="s">
        <v>414</v>
      </c>
    </row>
    <row r="118" spans="1:65" s="2" customFormat="1">
      <c r="A118" s="35"/>
      <c r="B118" s="36"/>
      <c r="C118" s="35"/>
      <c r="D118" s="181" t="s">
        <v>290</v>
      </c>
      <c r="E118" s="35"/>
      <c r="F118" s="182" t="s">
        <v>415</v>
      </c>
      <c r="G118" s="35"/>
      <c r="H118" s="35"/>
      <c r="I118" s="183"/>
      <c r="J118" s="35"/>
      <c r="K118" s="35"/>
      <c r="L118" s="36"/>
      <c r="M118" s="184"/>
      <c r="N118" s="185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290</v>
      </c>
      <c r="AU118" s="20" t="s">
        <v>84</v>
      </c>
    </row>
    <row r="119" spans="1:65" s="13" customFormat="1">
      <c r="B119" s="154"/>
      <c r="D119" s="155" t="s">
        <v>142</v>
      </c>
      <c r="E119" s="156" t="s">
        <v>3</v>
      </c>
      <c r="F119" s="157" t="s">
        <v>416</v>
      </c>
      <c r="H119" s="158">
        <v>72.8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142</v>
      </c>
      <c r="AU119" s="156" t="s">
        <v>84</v>
      </c>
      <c r="AV119" s="13" t="s">
        <v>84</v>
      </c>
      <c r="AW119" s="13" t="s">
        <v>36</v>
      </c>
      <c r="AX119" s="13" t="s">
        <v>75</v>
      </c>
      <c r="AY119" s="156" t="s">
        <v>133</v>
      </c>
    </row>
    <row r="120" spans="1:65" s="15" customFormat="1">
      <c r="B120" s="170"/>
      <c r="D120" s="155" t="s">
        <v>142</v>
      </c>
      <c r="E120" s="171" t="s">
        <v>3</v>
      </c>
      <c r="F120" s="172" t="s">
        <v>163</v>
      </c>
      <c r="H120" s="173">
        <v>72.8</v>
      </c>
      <c r="I120" s="174"/>
      <c r="L120" s="170"/>
      <c r="M120" s="175"/>
      <c r="N120" s="176"/>
      <c r="O120" s="176"/>
      <c r="P120" s="176"/>
      <c r="Q120" s="176"/>
      <c r="R120" s="176"/>
      <c r="S120" s="176"/>
      <c r="T120" s="177"/>
      <c r="AT120" s="171" t="s">
        <v>142</v>
      </c>
      <c r="AU120" s="171" t="s">
        <v>84</v>
      </c>
      <c r="AV120" s="15" t="s">
        <v>140</v>
      </c>
      <c r="AW120" s="15" t="s">
        <v>36</v>
      </c>
      <c r="AX120" s="15" t="s">
        <v>37</v>
      </c>
      <c r="AY120" s="171" t="s">
        <v>133</v>
      </c>
    </row>
    <row r="121" spans="1:65" s="2" customFormat="1" ht="49.15" customHeight="1">
      <c r="A121" s="35"/>
      <c r="B121" s="140"/>
      <c r="C121" s="141" t="s">
        <v>134</v>
      </c>
      <c r="D121" s="141" t="s">
        <v>136</v>
      </c>
      <c r="E121" s="142" t="s">
        <v>417</v>
      </c>
      <c r="F121" s="143" t="s">
        <v>418</v>
      </c>
      <c r="G121" s="144" t="s">
        <v>156</v>
      </c>
      <c r="H121" s="145">
        <v>5.6</v>
      </c>
      <c r="I121" s="146"/>
      <c r="J121" s="147">
        <f>ROUND(I121*H121,2)</f>
        <v>0</v>
      </c>
      <c r="K121" s="143" t="s">
        <v>288</v>
      </c>
      <c r="L121" s="36"/>
      <c r="M121" s="148" t="s">
        <v>3</v>
      </c>
      <c r="N121" s="149" t="s">
        <v>46</v>
      </c>
      <c r="O121" s="56"/>
      <c r="P121" s="150">
        <f>O121*H121</f>
        <v>0</v>
      </c>
      <c r="Q121" s="150">
        <v>3.6904300000000001E-2</v>
      </c>
      <c r="R121" s="150">
        <f>Q121*H121</f>
        <v>0.20666408</v>
      </c>
      <c r="S121" s="150">
        <v>0</v>
      </c>
      <c r="T121" s="15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2" t="s">
        <v>140</v>
      </c>
      <c r="AT121" s="152" t="s">
        <v>136</v>
      </c>
      <c r="AU121" s="152" t="s">
        <v>84</v>
      </c>
      <c r="AY121" s="20" t="s">
        <v>133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20" t="s">
        <v>37</v>
      </c>
      <c r="BK121" s="153">
        <f>ROUND(I121*H121,2)</f>
        <v>0</v>
      </c>
      <c r="BL121" s="20" t="s">
        <v>140</v>
      </c>
      <c r="BM121" s="152" t="s">
        <v>419</v>
      </c>
    </row>
    <row r="122" spans="1:65" s="2" customFormat="1">
      <c r="A122" s="35"/>
      <c r="B122" s="36"/>
      <c r="C122" s="35"/>
      <c r="D122" s="181" t="s">
        <v>290</v>
      </c>
      <c r="E122" s="35"/>
      <c r="F122" s="182" t="s">
        <v>420</v>
      </c>
      <c r="G122" s="35"/>
      <c r="H122" s="35"/>
      <c r="I122" s="183"/>
      <c r="J122" s="35"/>
      <c r="K122" s="35"/>
      <c r="L122" s="36"/>
      <c r="M122" s="184"/>
      <c r="N122" s="185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290</v>
      </c>
      <c r="AU122" s="20" t="s">
        <v>84</v>
      </c>
    </row>
    <row r="123" spans="1:65" s="13" customFormat="1">
      <c r="B123" s="154"/>
      <c r="D123" s="155" t="s">
        <v>142</v>
      </c>
      <c r="E123" s="156" t="s">
        <v>3</v>
      </c>
      <c r="F123" s="157" t="s">
        <v>421</v>
      </c>
      <c r="H123" s="158">
        <v>5.6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142</v>
      </c>
      <c r="AU123" s="156" t="s">
        <v>84</v>
      </c>
      <c r="AV123" s="13" t="s">
        <v>84</v>
      </c>
      <c r="AW123" s="13" t="s">
        <v>36</v>
      </c>
      <c r="AX123" s="13" t="s">
        <v>75</v>
      </c>
      <c r="AY123" s="156" t="s">
        <v>133</v>
      </c>
    </row>
    <row r="124" spans="1:65" s="15" customFormat="1">
      <c r="B124" s="170"/>
      <c r="D124" s="155" t="s">
        <v>142</v>
      </c>
      <c r="E124" s="171" t="s">
        <v>3</v>
      </c>
      <c r="F124" s="172" t="s">
        <v>163</v>
      </c>
      <c r="H124" s="173">
        <v>5.6</v>
      </c>
      <c r="I124" s="174"/>
      <c r="L124" s="170"/>
      <c r="M124" s="175"/>
      <c r="N124" s="176"/>
      <c r="O124" s="176"/>
      <c r="P124" s="176"/>
      <c r="Q124" s="176"/>
      <c r="R124" s="176"/>
      <c r="S124" s="176"/>
      <c r="T124" s="177"/>
      <c r="AT124" s="171" t="s">
        <v>142</v>
      </c>
      <c r="AU124" s="171" t="s">
        <v>84</v>
      </c>
      <c r="AV124" s="15" t="s">
        <v>140</v>
      </c>
      <c r="AW124" s="15" t="s">
        <v>36</v>
      </c>
      <c r="AX124" s="15" t="s">
        <v>37</v>
      </c>
      <c r="AY124" s="171" t="s">
        <v>133</v>
      </c>
    </row>
    <row r="125" spans="1:65" s="2" customFormat="1" ht="21.75" customHeight="1">
      <c r="A125" s="35"/>
      <c r="B125" s="140"/>
      <c r="C125" s="141" t="s">
        <v>179</v>
      </c>
      <c r="D125" s="141" t="s">
        <v>136</v>
      </c>
      <c r="E125" s="142" t="s">
        <v>422</v>
      </c>
      <c r="F125" s="143" t="s">
        <v>423</v>
      </c>
      <c r="G125" s="144" t="s">
        <v>156</v>
      </c>
      <c r="H125" s="145">
        <v>8</v>
      </c>
      <c r="I125" s="146"/>
      <c r="J125" s="147">
        <f>ROUND(I125*H125,2)</f>
        <v>0</v>
      </c>
      <c r="K125" s="143" t="s">
        <v>288</v>
      </c>
      <c r="L125" s="36"/>
      <c r="M125" s="148" t="s">
        <v>3</v>
      </c>
      <c r="N125" s="149" t="s">
        <v>46</v>
      </c>
      <c r="O125" s="56"/>
      <c r="P125" s="150">
        <f>O125*H125</f>
        <v>0</v>
      </c>
      <c r="Q125" s="150">
        <v>6.9999999999999994E-5</v>
      </c>
      <c r="R125" s="150">
        <f>Q125*H125</f>
        <v>5.5999999999999995E-4</v>
      </c>
      <c r="S125" s="150">
        <v>0</v>
      </c>
      <c r="T125" s="15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140</v>
      </c>
      <c r="AT125" s="152" t="s">
        <v>136</v>
      </c>
      <c r="AU125" s="152" t="s">
        <v>84</v>
      </c>
      <c r="AY125" s="20" t="s">
        <v>133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37</v>
      </c>
      <c r="BK125" s="153">
        <f>ROUND(I125*H125,2)</f>
        <v>0</v>
      </c>
      <c r="BL125" s="20" t="s">
        <v>140</v>
      </c>
      <c r="BM125" s="152" t="s">
        <v>424</v>
      </c>
    </row>
    <row r="126" spans="1:65" s="2" customFormat="1">
      <c r="A126" s="35"/>
      <c r="B126" s="36"/>
      <c r="C126" s="35"/>
      <c r="D126" s="181" t="s">
        <v>290</v>
      </c>
      <c r="E126" s="35"/>
      <c r="F126" s="182" t="s">
        <v>425</v>
      </c>
      <c r="G126" s="35"/>
      <c r="H126" s="35"/>
      <c r="I126" s="183"/>
      <c r="J126" s="35"/>
      <c r="K126" s="35"/>
      <c r="L126" s="36"/>
      <c r="M126" s="184"/>
      <c r="N126" s="185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20" t="s">
        <v>290</v>
      </c>
      <c r="AU126" s="20" t="s">
        <v>84</v>
      </c>
    </row>
    <row r="127" spans="1:65" s="13" customFormat="1">
      <c r="B127" s="154"/>
      <c r="D127" s="155" t="s">
        <v>142</v>
      </c>
      <c r="E127" s="156" t="s">
        <v>3</v>
      </c>
      <c r="F127" s="157" t="s">
        <v>426</v>
      </c>
      <c r="H127" s="158">
        <v>8</v>
      </c>
      <c r="I127" s="159"/>
      <c r="L127" s="154"/>
      <c r="M127" s="160"/>
      <c r="N127" s="161"/>
      <c r="O127" s="161"/>
      <c r="P127" s="161"/>
      <c r="Q127" s="161"/>
      <c r="R127" s="161"/>
      <c r="S127" s="161"/>
      <c r="T127" s="162"/>
      <c r="AT127" s="156" t="s">
        <v>142</v>
      </c>
      <c r="AU127" s="156" t="s">
        <v>84</v>
      </c>
      <c r="AV127" s="13" t="s">
        <v>84</v>
      </c>
      <c r="AW127" s="13" t="s">
        <v>36</v>
      </c>
      <c r="AX127" s="13" t="s">
        <v>75</v>
      </c>
      <c r="AY127" s="156" t="s">
        <v>133</v>
      </c>
    </row>
    <row r="128" spans="1:65" s="15" customFormat="1">
      <c r="B128" s="170"/>
      <c r="D128" s="155" t="s">
        <v>142</v>
      </c>
      <c r="E128" s="171" t="s">
        <v>3</v>
      </c>
      <c r="F128" s="172" t="s">
        <v>163</v>
      </c>
      <c r="H128" s="173">
        <v>8</v>
      </c>
      <c r="I128" s="174"/>
      <c r="L128" s="170"/>
      <c r="M128" s="175"/>
      <c r="N128" s="176"/>
      <c r="O128" s="176"/>
      <c r="P128" s="176"/>
      <c r="Q128" s="176"/>
      <c r="R128" s="176"/>
      <c r="S128" s="176"/>
      <c r="T128" s="177"/>
      <c r="AT128" s="171" t="s">
        <v>142</v>
      </c>
      <c r="AU128" s="171" t="s">
        <v>84</v>
      </c>
      <c r="AV128" s="15" t="s">
        <v>140</v>
      </c>
      <c r="AW128" s="15" t="s">
        <v>36</v>
      </c>
      <c r="AX128" s="15" t="s">
        <v>37</v>
      </c>
      <c r="AY128" s="171" t="s">
        <v>133</v>
      </c>
    </row>
    <row r="129" spans="1:65" s="2" customFormat="1" ht="16.5" customHeight="1">
      <c r="A129" s="35"/>
      <c r="B129" s="140"/>
      <c r="C129" s="141" t="s">
        <v>186</v>
      </c>
      <c r="D129" s="141" t="s">
        <v>136</v>
      </c>
      <c r="E129" s="142" t="s">
        <v>427</v>
      </c>
      <c r="F129" s="143" t="s">
        <v>428</v>
      </c>
      <c r="G129" s="144" t="s">
        <v>156</v>
      </c>
      <c r="H129" s="145">
        <v>8</v>
      </c>
      <c r="I129" s="146"/>
      <c r="J129" s="147">
        <f>ROUND(I129*H129,2)</f>
        <v>0</v>
      </c>
      <c r="K129" s="143" t="s">
        <v>3</v>
      </c>
      <c r="L129" s="36"/>
      <c r="M129" s="148" t="s">
        <v>3</v>
      </c>
      <c r="N129" s="149" t="s">
        <v>46</v>
      </c>
      <c r="O129" s="56"/>
      <c r="P129" s="150">
        <f>O129*H129</f>
        <v>0</v>
      </c>
      <c r="Q129" s="150">
        <v>7.9200000000000007E-2</v>
      </c>
      <c r="R129" s="150">
        <f>Q129*H129</f>
        <v>0.63360000000000005</v>
      </c>
      <c r="S129" s="150">
        <v>0</v>
      </c>
      <c r="T129" s="15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2" t="s">
        <v>140</v>
      </c>
      <c r="AT129" s="152" t="s">
        <v>136</v>
      </c>
      <c r="AU129" s="152" t="s">
        <v>84</v>
      </c>
      <c r="AY129" s="20" t="s">
        <v>133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20" t="s">
        <v>37</v>
      </c>
      <c r="BK129" s="153">
        <f>ROUND(I129*H129,2)</f>
        <v>0</v>
      </c>
      <c r="BL129" s="20" t="s">
        <v>140</v>
      </c>
      <c r="BM129" s="152" t="s">
        <v>429</v>
      </c>
    </row>
    <row r="130" spans="1:65" s="13" customFormat="1">
      <c r="B130" s="154"/>
      <c r="D130" s="155" t="s">
        <v>142</v>
      </c>
      <c r="E130" s="156" t="s">
        <v>3</v>
      </c>
      <c r="F130" s="157" t="s">
        <v>430</v>
      </c>
      <c r="H130" s="158">
        <v>8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142</v>
      </c>
      <c r="AU130" s="156" t="s">
        <v>84</v>
      </c>
      <c r="AV130" s="13" t="s">
        <v>84</v>
      </c>
      <c r="AW130" s="13" t="s">
        <v>36</v>
      </c>
      <c r="AX130" s="13" t="s">
        <v>75</v>
      </c>
      <c r="AY130" s="156" t="s">
        <v>133</v>
      </c>
    </row>
    <row r="131" spans="1:65" s="15" customFormat="1">
      <c r="B131" s="170"/>
      <c r="D131" s="155" t="s">
        <v>142</v>
      </c>
      <c r="E131" s="171" t="s">
        <v>3</v>
      </c>
      <c r="F131" s="172" t="s">
        <v>163</v>
      </c>
      <c r="H131" s="173">
        <v>8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1" t="s">
        <v>142</v>
      </c>
      <c r="AU131" s="171" t="s">
        <v>84</v>
      </c>
      <c r="AV131" s="15" t="s">
        <v>140</v>
      </c>
      <c r="AW131" s="15" t="s">
        <v>36</v>
      </c>
      <c r="AX131" s="15" t="s">
        <v>37</v>
      </c>
      <c r="AY131" s="171" t="s">
        <v>133</v>
      </c>
    </row>
    <row r="132" spans="1:65" s="2" customFormat="1" ht="24.2" customHeight="1">
      <c r="A132" s="35"/>
      <c r="B132" s="140"/>
      <c r="C132" s="141" t="s">
        <v>9</v>
      </c>
      <c r="D132" s="141" t="s">
        <v>136</v>
      </c>
      <c r="E132" s="142" t="s">
        <v>431</v>
      </c>
      <c r="F132" s="143" t="s">
        <v>432</v>
      </c>
      <c r="G132" s="144" t="s">
        <v>295</v>
      </c>
      <c r="H132" s="145">
        <v>358.42899999999997</v>
      </c>
      <c r="I132" s="146"/>
      <c r="J132" s="147">
        <f>ROUND(I132*H132,2)</f>
        <v>0</v>
      </c>
      <c r="K132" s="143" t="s">
        <v>288</v>
      </c>
      <c r="L132" s="36"/>
      <c r="M132" s="148" t="s">
        <v>3</v>
      </c>
      <c r="N132" s="149" t="s">
        <v>46</v>
      </c>
      <c r="O132" s="56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2" t="s">
        <v>140</v>
      </c>
      <c r="AT132" s="152" t="s">
        <v>136</v>
      </c>
      <c r="AU132" s="152" t="s">
        <v>84</v>
      </c>
      <c r="AY132" s="20" t="s">
        <v>133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20" t="s">
        <v>37</v>
      </c>
      <c r="BK132" s="153">
        <f>ROUND(I132*H132,2)</f>
        <v>0</v>
      </c>
      <c r="BL132" s="20" t="s">
        <v>140</v>
      </c>
      <c r="BM132" s="152" t="s">
        <v>433</v>
      </c>
    </row>
    <row r="133" spans="1:65" s="2" customFormat="1">
      <c r="A133" s="35"/>
      <c r="B133" s="36"/>
      <c r="C133" s="35"/>
      <c r="D133" s="181" t="s">
        <v>290</v>
      </c>
      <c r="E133" s="35"/>
      <c r="F133" s="182" t="s">
        <v>434</v>
      </c>
      <c r="G133" s="35"/>
      <c r="H133" s="35"/>
      <c r="I133" s="183"/>
      <c r="J133" s="35"/>
      <c r="K133" s="35"/>
      <c r="L133" s="36"/>
      <c r="M133" s="184"/>
      <c r="N133" s="185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290</v>
      </c>
      <c r="AU133" s="20" t="s">
        <v>84</v>
      </c>
    </row>
    <row r="134" spans="1:65" s="13" customFormat="1">
      <c r="B134" s="154"/>
      <c r="D134" s="155" t="s">
        <v>142</v>
      </c>
      <c r="E134" s="156" t="s">
        <v>3</v>
      </c>
      <c r="F134" s="157" t="s">
        <v>435</v>
      </c>
      <c r="H134" s="158">
        <v>358.42899999999997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142</v>
      </c>
      <c r="AU134" s="156" t="s">
        <v>84</v>
      </c>
      <c r="AV134" s="13" t="s">
        <v>84</v>
      </c>
      <c r="AW134" s="13" t="s">
        <v>36</v>
      </c>
      <c r="AX134" s="13" t="s">
        <v>75</v>
      </c>
      <c r="AY134" s="156" t="s">
        <v>133</v>
      </c>
    </row>
    <row r="135" spans="1:65" s="15" customFormat="1">
      <c r="B135" s="170"/>
      <c r="D135" s="155" t="s">
        <v>142</v>
      </c>
      <c r="E135" s="171" t="s">
        <v>3</v>
      </c>
      <c r="F135" s="172" t="s">
        <v>163</v>
      </c>
      <c r="H135" s="173">
        <v>358.42899999999997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142</v>
      </c>
      <c r="AU135" s="171" t="s">
        <v>84</v>
      </c>
      <c r="AV135" s="15" t="s">
        <v>140</v>
      </c>
      <c r="AW135" s="15" t="s">
        <v>36</v>
      </c>
      <c r="AX135" s="15" t="s">
        <v>37</v>
      </c>
      <c r="AY135" s="171" t="s">
        <v>133</v>
      </c>
    </row>
    <row r="136" spans="1:65" s="2" customFormat="1" ht="37.9" customHeight="1">
      <c r="A136" s="35"/>
      <c r="B136" s="140"/>
      <c r="C136" s="141" t="s">
        <v>193</v>
      </c>
      <c r="D136" s="141" t="s">
        <v>136</v>
      </c>
      <c r="E136" s="142" t="s">
        <v>436</v>
      </c>
      <c r="F136" s="143" t="s">
        <v>437</v>
      </c>
      <c r="G136" s="144" t="s">
        <v>295</v>
      </c>
      <c r="H136" s="145">
        <v>921.67499999999995</v>
      </c>
      <c r="I136" s="146"/>
      <c r="J136" s="147">
        <f>ROUND(I136*H136,2)</f>
        <v>0</v>
      </c>
      <c r="K136" s="143" t="s">
        <v>288</v>
      </c>
      <c r="L136" s="36"/>
      <c r="M136" s="148" t="s">
        <v>3</v>
      </c>
      <c r="N136" s="149" t="s">
        <v>46</v>
      </c>
      <c r="O136" s="56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2" t="s">
        <v>140</v>
      </c>
      <c r="AT136" s="152" t="s">
        <v>136</v>
      </c>
      <c r="AU136" s="152" t="s">
        <v>84</v>
      </c>
      <c r="AY136" s="20" t="s">
        <v>133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20" t="s">
        <v>37</v>
      </c>
      <c r="BK136" s="153">
        <f>ROUND(I136*H136,2)</f>
        <v>0</v>
      </c>
      <c r="BL136" s="20" t="s">
        <v>140</v>
      </c>
      <c r="BM136" s="152" t="s">
        <v>438</v>
      </c>
    </row>
    <row r="137" spans="1:65" s="2" customFormat="1">
      <c r="A137" s="35"/>
      <c r="B137" s="36"/>
      <c r="C137" s="35"/>
      <c r="D137" s="181" t="s">
        <v>290</v>
      </c>
      <c r="E137" s="35"/>
      <c r="F137" s="182" t="s">
        <v>439</v>
      </c>
      <c r="G137" s="35"/>
      <c r="H137" s="35"/>
      <c r="I137" s="183"/>
      <c r="J137" s="35"/>
      <c r="K137" s="35"/>
      <c r="L137" s="36"/>
      <c r="M137" s="184"/>
      <c r="N137" s="185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20" t="s">
        <v>290</v>
      </c>
      <c r="AU137" s="20" t="s">
        <v>84</v>
      </c>
    </row>
    <row r="138" spans="1:65" s="13" customFormat="1">
      <c r="B138" s="154"/>
      <c r="D138" s="155" t="s">
        <v>142</v>
      </c>
      <c r="E138" s="156" t="s">
        <v>3</v>
      </c>
      <c r="F138" s="157" t="s">
        <v>440</v>
      </c>
      <c r="H138" s="158">
        <v>921.67499999999995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142</v>
      </c>
      <c r="AU138" s="156" t="s">
        <v>84</v>
      </c>
      <c r="AV138" s="13" t="s">
        <v>84</v>
      </c>
      <c r="AW138" s="13" t="s">
        <v>36</v>
      </c>
      <c r="AX138" s="13" t="s">
        <v>75</v>
      </c>
      <c r="AY138" s="156" t="s">
        <v>133</v>
      </c>
    </row>
    <row r="139" spans="1:65" s="2" customFormat="1" ht="37.9" customHeight="1">
      <c r="A139" s="35"/>
      <c r="B139" s="140"/>
      <c r="C139" s="141" t="s">
        <v>197</v>
      </c>
      <c r="D139" s="141" t="s">
        <v>136</v>
      </c>
      <c r="E139" s="142" t="s">
        <v>441</v>
      </c>
      <c r="F139" s="143" t="s">
        <v>442</v>
      </c>
      <c r="G139" s="144" t="s">
        <v>295</v>
      </c>
      <c r="H139" s="145">
        <v>102.408</v>
      </c>
      <c r="I139" s="146"/>
      <c r="J139" s="147">
        <f>ROUND(I139*H139,2)</f>
        <v>0</v>
      </c>
      <c r="K139" s="143" t="s">
        <v>288</v>
      </c>
      <c r="L139" s="36"/>
      <c r="M139" s="148" t="s">
        <v>3</v>
      </c>
      <c r="N139" s="149" t="s">
        <v>46</v>
      </c>
      <c r="O139" s="56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2" t="s">
        <v>140</v>
      </c>
      <c r="AT139" s="152" t="s">
        <v>136</v>
      </c>
      <c r="AU139" s="152" t="s">
        <v>84</v>
      </c>
      <c r="AY139" s="20" t="s">
        <v>133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20" t="s">
        <v>37</v>
      </c>
      <c r="BK139" s="153">
        <f>ROUND(I139*H139,2)</f>
        <v>0</v>
      </c>
      <c r="BL139" s="20" t="s">
        <v>140</v>
      </c>
      <c r="BM139" s="152" t="s">
        <v>443</v>
      </c>
    </row>
    <row r="140" spans="1:65" s="2" customFormat="1">
      <c r="A140" s="35"/>
      <c r="B140" s="36"/>
      <c r="C140" s="35"/>
      <c r="D140" s="181" t="s">
        <v>290</v>
      </c>
      <c r="E140" s="35"/>
      <c r="F140" s="182" t="s">
        <v>444</v>
      </c>
      <c r="G140" s="35"/>
      <c r="H140" s="35"/>
      <c r="I140" s="183"/>
      <c r="J140" s="35"/>
      <c r="K140" s="35"/>
      <c r="L140" s="36"/>
      <c r="M140" s="184"/>
      <c r="N140" s="185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290</v>
      </c>
      <c r="AU140" s="20" t="s">
        <v>84</v>
      </c>
    </row>
    <row r="141" spans="1:65" s="13" customFormat="1">
      <c r="B141" s="154"/>
      <c r="D141" s="155" t="s">
        <v>142</v>
      </c>
      <c r="E141" s="156" t="s">
        <v>3</v>
      </c>
      <c r="F141" s="157" t="s">
        <v>445</v>
      </c>
      <c r="H141" s="158">
        <v>102.408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142</v>
      </c>
      <c r="AU141" s="156" t="s">
        <v>84</v>
      </c>
      <c r="AV141" s="13" t="s">
        <v>84</v>
      </c>
      <c r="AW141" s="13" t="s">
        <v>36</v>
      </c>
      <c r="AX141" s="13" t="s">
        <v>37</v>
      </c>
      <c r="AY141" s="156" t="s">
        <v>133</v>
      </c>
    </row>
    <row r="142" spans="1:65" s="2" customFormat="1" ht="16.5" customHeight="1">
      <c r="A142" s="35"/>
      <c r="B142" s="140"/>
      <c r="C142" s="141" t="s">
        <v>203</v>
      </c>
      <c r="D142" s="141" t="s">
        <v>136</v>
      </c>
      <c r="E142" s="142" t="s">
        <v>446</v>
      </c>
      <c r="F142" s="143" t="s">
        <v>447</v>
      </c>
      <c r="G142" s="144" t="s">
        <v>333</v>
      </c>
      <c r="H142" s="145">
        <v>545.92999999999995</v>
      </c>
      <c r="I142" s="146"/>
      <c r="J142" s="147">
        <f>ROUND(I142*H142,2)</f>
        <v>0</v>
      </c>
      <c r="K142" s="143" t="s">
        <v>288</v>
      </c>
      <c r="L142" s="36"/>
      <c r="M142" s="148" t="s">
        <v>3</v>
      </c>
      <c r="N142" s="149" t="s">
        <v>46</v>
      </c>
      <c r="O142" s="56"/>
      <c r="P142" s="150">
        <f>O142*H142</f>
        <v>0</v>
      </c>
      <c r="Q142" s="150">
        <v>2.0100000000000001E-3</v>
      </c>
      <c r="R142" s="150">
        <f>Q142*H142</f>
        <v>1.0973192999999999</v>
      </c>
      <c r="S142" s="150">
        <v>0</v>
      </c>
      <c r="T142" s="15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140</v>
      </c>
      <c r="AT142" s="152" t="s">
        <v>136</v>
      </c>
      <c r="AU142" s="152" t="s">
        <v>84</v>
      </c>
      <c r="AY142" s="20" t="s">
        <v>133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37</v>
      </c>
      <c r="BK142" s="153">
        <f>ROUND(I142*H142,2)</f>
        <v>0</v>
      </c>
      <c r="BL142" s="20" t="s">
        <v>140</v>
      </c>
      <c r="BM142" s="152" t="s">
        <v>448</v>
      </c>
    </row>
    <row r="143" spans="1:65" s="2" customFormat="1">
      <c r="A143" s="35"/>
      <c r="B143" s="36"/>
      <c r="C143" s="35"/>
      <c r="D143" s="181" t="s">
        <v>290</v>
      </c>
      <c r="E143" s="35"/>
      <c r="F143" s="182" t="s">
        <v>449</v>
      </c>
      <c r="G143" s="35"/>
      <c r="H143" s="35"/>
      <c r="I143" s="183"/>
      <c r="J143" s="35"/>
      <c r="K143" s="35"/>
      <c r="L143" s="36"/>
      <c r="M143" s="184"/>
      <c r="N143" s="185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290</v>
      </c>
      <c r="AU143" s="20" t="s">
        <v>84</v>
      </c>
    </row>
    <row r="144" spans="1:65" s="13" customFormat="1">
      <c r="B144" s="154"/>
      <c r="D144" s="155" t="s">
        <v>142</v>
      </c>
      <c r="E144" s="156" t="s">
        <v>3</v>
      </c>
      <c r="F144" s="157" t="s">
        <v>450</v>
      </c>
      <c r="H144" s="158">
        <v>462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142</v>
      </c>
      <c r="AU144" s="156" t="s">
        <v>84</v>
      </c>
      <c r="AV144" s="13" t="s">
        <v>84</v>
      </c>
      <c r="AW144" s="13" t="s">
        <v>36</v>
      </c>
      <c r="AX144" s="13" t="s">
        <v>75</v>
      </c>
      <c r="AY144" s="156" t="s">
        <v>133</v>
      </c>
    </row>
    <row r="145" spans="1:65" s="13" customFormat="1">
      <c r="B145" s="154"/>
      <c r="D145" s="155" t="s">
        <v>142</v>
      </c>
      <c r="E145" s="156" t="s">
        <v>3</v>
      </c>
      <c r="F145" s="157" t="s">
        <v>451</v>
      </c>
      <c r="H145" s="158">
        <v>40.81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142</v>
      </c>
      <c r="AU145" s="156" t="s">
        <v>84</v>
      </c>
      <c r="AV145" s="13" t="s">
        <v>84</v>
      </c>
      <c r="AW145" s="13" t="s">
        <v>36</v>
      </c>
      <c r="AX145" s="13" t="s">
        <v>75</v>
      </c>
      <c r="AY145" s="156" t="s">
        <v>133</v>
      </c>
    </row>
    <row r="146" spans="1:65" s="13" customFormat="1">
      <c r="B146" s="154"/>
      <c r="D146" s="155" t="s">
        <v>142</v>
      </c>
      <c r="E146" s="156" t="s">
        <v>3</v>
      </c>
      <c r="F146" s="157" t="s">
        <v>452</v>
      </c>
      <c r="H146" s="158">
        <v>4.62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142</v>
      </c>
      <c r="AU146" s="156" t="s">
        <v>84</v>
      </c>
      <c r="AV146" s="13" t="s">
        <v>84</v>
      </c>
      <c r="AW146" s="13" t="s">
        <v>36</v>
      </c>
      <c r="AX146" s="13" t="s">
        <v>75</v>
      </c>
      <c r="AY146" s="156" t="s">
        <v>133</v>
      </c>
    </row>
    <row r="147" spans="1:65" s="13" customFormat="1">
      <c r="B147" s="154"/>
      <c r="D147" s="155" t="s">
        <v>142</v>
      </c>
      <c r="E147" s="156" t="s">
        <v>3</v>
      </c>
      <c r="F147" s="157" t="s">
        <v>453</v>
      </c>
      <c r="H147" s="158">
        <v>38.5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142</v>
      </c>
      <c r="AU147" s="156" t="s">
        <v>84</v>
      </c>
      <c r="AV147" s="13" t="s">
        <v>84</v>
      </c>
      <c r="AW147" s="13" t="s">
        <v>36</v>
      </c>
      <c r="AX147" s="13" t="s">
        <v>75</v>
      </c>
      <c r="AY147" s="156" t="s">
        <v>133</v>
      </c>
    </row>
    <row r="148" spans="1:65" s="2" customFormat="1" ht="16.5" customHeight="1">
      <c r="A148" s="35"/>
      <c r="B148" s="140"/>
      <c r="C148" s="141" t="s">
        <v>208</v>
      </c>
      <c r="D148" s="141" t="s">
        <v>136</v>
      </c>
      <c r="E148" s="142" t="s">
        <v>454</v>
      </c>
      <c r="F148" s="143" t="s">
        <v>455</v>
      </c>
      <c r="G148" s="144" t="s">
        <v>333</v>
      </c>
      <c r="H148" s="145">
        <v>1405.29</v>
      </c>
      <c r="I148" s="146"/>
      <c r="J148" s="147">
        <f>ROUND(I148*H148,2)</f>
        <v>0</v>
      </c>
      <c r="K148" s="143" t="s">
        <v>288</v>
      </c>
      <c r="L148" s="36"/>
      <c r="M148" s="148" t="s">
        <v>3</v>
      </c>
      <c r="N148" s="149" t="s">
        <v>46</v>
      </c>
      <c r="O148" s="56"/>
      <c r="P148" s="150">
        <f>O148*H148</f>
        <v>0</v>
      </c>
      <c r="Q148" s="150">
        <v>2.0799999999999998E-3</v>
      </c>
      <c r="R148" s="150">
        <f>Q148*H148</f>
        <v>2.9230031999999997</v>
      </c>
      <c r="S148" s="150">
        <v>0</v>
      </c>
      <c r="T148" s="15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2" t="s">
        <v>140</v>
      </c>
      <c r="AT148" s="152" t="s">
        <v>136</v>
      </c>
      <c r="AU148" s="152" t="s">
        <v>84</v>
      </c>
      <c r="AY148" s="20" t="s">
        <v>133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20" t="s">
        <v>37</v>
      </c>
      <c r="BK148" s="153">
        <f>ROUND(I148*H148,2)</f>
        <v>0</v>
      </c>
      <c r="BL148" s="20" t="s">
        <v>140</v>
      </c>
      <c r="BM148" s="152" t="s">
        <v>456</v>
      </c>
    </row>
    <row r="149" spans="1:65" s="2" customFormat="1">
      <c r="A149" s="35"/>
      <c r="B149" s="36"/>
      <c r="C149" s="35"/>
      <c r="D149" s="181" t="s">
        <v>290</v>
      </c>
      <c r="E149" s="35"/>
      <c r="F149" s="182" t="s">
        <v>457</v>
      </c>
      <c r="G149" s="35"/>
      <c r="H149" s="35"/>
      <c r="I149" s="183"/>
      <c r="J149" s="35"/>
      <c r="K149" s="35"/>
      <c r="L149" s="36"/>
      <c r="M149" s="184"/>
      <c r="N149" s="185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290</v>
      </c>
      <c r="AU149" s="20" t="s">
        <v>84</v>
      </c>
    </row>
    <row r="150" spans="1:65" s="14" customFormat="1">
      <c r="B150" s="163"/>
      <c r="D150" s="155" t="s">
        <v>142</v>
      </c>
      <c r="E150" s="164" t="s">
        <v>3</v>
      </c>
      <c r="F150" s="165" t="s">
        <v>458</v>
      </c>
      <c r="H150" s="164" t="s">
        <v>3</v>
      </c>
      <c r="I150" s="166"/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142</v>
      </c>
      <c r="AU150" s="164" t="s">
        <v>84</v>
      </c>
      <c r="AV150" s="14" t="s">
        <v>37</v>
      </c>
      <c r="AW150" s="14" t="s">
        <v>36</v>
      </c>
      <c r="AX150" s="14" t="s">
        <v>75</v>
      </c>
      <c r="AY150" s="164" t="s">
        <v>133</v>
      </c>
    </row>
    <row r="151" spans="1:65" s="13" customFormat="1">
      <c r="B151" s="154"/>
      <c r="D151" s="155" t="s">
        <v>142</v>
      </c>
      <c r="E151" s="156" t="s">
        <v>3</v>
      </c>
      <c r="F151" s="157" t="s">
        <v>459</v>
      </c>
      <c r="H151" s="158">
        <v>1390.278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142</v>
      </c>
      <c r="AU151" s="156" t="s">
        <v>84</v>
      </c>
      <c r="AV151" s="13" t="s">
        <v>84</v>
      </c>
      <c r="AW151" s="13" t="s">
        <v>36</v>
      </c>
      <c r="AX151" s="13" t="s">
        <v>75</v>
      </c>
      <c r="AY151" s="156" t="s">
        <v>133</v>
      </c>
    </row>
    <row r="152" spans="1:65" s="13" customFormat="1">
      <c r="B152" s="154"/>
      <c r="D152" s="155" t="s">
        <v>142</v>
      </c>
      <c r="E152" s="156" t="s">
        <v>3</v>
      </c>
      <c r="F152" s="157" t="s">
        <v>460</v>
      </c>
      <c r="H152" s="158">
        <v>15.012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142</v>
      </c>
      <c r="AU152" s="156" t="s">
        <v>84</v>
      </c>
      <c r="AV152" s="13" t="s">
        <v>84</v>
      </c>
      <c r="AW152" s="13" t="s">
        <v>36</v>
      </c>
      <c r="AX152" s="13" t="s">
        <v>75</v>
      </c>
      <c r="AY152" s="156" t="s">
        <v>133</v>
      </c>
    </row>
    <row r="153" spans="1:65" s="15" customFormat="1">
      <c r="B153" s="170"/>
      <c r="D153" s="155" t="s">
        <v>142</v>
      </c>
      <c r="E153" s="171" t="s">
        <v>3</v>
      </c>
      <c r="F153" s="172" t="s">
        <v>163</v>
      </c>
      <c r="H153" s="173">
        <v>1405.29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142</v>
      </c>
      <c r="AU153" s="171" t="s">
        <v>84</v>
      </c>
      <c r="AV153" s="15" t="s">
        <v>140</v>
      </c>
      <c r="AW153" s="15" t="s">
        <v>36</v>
      </c>
      <c r="AX153" s="15" t="s">
        <v>37</v>
      </c>
      <c r="AY153" s="171" t="s">
        <v>133</v>
      </c>
    </row>
    <row r="154" spans="1:65" s="2" customFormat="1" ht="24.2" customHeight="1">
      <c r="A154" s="35"/>
      <c r="B154" s="140"/>
      <c r="C154" s="141" t="s">
        <v>212</v>
      </c>
      <c r="D154" s="141" t="s">
        <v>136</v>
      </c>
      <c r="E154" s="142" t="s">
        <v>461</v>
      </c>
      <c r="F154" s="143" t="s">
        <v>462</v>
      </c>
      <c r="G154" s="144" t="s">
        <v>333</v>
      </c>
      <c r="H154" s="145">
        <v>545.92999999999995</v>
      </c>
      <c r="I154" s="146"/>
      <c r="J154" s="147">
        <f>ROUND(I154*H154,2)</f>
        <v>0</v>
      </c>
      <c r="K154" s="143" t="s">
        <v>288</v>
      </c>
      <c r="L154" s="36"/>
      <c r="M154" s="148" t="s">
        <v>3</v>
      </c>
      <c r="N154" s="149" t="s">
        <v>46</v>
      </c>
      <c r="O154" s="56"/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2" t="s">
        <v>140</v>
      </c>
      <c r="AT154" s="152" t="s">
        <v>136</v>
      </c>
      <c r="AU154" s="152" t="s">
        <v>84</v>
      </c>
      <c r="AY154" s="20" t="s">
        <v>133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20" t="s">
        <v>37</v>
      </c>
      <c r="BK154" s="153">
        <f>ROUND(I154*H154,2)</f>
        <v>0</v>
      </c>
      <c r="BL154" s="20" t="s">
        <v>140</v>
      </c>
      <c r="BM154" s="152" t="s">
        <v>463</v>
      </c>
    </row>
    <row r="155" spans="1:65" s="2" customFormat="1">
      <c r="A155" s="35"/>
      <c r="B155" s="36"/>
      <c r="C155" s="35"/>
      <c r="D155" s="181" t="s">
        <v>290</v>
      </c>
      <c r="E155" s="35"/>
      <c r="F155" s="182" t="s">
        <v>464</v>
      </c>
      <c r="G155" s="35"/>
      <c r="H155" s="35"/>
      <c r="I155" s="183"/>
      <c r="J155" s="35"/>
      <c r="K155" s="35"/>
      <c r="L155" s="36"/>
      <c r="M155" s="184"/>
      <c r="N155" s="185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290</v>
      </c>
      <c r="AU155" s="20" t="s">
        <v>84</v>
      </c>
    </row>
    <row r="156" spans="1:65" s="2" customFormat="1" ht="24.2" customHeight="1">
      <c r="A156" s="35"/>
      <c r="B156" s="140"/>
      <c r="C156" s="141" t="s">
        <v>216</v>
      </c>
      <c r="D156" s="141" t="s">
        <v>136</v>
      </c>
      <c r="E156" s="142" t="s">
        <v>465</v>
      </c>
      <c r="F156" s="143" t="s">
        <v>466</v>
      </c>
      <c r="G156" s="144" t="s">
        <v>333</v>
      </c>
      <c r="H156" s="145">
        <v>1405.29</v>
      </c>
      <c r="I156" s="146"/>
      <c r="J156" s="147">
        <f>ROUND(I156*H156,2)</f>
        <v>0</v>
      </c>
      <c r="K156" s="143" t="s">
        <v>288</v>
      </c>
      <c r="L156" s="36"/>
      <c r="M156" s="148" t="s">
        <v>3</v>
      </c>
      <c r="N156" s="149" t="s">
        <v>46</v>
      </c>
      <c r="O156" s="56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2" t="s">
        <v>140</v>
      </c>
      <c r="AT156" s="152" t="s">
        <v>136</v>
      </c>
      <c r="AU156" s="152" t="s">
        <v>84</v>
      </c>
      <c r="AY156" s="20" t="s">
        <v>133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20" t="s">
        <v>37</v>
      </c>
      <c r="BK156" s="153">
        <f>ROUND(I156*H156,2)</f>
        <v>0</v>
      </c>
      <c r="BL156" s="20" t="s">
        <v>140</v>
      </c>
      <c r="BM156" s="152" t="s">
        <v>467</v>
      </c>
    </row>
    <row r="157" spans="1:65" s="2" customFormat="1">
      <c r="A157" s="35"/>
      <c r="B157" s="36"/>
      <c r="C157" s="35"/>
      <c r="D157" s="181" t="s">
        <v>290</v>
      </c>
      <c r="E157" s="35"/>
      <c r="F157" s="182" t="s">
        <v>468</v>
      </c>
      <c r="G157" s="35"/>
      <c r="H157" s="35"/>
      <c r="I157" s="183"/>
      <c r="J157" s="35"/>
      <c r="K157" s="35"/>
      <c r="L157" s="36"/>
      <c r="M157" s="184"/>
      <c r="N157" s="185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290</v>
      </c>
      <c r="AU157" s="20" t="s">
        <v>84</v>
      </c>
    </row>
    <row r="158" spans="1:65" s="2" customFormat="1" ht="37.9" customHeight="1">
      <c r="A158" s="35"/>
      <c r="B158" s="140"/>
      <c r="C158" s="141" t="s">
        <v>227</v>
      </c>
      <c r="D158" s="141" t="s">
        <v>136</v>
      </c>
      <c r="E158" s="142" t="s">
        <v>469</v>
      </c>
      <c r="F158" s="143" t="s">
        <v>470</v>
      </c>
      <c r="G158" s="144" t="s">
        <v>295</v>
      </c>
      <c r="H158" s="145">
        <v>707.02300000000002</v>
      </c>
      <c r="I158" s="146"/>
      <c r="J158" s="147">
        <f>ROUND(I158*H158,2)</f>
        <v>0</v>
      </c>
      <c r="K158" s="143" t="s">
        <v>288</v>
      </c>
      <c r="L158" s="36"/>
      <c r="M158" s="148" t="s">
        <v>3</v>
      </c>
      <c r="N158" s="149" t="s">
        <v>46</v>
      </c>
      <c r="O158" s="56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2" t="s">
        <v>140</v>
      </c>
      <c r="AT158" s="152" t="s">
        <v>136</v>
      </c>
      <c r="AU158" s="152" t="s">
        <v>84</v>
      </c>
      <c r="AY158" s="20" t="s">
        <v>133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20" t="s">
        <v>37</v>
      </c>
      <c r="BK158" s="153">
        <f>ROUND(I158*H158,2)</f>
        <v>0</v>
      </c>
      <c r="BL158" s="20" t="s">
        <v>140</v>
      </c>
      <c r="BM158" s="152" t="s">
        <v>471</v>
      </c>
    </row>
    <row r="159" spans="1:65" s="2" customFormat="1">
      <c r="A159" s="35"/>
      <c r="B159" s="36"/>
      <c r="C159" s="35"/>
      <c r="D159" s="181" t="s">
        <v>290</v>
      </c>
      <c r="E159" s="35"/>
      <c r="F159" s="182" t="s">
        <v>472</v>
      </c>
      <c r="G159" s="35"/>
      <c r="H159" s="35"/>
      <c r="I159" s="183"/>
      <c r="J159" s="35"/>
      <c r="K159" s="35"/>
      <c r="L159" s="36"/>
      <c r="M159" s="184"/>
      <c r="N159" s="185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290</v>
      </c>
      <c r="AU159" s="20" t="s">
        <v>84</v>
      </c>
    </row>
    <row r="160" spans="1:65" s="13" customFormat="1">
      <c r="B160" s="154"/>
      <c r="D160" s="155" t="s">
        <v>142</v>
      </c>
      <c r="E160" s="156" t="s">
        <v>3</v>
      </c>
      <c r="F160" s="157" t="s">
        <v>473</v>
      </c>
      <c r="H160" s="158">
        <v>707.02300000000002</v>
      </c>
      <c r="I160" s="159"/>
      <c r="L160" s="154"/>
      <c r="M160" s="160"/>
      <c r="N160" s="161"/>
      <c r="O160" s="161"/>
      <c r="P160" s="161"/>
      <c r="Q160" s="161"/>
      <c r="R160" s="161"/>
      <c r="S160" s="161"/>
      <c r="T160" s="162"/>
      <c r="AT160" s="156" t="s">
        <v>142</v>
      </c>
      <c r="AU160" s="156" t="s">
        <v>84</v>
      </c>
      <c r="AV160" s="13" t="s">
        <v>84</v>
      </c>
      <c r="AW160" s="13" t="s">
        <v>36</v>
      </c>
      <c r="AX160" s="13" t="s">
        <v>75</v>
      </c>
      <c r="AY160" s="156" t="s">
        <v>133</v>
      </c>
    </row>
    <row r="161" spans="1:65" s="2" customFormat="1" ht="37.9" customHeight="1">
      <c r="A161" s="35"/>
      <c r="B161" s="140"/>
      <c r="C161" s="141" t="s">
        <v>231</v>
      </c>
      <c r="D161" s="141" t="s">
        <v>136</v>
      </c>
      <c r="E161" s="142" t="s">
        <v>474</v>
      </c>
      <c r="F161" s="143" t="s">
        <v>475</v>
      </c>
      <c r="G161" s="144" t="s">
        <v>295</v>
      </c>
      <c r="H161" s="145">
        <v>78.558000000000007</v>
      </c>
      <c r="I161" s="146"/>
      <c r="J161" s="147">
        <f>ROUND(I161*H161,2)</f>
        <v>0</v>
      </c>
      <c r="K161" s="143" t="s">
        <v>288</v>
      </c>
      <c r="L161" s="36"/>
      <c r="M161" s="148" t="s">
        <v>3</v>
      </c>
      <c r="N161" s="149" t="s">
        <v>46</v>
      </c>
      <c r="O161" s="56"/>
      <c r="P161" s="150">
        <f>O161*H161</f>
        <v>0</v>
      </c>
      <c r="Q161" s="150">
        <v>0</v>
      </c>
      <c r="R161" s="150">
        <f>Q161*H161</f>
        <v>0</v>
      </c>
      <c r="S161" s="150">
        <v>0</v>
      </c>
      <c r="T161" s="15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2" t="s">
        <v>140</v>
      </c>
      <c r="AT161" s="152" t="s">
        <v>136</v>
      </c>
      <c r="AU161" s="152" t="s">
        <v>84</v>
      </c>
      <c r="AY161" s="20" t="s">
        <v>133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20" t="s">
        <v>37</v>
      </c>
      <c r="BK161" s="153">
        <f>ROUND(I161*H161,2)</f>
        <v>0</v>
      </c>
      <c r="BL161" s="20" t="s">
        <v>140</v>
      </c>
      <c r="BM161" s="152" t="s">
        <v>476</v>
      </c>
    </row>
    <row r="162" spans="1:65" s="2" customFormat="1">
      <c r="A162" s="35"/>
      <c r="B162" s="36"/>
      <c r="C162" s="35"/>
      <c r="D162" s="181" t="s">
        <v>290</v>
      </c>
      <c r="E162" s="35"/>
      <c r="F162" s="182" t="s">
        <v>477</v>
      </c>
      <c r="G162" s="35"/>
      <c r="H162" s="35"/>
      <c r="I162" s="183"/>
      <c r="J162" s="35"/>
      <c r="K162" s="35"/>
      <c r="L162" s="36"/>
      <c r="M162" s="184"/>
      <c r="N162" s="185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20" t="s">
        <v>290</v>
      </c>
      <c r="AU162" s="20" t="s">
        <v>84</v>
      </c>
    </row>
    <row r="163" spans="1:65" s="13" customFormat="1">
      <c r="B163" s="154"/>
      <c r="D163" s="155" t="s">
        <v>142</v>
      </c>
      <c r="E163" s="156" t="s">
        <v>3</v>
      </c>
      <c r="F163" s="157" t="s">
        <v>478</v>
      </c>
      <c r="H163" s="158">
        <v>78.558000000000007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142</v>
      </c>
      <c r="AU163" s="156" t="s">
        <v>84</v>
      </c>
      <c r="AV163" s="13" t="s">
        <v>84</v>
      </c>
      <c r="AW163" s="13" t="s">
        <v>36</v>
      </c>
      <c r="AX163" s="13" t="s">
        <v>75</v>
      </c>
      <c r="AY163" s="156" t="s">
        <v>133</v>
      </c>
    </row>
    <row r="164" spans="1:65" s="2" customFormat="1" ht="37.9" customHeight="1">
      <c r="A164" s="35"/>
      <c r="B164" s="140"/>
      <c r="C164" s="141" t="s">
        <v>8</v>
      </c>
      <c r="D164" s="141" t="s">
        <v>136</v>
      </c>
      <c r="E164" s="142" t="s">
        <v>479</v>
      </c>
      <c r="F164" s="143" t="s">
        <v>480</v>
      </c>
      <c r="G164" s="144" t="s">
        <v>295</v>
      </c>
      <c r="H164" s="145">
        <v>921.67499999999995</v>
      </c>
      <c r="I164" s="146"/>
      <c r="J164" s="147">
        <f>ROUND(I164*H164,2)</f>
        <v>0</v>
      </c>
      <c r="K164" s="143" t="s">
        <v>288</v>
      </c>
      <c r="L164" s="36"/>
      <c r="M164" s="148" t="s">
        <v>3</v>
      </c>
      <c r="N164" s="149" t="s">
        <v>46</v>
      </c>
      <c r="O164" s="56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52" t="s">
        <v>140</v>
      </c>
      <c r="AT164" s="152" t="s">
        <v>136</v>
      </c>
      <c r="AU164" s="152" t="s">
        <v>84</v>
      </c>
      <c r="AY164" s="20" t="s">
        <v>133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20" t="s">
        <v>37</v>
      </c>
      <c r="BK164" s="153">
        <f>ROUND(I164*H164,2)</f>
        <v>0</v>
      </c>
      <c r="BL164" s="20" t="s">
        <v>140</v>
      </c>
      <c r="BM164" s="152" t="s">
        <v>481</v>
      </c>
    </row>
    <row r="165" spans="1:65" s="2" customFormat="1">
      <c r="A165" s="35"/>
      <c r="B165" s="36"/>
      <c r="C165" s="35"/>
      <c r="D165" s="181" t="s">
        <v>290</v>
      </c>
      <c r="E165" s="35"/>
      <c r="F165" s="182" t="s">
        <v>482</v>
      </c>
      <c r="G165" s="35"/>
      <c r="H165" s="35"/>
      <c r="I165" s="183"/>
      <c r="J165" s="35"/>
      <c r="K165" s="35"/>
      <c r="L165" s="36"/>
      <c r="M165" s="184"/>
      <c r="N165" s="185"/>
      <c r="O165" s="56"/>
      <c r="P165" s="56"/>
      <c r="Q165" s="56"/>
      <c r="R165" s="56"/>
      <c r="S165" s="56"/>
      <c r="T165" s="57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20" t="s">
        <v>290</v>
      </c>
      <c r="AU165" s="20" t="s">
        <v>84</v>
      </c>
    </row>
    <row r="166" spans="1:65" s="2" customFormat="1" ht="37.9" customHeight="1">
      <c r="A166" s="35"/>
      <c r="B166" s="140"/>
      <c r="C166" s="141" t="s">
        <v>242</v>
      </c>
      <c r="D166" s="141" t="s">
        <v>136</v>
      </c>
      <c r="E166" s="142" t="s">
        <v>483</v>
      </c>
      <c r="F166" s="143" t="s">
        <v>484</v>
      </c>
      <c r="G166" s="144" t="s">
        <v>295</v>
      </c>
      <c r="H166" s="145">
        <v>102.408</v>
      </c>
      <c r="I166" s="146"/>
      <c r="J166" s="147">
        <f>ROUND(I166*H166,2)</f>
        <v>0</v>
      </c>
      <c r="K166" s="143" t="s">
        <v>288</v>
      </c>
      <c r="L166" s="36"/>
      <c r="M166" s="148" t="s">
        <v>3</v>
      </c>
      <c r="N166" s="149" t="s">
        <v>46</v>
      </c>
      <c r="O166" s="56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2" t="s">
        <v>140</v>
      </c>
      <c r="AT166" s="152" t="s">
        <v>136</v>
      </c>
      <c r="AU166" s="152" t="s">
        <v>84</v>
      </c>
      <c r="AY166" s="20" t="s">
        <v>133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20" t="s">
        <v>37</v>
      </c>
      <c r="BK166" s="153">
        <f>ROUND(I166*H166,2)</f>
        <v>0</v>
      </c>
      <c r="BL166" s="20" t="s">
        <v>140</v>
      </c>
      <c r="BM166" s="152" t="s">
        <v>485</v>
      </c>
    </row>
    <row r="167" spans="1:65" s="2" customFormat="1">
      <c r="A167" s="35"/>
      <c r="B167" s="36"/>
      <c r="C167" s="35"/>
      <c r="D167" s="181" t="s">
        <v>290</v>
      </c>
      <c r="E167" s="35"/>
      <c r="F167" s="182" t="s">
        <v>486</v>
      </c>
      <c r="G167" s="35"/>
      <c r="H167" s="35"/>
      <c r="I167" s="183"/>
      <c r="J167" s="35"/>
      <c r="K167" s="35"/>
      <c r="L167" s="36"/>
      <c r="M167" s="184"/>
      <c r="N167" s="185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290</v>
      </c>
      <c r="AU167" s="20" t="s">
        <v>84</v>
      </c>
    </row>
    <row r="168" spans="1:65" s="13" customFormat="1">
      <c r="B168" s="154"/>
      <c r="D168" s="155" t="s">
        <v>142</v>
      </c>
      <c r="E168" s="156" t="s">
        <v>3</v>
      </c>
      <c r="F168" s="157" t="s">
        <v>487</v>
      </c>
      <c r="H168" s="158">
        <v>102.408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142</v>
      </c>
      <c r="AU168" s="156" t="s">
        <v>84</v>
      </c>
      <c r="AV168" s="13" t="s">
        <v>84</v>
      </c>
      <c r="AW168" s="13" t="s">
        <v>36</v>
      </c>
      <c r="AX168" s="13" t="s">
        <v>37</v>
      </c>
      <c r="AY168" s="156" t="s">
        <v>133</v>
      </c>
    </row>
    <row r="169" spans="1:65" s="2" customFormat="1" ht="24.2" customHeight="1">
      <c r="A169" s="35"/>
      <c r="B169" s="140"/>
      <c r="C169" s="141" t="s">
        <v>246</v>
      </c>
      <c r="D169" s="141" t="s">
        <v>136</v>
      </c>
      <c r="E169" s="142" t="s">
        <v>488</v>
      </c>
      <c r="F169" s="143" t="s">
        <v>489</v>
      </c>
      <c r="G169" s="144" t="s">
        <v>295</v>
      </c>
      <c r="H169" s="145">
        <v>1024.0830000000001</v>
      </c>
      <c r="I169" s="146"/>
      <c r="J169" s="147">
        <f>ROUND(I169*H169,2)</f>
        <v>0</v>
      </c>
      <c r="K169" s="143" t="s">
        <v>288</v>
      </c>
      <c r="L169" s="36"/>
      <c r="M169" s="148" t="s">
        <v>3</v>
      </c>
      <c r="N169" s="149" t="s">
        <v>46</v>
      </c>
      <c r="O169" s="56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2" t="s">
        <v>140</v>
      </c>
      <c r="AT169" s="152" t="s">
        <v>136</v>
      </c>
      <c r="AU169" s="152" t="s">
        <v>84</v>
      </c>
      <c r="AY169" s="20" t="s">
        <v>133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20" t="s">
        <v>37</v>
      </c>
      <c r="BK169" s="153">
        <f>ROUND(I169*H169,2)</f>
        <v>0</v>
      </c>
      <c r="BL169" s="20" t="s">
        <v>140</v>
      </c>
      <c r="BM169" s="152" t="s">
        <v>490</v>
      </c>
    </row>
    <row r="170" spans="1:65" s="2" customFormat="1">
      <c r="A170" s="35"/>
      <c r="B170" s="36"/>
      <c r="C170" s="35"/>
      <c r="D170" s="181" t="s">
        <v>290</v>
      </c>
      <c r="E170" s="35"/>
      <c r="F170" s="182" t="s">
        <v>491</v>
      </c>
      <c r="G170" s="35"/>
      <c r="H170" s="35"/>
      <c r="I170" s="183"/>
      <c r="J170" s="35"/>
      <c r="K170" s="35"/>
      <c r="L170" s="36"/>
      <c r="M170" s="184"/>
      <c r="N170" s="185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290</v>
      </c>
      <c r="AU170" s="20" t="s">
        <v>84</v>
      </c>
    </row>
    <row r="171" spans="1:65" s="13" customFormat="1">
      <c r="B171" s="154"/>
      <c r="D171" s="155" t="s">
        <v>142</v>
      </c>
      <c r="E171" s="156" t="s">
        <v>3</v>
      </c>
      <c r="F171" s="157" t="s">
        <v>492</v>
      </c>
      <c r="H171" s="158">
        <v>1024.0830000000001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142</v>
      </c>
      <c r="AU171" s="156" t="s">
        <v>84</v>
      </c>
      <c r="AV171" s="13" t="s">
        <v>84</v>
      </c>
      <c r="AW171" s="13" t="s">
        <v>36</v>
      </c>
      <c r="AX171" s="13" t="s">
        <v>37</v>
      </c>
      <c r="AY171" s="156" t="s">
        <v>133</v>
      </c>
    </row>
    <row r="172" spans="1:65" s="2" customFormat="1" ht="16.5" customHeight="1">
      <c r="A172" s="35"/>
      <c r="B172" s="140"/>
      <c r="C172" s="141" t="s">
        <v>250</v>
      </c>
      <c r="D172" s="141" t="s">
        <v>136</v>
      </c>
      <c r="E172" s="142" t="s">
        <v>493</v>
      </c>
      <c r="F172" s="143" t="s">
        <v>494</v>
      </c>
      <c r="G172" s="144" t="s">
        <v>295</v>
      </c>
      <c r="H172" s="145">
        <v>716.85799999999995</v>
      </c>
      <c r="I172" s="146"/>
      <c r="J172" s="147">
        <f>ROUND(I172*H172,2)</f>
        <v>0</v>
      </c>
      <c r="K172" s="143" t="s">
        <v>3</v>
      </c>
      <c r="L172" s="36"/>
      <c r="M172" s="148" t="s">
        <v>3</v>
      </c>
      <c r="N172" s="149" t="s">
        <v>46</v>
      </c>
      <c r="O172" s="56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2" t="s">
        <v>140</v>
      </c>
      <c r="AT172" s="152" t="s">
        <v>136</v>
      </c>
      <c r="AU172" s="152" t="s">
        <v>84</v>
      </c>
      <c r="AY172" s="20" t="s">
        <v>133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20" t="s">
        <v>37</v>
      </c>
      <c r="BK172" s="153">
        <f>ROUND(I172*H172,2)</f>
        <v>0</v>
      </c>
      <c r="BL172" s="20" t="s">
        <v>140</v>
      </c>
      <c r="BM172" s="152" t="s">
        <v>495</v>
      </c>
    </row>
    <row r="173" spans="1:65" s="13" customFormat="1">
      <c r="B173" s="154"/>
      <c r="D173" s="155" t="s">
        <v>142</v>
      </c>
      <c r="E173" s="156" t="s">
        <v>3</v>
      </c>
      <c r="F173" s="157" t="s">
        <v>496</v>
      </c>
      <c r="H173" s="158">
        <v>716.85799999999995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142</v>
      </c>
      <c r="AU173" s="156" t="s">
        <v>84</v>
      </c>
      <c r="AV173" s="13" t="s">
        <v>84</v>
      </c>
      <c r="AW173" s="13" t="s">
        <v>36</v>
      </c>
      <c r="AX173" s="13" t="s">
        <v>37</v>
      </c>
      <c r="AY173" s="156" t="s">
        <v>133</v>
      </c>
    </row>
    <row r="174" spans="1:65" s="2" customFormat="1" ht="16.5" customHeight="1">
      <c r="A174" s="35"/>
      <c r="B174" s="140"/>
      <c r="C174" s="141" t="s">
        <v>254</v>
      </c>
      <c r="D174" s="141" t="s">
        <v>136</v>
      </c>
      <c r="E174" s="142" t="s">
        <v>497</v>
      </c>
      <c r="F174" s="143" t="s">
        <v>498</v>
      </c>
      <c r="G174" s="144" t="s">
        <v>295</v>
      </c>
      <c r="H174" s="145">
        <v>307.22500000000002</v>
      </c>
      <c r="I174" s="146"/>
      <c r="J174" s="147">
        <f>ROUND(I174*H174,2)</f>
        <v>0</v>
      </c>
      <c r="K174" s="143" t="s">
        <v>3</v>
      </c>
      <c r="L174" s="36"/>
      <c r="M174" s="148" t="s">
        <v>3</v>
      </c>
      <c r="N174" s="149" t="s">
        <v>46</v>
      </c>
      <c r="O174" s="56"/>
      <c r="P174" s="150">
        <f>O174*H174</f>
        <v>0</v>
      </c>
      <c r="Q174" s="150">
        <v>0</v>
      </c>
      <c r="R174" s="150">
        <f>Q174*H174</f>
        <v>0</v>
      </c>
      <c r="S174" s="150">
        <v>0</v>
      </c>
      <c r="T174" s="15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2" t="s">
        <v>140</v>
      </c>
      <c r="AT174" s="152" t="s">
        <v>136</v>
      </c>
      <c r="AU174" s="152" t="s">
        <v>84</v>
      </c>
      <c r="AY174" s="20" t="s">
        <v>133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20" t="s">
        <v>37</v>
      </c>
      <c r="BK174" s="153">
        <f>ROUND(I174*H174,2)</f>
        <v>0</v>
      </c>
      <c r="BL174" s="20" t="s">
        <v>140</v>
      </c>
      <c r="BM174" s="152" t="s">
        <v>499</v>
      </c>
    </row>
    <row r="175" spans="1:65" s="13" customFormat="1">
      <c r="B175" s="154"/>
      <c r="D175" s="155" t="s">
        <v>142</v>
      </c>
      <c r="E175" s="156" t="s">
        <v>3</v>
      </c>
      <c r="F175" s="157" t="s">
        <v>500</v>
      </c>
      <c r="H175" s="158">
        <v>307.22500000000002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142</v>
      </c>
      <c r="AU175" s="156" t="s">
        <v>84</v>
      </c>
      <c r="AV175" s="13" t="s">
        <v>84</v>
      </c>
      <c r="AW175" s="13" t="s">
        <v>36</v>
      </c>
      <c r="AX175" s="13" t="s">
        <v>37</v>
      </c>
      <c r="AY175" s="156" t="s">
        <v>133</v>
      </c>
    </row>
    <row r="176" spans="1:65" s="2" customFormat="1" ht="24.2" customHeight="1">
      <c r="A176" s="35"/>
      <c r="B176" s="140"/>
      <c r="C176" s="141" t="s">
        <v>258</v>
      </c>
      <c r="D176" s="141" t="s">
        <v>136</v>
      </c>
      <c r="E176" s="142" t="s">
        <v>501</v>
      </c>
      <c r="F176" s="143" t="s">
        <v>502</v>
      </c>
      <c r="G176" s="144" t="s">
        <v>295</v>
      </c>
      <c r="H176" s="145">
        <v>1062.5920000000001</v>
      </c>
      <c r="I176" s="146"/>
      <c r="J176" s="147">
        <f>ROUND(I176*H176,2)</f>
        <v>0</v>
      </c>
      <c r="K176" s="143" t="s">
        <v>288</v>
      </c>
      <c r="L176" s="36"/>
      <c r="M176" s="148" t="s">
        <v>3</v>
      </c>
      <c r="N176" s="149" t="s">
        <v>46</v>
      </c>
      <c r="O176" s="56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52" t="s">
        <v>140</v>
      </c>
      <c r="AT176" s="152" t="s">
        <v>136</v>
      </c>
      <c r="AU176" s="152" t="s">
        <v>84</v>
      </c>
      <c r="AY176" s="20" t="s">
        <v>133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20" t="s">
        <v>37</v>
      </c>
      <c r="BK176" s="153">
        <f>ROUND(I176*H176,2)</f>
        <v>0</v>
      </c>
      <c r="BL176" s="20" t="s">
        <v>140</v>
      </c>
      <c r="BM176" s="152" t="s">
        <v>503</v>
      </c>
    </row>
    <row r="177" spans="1:65" s="2" customFormat="1">
      <c r="A177" s="35"/>
      <c r="B177" s="36"/>
      <c r="C177" s="35"/>
      <c r="D177" s="181" t="s">
        <v>290</v>
      </c>
      <c r="E177" s="35"/>
      <c r="F177" s="182" t="s">
        <v>504</v>
      </c>
      <c r="G177" s="35"/>
      <c r="H177" s="35"/>
      <c r="I177" s="183"/>
      <c r="J177" s="35"/>
      <c r="K177" s="35"/>
      <c r="L177" s="36"/>
      <c r="M177" s="184"/>
      <c r="N177" s="185"/>
      <c r="O177" s="56"/>
      <c r="P177" s="56"/>
      <c r="Q177" s="56"/>
      <c r="R177" s="56"/>
      <c r="S177" s="56"/>
      <c r="T177" s="57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20" t="s">
        <v>290</v>
      </c>
      <c r="AU177" s="20" t="s">
        <v>84</v>
      </c>
    </row>
    <row r="178" spans="1:65" s="15" customFormat="1">
      <c r="B178" s="170"/>
      <c r="D178" s="155" t="s">
        <v>142</v>
      </c>
      <c r="E178" s="171" t="s">
        <v>3</v>
      </c>
      <c r="F178" s="172" t="s">
        <v>163</v>
      </c>
      <c r="H178" s="173">
        <v>1062.5920000000001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142</v>
      </c>
      <c r="AU178" s="171" t="s">
        <v>84</v>
      </c>
      <c r="AV178" s="15" t="s">
        <v>140</v>
      </c>
      <c r="AW178" s="15" t="s">
        <v>36</v>
      </c>
      <c r="AX178" s="15" t="s">
        <v>75</v>
      </c>
      <c r="AY178" s="171" t="s">
        <v>133</v>
      </c>
    </row>
    <row r="179" spans="1:65" s="2" customFormat="1" ht="16.5" customHeight="1">
      <c r="A179" s="35"/>
      <c r="B179" s="140"/>
      <c r="C179" s="186" t="s">
        <v>262</v>
      </c>
      <c r="D179" s="186" t="s">
        <v>292</v>
      </c>
      <c r="E179" s="187" t="s">
        <v>505</v>
      </c>
      <c r="F179" s="188" t="s">
        <v>506</v>
      </c>
      <c r="G179" s="189" t="s">
        <v>342</v>
      </c>
      <c r="H179" s="190">
        <v>2209.1289999999999</v>
      </c>
      <c r="I179" s="191"/>
      <c r="J179" s="192">
        <f>ROUND(I179*H179,2)</f>
        <v>0</v>
      </c>
      <c r="K179" s="188" t="s">
        <v>3</v>
      </c>
      <c r="L179" s="193"/>
      <c r="M179" s="194" t="s">
        <v>3</v>
      </c>
      <c r="N179" s="195" t="s">
        <v>46</v>
      </c>
      <c r="O179" s="56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2" t="s">
        <v>172</v>
      </c>
      <c r="AT179" s="152" t="s">
        <v>292</v>
      </c>
      <c r="AU179" s="152" t="s">
        <v>84</v>
      </c>
      <c r="AY179" s="20" t="s">
        <v>133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20" t="s">
        <v>37</v>
      </c>
      <c r="BK179" s="153">
        <f>ROUND(I179*H179,2)</f>
        <v>0</v>
      </c>
      <c r="BL179" s="20" t="s">
        <v>140</v>
      </c>
      <c r="BM179" s="152" t="s">
        <v>507</v>
      </c>
    </row>
    <row r="180" spans="1:65" s="13" customFormat="1">
      <c r="B180" s="154"/>
      <c r="D180" s="155" t="s">
        <v>142</v>
      </c>
      <c r="E180" s="156" t="s">
        <v>3</v>
      </c>
      <c r="F180" s="157" t="s">
        <v>508</v>
      </c>
      <c r="H180" s="158">
        <v>2209.1289999999999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142</v>
      </c>
      <c r="AU180" s="156" t="s">
        <v>84</v>
      </c>
      <c r="AV180" s="13" t="s">
        <v>84</v>
      </c>
      <c r="AW180" s="13" t="s">
        <v>36</v>
      </c>
      <c r="AX180" s="13" t="s">
        <v>75</v>
      </c>
      <c r="AY180" s="156" t="s">
        <v>133</v>
      </c>
    </row>
    <row r="181" spans="1:65" s="15" customFormat="1">
      <c r="B181" s="170"/>
      <c r="D181" s="155" t="s">
        <v>142</v>
      </c>
      <c r="E181" s="171" t="s">
        <v>3</v>
      </c>
      <c r="F181" s="172" t="s">
        <v>163</v>
      </c>
      <c r="H181" s="173">
        <v>2209.1289999999999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142</v>
      </c>
      <c r="AU181" s="171" t="s">
        <v>84</v>
      </c>
      <c r="AV181" s="15" t="s">
        <v>140</v>
      </c>
      <c r="AW181" s="15" t="s">
        <v>36</v>
      </c>
      <c r="AX181" s="15" t="s">
        <v>37</v>
      </c>
      <c r="AY181" s="171" t="s">
        <v>133</v>
      </c>
    </row>
    <row r="182" spans="1:65" s="2" customFormat="1" ht="24.2" customHeight="1">
      <c r="A182" s="35"/>
      <c r="B182" s="140"/>
      <c r="C182" s="141" t="s">
        <v>270</v>
      </c>
      <c r="D182" s="141" t="s">
        <v>136</v>
      </c>
      <c r="E182" s="142" t="s">
        <v>509</v>
      </c>
      <c r="F182" s="143" t="s">
        <v>510</v>
      </c>
      <c r="G182" s="144" t="s">
        <v>295</v>
      </c>
      <c r="H182" s="145">
        <v>1227.2940000000001</v>
      </c>
      <c r="I182" s="146"/>
      <c r="J182" s="147">
        <f>ROUND(I182*H182,2)</f>
        <v>0</v>
      </c>
      <c r="K182" s="143" t="s">
        <v>288</v>
      </c>
      <c r="L182" s="36"/>
      <c r="M182" s="148" t="s">
        <v>3</v>
      </c>
      <c r="N182" s="149" t="s">
        <v>46</v>
      </c>
      <c r="O182" s="56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2" t="s">
        <v>140</v>
      </c>
      <c r="AT182" s="152" t="s">
        <v>136</v>
      </c>
      <c r="AU182" s="152" t="s">
        <v>84</v>
      </c>
      <c r="AY182" s="20" t="s">
        <v>133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20" t="s">
        <v>37</v>
      </c>
      <c r="BK182" s="153">
        <f>ROUND(I182*H182,2)</f>
        <v>0</v>
      </c>
      <c r="BL182" s="20" t="s">
        <v>140</v>
      </c>
      <c r="BM182" s="152" t="s">
        <v>511</v>
      </c>
    </row>
    <row r="183" spans="1:65" s="2" customFormat="1">
      <c r="A183" s="35"/>
      <c r="B183" s="36"/>
      <c r="C183" s="35"/>
      <c r="D183" s="181" t="s">
        <v>290</v>
      </c>
      <c r="E183" s="35"/>
      <c r="F183" s="182" t="s">
        <v>512</v>
      </c>
      <c r="G183" s="35"/>
      <c r="H183" s="35"/>
      <c r="I183" s="183"/>
      <c r="J183" s="35"/>
      <c r="K183" s="35"/>
      <c r="L183" s="36"/>
      <c r="M183" s="184"/>
      <c r="N183" s="185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290</v>
      </c>
      <c r="AU183" s="20" t="s">
        <v>84</v>
      </c>
    </row>
    <row r="184" spans="1:65" s="13" customFormat="1">
      <c r="B184" s="154"/>
      <c r="D184" s="155" t="s">
        <v>142</v>
      </c>
      <c r="E184" s="156" t="s">
        <v>3</v>
      </c>
      <c r="F184" s="157" t="s">
        <v>513</v>
      </c>
      <c r="H184" s="158">
        <v>1227.2940000000001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142</v>
      </c>
      <c r="AU184" s="156" t="s">
        <v>84</v>
      </c>
      <c r="AV184" s="13" t="s">
        <v>84</v>
      </c>
      <c r="AW184" s="13" t="s">
        <v>36</v>
      </c>
      <c r="AX184" s="13" t="s">
        <v>75</v>
      </c>
      <c r="AY184" s="156" t="s">
        <v>133</v>
      </c>
    </row>
    <row r="185" spans="1:65" s="15" customFormat="1">
      <c r="B185" s="170"/>
      <c r="D185" s="155" t="s">
        <v>142</v>
      </c>
      <c r="E185" s="171" t="s">
        <v>3</v>
      </c>
      <c r="F185" s="172" t="s">
        <v>163</v>
      </c>
      <c r="H185" s="173">
        <v>1227.2940000000001</v>
      </c>
      <c r="I185" s="174"/>
      <c r="L185" s="170"/>
      <c r="M185" s="175"/>
      <c r="N185" s="176"/>
      <c r="O185" s="176"/>
      <c r="P185" s="176"/>
      <c r="Q185" s="176"/>
      <c r="R185" s="176"/>
      <c r="S185" s="176"/>
      <c r="T185" s="177"/>
      <c r="AT185" s="171" t="s">
        <v>142</v>
      </c>
      <c r="AU185" s="171" t="s">
        <v>84</v>
      </c>
      <c r="AV185" s="15" t="s">
        <v>140</v>
      </c>
      <c r="AW185" s="15" t="s">
        <v>36</v>
      </c>
      <c r="AX185" s="15" t="s">
        <v>37</v>
      </c>
      <c r="AY185" s="171" t="s">
        <v>133</v>
      </c>
    </row>
    <row r="186" spans="1:65" s="2" customFormat="1" ht="37.9" customHeight="1">
      <c r="A186" s="35"/>
      <c r="B186" s="140"/>
      <c r="C186" s="141" t="s">
        <v>274</v>
      </c>
      <c r="D186" s="141" t="s">
        <v>136</v>
      </c>
      <c r="E186" s="142" t="s">
        <v>514</v>
      </c>
      <c r="F186" s="143" t="s">
        <v>515</v>
      </c>
      <c r="G186" s="144" t="s">
        <v>295</v>
      </c>
      <c r="H186" s="145">
        <v>1227.2940000000001</v>
      </c>
      <c r="I186" s="146"/>
      <c r="J186" s="147">
        <f>ROUND(I186*H186,2)</f>
        <v>0</v>
      </c>
      <c r="K186" s="143" t="s">
        <v>288</v>
      </c>
      <c r="L186" s="36"/>
      <c r="M186" s="148" t="s">
        <v>3</v>
      </c>
      <c r="N186" s="149" t="s">
        <v>46</v>
      </c>
      <c r="O186" s="56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52" t="s">
        <v>140</v>
      </c>
      <c r="AT186" s="152" t="s">
        <v>136</v>
      </c>
      <c r="AU186" s="152" t="s">
        <v>84</v>
      </c>
      <c r="AY186" s="20" t="s">
        <v>133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20" t="s">
        <v>37</v>
      </c>
      <c r="BK186" s="153">
        <f>ROUND(I186*H186,2)</f>
        <v>0</v>
      </c>
      <c r="BL186" s="20" t="s">
        <v>140</v>
      </c>
      <c r="BM186" s="152" t="s">
        <v>516</v>
      </c>
    </row>
    <row r="187" spans="1:65" s="2" customFormat="1">
      <c r="A187" s="35"/>
      <c r="B187" s="36"/>
      <c r="C187" s="35"/>
      <c r="D187" s="181" t="s">
        <v>290</v>
      </c>
      <c r="E187" s="35"/>
      <c r="F187" s="182" t="s">
        <v>517</v>
      </c>
      <c r="G187" s="35"/>
      <c r="H187" s="35"/>
      <c r="I187" s="183"/>
      <c r="J187" s="35"/>
      <c r="K187" s="35"/>
      <c r="L187" s="36"/>
      <c r="M187" s="184"/>
      <c r="N187" s="185"/>
      <c r="O187" s="56"/>
      <c r="P187" s="56"/>
      <c r="Q187" s="56"/>
      <c r="R187" s="56"/>
      <c r="S187" s="56"/>
      <c r="T187" s="57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20" t="s">
        <v>290</v>
      </c>
      <c r="AU187" s="20" t="s">
        <v>84</v>
      </c>
    </row>
    <row r="188" spans="1:65" s="13" customFormat="1">
      <c r="B188" s="154"/>
      <c r="D188" s="155" t="s">
        <v>142</v>
      </c>
      <c r="E188" s="156" t="s">
        <v>3</v>
      </c>
      <c r="F188" s="157" t="s">
        <v>518</v>
      </c>
      <c r="H188" s="158">
        <v>1227.2940000000001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142</v>
      </c>
      <c r="AU188" s="156" t="s">
        <v>84</v>
      </c>
      <c r="AV188" s="13" t="s">
        <v>84</v>
      </c>
      <c r="AW188" s="13" t="s">
        <v>36</v>
      </c>
      <c r="AX188" s="13" t="s">
        <v>37</v>
      </c>
      <c r="AY188" s="156" t="s">
        <v>133</v>
      </c>
    </row>
    <row r="189" spans="1:65" s="12" customFormat="1" ht="22.9" customHeight="1">
      <c r="B189" s="127"/>
      <c r="D189" s="128" t="s">
        <v>74</v>
      </c>
      <c r="E189" s="138" t="s">
        <v>146</v>
      </c>
      <c r="F189" s="138" t="s">
        <v>519</v>
      </c>
      <c r="I189" s="130"/>
      <c r="J189" s="139">
        <f>BK189</f>
        <v>0</v>
      </c>
      <c r="L189" s="127"/>
      <c r="M189" s="132"/>
      <c r="N189" s="133"/>
      <c r="O189" s="133"/>
      <c r="P189" s="134">
        <f>SUM(P190:P217)</f>
        <v>0</v>
      </c>
      <c r="Q189" s="133"/>
      <c r="R189" s="134">
        <f>SUM(R190:R217)</f>
        <v>0</v>
      </c>
      <c r="S189" s="133"/>
      <c r="T189" s="135">
        <f>SUM(T190:T217)</f>
        <v>0</v>
      </c>
      <c r="AR189" s="128" t="s">
        <v>37</v>
      </c>
      <c r="AT189" s="136" t="s">
        <v>74</v>
      </c>
      <c r="AU189" s="136" t="s">
        <v>37</v>
      </c>
      <c r="AY189" s="128" t="s">
        <v>133</v>
      </c>
      <c r="BK189" s="137">
        <f>SUM(BK190:BK217)</f>
        <v>0</v>
      </c>
    </row>
    <row r="190" spans="1:65" s="2" customFormat="1" ht="21.75" customHeight="1">
      <c r="A190" s="35"/>
      <c r="B190" s="140"/>
      <c r="C190" s="141" t="s">
        <v>278</v>
      </c>
      <c r="D190" s="141" t="s">
        <v>136</v>
      </c>
      <c r="E190" s="142" t="s">
        <v>520</v>
      </c>
      <c r="F190" s="143" t="s">
        <v>521</v>
      </c>
      <c r="G190" s="144" t="s">
        <v>295</v>
      </c>
      <c r="H190" s="145">
        <v>66.361000000000004</v>
      </c>
      <c r="I190" s="146"/>
      <c r="J190" s="147">
        <f>ROUND(I190*H190,2)</f>
        <v>0</v>
      </c>
      <c r="K190" s="143" t="s">
        <v>288</v>
      </c>
      <c r="L190" s="36"/>
      <c r="M190" s="148" t="s">
        <v>3</v>
      </c>
      <c r="N190" s="149" t="s">
        <v>46</v>
      </c>
      <c r="O190" s="56"/>
      <c r="P190" s="150">
        <f>O190*H190</f>
        <v>0</v>
      </c>
      <c r="Q190" s="150">
        <v>0</v>
      </c>
      <c r="R190" s="150">
        <f>Q190*H190</f>
        <v>0</v>
      </c>
      <c r="S190" s="150">
        <v>0</v>
      </c>
      <c r="T190" s="15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52" t="s">
        <v>140</v>
      </c>
      <c r="AT190" s="152" t="s">
        <v>136</v>
      </c>
      <c r="AU190" s="152" t="s">
        <v>84</v>
      </c>
      <c r="AY190" s="20" t="s">
        <v>133</v>
      </c>
      <c r="BE190" s="153">
        <f>IF(N190="základní",J190,0)</f>
        <v>0</v>
      </c>
      <c r="BF190" s="153">
        <f>IF(N190="snížená",J190,0)</f>
        <v>0</v>
      </c>
      <c r="BG190" s="153">
        <f>IF(N190="zákl. přenesená",J190,0)</f>
        <v>0</v>
      </c>
      <c r="BH190" s="153">
        <f>IF(N190="sníž. přenesená",J190,0)</f>
        <v>0</v>
      </c>
      <c r="BI190" s="153">
        <f>IF(N190="nulová",J190,0)</f>
        <v>0</v>
      </c>
      <c r="BJ190" s="20" t="s">
        <v>37</v>
      </c>
      <c r="BK190" s="153">
        <f>ROUND(I190*H190,2)</f>
        <v>0</v>
      </c>
      <c r="BL190" s="20" t="s">
        <v>140</v>
      </c>
      <c r="BM190" s="152" t="s">
        <v>522</v>
      </c>
    </row>
    <row r="191" spans="1:65" s="2" customFormat="1">
      <c r="A191" s="35"/>
      <c r="B191" s="36"/>
      <c r="C191" s="35"/>
      <c r="D191" s="181" t="s">
        <v>290</v>
      </c>
      <c r="E191" s="35"/>
      <c r="F191" s="182" t="s">
        <v>523</v>
      </c>
      <c r="G191" s="35"/>
      <c r="H191" s="35"/>
      <c r="I191" s="183"/>
      <c r="J191" s="35"/>
      <c r="K191" s="35"/>
      <c r="L191" s="36"/>
      <c r="M191" s="184"/>
      <c r="N191" s="185"/>
      <c r="O191" s="56"/>
      <c r="P191" s="56"/>
      <c r="Q191" s="56"/>
      <c r="R191" s="56"/>
      <c r="S191" s="56"/>
      <c r="T191" s="57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20" t="s">
        <v>290</v>
      </c>
      <c r="AU191" s="20" t="s">
        <v>84</v>
      </c>
    </row>
    <row r="192" spans="1:65" s="14" customFormat="1">
      <c r="B192" s="163"/>
      <c r="D192" s="155" t="s">
        <v>142</v>
      </c>
      <c r="E192" s="164" t="s">
        <v>3</v>
      </c>
      <c r="F192" s="165" t="s">
        <v>524</v>
      </c>
      <c r="H192" s="164" t="s">
        <v>3</v>
      </c>
      <c r="I192" s="166"/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142</v>
      </c>
      <c r="AU192" s="164" t="s">
        <v>84</v>
      </c>
      <c r="AV192" s="14" t="s">
        <v>37</v>
      </c>
      <c r="AW192" s="14" t="s">
        <v>36</v>
      </c>
      <c r="AX192" s="14" t="s">
        <v>75</v>
      </c>
      <c r="AY192" s="164" t="s">
        <v>133</v>
      </c>
    </row>
    <row r="193" spans="1:65" s="13" customFormat="1">
      <c r="B193" s="154"/>
      <c r="D193" s="155" t="s">
        <v>142</v>
      </c>
      <c r="E193" s="156" t="s">
        <v>3</v>
      </c>
      <c r="F193" s="157" t="s">
        <v>525</v>
      </c>
      <c r="H193" s="158">
        <v>66.361000000000004</v>
      </c>
      <c r="I193" s="159"/>
      <c r="L193" s="154"/>
      <c r="M193" s="160"/>
      <c r="N193" s="161"/>
      <c r="O193" s="161"/>
      <c r="P193" s="161"/>
      <c r="Q193" s="161"/>
      <c r="R193" s="161"/>
      <c r="S193" s="161"/>
      <c r="T193" s="162"/>
      <c r="AT193" s="156" t="s">
        <v>142</v>
      </c>
      <c r="AU193" s="156" t="s">
        <v>84</v>
      </c>
      <c r="AV193" s="13" t="s">
        <v>84</v>
      </c>
      <c r="AW193" s="13" t="s">
        <v>36</v>
      </c>
      <c r="AX193" s="13" t="s">
        <v>75</v>
      </c>
      <c r="AY193" s="156" t="s">
        <v>133</v>
      </c>
    </row>
    <row r="194" spans="1:65" s="15" customFormat="1">
      <c r="B194" s="170"/>
      <c r="D194" s="155" t="s">
        <v>142</v>
      </c>
      <c r="E194" s="171" t="s">
        <v>3</v>
      </c>
      <c r="F194" s="172" t="s">
        <v>163</v>
      </c>
      <c r="H194" s="173">
        <v>66.361000000000004</v>
      </c>
      <c r="I194" s="174"/>
      <c r="L194" s="170"/>
      <c r="M194" s="175"/>
      <c r="N194" s="176"/>
      <c r="O194" s="176"/>
      <c r="P194" s="176"/>
      <c r="Q194" s="176"/>
      <c r="R194" s="176"/>
      <c r="S194" s="176"/>
      <c r="T194" s="177"/>
      <c r="AT194" s="171" t="s">
        <v>142</v>
      </c>
      <c r="AU194" s="171" t="s">
        <v>84</v>
      </c>
      <c r="AV194" s="15" t="s">
        <v>140</v>
      </c>
      <c r="AW194" s="15" t="s">
        <v>36</v>
      </c>
      <c r="AX194" s="15" t="s">
        <v>37</v>
      </c>
      <c r="AY194" s="171" t="s">
        <v>133</v>
      </c>
    </row>
    <row r="195" spans="1:65" s="2" customFormat="1" ht="21.75" customHeight="1">
      <c r="A195" s="35"/>
      <c r="B195" s="140"/>
      <c r="C195" s="141" t="s">
        <v>526</v>
      </c>
      <c r="D195" s="141" t="s">
        <v>136</v>
      </c>
      <c r="E195" s="142" t="s">
        <v>527</v>
      </c>
      <c r="F195" s="143" t="s">
        <v>528</v>
      </c>
      <c r="G195" s="144" t="s">
        <v>295</v>
      </c>
      <c r="H195" s="145">
        <v>19.2</v>
      </c>
      <c r="I195" s="146"/>
      <c r="J195" s="147">
        <f>ROUND(I195*H195,2)</f>
        <v>0</v>
      </c>
      <c r="K195" s="143" t="s">
        <v>288</v>
      </c>
      <c r="L195" s="36"/>
      <c r="M195" s="148" t="s">
        <v>3</v>
      </c>
      <c r="N195" s="149" t="s">
        <v>46</v>
      </c>
      <c r="O195" s="56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2" t="s">
        <v>140</v>
      </c>
      <c r="AT195" s="152" t="s">
        <v>136</v>
      </c>
      <c r="AU195" s="152" t="s">
        <v>84</v>
      </c>
      <c r="AY195" s="20" t="s">
        <v>133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20" t="s">
        <v>37</v>
      </c>
      <c r="BK195" s="153">
        <f>ROUND(I195*H195,2)</f>
        <v>0</v>
      </c>
      <c r="BL195" s="20" t="s">
        <v>140</v>
      </c>
      <c r="BM195" s="152" t="s">
        <v>529</v>
      </c>
    </row>
    <row r="196" spans="1:65" s="2" customFormat="1">
      <c r="A196" s="35"/>
      <c r="B196" s="36"/>
      <c r="C196" s="35"/>
      <c r="D196" s="181" t="s">
        <v>290</v>
      </c>
      <c r="E196" s="35"/>
      <c r="F196" s="182" t="s">
        <v>530</v>
      </c>
      <c r="G196" s="35"/>
      <c r="H196" s="35"/>
      <c r="I196" s="183"/>
      <c r="J196" s="35"/>
      <c r="K196" s="35"/>
      <c r="L196" s="36"/>
      <c r="M196" s="184"/>
      <c r="N196" s="185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290</v>
      </c>
      <c r="AU196" s="20" t="s">
        <v>84</v>
      </c>
    </row>
    <row r="197" spans="1:65" s="14" customFormat="1">
      <c r="B197" s="163"/>
      <c r="D197" s="155" t="s">
        <v>142</v>
      </c>
      <c r="E197" s="164" t="s">
        <v>3</v>
      </c>
      <c r="F197" s="165" t="s">
        <v>531</v>
      </c>
      <c r="H197" s="164" t="s">
        <v>3</v>
      </c>
      <c r="I197" s="166"/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142</v>
      </c>
      <c r="AU197" s="164" t="s">
        <v>84</v>
      </c>
      <c r="AV197" s="14" t="s">
        <v>37</v>
      </c>
      <c r="AW197" s="14" t="s">
        <v>36</v>
      </c>
      <c r="AX197" s="14" t="s">
        <v>75</v>
      </c>
      <c r="AY197" s="164" t="s">
        <v>133</v>
      </c>
    </row>
    <row r="198" spans="1:65" s="13" customFormat="1">
      <c r="B198" s="154"/>
      <c r="D198" s="155" t="s">
        <v>142</v>
      </c>
      <c r="E198" s="156" t="s">
        <v>3</v>
      </c>
      <c r="F198" s="157" t="s">
        <v>532</v>
      </c>
      <c r="H198" s="158">
        <v>19.2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142</v>
      </c>
      <c r="AU198" s="156" t="s">
        <v>84</v>
      </c>
      <c r="AV198" s="13" t="s">
        <v>84</v>
      </c>
      <c r="AW198" s="13" t="s">
        <v>36</v>
      </c>
      <c r="AX198" s="13" t="s">
        <v>75</v>
      </c>
      <c r="AY198" s="156" t="s">
        <v>133</v>
      </c>
    </row>
    <row r="199" spans="1:65" s="15" customFormat="1">
      <c r="B199" s="170"/>
      <c r="D199" s="155" t="s">
        <v>142</v>
      </c>
      <c r="E199" s="171" t="s">
        <v>3</v>
      </c>
      <c r="F199" s="172" t="s">
        <v>163</v>
      </c>
      <c r="H199" s="173">
        <v>19.2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142</v>
      </c>
      <c r="AU199" s="171" t="s">
        <v>84</v>
      </c>
      <c r="AV199" s="15" t="s">
        <v>140</v>
      </c>
      <c r="AW199" s="15" t="s">
        <v>36</v>
      </c>
      <c r="AX199" s="15" t="s">
        <v>37</v>
      </c>
      <c r="AY199" s="171" t="s">
        <v>133</v>
      </c>
    </row>
    <row r="200" spans="1:65" s="2" customFormat="1" ht="16.5" customHeight="1">
      <c r="A200" s="35"/>
      <c r="B200" s="140"/>
      <c r="C200" s="141" t="s">
        <v>533</v>
      </c>
      <c r="D200" s="141" t="s">
        <v>136</v>
      </c>
      <c r="E200" s="142" t="s">
        <v>534</v>
      </c>
      <c r="F200" s="143" t="s">
        <v>535</v>
      </c>
      <c r="G200" s="144" t="s">
        <v>237</v>
      </c>
      <c r="H200" s="145">
        <v>6</v>
      </c>
      <c r="I200" s="146"/>
      <c r="J200" s="147">
        <f>ROUND(I200*H200,2)</f>
        <v>0</v>
      </c>
      <c r="K200" s="143" t="s">
        <v>288</v>
      </c>
      <c r="L200" s="36"/>
      <c r="M200" s="148" t="s">
        <v>3</v>
      </c>
      <c r="N200" s="149" t="s">
        <v>46</v>
      </c>
      <c r="O200" s="56"/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2" t="s">
        <v>140</v>
      </c>
      <c r="AT200" s="152" t="s">
        <v>136</v>
      </c>
      <c r="AU200" s="152" t="s">
        <v>84</v>
      </c>
      <c r="AY200" s="20" t="s">
        <v>133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20" t="s">
        <v>37</v>
      </c>
      <c r="BK200" s="153">
        <f>ROUND(I200*H200,2)</f>
        <v>0</v>
      </c>
      <c r="BL200" s="20" t="s">
        <v>140</v>
      </c>
      <c r="BM200" s="152" t="s">
        <v>536</v>
      </c>
    </row>
    <row r="201" spans="1:65" s="2" customFormat="1">
      <c r="A201" s="35"/>
      <c r="B201" s="36"/>
      <c r="C201" s="35"/>
      <c r="D201" s="181" t="s">
        <v>290</v>
      </c>
      <c r="E201" s="35"/>
      <c r="F201" s="182" t="s">
        <v>537</v>
      </c>
      <c r="G201" s="35"/>
      <c r="H201" s="35"/>
      <c r="I201" s="183"/>
      <c r="J201" s="35"/>
      <c r="K201" s="35"/>
      <c r="L201" s="36"/>
      <c r="M201" s="184"/>
      <c r="N201" s="185"/>
      <c r="O201" s="56"/>
      <c r="P201" s="56"/>
      <c r="Q201" s="56"/>
      <c r="R201" s="56"/>
      <c r="S201" s="56"/>
      <c r="T201" s="5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20" t="s">
        <v>290</v>
      </c>
      <c r="AU201" s="20" t="s">
        <v>84</v>
      </c>
    </row>
    <row r="202" spans="1:65" s="13" customFormat="1">
      <c r="B202" s="154"/>
      <c r="D202" s="155" t="s">
        <v>142</v>
      </c>
      <c r="E202" s="156" t="s">
        <v>3</v>
      </c>
      <c r="F202" s="157" t="s">
        <v>164</v>
      </c>
      <c r="H202" s="158">
        <v>6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142</v>
      </c>
      <c r="AU202" s="156" t="s">
        <v>84</v>
      </c>
      <c r="AV202" s="13" t="s">
        <v>84</v>
      </c>
      <c r="AW202" s="13" t="s">
        <v>36</v>
      </c>
      <c r="AX202" s="13" t="s">
        <v>37</v>
      </c>
      <c r="AY202" s="156" t="s">
        <v>133</v>
      </c>
    </row>
    <row r="203" spans="1:65" s="2" customFormat="1" ht="24.2" customHeight="1">
      <c r="A203" s="35"/>
      <c r="B203" s="140"/>
      <c r="C203" s="141" t="s">
        <v>538</v>
      </c>
      <c r="D203" s="141" t="s">
        <v>136</v>
      </c>
      <c r="E203" s="142" t="s">
        <v>539</v>
      </c>
      <c r="F203" s="143" t="s">
        <v>540</v>
      </c>
      <c r="G203" s="144" t="s">
        <v>342</v>
      </c>
      <c r="H203" s="145">
        <v>192.67400000000001</v>
      </c>
      <c r="I203" s="146"/>
      <c r="J203" s="147">
        <f>ROUND(I203*H203,2)</f>
        <v>0</v>
      </c>
      <c r="K203" s="143" t="s">
        <v>288</v>
      </c>
      <c r="L203" s="36"/>
      <c r="M203" s="148" t="s">
        <v>3</v>
      </c>
      <c r="N203" s="149" t="s">
        <v>46</v>
      </c>
      <c r="O203" s="56"/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2" t="s">
        <v>140</v>
      </c>
      <c r="AT203" s="152" t="s">
        <v>136</v>
      </c>
      <c r="AU203" s="152" t="s">
        <v>84</v>
      </c>
      <c r="AY203" s="20" t="s">
        <v>133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20" t="s">
        <v>37</v>
      </c>
      <c r="BK203" s="153">
        <f>ROUND(I203*H203,2)</f>
        <v>0</v>
      </c>
      <c r="BL203" s="20" t="s">
        <v>140</v>
      </c>
      <c r="BM203" s="152" t="s">
        <v>541</v>
      </c>
    </row>
    <row r="204" spans="1:65" s="2" customFormat="1">
      <c r="A204" s="35"/>
      <c r="B204" s="36"/>
      <c r="C204" s="35"/>
      <c r="D204" s="181" t="s">
        <v>290</v>
      </c>
      <c r="E204" s="35"/>
      <c r="F204" s="182" t="s">
        <v>542</v>
      </c>
      <c r="G204" s="35"/>
      <c r="H204" s="35"/>
      <c r="I204" s="183"/>
      <c r="J204" s="35"/>
      <c r="K204" s="35"/>
      <c r="L204" s="36"/>
      <c r="M204" s="184"/>
      <c r="N204" s="185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290</v>
      </c>
      <c r="AU204" s="20" t="s">
        <v>84</v>
      </c>
    </row>
    <row r="205" spans="1:65" s="13" customFormat="1">
      <c r="B205" s="154"/>
      <c r="D205" s="155" t="s">
        <v>142</v>
      </c>
      <c r="E205" s="156" t="s">
        <v>3</v>
      </c>
      <c r="F205" s="157" t="s">
        <v>543</v>
      </c>
      <c r="H205" s="158">
        <v>145.994</v>
      </c>
      <c r="I205" s="159"/>
      <c r="L205" s="154"/>
      <c r="M205" s="160"/>
      <c r="N205" s="161"/>
      <c r="O205" s="161"/>
      <c r="P205" s="161"/>
      <c r="Q205" s="161"/>
      <c r="R205" s="161"/>
      <c r="S205" s="161"/>
      <c r="T205" s="162"/>
      <c r="AT205" s="156" t="s">
        <v>142</v>
      </c>
      <c r="AU205" s="156" t="s">
        <v>84</v>
      </c>
      <c r="AV205" s="13" t="s">
        <v>84</v>
      </c>
      <c r="AW205" s="13" t="s">
        <v>36</v>
      </c>
      <c r="AX205" s="13" t="s">
        <v>75</v>
      </c>
      <c r="AY205" s="156" t="s">
        <v>133</v>
      </c>
    </row>
    <row r="206" spans="1:65" s="13" customFormat="1">
      <c r="B206" s="154"/>
      <c r="D206" s="155" t="s">
        <v>142</v>
      </c>
      <c r="E206" s="156" t="s">
        <v>3</v>
      </c>
      <c r="F206" s="157" t="s">
        <v>544</v>
      </c>
      <c r="H206" s="158">
        <v>46.08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142</v>
      </c>
      <c r="AU206" s="156" t="s">
        <v>84</v>
      </c>
      <c r="AV206" s="13" t="s">
        <v>84</v>
      </c>
      <c r="AW206" s="13" t="s">
        <v>36</v>
      </c>
      <c r="AX206" s="13" t="s">
        <v>75</v>
      </c>
      <c r="AY206" s="156" t="s">
        <v>133</v>
      </c>
    </row>
    <row r="207" spans="1:65" s="13" customFormat="1">
      <c r="B207" s="154"/>
      <c r="D207" s="155" t="s">
        <v>142</v>
      </c>
      <c r="E207" s="156" t="s">
        <v>3</v>
      </c>
      <c r="F207" s="157" t="s">
        <v>545</v>
      </c>
      <c r="H207" s="158">
        <v>0.6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142</v>
      </c>
      <c r="AU207" s="156" t="s">
        <v>84</v>
      </c>
      <c r="AV207" s="13" t="s">
        <v>84</v>
      </c>
      <c r="AW207" s="13" t="s">
        <v>36</v>
      </c>
      <c r="AX207" s="13" t="s">
        <v>75</v>
      </c>
      <c r="AY207" s="156" t="s">
        <v>133</v>
      </c>
    </row>
    <row r="208" spans="1:65" s="15" customFormat="1">
      <c r="B208" s="170"/>
      <c r="D208" s="155" t="s">
        <v>142</v>
      </c>
      <c r="E208" s="171" t="s">
        <v>3</v>
      </c>
      <c r="F208" s="172" t="s">
        <v>163</v>
      </c>
      <c r="H208" s="173">
        <v>192.67400000000001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142</v>
      </c>
      <c r="AU208" s="171" t="s">
        <v>84</v>
      </c>
      <c r="AV208" s="15" t="s">
        <v>140</v>
      </c>
      <c r="AW208" s="15" t="s">
        <v>36</v>
      </c>
      <c r="AX208" s="15" t="s">
        <v>37</v>
      </c>
      <c r="AY208" s="171" t="s">
        <v>133</v>
      </c>
    </row>
    <row r="209" spans="1:65" s="2" customFormat="1" ht="21.75" customHeight="1">
      <c r="A209" s="35"/>
      <c r="B209" s="140"/>
      <c r="C209" s="141" t="s">
        <v>546</v>
      </c>
      <c r="D209" s="141" t="s">
        <v>136</v>
      </c>
      <c r="E209" s="142" t="s">
        <v>547</v>
      </c>
      <c r="F209" s="143" t="s">
        <v>548</v>
      </c>
      <c r="G209" s="144" t="s">
        <v>342</v>
      </c>
      <c r="H209" s="145">
        <v>192.67400000000001</v>
      </c>
      <c r="I209" s="146"/>
      <c r="J209" s="147">
        <f>ROUND(I209*H209,2)</f>
        <v>0</v>
      </c>
      <c r="K209" s="143" t="s">
        <v>288</v>
      </c>
      <c r="L209" s="36"/>
      <c r="M209" s="148" t="s">
        <v>3</v>
      </c>
      <c r="N209" s="149" t="s">
        <v>46</v>
      </c>
      <c r="O209" s="56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2" t="s">
        <v>140</v>
      </c>
      <c r="AT209" s="152" t="s">
        <v>136</v>
      </c>
      <c r="AU209" s="152" t="s">
        <v>84</v>
      </c>
      <c r="AY209" s="20" t="s">
        <v>133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20" t="s">
        <v>37</v>
      </c>
      <c r="BK209" s="153">
        <f>ROUND(I209*H209,2)</f>
        <v>0</v>
      </c>
      <c r="BL209" s="20" t="s">
        <v>140</v>
      </c>
      <c r="BM209" s="152" t="s">
        <v>549</v>
      </c>
    </row>
    <row r="210" spans="1:65" s="2" customFormat="1">
      <c r="A210" s="35"/>
      <c r="B210" s="36"/>
      <c r="C210" s="35"/>
      <c r="D210" s="181" t="s">
        <v>290</v>
      </c>
      <c r="E210" s="35"/>
      <c r="F210" s="182" t="s">
        <v>550</v>
      </c>
      <c r="G210" s="35"/>
      <c r="H210" s="35"/>
      <c r="I210" s="183"/>
      <c r="J210" s="35"/>
      <c r="K210" s="35"/>
      <c r="L210" s="36"/>
      <c r="M210" s="184"/>
      <c r="N210" s="185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20" t="s">
        <v>290</v>
      </c>
      <c r="AU210" s="20" t="s">
        <v>84</v>
      </c>
    </row>
    <row r="211" spans="1:65" s="13" customFormat="1">
      <c r="B211" s="154"/>
      <c r="D211" s="155" t="s">
        <v>142</v>
      </c>
      <c r="E211" s="156" t="s">
        <v>3</v>
      </c>
      <c r="F211" s="157" t="s">
        <v>551</v>
      </c>
      <c r="H211" s="158">
        <v>192.67400000000001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142</v>
      </c>
      <c r="AU211" s="156" t="s">
        <v>84</v>
      </c>
      <c r="AV211" s="13" t="s">
        <v>84</v>
      </c>
      <c r="AW211" s="13" t="s">
        <v>36</v>
      </c>
      <c r="AX211" s="13" t="s">
        <v>37</v>
      </c>
      <c r="AY211" s="156" t="s">
        <v>133</v>
      </c>
    </row>
    <row r="212" spans="1:65" s="2" customFormat="1" ht="24.2" customHeight="1">
      <c r="A212" s="35"/>
      <c r="B212" s="140"/>
      <c r="C212" s="141" t="s">
        <v>552</v>
      </c>
      <c r="D212" s="141" t="s">
        <v>136</v>
      </c>
      <c r="E212" s="142" t="s">
        <v>553</v>
      </c>
      <c r="F212" s="143" t="s">
        <v>554</v>
      </c>
      <c r="G212" s="144" t="s">
        <v>342</v>
      </c>
      <c r="H212" s="145">
        <v>1348.7180000000001</v>
      </c>
      <c r="I212" s="146"/>
      <c r="J212" s="147">
        <f>ROUND(I212*H212,2)</f>
        <v>0</v>
      </c>
      <c r="K212" s="143" t="s">
        <v>288</v>
      </c>
      <c r="L212" s="36"/>
      <c r="M212" s="148" t="s">
        <v>3</v>
      </c>
      <c r="N212" s="149" t="s">
        <v>46</v>
      </c>
      <c r="O212" s="56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2" t="s">
        <v>140</v>
      </c>
      <c r="AT212" s="152" t="s">
        <v>136</v>
      </c>
      <c r="AU212" s="152" t="s">
        <v>84</v>
      </c>
      <c r="AY212" s="20" t="s">
        <v>133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20" t="s">
        <v>37</v>
      </c>
      <c r="BK212" s="153">
        <f>ROUND(I212*H212,2)</f>
        <v>0</v>
      </c>
      <c r="BL212" s="20" t="s">
        <v>140</v>
      </c>
      <c r="BM212" s="152" t="s">
        <v>555</v>
      </c>
    </row>
    <row r="213" spans="1:65" s="2" customFormat="1">
      <c r="A213" s="35"/>
      <c r="B213" s="36"/>
      <c r="C213" s="35"/>
      <c r="D213" s="181" t="s">
        <v>290</v>
      </c>
      <c r="E213" s="35"/>
      <c r="F213" s="182" t="s">
        <v>556</v>
      </c>
      <c r="G213" s="35"/>
      <c r="H213" s="35"/>
      <c r="I213" s="183"/>
      <c r="J213" s="35"/>
      <c r="K213" s="35"/>
      <c r="L213" s="36"/>
      <c r="M213" s="184"/>
      <c r="N213" s="185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290</v>
      </c>
      <c r="AU213" s="20" t="s">
        <v>84</v>
      </c>
    </row>
    <row r="214" spans="1:65" s="13" customFormat="1">
      <c r="B214" s="154"/>
      <c r="D214" s="155" t="s">
        <v>142</v>
      </c>
      <c r="E214" s="156" t="s">
        <v>3</v>
      </c>
      <c r="F214" s="157" t="s">
        <v>557</v>
      </c>
      <c r="H214" s="158">
        <v>1348.7180000000001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142</v>
      </c>
      <c r="AU214" s="156" t="s">
        <v>84</v>
      </c>
      <c r="AV214" s="13" t="s">
        <v>84</v>
      </c>
      <c r="AW214" s="13" t="s">
        <v>36</v>
      </c>
      <c r="AX214" s="13" t="s">
        <v>75</v>
      </c>
      <c r="AY214" s="156" t="s">
        <v>133</v>
      </c>
    </row>
    <row r="215" spans="1:65" s="15" customFormat="1">
      <c r="B215" s="170"/>
      <c r="D215" s="155" t="s">
        <v>142</v>
      </c>
      <c r="E215" s="171" t="s">
        <v>3</v>
      </c>
      <c r="F215" s="172" t="s">
        <v>163</v>
      </c>
      <c r="H215" s="173">
        <v>1348.7180000000001</v>
      </c>
      <c r="I215" s="174"/>
      <c r="L215" s="170"/>
      <c r="M215" s="175"/>
      <c r="N215" s="176"/>
      <c r="O215" s="176"/>
      <c r="P215" s="176"/>
      <c r="Q215" s="176"/>
      <c r="R215" s="176"/>
      <c r="S215" s="176"/>
      <c r="T215" s="177"/>
      <c r="AT215" s="171" t="s">
        <v>142</v>
      </c>
      <c r="AU215" s="171" t="s">
        <v>84</v>
      </c>
      <c r="AV215" s="15" t="s">
        <v>140</v>
      </c>
      <c r="AW215" s="15" t="s">
        <v>36</v>
      </c>
      <c r="AX215" s="15" t="s">
        <v>37</v>
      </c>
      <c r="AY215" s="171" t="s">
        <v>133</v>
      </c>
    </row>
    <row r="216" spans="1:65" s="2" customFormat="1" ht="16.5" customHeight="1">
      <c r="A216" s="35"/>
      <c r="B216" s="140"/>
      <c r="C216" s="141" t="s">
        <v>558</v>
      </c>
      <c r="D216" s="141" t="s">
        <v>136</v>
      </c>
      <c r="E216" s="142" t="s">
        <v>559</v>
      </c>
      <c r="F216" s="143" t="s">
        <v>560</v>
      </c>
      <c r="G216" s="144" t="s">
        <v>342</v>
      </c>
      <c r="H216" s="145">
        <v>192.67400000000001</v>
      </c>
      <c r="I216" s="146"/>
      <c r="J216" s="147">
        <f>ROUND(I216*H216,2)</f>
        <v>0</v>
      </c>
      <c r="K216" s="143" t="s">
        <v>3</v>
      </c>
      <c r="L216" s="36"/>
      <c r="M216" s="148" t="s">
        <v>3</v>
      </c>
      <c r="N216" s="149" t="s">
        <v>46</v>
      </c>
      <c r="O216" s="56"/>
      <c r="P216" s="150">
        <f>O216*H216</f>
        <v>0</v>
      </c>
      <c r="Q216" s="150">
        <v>0</v>
      </c>
      <c r="R216" s="150">
        <f>Q216*H216</f>
        <v>0</v>
      </c>
      <c r="S216" s="150">
        <v>0</v>
      </c>
      <c r="T216" s="15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2" t="s">
        <v>140</v>
      </c>
      <c r="AT216" s="152" t="s">
        <v>136</v>
      </c>
      <c r="AU216" s="152" t="s">
        <v>84</v>
      </c>
      <c r="AY216" s="20" t="s">
        <v>133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20" t="s">
        <v>37</v>
      </c>
      <c r="BK216" s="153">
        <f>ROUND(I216*H216,2)</f>
        <v>0</v>
      </c>
      <c r="BL216" s="20" t="s">
        <v>140</v>
      </c>
      <c r="BM216" s="152" t="s">
        <v>561</v>
      </c>
    </row>
    <row r="217" spans="1:65" s="13" customFormat="1">
      <c r="B217" s="154"/>
      <c r="D217" s="155" t="s">
        <v>142</v>
      </c>
      <c r="E217" s="156" t="s">
        <v>3</v>
      </c>
      <c r="F217" s="157" t="s">
        <v>551</v>
      </c>
      <c r="H217" s="158">
        <v>192.67400000000001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142</v>
      </c>
      <c r="AU217" s="156" t="s">
        <v>84</v>
      </c>
      <c r="AV217" s="13" t="s">
        <v>84</v>
      </c>
      <c r="AW217" s="13" t="s">
        <v>36</v>
      </c>
      <c r="AX217" s="13" t="s">
        <v>37</v>
      </c>
      <c r="AY217" s="156" t="s">
        <v>133</v>
      </c>
    </row>
    <row r="218" spans="1:65" s="12" customFormat="1" ht="22.9" customHeight="1">
      <c r="B218" s="127"/>
      <c r="D218" s="128" t="s">
        <v>74</v>
      </c>
      <c r="E218" s="138" t="s">
        <v>140</v>
      </c>
      <c r="F218" s="138" t="s">
        <v>562</v>
      </c>
      <c r="I218" s="130"/>
      <c r="J218" s="139">
        <f>BK218</f>
        <v>0</v>
      </c>
      <c r="L218" s="127"/>
      <c r="M218" s="132"/>
      <c r="N218" s="133"/>
      <c r="O218" s="133"/>
      <c r="P218" s="134">
        <f>SUM(P219:P256)</f>
        <v>0</v>
      </c>
      <c r="Q218" s="133"/>
      <c r="R218" s="134">
        <f>SUM(R219:R256)</f>
        <v>71.583038579999979</v>
      </c>
      <c r="S218" s="133"/>
      <c r="T218" s="135">
        <f>SUM(T219:T256)</f>
        <v>0</v>
      </c>
      <c r="AR218" s="128" t="s">
        <v>37</v>
      </c>
      <c r="AT218" s="136" t="s">
        <v>74</v>
      </c>
      <c r="AU218" s="136" t="s">
        <v>37</v>
      </c>
      <c r="AY218" s="128" t="s">
        <v>133</v>
      </c>
      <c r="BK218" s="137">
        <f>SUM(BK219:BK256)</f>
        <v>0</v>
      </c>
    </row>
    <row r="219" spans="1:65" s="2" customFormat="1" ht="16.5" customHeight="1">
      <c r="A219" s="35"/>
      <c r="B219" s="140"/>
      <c r="C219" s="141" t="s">
        <v>563</v>
      </c>
      <c r="D219" s="141" t="s">
        <v>136</v>
      </c>
      <c r="E219" s="142" t="s">
        <v>564</v>
      </c>
      <c r="F219" s="143" t="s">
        <v>565</v>
      </c>
      <c r="G219" s="144" t="s">
        <v>295</v>
      </c>
      <c r="H219" s="145">
        <v>35.326999999999998</v>
      </c>
      <c r="I219" s="146"/>
      <c r="J219" s="147">
        <f>ROUND(I219*H219,2)</f>
        <v>0</v>
      </c>
      <c r="K219" s="143" t="s">
        <v>288</v>
      </c>
      <c r="L219" s="36"/>
      <c r="M219" s="148" t="s">
        <v>3</v>
      </c>
      <c r="N219" s="149" t="s">
        <v>46</v>
      </c>
      <c r="O219" s="56"/>
      <c r="P219" s="150">
        <f>O219*H219</f>
        <v>0</v>
      </c>
      <c r="Q219" s="150">
        <v>0</v>
      </c>
      <c r="R219" s="150">
        <f>Q219*H219</f>
        <v>0</v>
      </c>
      <c r="S219" s="150">
        <v>0</v>
      </c>
      <c r="T219" s="15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2" t="s">
        <v>140</v>
      </c>
      <c r="AT219" s="152" t="s">
        <v>136</v>
      </c>
      <c r="AU219" s="152" t="s">
        <v>84</v>
      </c>
      <c r="AY219" s="20" t="s">
        <v>133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20" t="s">
        <v>37</v>
      </c>
      <c r="BK219" s="153">
        <f>ROUND(I219*H219,2)</f>
        <v>0</v>
      </c>
      <c r="BL219" s="20" t="s">
        <v>140</v>
      </c>
      <c r="BM219" s="152" t="s">
        <v>566</v>
      </c>
    </row>
    <row r="220" spans="1:65" s="2" customFormat="1">
      <c r="A220" s="35"/>
      <c r="B220" s="36"/>
      <c r="C220" s="35"/>
      <c r="D220" s="181" t="s">
        <v>290</v>
      </c>
      <c r="E220" s="35"/>
      <c r="F220" s="182" t="s">
        <v>567</v>
      </c>
      <c r="G220" s="35"/>
      <c r="H220" s="35"/>
      <c r="I220" s="183"/>
      <c r="J220" s="35"/>
      <c r="K220" s="35"/>
      <c r="L220" s="36"/>
      <c r="M220" s="184"/>
      <c r="N220" s="185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20" t="s">
        <v>290</v>
      </c>
      <c r="AU220" s="20" t="s">
        <v>84</v>
      </c>
    </row>
    <row r="221" spans="1:65" s="13" customFormat="1">
      <c r="B221" s="154"/>
      <c r="D221" s="155" t="s">
        <v>142</v>
      </c>
      <c r="E221" s="156" t="s">
        <v>3</v>
      </c>
      <c r="F221" s="157" t="s">
        <v>568</v>
      </c>
      <c r="H221" s="158">
        <v>31.738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142</v>
      </c>
      <c r="AU221" s="156" t="s">
        <v>84</v>
      </c>
      <c r="AV221" s="13" t="s">
        <v>84</v>
      </c>
      <c r="AW221" s="13" t="s">
        <v>36</v>
      </c>
      <c r="AX221" s="13" t="s">
        <v>75</v>
      </c>
      <c r="AY221" s="156" t="s">
        <v>133</v>
      </c>
    </row>
    <row r="222" spans="1:65" s="13" customFormat="1">
      <c r="B222" s="154"/>
      <c r="D222" s="155" t="s">
        <v>142</v>
      </c>
      <c r="E222" s="156" t="s">
        <v>3</v>
      </c>
      <c r="F222" s="157" t="s">
        <v>569</v>
      </c>
      <c r="H222" s="158">
        <v>1.6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142</v>
      </c>
      <c r="AU222" s="156" t="s">
        <v>84</v>
      </c>
      <c r="AV222" s="13" t="s">
        <v>84</v>
      </c>
      <c r="AW222" s="13" t="s">
        <v>36</v>
      </c>
      <c r="AX222" s="13" t="s">
        <v>75</v>
      </c>
      <c r="AY222" s="156" t="s">
        <v>133</v>
      </c>
    </row>
    <row r="223" spans="1:65" s="13" customFormat="1">
      <c r="B223" s="154"/>
      <c r="D223" s="155" t="s">
        <v>142</v>
      </c>
      <c r="E223" s="156" t="s">
        <v>3</v>
      </c>
      <c r="F223" s="157" t="s">
        <v>570</v>
      </c>
      <c r="H223" s="158">
        <v>0.9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142</v>
      </c>
      <c r="AU223" s="156" t="s">
        <v>84</v>
      </c>
      <c r="AV223" s="13" t="s">
        <v>84</v>
      </c>
      <c r="AW223" s="13" t="s">
        <v>36</v>
      </c>
      <c r="AX223" s="13" t="s">
        <v>75</v>
      </c>
      <c r="AY223" s="156" t="s">
        <v>133</v>
      </c>
    </row>
    <row r="224" spans="1:65" s="13" customFormat="1">
      <c r="B224" s="154"/>
      <c r="D224" s="155" t="s">
        <v>142</v>
      </c>
      <c r="E224" s="156" t="s">
        <v>3</v>
      </c>
      <c r="F224" s="157" t="s">
        <v>571</v>
      </c>
      <c r="H224" s="158">
        <v>1.089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142</v>
      </c>
      <c r="AU224" s="156" t="s">
        <v>84</v>
      </c>
      <c r="AV224" s="13" t="s">
        <v>84</v>
      </c>
      <c r="AW224" s="13" t="s">
        <v>36</v>
      </c>
      <c r="AX224" s="13" t="s">
        <v>75</v>
      </c>
      <c r="AY224" s="156" t="s">
        <v>133</v>
      </c>
    </row>
    <row r="225" spans="1:65" s="15" customFormat="1">
      <c r="B225" s="170"/>
      <c r="D225" s="155" t="s">
        <v>142</v>
      </c>
      <c r="E225" s="171" t="s">
        <v>3</v>
      </c>
      <c r="F225" s="172" t="s">
        <v>163</v>
      </c>
      <c r="H225" s="173">
        <v>35.326999999999998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142</v>
      </c>
      <c r="AU225" s="171" t="s">
        <v>84</v>
      </c>
      <c r="AV225" s="15" t="s">
        <v>140</v>
      </c>
      <c r="AW225" s="15" t="s">
        <v>36</v>
      </c>
      <c r="AX225" s="15" t="s">
        <v>37</v>
      </c>
      <c r="AY225" s="171" t="s">
        <v>133</v>
      </c>
    </row>
    <row r="226" spans="1:65" s="2" customFormat="1" ht="24.2" customHeight="1">
      <c r="A226" s="35"/>
      <c r="B226" s="140"/>
      <c r="C226" s="141" t="s">
        <v>572</v>
      </c>
      <c r="D226" s="141" t="s">
        <v>136</v>
      </c>
      <c r="E226" s="142" t="s">
        <v>573</v>
      </c>
      <c r="F226" s="143" t="s">
        <v>574</v>
      </c>
      <c r="G226" s="144" t="s">
        <v>295</v>
      </c>
      <c r="H226" s="145">
        <v>35.326999999999998</v>
      </c>
      <c r="I226" s="146"/>
      <c r="J226" s="147">
        <f>ROUND(I226*H226,2)</f>
        <v>0</v>
      </c>
      <c r="K226" s="143" t="s">
        <v>288</v>
      </c>
      <c r="L226" s="36"/>
      <c r="M226" s="148" t="s">
        <v>3</v>
      </c>
      <c r="N226" s="149" t="s">
        <v>46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140</v>
      </c>
      <c r="AT226" s="152" t="s">
        <v>136</v>
      </c>
      <c r="AU226" s="152" t="s">
        <v>84</v>
      </c>
      <c r="AY226" s="20" t="s">
        <v>133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37</v>
      </c>
      <c r="BK226" s="153">
        <f>ROUND(I226*H226,2)</f>
        <v>0</v>
      </c>
      <c r="BL226" s="20" t="s">
        <v>140</v>
      </c>
      <c r="BM226" s="152" t="s">
        <v>575</v>
      </c>
    </row>
    <row r="227" spans="1:65" s="2" customFormat="1">
      <c r="A227" s="35"/>
      <c r="B227" s="36"/>
      <c r="C227" s="35"/>
      <c r="D227" s="181" t="s">
        <v>290</v>
      </c>
      <c r="E227" s="35"/>
      <c r="F227" s="182" t="s">
        <v>576</v>
      </c>
      <c r="G227" s="35"/>
      <c r="H227" s="35"/>
      <c r="I227" s="183"/>
      <c r="J227" s="35"/>
      <c r="K227" s="35"/>
      <c r="L227" s="36"/>
      <c r="M227" s="184"/>
      <c r="N227" s="185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290</v>
      </c>
      <c r="AU227" s="20" t="s">
        <v>84</v>
      </c>
    </row>
    <row r="228" spans="1:65" s="13" customFormat="1">
      <c r="B228" s="154"/>
      <c r="D228" s="155" t="s">
        <v>142</v>
      </c>
      <c r="E228" s="156" t="s">
        <v>3</v>
      </c>
      <c r="F228" s="157" t="s">
        <v>577</v>
      </c>
      <c r="H228" s="158">
        <v>35.326999999999998</v>
      </c>
      <c r="I228" s="159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142</v>
      </c>
      <c r="AU228" s="156" t="s">
        <v>84</v>
      </c>
      <c r="AV228" s="13" t="s">
        <v>84</v>
      </c>
      <c r="AW228" s="13" t="s">
        <v>36</v>
      </c>
      <c r="AX228" s="13" t="s">
        <v>37</v>
      </c>
      <c r="AY228" s="156" t="s">
        <v>133</v>
      </c>
    </row>
    <row r="229" spans="1:65" s="2" customFormat="1" ht="37.9" customHeight="1">
      <c r="A229" s="35"/>
      <c r="B229" s="140"/>
      <c r="C229" s="141" t="s">
        <v>578</v>
      </c>
      <c r="D229" s="141" t="s">
        <v>136</v>
      </c>
      <c r="E229" s="142" t="s">
        <v>514</v>
      </c>
      <c r="F229" s="143" t="s">
        <v>515</v>
      </c>
      <c r="G229" s="144" t="s">
        <v>295</v>
      </c>
      <c r="H229" s="145">
        <v>35.326999999999998</v>
      </c>
      <c r="I229" s="146"/>
      <c r="J229" s="147">
        <f>ROUND(I229*H229,2)</f>
        <v>0</v>
      </c>
      <c r="K229" s="143" t="s">
        <v>288</v>
      </c>
      <c r="L229" s="36"/>
      <c r="M229" s="148" t="s">
        <v>3</v>
      </c>
      <c r="N229" s="149" t="s">
        <v>46</v>
      </c>
      <c r="O229" s="56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140</v>
      </c>
      <c r="AT229" s="152" t="s">
        <v>136</v>
      </c>
      <c r="AU229" s="152" t="s">
        <v>84</v>
      </c>
      <c r="AY229" s="20" t="s">
        <v>133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20" t="s">
        <v>37</v>
      </c>
      <c r="BK229" s="153">
        <f>ROUND(I229*H229,2)</f>
        <v>0</v>
      </c>
      <c r="BL229" s="20" t="s">
        <v>140</v>
      </c>
      <c r="BM229" s="152" t="s">
        <v>579</v>
      </c>
    </row>
    <row r="230" spans="1:65" s="2" customFormat="1">
      <c r="A230" s="35"/>
      <c r="B230" s="36"/>
      <c r="C230" s="35"/>
      <c r="D230" s="181" t="s">
        <v>290</v>
      </c>
      <c r="E230" s="35"/>
      <c r="F230" s="182" t="s">
        <v>517</v>
      </c>
      <c r="G230" s="35"/>
      <c r="H230" s="35"/>
      <c r="I230" s="183"/>
      <c r="J230" s="35"/>
      <c r="K230" s="35"/>
      <c r="L230" s="36"/>
      <c r="M230" s="184"/>
      <c r="N230" s="185"/>
      <c r="O230" s="56"/>
      <c r="P230" s="56"/>
      <c r="Q230" s="56"/>
      <c r="R230" s="56"/>
      <c r="S230" s="56"/>
      <c r="T230" s="5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20" t="s">
        <v>290</v>
      </c>
      <c r="AU230" s="20" t="s">
        <v>84</v>
      </c>
    </row>
    <row r="231" spans="1:65" s="13" customFormat="1">
      <c r="B231" s="154"/>
      <c r="D231" s="155" t="s">
        <v>142</v>
      </c>
      <c r="E231" s="156" t="s">
        <v>3</v>
      </c>
      <c r="F231" s="157" t="s">
        <v>577</v>
      </c>
      <c r="H231" s="158">
        <v>35.326999999999998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142</v>
      </c>
      <c r="AU231" s="156" t="s">
        <v>84</v>
      </c>
      <c r="AV231" s="13" t="s">
        <v>84</v>
      </c>
      <c r="AW231" s="13" t="s">
        <v>36</v>
      </c>
      <c r="AX231" s="13" t="s">
        <v>37</v>
      </c>
      <c r="AY231" s="156" t="s">
        <v>133</v>
      </c>
    </row>
    <row r="232" spans="1:65" s="2" customFormat="1" ht="24.2" customHeight="1">
      <c r="A232" s="35"/>
      <c r="B232" s="140"/>
      <c r="C232" s="141" t="s">
        <v>580</v>
      </c>
      <c r="D232" s="141" t="s">
        <v>136</v>
      </c>
      <c r="E232" s="142" t="s">
        <v>581</v>
      </c>
      <c r="F232" s="143" t="s">
        <v>582</v>
      </c>
      <c r="G232" s="144" t="s">
        <v>295</v>
      </c>
      <c r="H232" s="145">
        <v>28.978999999999999</v>
      </c>
      <c r="I232" s="146"/>
      <c r="J232" s="147">
        <f>ROUND(I232*H232,2)</f>
        <v>0</v>
      </c>
      <c r="K232" s="143" t="s">
        <v>288</v>
      </c>
      <c r="L232" s="36"/>
      <c r="M232" s="148" t="s">
        <v>3</v>
      </c>
      <c r="N232" s="149" t="s">
        <v>46</v>
      </c>
      <c r="O232" s="56"/>
      <c r="P232" s="150">
        <f>O232*H232</f>
        <v>0</v>
      </c>
      <c r="Q232" s="150">
        <v>2.3010199999999998</v>
      </c>
      <c r="R232" s="150">
        <f>Q232*H232</f>
        <v>66.681258579999991</v>
      </c>
      <c r="S232" s="150">
        <v>0</v>
      </c>
      <c r="T232" s="15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2" t="s">
        <v>140</v>
      </c>
      <c r="AT232" s="152" t="s">
        <v>136</v>
      </c>
      <c r="AU232" s="152" t="s">
        <v>84</v>
      </c>
      <c r="AY232" s="20" t="s">
        <v>133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20" t="s">
        <v>37</v>
      </c>
      <c r="BK232" s="153">
        <f>ROUND(I232*H232,2)</f>
        <v>0</v>
      </c>
      <c r="BL232" s="20" t="s">
        <v>140</v>
      </c>
      <c r="BM232" s="152" t="s">
        <v>583</v>
      </c>
    </row>
    <row r="233" spans="1:65" s="2" customFormat="1">
      <c r="A233" s="35"/>
      <c r="B233" s="36"/>
      <c r="C233" s="35"/>
      <c r="D233" s="181" t="s">
        <v>290</v>
      </c>
      <c r="E233" s="35"/>
      <c r="F233" s="182" t="s">
        <v>584</v>
      </c>
      <c r="G233" s="35"/>
      <c r="H233" s="35"/>
      <c r="I233" s="183"/>
      <c r="J233" s="35"/>
      <c r="K233" s="35"/>
      <c r="L233" s="36"/>
      <c r="M233" s="184"/>
      <c r="N233" s="185"/>
      <c r="O233" s="56"/>
      <c r="P233" s="56"/>
      <c r="Q233" s="56"/>
      <c r="R233" s="56"/>
      <c r="S233" s="56"/>
      <c r="T233" s="57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20" t="s">
        <v>290</v>
      </c>
      <c r="AU233" s="20" t="s">
        <v>84</v>
      </c>
    </row>
    <row r="234" spans="1:65" s="15" customFormat="1">
      <c r="B234" s="170"/>
      <c r="D234" s="155" t="s">
        <v>142</v>
      </c>
      <c r="E234" s="171" t="s">
        <v>3</v>
      </c>
      <c r="F234" s="172" t="s">
        <v>163</v>
      </c>
      <c r="H234" s="173">
        <v>28.978999999999999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142</v>
      </c>
      <c r="AU234" s="171" t="s">
        <v>84</v>
      </c>
      <c r="AV234" s="15" t="s">
        <v>140</v>
      </c>
      <c r="AW234" s="15" t="s">
        <v>36</v>
      </c>
      <c r="AX234" s="15" t="s">
        <v>75</v>
      </c>
      <c r="AY234" s="171" t="s">
        <v>133</v>
      </c>
    </row>
    <row r="235" spans="1:65" s="2" customFormat="1" ht="21.75" customHeight="1">
      <c r="A235" s="35"/>
      <c r="B235" s="140"/>
      <c r="C235" s="141" t="s">
        <v>585</v>
      </c>
      <c r="D235" s="141" t="s">
        <v>136</v>
      </c>
      <c r="E235" s="142" t="s">
        <v>586</v>
      </c>
      <c r="F235" s="143" t="s">
        <v>587</v>
      </c>
      <c r="G235" s="144" t="s">
        <v>237</v>
      </c>
      <c r="H235" s="145">
        <v>182</v>
      </c>
      <c r="I235" s="146"/>
      <c r="J235" s="147">
        <f>ROUND(I235*H235,2)</f>
        <v>0</v>
      </c>
      <c r="K235" s="143" t="s">
        <v>288</v>
      </c>
      <c r="L235" s="36"/>
      <c r="M235" s="148" t="s">
        <v>3</v>
      </c>
      <c r="N235" s="149" t="s">
        <v>46</v>
      </c>
      <c r="O235" s="56"/>
      <c r="P235" s="150">
        <f>O235*H235</f>
        <v>0</v>
      </c>
      <c r="Q235" s="150">
        <v>1.65E-3</v>
      </c>
      <c r="R235" s="150">
        <f>Q235*H235</f>
        <v>0.30030000000000001</v>
      </c>
      <c r="S235" s="150">
        <v>0</v>
      </c>
      <c r="T235" s="15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2" t="s">
        <v>140</v>
      </c>
      <c r="AT235" s="152" t="s">
        <v>136</v>
      </c>
      <c r="AU235" s="152" t="s">
        <v>84</v>
      </c>
      <c r="AY235" s="20" t="s">
        <v>133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20" t="s">
        <v>37</v>
      </c>
      <c r="BK235" s="153">
        <f>ROUND(I235*H235,2)</f>
        <v>0</v>
      </c>
      <c r="BL235" s="20" t="s">
        <v>140</v>
      </c>
      <c r="BM235" s="152" t="s">
        <v>588</v>
      </c>
    </row>
    <row r="236" spans="1:65" s="2" customFormat="1">
      <c r="A236" s="35"/>
      <c r="B236" s="36"/>
      <c r="C236" s="35"/>
      <c r="D236" s="181" t="s">
        <v>290</v>
      </c>
      <c r="E236" s="35"/>
      <c r="F236" s="182" t="s">
        <v>589</v>
      </c>
      <c r="G236" s="35"/>
      <c r="H236" s="35"/>
      <c r="I236" s="183"/>
      <c r="J236" s="35"/>
      <c r="K236" s="35"/>
      <c r="L236" s="36"/>
      <c r="M236" s="184"/>
      <c r="N236" s="185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20" t="s">
        <v>290</v>
      </c>
      <c r="AU236" s="20" t="s">
        <v>84</v>
      </c>
    </row>
    <row r="237" spans="1:65" s="14" customFormat="1">
      <c r="B237" s="163"/>
      <c r="D237" s="155" t="s">
        <v>142</v>
      </c>
      <c r="E237" s="164" t="s">
        <v>3</v>
      </c>
      <c r="F237" s="165" t="s">
        <v>590</v>
      </c>
      <c r="H237" s="164" t="s">
        <v>3</v>
      </c>
      <c r="I237" s="166"/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142</v>
      </c>
      <c r="AU237" s="164" t="s">
        <v>84</v>
      </c>
      <c r="AV237" s="14" t="s">
        <v>37</v>
      </c>
      <c r="AW237" s="14" t="s">
        <v>36</v>
      </c>
      <c r="AX237" s="14" t="s">
        <v>75</v>
      </c>
      <c r="AY237" s="164" t="s">
        <v>133</v>
      </c>
    </row>
    <row r="238" spans="1:65" s="14" customFormat="1">
      <c r="B238" s="163"/>
      <c r="D238" s="155" t="s">
        <v>142</v>
      </c>
      <c r="E238" s="164" t="s">
        <v>3</v>
      </c>
      <c r="F238" s="165" t="s">
        <v>591</v>
      </c>
      <c r="H238" s="164" t="s">
        <v>3</v>
      </c>
      <c r="I238" s="166"/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142</v>
      </c>
      <c r="AU238" s="164" t="s">
        <v>84</v>
      </c>
      <c r="AV238" s="14" t="s">
        <v>37</v>
      </c>
      <c r="AW238" s="14" t="s">
        <v>36</v>
      </c>
      <c r="AX238" s="14" t="s">
        <v>75</v>
      </c>
      <c r="AY238" s="164" t="s">
        <v>133</v>
      </c>
    </row>
    <row r="239" spans="1:65" s="13" customFormat="1">
      <c r="B239" s="154"/>
      <c r="D239" s="155" t="s">
        <v>142</v>
      </c>
      <c r="E239" s="156" t="s">
        <v>3</v>
      </c>
      <c r="F239" s="157" t="s">
        <v>592</v>
      </c>
      <c r="H239" s="158">
        <v>182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142</v>
      </c>
      <c r="AU239" s="156" t="s">
        <v>84</v>
      </c>
      <c r="AV239" s="13" t="s">
        <v>84</v>
      </c>
      <c r="AW239" s="13" t="s">
        <v>36</v>
      </c>
      <c r="AX239" s="13" t="s">
        <v>37</v>
      </c>
      <c r="AY239" s="156" t="s">
        <v>133</v>
      </c>
    </row>
    <row r="240" spans="1:65" s="2" customFormat="1" ht="16.5" customHeight="1">
      <c r="A240" s="35"/>
      <c r="B240" s="140"/>
      <c r="C240" s="186" t="s">
        <v>593</v>
      </c>
      <c r="D240" s="186" t="s">
        <v>292</v>
      </c>
      <c r="E240" s="187" t="s">
        <v>594</v>
      </c>
      <c r="F240" s="188" t="s">
        <v>595</v>
      </c>
      <c r="G240" s="189" t="s">
        <v>237</v>
      </c>
      <c r="H240" s="190">
        <v>183.82</v>
      </c>
      <c r="I240" s="191"/>
      <c r="J240" s="192">
        <f>ROUND(I240*H240,2)</f>
        <v>0</v>
      </c>
      <c r="K240" s="188" t="s">
        <v>3</v>
      </c>
      <c r="L240" s="193"/>
      <c r="M240" s="194" t="s">
        <v>3</v>
      </c>
      <c r="N240" s="195" t="s">
        <v>46</v>
      </c>
      <c r="O240" s="56"/>
      <c r="P240" s="150">
        <f>O240*H240</f>
        <v>0</v>
      </c>
      <c r="Q240" s="150">
        <v>0.02</v>
      </c>
      <c r="R240" s="150">
        <f>Q240*H240</f>
        <v>3.6764000000000001</v>
      </c>
      <c r="S240" s="150">
        <v>0</v>
      </c>
      <c r="T240" s="15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52" t="s">
        <v>172</v>
      </c>
      <c r="AT240" s="152" t="s">
        <v>292</v>
      </c>
      <c r="AU240" s="152" t="s">
        <v>84</v>
      </c>
      <c r="AY240" s="20" t="s">
        <v>133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20" t="s">
        <v>37</v>
      </c>
      <c r="BK240" s="153">
        <f>ROUND(I240*H240,2)</f>
        <v>0</v>
      </c>
      <c r="BL240" s="20" t="s">
        <v>140</v>
      </c>
      <c r="BM240" s="152" t="s">
        <v>596</v>
      </c>
    </row>
    <row r="241" spans="1:65" s="13" customFormat="1">
      <c r="B241" s="154"/>
      <c r="D241" s="155" t="s">
        <v>142</v>
      </c>
      <c r="E241" s="156" t="s">
        <v>3</v>
      </c>
      <c r="F241" s="157" t="s">
        <v>597</v>
      </c>
      <c r="H241" s="158">
        <v>183.82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142</v>
      </c>
      <c r="AU241" s="156" t="s">
        <v>84</v>
      </c>
      <c r="AV241" s="13" t="s">
        <v>84</v>
      </c>
      <c r="AW241" s="13" t="s">
        <v>36</v>
      </c>
      <c r="AX241" s="13" t="s">
        <v>75</v>
      </c>
      <c r="AY241" s="156" t="s">
        <v>133</v>
      </c>
    </row>
    <row r="242" spans="1:65" s="15" customFormat="1">
      <c r="B242" s="170"/>
      <c r="D242" s="155" t="s">
        <v>142</v>
      </c>
      <c r="E242" s="171" t="s">
        <v>3</v>
      </c>
      <c r="F242" s="172" t="s">
        <v>163</v>
      </c>
      <c r="H242" s="173">
        <v>183.82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142</v>
      </c>
      <c r="AU242" s="171" t="s">
        <v>84</v>
      </c>
      <c r="AV242" s="15" t="s">
        <v>140</v>
      </c>
      <c r="AW242" s="15" t="s">
        <v>36</v>
      </c>
      <c r="AX242" s="15" t="s">
        <v>37</v>
      </c>
      <c r="AY242" s="171" t="s">
        <v>133</v>
      </c>
    </row>
    <row r="243" spans="1:65" s="2" customFormat="1" ht="16.5" customHeight="1">
      <c r="A243" s="35"/>
      <c r="B243" s="140"/>
      <c r="C243" s="141" t="s">
        <v>598</v>
      </c>
      <c r="D243" s="141" t="s">
        <v>136</v>
      </c>
      <c r="E243" s="142" t="s">
        <v>599</v>
      </c>
      <c r="F243" s="143" t="s">
        <v>600</v>
      </c>
      <c r="G243" s="144" t="s">
        <v>237</v>
      </c>
      <c r="H243" s="145">
        <v>9</v>
      </c>
      <c r="I243" s="146"/>
      <c r="J243" s="147">
        <f>ROUND(I243*H243,2)</f>
        <v>0</v>
      </c>
      <c r="K243" s="143" t="s">
        <v>288</v>
      </c>
      <c r="L243" s="36"/>
      <c r="M243" s="148" t="s">
        <v>3</v>
      </c>
      <c r="N243" s="149" t="s">
        <v>46</v>
      </c>
      <c r="O243" s="56"/>
      <c r="P243" s="150">
        <f>O243*H243</f>
        <v>0</v>
      </c>
      <c r="Q243" s="150">
        <v>6.6E-3</v>
      </c>
      <c r="R243" s="150">
        <f>Q243*H243</f>
        <v>5.9400000000000001E-2</v>
      </c>
      <c r="S243" s="150">
        <v>0</v>
      </c>
      <c r="T243" s="15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2" t="s">
        <v>140</v>
      </c>
      <c r="AT243" s="152" t="s">
        <v>136</v>
      </c>
      <c r="AU243" s="152" t="s">
        <v>84</v>
      </c>
      <c r="AY243" s="20" t="s">
        <v>133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20" t="s">
        <v>37</v>
      </c>
      <c r="BK243" s="153">
        <f>ROUND(I243*H243,2)</f>
        <v>0</v>
      </c>
      <c r="BL243" s="20" t="s">
        <v>140</v>
      </c>
      <c r="BM243" s="152" t="s">
        <v>601</v>
      </c>
    </row>
    <row r="244" spans="1:65" s="2" customFormat="1">
      <c r="A244" s="35"/>
      <c r="B244" s="36"/>
      <c r="C244" s="35"/>
      <c r="D244" s="181" t="s">
        <v>290</v>
      </c>
      <c r="E244" s="35"/>
      <c r="F244" s="182" t="s">
        <v>602</v>
      </c>
      <c r="G244" s="35"/>
      <c r="H244" s="35"/>
      <c r="I244" s="183"/>
      <c r="J244" s="35"/>
      <c r="K244" s="35"/>
      <c r="L244" s="36"/>
      <c r="M244" s="184"/>
      <c r="N244" s="185"/>
      <c r="O244" s="56"/>
      <c r="P244" s="56"/>
      <c r="Q244" s="56"/>
      <c r="R244" s="56"/>
      <c r="S244" s="56"/>
      <c r="T244" s="57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20" t="s">
        <v>290</v>
      </c>
      <c r="AU244" s="20" t="s">
        <v>84</v>
      </c>
    </row>
    <row r="245" spans="1:65" s="13" customFormat="1">
      <c r="B245" s="154"/>
      <c r="D245" s="155" t="s">
        <v>142</v>
      </c>
      <c r="E245" s="156" t="s">
        <v>3</v>
      </c>
      <c r="F245" s="157" t="s">
        <v>603</v>
      </c>
      <c r="H245" s="158">
        <v>9</v>
      </c>
      <c r="I245" s="159"/>
      <c r="L245" s="154"/>
      <c r="M245" s="160"/>
      <c r="N245" s="161"/>
      <c r="O245" s="161"/>
      <c r="P245" s="161"/>
      <c r="Q245" s="161"/>
      <c r="R245" s="161"/>
      <c r="S245" s="161"/>
      <c r="T245" s="162"/>
      <c r="AT245" s="156" t="s">
        <v>142</v>
      </c>
      <c r="AU245" s="156" t="s">
        <v>84</v>
      </c>
      <c r="AV245" s="13" t="s">
        <v>84</v>
      </c>
      <c r="AW245" s="13" t="s">
        <v>36</v>
      </c>
      <c r="AX245" s="13" t="s">
        <v>75</v>
      </c>
      <c r="AY245" s="156" t="s">
        <v>133</v>
      </c>
    </row>
    <row r="246" spans="1:65" s="2" customFormat="1" ht="16.5" customHeight="1">
      <c r="A246" s="35"/>
      <c r="B246" s="140"/>
      <c r="C246" s="186" t="s">
        <v>604</v>
      </c>
      <c r="D246" s="186" t="s">
        <v>292</v>
      </c>
      <c r="E246" s="187" t="s">
        <v>605</v>
      </c>
      <c r="F246" s="188" t="s">
        <v>606</v>
      </c>
      <c r="G246" s="189" t="s">
        <v>237</v>
      </c>
      <c r="H246" s="190">
        <v>2.02</v>
      </c>
      <c r="I246" s="191"/>
      <c r="J246" s="192">
        <f>ROUND(I246*H246,2)</f>
        <v>0</v>
      </c>
      <c r="K246" s="188" t="s">
        <v>288</v>
      </c>
      <c r="L246" s="193"/>
      <c r="M246" s="194" t="s">
        <v>3</v>
      </c>
      <c r="N246" s="195" t="s">
        <v>46</v>
      </c>
      <c r="O246" s="56"/>
      <c r="P246" s="150">
        <f>O246*H246</f>
        <v>0</v>
      </c>
      <c r="Q246" s="150">
        <v>0.04</v>
      </c>
      <c r="R246" s="150">
        <f>Q246*H246</f>
        <v>8.0799999999999997E-2</v>
      </c>
      <c r="S246" s="150">
        <v>0</v>
      </c>
      <c r="T246" s="15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2" t="s">
        <v>172</v>
      </c>
      <c r="AT246" s="152" t="s">
        <v>292</v>
      </c>
      <c r="AU246" s="152" t="s">
        <v>84</v>
      </c>
      <c r="AY246" s="20" t="s">
        <v>133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20" t="s">
        <v>37</v>
      </c>
      <c r="BK246" s="153">
        <f>ROUND(I246*H246,2)</f>
        <v>0</v>
      </c>
      <c r="BL246" s="20" t="s">
        <v>140</v>
      </c>
      <c r="BM246" s="152" t="s">
        <v>607</v>
      </c>
    </row>
    <row r="247" spans="1:65" s="13" customFormat="1">
      <c r="B247" s="154"/>
      <c r="D247" s="155" t="s">
        <v>142</v>
      </c>
      <c r="F247" s="157" t="s">
        <v>608</v>
      </c>
      <c r="H247" s="158">
        <v>2.02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142</v>
      </c>
      <c r="AU247" s="156" t="s">
        <v>84</v>
      </c>
      <c r="AV247" s="13" t="s">
        <v>84</v>
      </c>
      <c r="AW247" s="13" t="s">
        <v>4</v>
      </c>
      <c r="AX247" s="13" t="s">
        <v>37</v>
      </c>
      <c r="AY247" s="156" t="s">
        <v>133</v>
      </c>
    </row>
    <row r="248" spans="1:65" s="2" customFormat="1" ht="16.5" customHeight="1">
      <c r="A248" s="35"/>
      <c r="B248" s="140"/>
      <c r="C248" s="186" t="s">
        <v>609</v>
      </c>
      <c r="D248" s="186" t="s">
        <v>292</v>
      </c>
      <c r="E248" s="187" t="s">
        <v>610</v>
      </c>
      <c r="F248" s="188" t="s">
        <v>611</v>
      </c>
      <c r="G248" s="189" t="s">
        <v>237</v>
      </c>
      <c r="H248" s="190">
        <v>2.02</v>
      </c>
      <c r="I248" s="191"/>
      <c r="J248" s="192">
        <f>ROUND(I248*H248,2)</f>
        <v>0</v>
      </c>
      <c r="K248" s="188" t="s">
        <v>288</v>
      </c>
      <c r="L248" s="193"/>
      <c r="M248" s="194" t="s">
        <v>3</v>
      </c>
      <c r="N248" s="195" t="s">
        <v>46</v>
      </c>
      <c r="O248" s="56"/>
      <c r="P248" s="150">
        <f>O248*H248</f>
        <v>0</v>
      </c>
      <c r="Q248" s="150">
        <v>5.0999999999999997E-2</v>
      </c>
      <c r="R248" s="150">
        <f>Q248*H248</f>
        <v>0.10302</v>
      </c>
      <c r="S248" s="150">
        <v>0</v>
      </c>
      <c r="T248" s="15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52" t="s">
        <v>172</v>
      </c>
      <c r="AT248" s="152" t="s">
        <v>292</v>
      </c>
      <c r="AU248" s="152" t="s">
        <v>84</v>
      </c>
      <c r="AY248" s="20" t="s">
        <v>133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20" t="s">
        <v>37</v>
      </c>
      <c r="BK248" s="153">
        <f>ROUND(I248*H248,2)</f>
        <v>0</v>
      </c>
      <c r="BL248" s="20" t="s">
        <v>140</v>
      </c>
      <c r="BM248" s="152" t="s">
        <v>612</v>
      </c>
    </row>
    <row r="249" spans="1:65" s="13" customFormat="1">
      <c r="B249" s="154"/>
      <c r="D249" s="155" t="s">
        <v>142</v>
      </c>
      <c r="F249" s="157" t="s">
        <v>608</v>
      </c>
      <c r="H249" s="158">
        <v>2.02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142</v>
      </c>
      <c r="AU249" s="156" t="s">
        <v>84</v>
      </c>
      <c r="AV249" s="13" t="s">
        <v>84</v>
      </c>
      <c r="AW249" s="13" t="s">
        <v>4</v>
      </c>
      <c r="AX249" s="13" t="s">
        <v>37</v>
      </c>
      <c r="AY249" s="156" t="s">
        <v>133</v>
      </c>
    </row>
    <row r="250" spans="1:65" s="2" customFormat="1" ht="16.5" customHeight="1">
      <c r="A250" s="35"/>
      <c r="B250" s="140"/>
      <c r="C250" s="186" t="s">
        <v>613</v>
      </c>
      <c r="D250" s="186" t="s">
        <v>292</v>
      </c>
      <c r="E250" s="187" t="s">
        <v>614</v>
      </c>
      <c r="F250" s="188" t="s">
        <v>615</v>
      </c>
      <c r="G250" s="189" t="s">
        <v>237</v>
      </c>
      <c r="H250" s="190">
        <v>5.05</v>
      </c>
      <c r="I250" s="191"/>
      <c r="J250" s="192">
        <f>ROUND(I250*H250,2)</f>
        <v>0</v>
      </c>
      <c r="K250" s="188" t="s">
        <v>288</v>
      </c>
      <c r="L250" s="193"/>
      <c r="M250" s="194" t="s">
        <v>3</v>
      </c>
      <c r="N250" s="195" t="s">
        <v>46</v>
      </c>
      <c r="O250" s="56"/>
      <c r="P250" s="150">
        <f>O250*H250</f>
        <v>0</v>
      </c>
      <c r="Q250" s="150">
        <v>6.8000000000000005E-2</v>
      </c>
      <c r="R250" s="150">
        <f>Q250*H250</f>
        <v>0.34340000000000004</v>
      </c>
      <c r="S250" s="150">
        <v>0</v>
      </c>
      <c r="T250" s="15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2" t="s">
        <v>172</v>
      </c>
      <c r="AT250" s="152" t="s">
        <v>292</v>
      </c>
      <c r="AU250" s="152" t="s">
        <v>84</v>
      </c>
      <c r="AY250" s="20" t="s">
        <v>133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20" t="s">
        <v>37</v>
      </c>
      <c r="BK250" s="153">
        <f>ROUND(I250*H250,2)</f>
        <v>0</v>
      </c>
      <c r="BL250" s="20" t="s">
        <v>140</v>
      </c>
      <c r="BM250" s="152" t="s">
        <v>616</v>
      </c>
    </row>
    <row r="251" spans="1:65" s="13" customFormat="1">
      <c r="B251" s="154"/>
      <c r="D251" s="155" t="s">
        <v>142</v>
      </c>
      <c r="F251" s="157" t="s">
        <v>617</v>
      </c>
      <c r="H251" s="158">
        <v>5.05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142</v>
      </c>
      <c r="AU251" s="156" t="s">
        <v>84</v>
      </c>
      <c r="AV251" s="13" t="s">
        <v>84</v>
      </c>
      <c r="AW251" s="13" t="s">
        <v>4</v>
      </c>
      <c r="AX251" s="13" t="s">
        <v>37</v>
      </c>
      <c r="AY251" s="156" t="s">
        <v>133</v>
      </c>
    </row>
    <row r="252" spans="1:65" s="2" customFormat="1" ht="21.75" customHeight="1">
      <c r="A252" s="35"/>
      <c r="B252" s="140"/>
      <c r="C252" s="141" t="s">
        <v>618</v>
      </c>
      <c r="D252" s="141" t="s">
        <v>136</v>
      </c>
      <c r="E252" s="142" t="s">
        <v>619</v>
      </c>
      <c r="F252" s="143" t="s">
        <v>620</v>
      </c>
      <c r="G252" s="144" t="s">
        <v>237</v>
      </c>
      <c r="H252" s="145">
        <v>2</v>
      </c>
      <c r="I252" s="146"/>
      <c r="J252" s="147">
        <f>ROUND(I252*H252,2)</f>
        <v>0</v>
      </c>
      <c r="K252" s="143" t="s">
        <v>288</v>
      </c>
      <c r="L252" s="36"/>
      <c r="M252" s="148" t="s">
        <v>3</v>
      </c>
      <c r="N252" s="149" t="s">
        <v>46</v>
      </c>
      <c r="O252" s="56"/>
      <c r="P252" s="150">
        <f>O252*H252</f>
        <v>0</v>
      </c>
      <c r="Q252" s="150">
        <v>8.7419999999999998E-2</v>
      </c>
      <c r="R252" s="150">
        <f>Q252*H252</f>
        <v>0.17484</v>
      </c>
      <c r="S252" s="150">
        <v>0</v>
      </c>
      <c r="T252" s="15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2" t="s">
        <v>140</v>
      </c>
      <c r="AT252" s="152" t="s">
        <v>136</v>
      </c>
      <c r="AU252" s="152" t="s">
        <v>84</v>
      </c>
      <c r="AY252" s="20" t="s">
        <v>133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20" t="s">
        <v>37</v>
      </c>
      <c r="BK252" s="153">
        <f>ROUND(I252*H252,2)</f>
        <v>0</v>
      </c>
      <c r="BL252" s="20" t="s">
        <v>140</v>
      </c>
      <c r="BM252" s="152" t="s">
        <v>621</v>
      </c>
    </row>
    <row r="253" spans="1:65" s="2" customFormat="1">
      <c r="A253" s="35"/>
      <c r="B253" s="36"/>
      <c r="C253" s="35"/>
      <c r="D253" s="181" t="s">
        <v>290</v>
      </c>
      <c r="E253" s="35"/>
      <c r="F253" s="182" t="s">
        <v>622</v>
      </c>
      <c r="G253" s="35"/>
      <c r="H253" s="35"/>
      <c r="I253" s="183"/>
      <c r="J253" s="35"/>
      <c r="K253" s="35"/>
      <c r="L253" s="36"/>
      <c r="M253" s="184"/>
      <c r="N253" s="185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20" t="s">
        <v>290</v>
      </c>
      <c r="AU253" s="20" t="s">
        <v>84</v>
      </c>
    </row>
    <row r="254" spans="1:65" s="13" customFormat="1">
      <c r="B254" s="154"/>
      <c r="D254" s="155" t="s">
        <v>142</v>
      </c>
      <c r="E254" s="156" t="s">
        <v>3</v>
      </c>
      <c r="F254" s="157" t="s">
        <v>84</v>
      </c>
      <c r="H254" s="158">
        <v>2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142</v>
      </c>
      <c r="AU254" s="156" t="s">
        <v>84</v>
      </c>
      <c r="AV254" s="13" t="s">
        <v>84</v>
      </c>
      <c r="AW254" s="13" t="s">
        <v>36</v>
      </c>
      <c r="AX254" s="13" t="s">
        <v>75</v>
      </c>
      <c r="AY254" s="156" t="s">
        <v>133</v>
      </c>
    </row>
    <row r="255" spans="1:65" s="2" customFormat="1" ht="16.5" customHeight="1">
      <c r="A255" s="35"/>
      <c r="B255" s="140"/>
      <c r="C255" s="186" t="s">
        <v>623</v>
      </c>
      <c r="D255" s="186" t="s">
        <v>292</v>
      </c>
      <c r="E255" s="187" t="s">
        <v>624</v>
      </c>
      <c r="F255" s="188" t="s">
        <v>625</v>
      </c>
      <c r="G255" s="189" t="s">
        <v>237</v>
      </c>
      <c r="H255" s="190">
        <v>2.02</v>
      </c>
      <c r="I255" s="191"/>
      <c r="J255" s="192">
        <f>ROUND(I255*H255,2)</f>
        <v>0</v>
      </c>
      <c r="K255" s="188" t="s">
        <v>288</v>
      </c>
      <c r="L255" s="193"/>
      <c r="M255" s="194" t="s">
        <v>3</v>
      </c>
      <c r="N255" s="195" t="s">
        <v>46</v>
      </c>
      <c r="O255" s="56"/>
      <c r="P255" s="150">
        <f>O255*H255</f>
        <v>0</v>
      </c>
      <c r="Q255" s="150">
        <v>8.1000000000000003E-2</v>
      </c>
      <c r="R255" s="150">
        <f>Q255*H255</f>
        <v>0.16362000000000002</v>
      </c>
      <c r="S255" s="150">
        <v>0</v>
      </c>
      <c r="T255" s="15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52" t="s">
        <v>172</v>
      </c>
      <c r="AT255" s="152" t="s">
        <v>292</v>
      </c>
      <c r="AU255" s="152" t="s">
        <v>84</v>
      </c>
      <c r="AY255" s="20" t="s">
        <v>133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20" t="s">
        <v>37</v>
      </c>
      <c r="BK255" s="153">
        <f>ROUND(I255*H255,2)</f>
        <v>0</v>
      </c>
      <c r="BL255" s="20" t="s">
        <v>140</v>
      </c>
      <c r="BM255" s="152" t="s">
        <v>626</v>
      </c>
    </row>
    <row r="256" spans="1:65" s="13" customFormat="1">
      <c r="B256" s="154"/>
      <c r="D256" s="155" t="s">
        <v>142</v>
      </c>
      <c r="F256" s="157" t="s">
        <v>608</v>
      </c>
      <c r="H256" s="158">
        <v>2.02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142</v>
      </c>
      <c r="AU256" s="156" t="s">
        <v>84</v>
      </c>
      <c r="AV256" s="13" t="s">
        <v>84</v>
      </c>
      <c r="AW256" s="13" t="s">
        <v>4</v>
      </c>
      <c r="AX256" s="13" t="s">
        <v>37</v>
      </c>
      <c r="AY256" s="156" t="s">
        <v>133</v>
      </c>
    </row>
    <row r="257" spans="1:65" s="12" customFormat="1" ht="22.9" customHeight="1">
      <c r="B257" s="127"/>
      <c r="D257" s="128" t="s">
        <v>74</v>
      </c>
      <c r="E257" s="138" t="s">
        <v>153</v>
      </c>
      <c r="F257" s="138" t="s">
        <v>627</v>
      </c>
      <c r="I257" s="130"/>
      <c r="J257" s="139">
        <f>BK257</f>
        <v>0</v>
      </c>
      <c r="L257" s="127"/>
      <c r="M257" s="132"/>
      <c r="N257" s="133"/>
      <c r="O257" s="133"/>
      <c r="P257" s="134">
        <f>P258+SUM(P259:P263)</f>
        <v>0</v>
      </c>
      <c r="Q257" s="133"/>
      <c r="R257" s="134">
        <f>R258+SUM(R259:R263)</f>
        <v>291.31096833999999</v>
      </c>
      <c r="S257" s="133"/>
      <c r="T257" s="135">
        <f>T258+SUM(T259:T263)</f>
        <v>0</v>
      </c>
      <c r="AR257" s="128" t="s">
        <v>37</v>
      </c>
      <c r="AT257" s="136" t="s">
        <v>74</v>
      </c>
      <c r="AU257" s="136" t="s">
        <v>37</v>
      </c>
      <c r="AY257" s="128" t="s">
        <v>133</v>
      </c>
      <c r="BK257" s="137">
        <f>BK258+SUM(BK259:BK263)</f>
        <v>0</v>
      </c>
    </row>
    <row r="258" spans="1:65" s="2" customFormat="1" ht="21.75" customHeight="1">
      <c r="A258" s="35"/>
      <c r="B258" s="140"/>
      <c r="C258" s="141" t="s">
        <v>628</v>
      </c>
      <c r="D258" s="141" t="s">
        <v>136</v>
      </c>
      <c r="E258" s="142" t="s">
        <v>629</v>
      </c>
      <c r="F258" s="143" t="s">
        <v>630</v>
      </c>
      <c r="G258" s="144" t="s">
        <v>333</v>
      </c>
      <c r="H258" s="145">
        <v>671.48</v>
      </c>
      <c r="I258" s="146"/>
      <c r="J258" s="147">
        <f>ROUND(I258*H258,2)</f>
        <v>0</v>
      </c>
      <c r="K258" s="143" t="s">
        <v>3</v>
      </c>
      <c r="L258" s="36"/>
      <c r="M258" s="148" t="s">
        <v>3</v>
      </c>
      <c r="N258" s="149" t="s">
        <v>46</v>
      </c>
      <c r="O258" s="56"/>
      <c r="P258" s="150">
        <f>O258*H258</f>
        <v>0</v>
      </c>
      <c r="Q258" s="150">
        <v>0.432</v>
      </c>
      <c r="R258" s="150">
        <f>Q258*H258</f>
        <v>290.07936000000001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140</v>
      </c>
      <c r="AT258" s="152" t="s">
        <v>136</v>
      </c>
      <c r="AU258" s="152" t="s">
        <v>84</v>
      </c>
      <c r="AY258" s="20" t="s">
        <v>133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37</v>
      </c>
      <c r="BK258" s="153">
        <f>ROUND(I258*H258,2)</f>
        <v>0</v>
      </c>
      <c r="BL258" s="20" t="s">
        <v>140</v>
      </c>
      <c r="BM258" s="152" t="s">
        <v>631</v>
      </c>
    </row>
    <row r="259" spans="1:65" s="13" customFormat="1">
      <c r="B259" s="154"/>
      <c r="D259" s="155" t="s">
        <v>142</v>
      </c>
      <c r="E259" s="156" t="s">
        <v>3</v>
      </c>
      <c r="F259" s="157" t="s">
        <v>632</v>
      </c>
      <c r="H259" s="158">
        <v>671.48</v>
      </c>
      <c r="I259" s="159"/>
      <c r="L259" s="154"/>
      <c r="M259" s="160"/>
      <c r="N259" s="161"/>
      <c r="O259" s="161"/>
      <c r="P259" s="161"/>
      <c r="Q259" s="161"/>
      <c r="R259" s="161"/>
      <c r="S259" s="161"/>
      <c r="T259" s="162"/>
      <c r="AT259" s="156" t="s">
        <v>142</v>
      </c>
      <c r="AU259" s="156" t="s">
        <v>84</v>
      </c>
      <c r="AV259" s="13" t="s">
        <v>84</v>
      </c>
      <c r="AW259" s="13" t="s">
        <v>36</v>
      </c>
      <c r="AX259" s="13" t="s">
        <v>75</v>
      </c>
      <c r="AY259" s="156" t="s">
        <v>133</v>
      </c>
    </row>
    <row r="260" spans="1:65" s="2" customFormat="1" ht="24.2" customHeight="1">
      <c r="A260" s="35"/>
      <c r="B260" s="140"/>
      <c r="C260" s="141" t="s">
        <v>633</v>
      </c>
      <c r="D260" s="141" t="s">
        <v>136</v>
      </c>
      <c r="E260" s="142" t="s">
        <v>634</v>
      </c>
      <c r="F260" s="143" t="s">
        <v>635</v>
      </c>
      <c r="G260" s="144" t="s">
        <v>342</v>
      </c>
      <c r="H260" s="145">
        <v>291.31099999999998</v>
      </c>
      <c r="I260" s="146"/>
      <c r="J260" s="147">
        <f>ROUND(I260*H260,2)</f>
        <v>0</v>
      </c>
      <c r="K260" s="143" t="s">
        <v>288</v>
      </c>
      <c r="L260" s="36"/>
      <c r="M260" s="148" t="s">
        <v>3</v>
      </c>
      <c r="N260" s="149" t="s">
        <v>46</v>
      </c>
      <c r="O260" s="56"/>
      <c r="P260" s="150">
        <f>O260*H260</f>
        <v>0</v>
      </c>
      <c r="Q260" s="150">
        <v>0</v>
      </c>
      <c r="R260" s="150">
        <f>Q260*H260</f>
        <v>0</v>
      </c>
      <c r="S260" s="150">
        <v>0</v>
      </c>
      <c r="T260" s="15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52" t="s">
        <v>140</v>
      </c>
      <c r="AT260" s="152" t="s">
        <v>136</v>
      </c>
      <c r="AU260" s="152" t="s">
        <v>84</v>
      </c>
      <c r="AY260" s="20" t="s">
        <v>133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20" t="s">
        <v>37</v>
      </c>
      <c r="BK260" s="153">
        <f>ROUND(I260*H260,2)</f>
        <v>0</v>
      </c>
      <c r="BL260" s="20" t="s">
        <v>140</v>
      </c>
      <c r="BM260" s="152" t="s">
        <v>636</v>
      </c>
    </row>
    <row r="261" spans="1:65" s="2" customFormat="1">
      <c r="A261" s="35"/>
      <c r="B261" s="36"/>
      <c r="C261" s="35"/>
      <c r="D261" s="181" t="s">
        <v>290</v>
      </c>
      <c r="E261" s="35"/>
      <c r="F261" s="182" t="s">
        <v>637</v>
      </c>
      <c r="G261" s="35"/>
      <c r="H261" s="35"/>
      <c r="I261" s="183"/>
      <c r="J261" s="35"/>
      <c r="K261" s="35"/>
      <c r="L261" s="36"/>
      <c r="M261" s="184"/>
      <c r="N261" s="185"/>
      <c r="O261" s="56"/>
      <c r="P261" s="56"/>
      <c r="Q261" s="56"/>
      <c r="R261" s="56"/>
      <c r="S261" s="56"/>
      <c r="T261" s="57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20" t="s">
        <v>290</v>
      </c>
      <c r="AU261" s="20" t="s">
        <v>84</v>
      </c>
    </row>
    <row r="262" spans="1:65" s="13" customFormat="1">
      <c r="B262" s="154"/>
      <c r="D262" s="155" t="s">
        <v>142</v>
      </c>
      <c r="E262" s="156" t="s">
        <v>3</v>
      </c>
      <c r="F262" s="157" t="s">
        <v>638</v>
      </c>
      <c r="H262" s="158">
        <v>291.31099999999998</v>
      </c>
      <c r="I262" s="159"/>
      <c r="L262" s="154"/>
      <c r="M262" s="160"/>
      <c r="N262" s="161"/>
      <c r="O262" s="161"/>
      <c r="P262" s="161"/>
      <c r="Q262" s="161"/>
      <c r="R262" s="161"/>
      <c r="S262" s="161"/>
      <c r="T262" s="162"/>
      <c r="AT262" s="156" t="s">
        <v>142</v>
      </c>
      <c r="AU262" s="156" t="s">
        <v>84</v>
      </c>
      <c r="AV262" s="13" t="s">
        <v>84</v>
      </c>
      <c r="AW262" s="13" t="s">
        <v>36</v>
      </c>
      <c r="AX262" s="13" t="s">
        <v>37</v>
      </c>
      <c r="AY262" s="156" t="s">
        <v>133</v>
      </c>
    </row>
    <row r="263" spans="1:65" s="12" customFormat="1" ht="20.85" customHeight="1">
      <c r="B263" s="127"/>
      <c r="D263" s="128" t="s">
        <v>74</v>
      </c>
      <c r="E263" s="138" t="s">
        <v>164</v>
      </c>
      <c r="F263" s="138" t="s">
        <v>639</v>
      </c>
      <c r="I263" s="130"/>
      <c r="J263" s="139">
        <f>BK263</f>
        <v>0</v>
      </c>
      <c r="L263" s="127"/>
      <c r="M263" s="132"/>
      <c r="N263" s="133"/>
      <c r="O263" s="133"/>
      <c r="P263" s="134">
        <f>SUM(P264:P291)</f>
        <v>0</v>
      </c>
      <c r="Q263" s="133"/>
      <c r="R263" s="134">
        <f>SUM(R264:R291)</f>
        <v>1.23160834</v>
      </c>
      <c r="S263" s="133"/>
      <c r="T263" s="135">
        <f>SUM(T264:T291)</f>
        <v>0</v>
      </c>
      <c r="AR263" s="128" t="s">
        <v>37</v>
      </c>
      <c r="AT263" s="136" t="s">
        <v>74</v>
      </c>
      <c r="AU263" s="136" t="s">
        <v>84</v>
      </c>
      <c r="AY263" s="128" t="s">
        <v>133</v>
      </c>
      <c r="BK263" s="137">
        <f>SUM(BK264:BK291)</f>
        <v>0</v>
      </c>
    </row>
    <row r="264" spans="1:65" s="2" customFormat="1" ht="24.2" customHeight="1">
      <c r="A264" s="35"/>
      <c r="B264" s="140"/>
      <c r="C264" s="141" t="s">
        <v>640</v>
      </c>
      <c r="D264" s="141" t="s">
        <v>136</v>
      </c>
      <c r="E264" s="142" t="s">
        <v>641</v>
      </c>
      <c r="F264" s="143" t="s">
        <v>642</v>
      </c>
      <c r="G264" s="144" t="s">
        <v>333</v>
      </c>
      <c r="H264" s="145">
        <v>19.629000000000001</v>
      </c>
      <c r="I264" s="146"/>
      <c r="J264" s="147">
        <f>ROUND(I264*H264,2)</f>
        <v>0</v>
      </c>
      <c r="K264" s="143" t="s">
        <v>288</v>
      </c>
      <c r="L264" s="36"/>
      <c r="M264" s="148" t="s">
        <v>3</v>
      </c>
      <c r="N264" s="149" t="s">
        <v>46</v>
      </c>
      <c r="O264" s="56"/>
      <c r="P264" s="150">
        <f>O264*H264</f>
        <v>0</v>
      </c>
      <c r="Q264" s="150">
        <v>8.0000000000000002E-3</v>
      </c>
      <c r="R264" s="150">
        <f>Q264*H264</f>
        <v>0.157032</v>
      </c>
      <c r="S264" s="150">
        <v>0</v>
      </c>
      <c r="T264" s="15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2" t="s">
        <v>140</v>
      </c>
      <c r="AT264" s="152" t="s">
        <v>136</v>
      </c>
      <c r="AU264" s="152" t="s">
        <v>146</v>
      </c>
      <c r="AY264" s="20" t="s">
        <v>133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20" t="s">
        <v>37</v>
      </c>
      <c r="BK264" s="153">
        <f>ROUND(I264*H264,2)</f>
        <v>0</v>
      </c>
      <c r="BL264" s="20" t="s">
        <v>140</v>
      </c>
      <c r="BM264" s="152" t="s">
        <v>643</v>
      </c>
    </row>
    <row r="265" spans="1:65" s="2" customFormat="1">
      <c r="A265" s="35"/>
      <c r="B265" s="36"/>
      <c r="C265" s="35"/>
      <c r="D265" s="181" t="s">
        <v>290</v>
      </c>
      <c r="E265" s="35"/>
      <c r="F265" s="182" t="s">
        <v>644</v>
      </c>
      <c r="G265" s="35"/>
      <c r="H265" s="35"/>
      <c r="I265" s="183"/>
      <c r="J265" s="35"/>
      <c r="K265" s="35"/>
      <c r="L265" s="36"/>
      <c r="M265" s="184"/>
      <c r="N265" s="185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290</v>
      </c>
      <c r="AU265" s="20" t="s">
        <v>146</v>
      </c>
    </row>
    <row r="266" spans="1:65" s="14" customFormat="1">
      <c r="B266" s="163"/>
      <c r="D266" s="155" t="s">
        <v>142</v>
      </c>
      <c r="E266" s="164" t="s">
        <v>3</v>
      </c>
      <c r="F266" s="165" t="s">
        <v>645</v>
      </c>
      <c r="H266" s="164" t="s">
        <v>3</v>
      </c>
      <c r="I266" s="166"/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142</v>
      </c>
      <c r="AU266" s="164" t="s">
        <v>146</v>
      </c>
      <c r="AV266" s="14" t="s">
        <v>37</v>
      </c>
      <c r="AW266" s="14" t="s">
        <v>36</v>
      </c>
      <c r="AX266" s="14" t="s">
        <v>75</v>
      </c>
      <c r="AY266" s="164" t="s">
        <v>133</v>
      </c>
    </row>
    <row r="267" spans="1:65" s="13" customFormat="1">
      <c r="B267" s="154"/>
      <c r="D267" s="155" t="s">
        <v>142</v>
      </c>
      <c r="E267" s="156" t="s">
        <v>3</v>
      </c>
      <c r="F267" s="157" t="s">
        <v>646</v>
      </c>
      <c r="H267" s="158">
        <v>8.7200000000000006</v>
      </c>
      <c r="I267" s="159"/>
      <c r="L267" s="154"/>
      <c r="M267" s="160"/>
      <c r="N267" s="161"/>
      <c r="O267" s="161"/>
      <c r="P267" s="161"/>
      <c r="Q267" s="161"/>
      <c r="R267" s="161"/>
      <c r="S267" s="161"/>
      <c r="T267" s="162"/>
      <c r="AT267" s="156" t="s">
        <v>142</v>
      </c>
      <c r="AU267" s="156" t="s">
        <v>146</v>
      </c>
      <c r="AV267" s="13" t="s">
        <v>84</v>
      </c>
      <c r="AW267" s="13" t="s">
        <v>36</v>
      </c>
      <c r="AX267" s="13" t="s">
        <v>75</v>
      </c>
      <c r="AY267" s="156" t="s">
        <v>133</v>
      </c>
    </row>
    <row r="268" spans="1:65" s="13" customFormat="1">
      <c r="B268" s="154"/>
      <c r="D268" s="155" t="s">
        <v>142</v>
      </c>
      <c r="E268" s="156" t="s">
        <v>3</v>
      </c>
      <c r="F268" s="157" t="s">
        <v>647</v>
      </c>
      <c r="H268" s="158">
        <v>-0.251</v>
      </c>
      <c r="I268" s="159"/>
      <c r="L268" s="154"/>
      <c r="M268" s="160"/>
      <c r="N268" s="161"/>
      <c r="O268" s="161"/>
      <c r="P268" s="161"/>
      <c r="Q268" s="161"/>
      <c r="R268" s="161"/>
      <c r="S268" s="161"/>
      <c r="T268" s="162"/>
      <c r="AT268" s="156" t="s">
        <v>142</v>
      </c>
      <c r="AU268" s="156" t="s">
        <v>146</v>
      </c>
      <c r="AV268" s="13" t="s">
        <v>84</v>
      </c>
      <c r="AW268" s="13" t="s">
        <v>36</v>
      </c>
      <c r="AX268" s="13" t="s">
        <v>75</v>
      </c>
      <c r="AY268" s="156" t="s">
        <v>133</v>
      </c>
    </row>
    <row r="269" spans="1:65" s="14" customFormat="1">
      <c r="B269" s="163"/>
      <c r="D269" s="155" t="s">
        <v>142</v>
      </c>
      <c r="E269" s="164" t="s">
        <v>3</v>
      </c>
      <c r="F269" s="165" t="s">
        <v>648</v>
      </c>
      <c r="H269" s="164" t="s">
        <v>3</v>
      </c>
      <c r="I269" s="166"/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142</v>
      </c>
      <c r="AU269" s="164" t="s">
        <v>146</v>
      </c>
      <c r="AV269" s="14" t="s">
        <v>37</v>
      </c>
      <c r="AW269" s="14" t="s">
        <v>36</v>
      </c>
      <c r="AX269" s="14" t="s">
        <v>75</v>
      </c>
      <c r="AY269" s="164" t="s">
        <v>133</v>
      </c>
    </row>
    <row r="270" spans="1:65" s="13" customFormat="1">
      <c r="B270" s="154"/>
      <c r="D270" s="155" t="s">
        <v>142</v>
      </c>
      <c r="E270" s="156" t="s">
        <v>3</v>
      </c>
      <c r="F270" s="157" t="s">
        <v>649</v>
      </c>
      <c r="H270" s="158">
        <v>1.44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142</v>
      </c>
      <c r="AU270" s="156" t="s">
        <v>146</v>
      </c>
      <c r="AV270" s="13" t="s">
        <v>84</v>
      </c>
      <c r="AW270" s="13" t="s">
        <v>36</v>
      </c>
      <c r="AX270" s="13" t="s">
        <v>75</v>
      </c>
      <c r="AY270" s="156" t="s">
        <v>133</v>
      </c>
    </row>
    <row r="271" spans="1:65" s="13" customFormat="1">
      <c r="B271" s="154"/>
      <c r="D271" s="155" t="s">
        <v>142</v>
      </c>
      <c r="E271" s="156" t="s">
        <v>3</v>
      </c>
      <c r="F271" s="157" t="s">
        <v>650</v>
      </c>
      <c r="H271" s="158">
        <v>-0.78500000000000003</v>
      </c>
      <c r="I271" s="159"/>
      <c r="L271" s="154"/>
      <c r="M271" s="160"/>
      <c r="N271" s="161"/>
      <c r="O271" s="161"/>
      <c r="P271" s="161"/>
      <c r="Q271" s="161"/>
      <c r="R271" s="161"/>
      <c r="S271" s="161"/>
      <c r="T271" s="162"/>
      <c r="AT271" s="156" t="s">
        <v>142</v>
      </c>
      <c r="AU271" s="156" t="s">
        <v>146</v>
      </c>
      <c r="AV271" s="13" t="s">
        <v>84</v>
      </c>
      <c r="AW271" s="13" t="s">
        <v>36</v>
      </c>
      <c r="AX271" s="13" t="s">
        <v>75</v>
      </c>
      <c r="AY271" s="156" t="s">
        <v>133</v>
      </c>
    </row>
    <row r="272" spans="1:65" s="13" customFormat="1">
      <c r="B272" s="154"/>
      <c r="D272" s="155" t="s">
        <v>142</v>
      </c>
      <c r="E272" s="156" t="s">
        <v>3</v>
      </c>
      <c r="F272" s="157" t="s">
        <v>651</v>
      </c>
      <c r="H272" s="158">
        <v>0.628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142</v>
      </c>
      <c r="AU272" s="156" t="s">
        <v>146</v>
      </c>
      <c r="AV272" s="13" t="s">
        <v>84</v>
      </c>
      <c r="AW272" s="13" t="s">
        <v>36</v>
      </c>
      <c r="AX272" s="13" t="s">
        <v>75</v>
      </c>
      <c r="AY272" s="156" t="s">
        <v>133</v>
      </c>
    </row>
    <row r="273" spans="1:65" s="13" customFormat="1">
      <c r="B273" s="154"/>
      <c r="D273" s="155" t="s">
        <v>142</v>
      </c>
      <c r="E273" s="156" t="s">
        <v>3</v>
      </c>
      <c r="F273" s="157" t="s">
        <v>652</v>
      </c>
      <c r="H273" s="158">
        <v>10.128</v>
      </c>
      <c r="I273" s="159"/>
      <c r="L273" s="154"/>
      <c r="M273" s="160"/>
      <c r="N273" s="161"/>
      <c r="O273" s="161"/>
      <c r="P273" s="161"/>
      <c r="Q273" s="161"/>
      <c r="R273" s="161"/>
      <c r="S273" s="161"/>
      <c r="T273" s="162"/>
      <c r="AT273" s="156" t="s">
        <v>142</v>
      </c>
      <c r="AU273" s="156" t="s">
        <v>146</v>
      </c>
      <c r="AV273" s="13" t="s">
        <v>84</v>
      </c>
      <c r="AW273" s="13" t="s">
        <v>36</v>
      </c>
      <c r="AX273" s="13" t="s">
        <v>75</v>
      </c>
      <c r="AY273" s="156" t="s">
        <v>133</v>
      </c>
    </row>
    <row r="274" spans="1:65" s="13" customFormat="1">
      <c r="B274" s="154"/>
      <c r="D274" s="155" t="s">
        <v>142</v>
      </c>
      <c r="E274" s="156" t="s">
        <v>3</v>
      </c>
      <c r="F274" s="157" t="s">
        <v>647</v>
      </c>
      <c r="H274" s="158">
        <v>-0.251</v>
      </c>
      <c r="I274" s="159"/>
      <c r="L274" s="154"/>
      <c r="M274" s="160"/>
      <c r="N274" s="161"/>
      <c r="O274" s="161"/>
      <c r="P274" s="161"/>
      <c r="Q274" s="161"/>
      <c r="R274" s="161"/>
      <c r="S274" s="161"/>
      <c r="T274" s="162"/>
      <c r="AT274" s="156" t="s">
        <v>142</v>
      </c>
      <c r="AU274" s="156" t="s">
        <v>146</v>
      </c>
      <c r="AV274" s="13" t="s">
        <v>84</v>
      </c>
      <c r="AW274" s="13" t="s">
        <v>36</v>
      </c>
      <c r="AX274" s="13" t="s">
        <v>75</v>
      </c>
      <c r="AY274" s="156" t="s">
        <v>133</v>
      </c>
    </row>
    <row r="275" spans="1:65" s="2" customFormat="1" ht="21.75" customHeight="1">
      <c r="A275" s="35"/>
      <c r="B275" s="140"/>
      <c r="C275" s="141" t="s">
        <v>653</v>
      </c>
      <c r="D275" s="141" t="s">
        <v>136</v>
      </c>
      <c r="E275" s="142" t="s">
        <v>654</v>
      </c>
      <c r="F275" s="143" t="s">
        <v>655</v>
      </c>
      <c r="G275" s="144" t="s">
        <v>295</v>
      </c>
      <c r="H275" s="145">
        <v>0.223</v>
      </c>
      <c r="I275" s="146"/>
      <c r="J275" s="147">
        <f>ROUND(I275*H275,2)</f>
        <v>0</v>
      </c>
      <c r="K275" s="143" t="s">
        <v>288</v>
      </c>
      <c r="L275" s="36"/>
      <c r="M275" s="148" t="s">
        <v>3</v>
      </c>
      <c r="N275" s="149" t="s">
        <v>46</v>
      </c>
      <c r="O275" s="56"/>
      <c r="P275" s="150">
        <f>O275*H275</f>
        <v>0</v>
      </c>
      <c r="Q275" s="150">
        <v>2.3010199999999998</v>
      </c>
      <c r="R275" s="150">
        <f>Q275*H275</f>
        <v>0.51312745999999998</v>
      </c>
      <c r="S275" s="150">
        <v>0</v>
      </c>
      <c r="T275" s="15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52" t="s">
        <v>140</v>
      </c>
      <c r="AT275" s="152" t="s">
        <v>136</v>
      </c>
      <c r="AU275" s="152" t="s">
        <v>146</v>
      </c>
      <c r="AY275" s="20" t="s">
        <v>133</v>
      </c>
      <c r="BE275" s="153">
        <f>IF(N275="základní",J275,0)</f>
        <v>0</v>
      </c>
      <c r="BF275" s="153">
        <f>IF(N275="snížená",J275,0)</f>
        <v>0</v>
      </c>
      <c r="BG275" s="153">
        <f>IF(N275="zákl. přenesená",J275,0)</f>
        <v>0</v>
      </c>
      <c r="BH275" s="153">
        <f>IF(N275="sníž. přenesená",J275,0)</f>
        <v>0</v>
      </c>
      <c r="BI275" s="153">
        <f>IF(N275="nulová",J275,0)</f>
        <v>0</v>
      </c>
      <c r="BJ275" s="20" t="s">
        <v>37</v>
      </c>
      <c r="BK275" s="153">
        <f>ROUND(I275*H275,2)</f>
        <v>0</v>
      </c>
      <c r="BL275" s="20" t="s">
        <v>140</v>
      </c>
      <c r="BM275" s="152" t="s">
        <v>656</v>
      </c>
    </row>
    <row r="276" spans="1:65" s="2" customFormat="1">
      <c r="A276" s="35"/>
      <c r="B276" s="36"/>
      <c r="C276" s="35"/>
      <c r="D276" s="181" t="s">
        <v>290</v>
      </c>
      <c r="E276" s="35"/>
      <c r="F276" s="182" t="s">
        <v>657</v>
      </c>
      <c r="G276" s="35"/>
      <c r="H276" s="35"/>
      <c r="I276" s="183"/>
      <c r="J276" s="35"/>
      <c r="K276" s="35"/>
      <c r="L276" s="36"/>
      <c r="M276" s="184"/>
      <c r="N276" s="185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20" t="s">
        <v>290</v>
      </c>
      <c r="AU276" s="20" t="s">
        <v>146</v>
      </c>
    </row>
    <row r="277" spans="1:65" s="14" customFormat="1">
      <c r="B277" s="163"/>
      <c r="D277" s="155" t="s">
        <v>142</v>
      </c>
      <c r="E277" s="164" t="s">
        <v>3</v>
      </c>
      <c r="F277" s="165" t="s">
        <v>645</v>
      </c>
      <c r="H277" s="164" t="s">
        <v>3</v>
      </c>
      <c r="I277" s="166"/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142</v>
      </c>
      <c r="AU277" s="164" t="s">
        <v>146</v>
      </c>
      <c r="AV277" s="14" t="s">
        <v>37</v>
      </c>
      <c r="AW277" s="14" t="s">
        <v>36</v>
      </c>
      <c r="AX277" s="14" t="s">
        <v>75</v>
      </c>
      <c r="AY277" s="164" t="s">
        <v>133</v>
      </c>
    </row>
    <row r="278" spans="1:65" s="13" customFormat="1">
      <c r="B278" s="154"/>
      <c r="D278" s="155" t="s">
        <v>142</v>
      </c>
      <c r="E278" s="156" t="s">
        <v>3</v>
      </c>
      <c r="F278" s="157" t="s">
        <v>658</v>
      </c>
      <c r="H278" s="158">
        <v>2.7E-2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142</v>
      </c>
      <c r="AU278" s="156" t="s">
        <v>146</v>
      </c>
      <c r="AV278" s="13" t="s">
        <v>84</v>
      </c>
      <c r="AW278" s="13" t="s">
        <v>36</v>
      </c>
      <c r="AX278" s="13" t="s">
        <v>75</v>
      </c>
      <c r="AY278" s="156" t="s">
        <v>133</v>
      </c>
    </row>
    <row r="279" spans="1:65" s="14" customFormat="1">
      <c r="B279" s="163"/>
      <c r="D279" s="155" t="s">
        <v>142</v>
      </c>
      <c r="E279" s="164" t="s">
        <v>3</v>
      </c>
      <c r="F279" s="165" t="s">
        <v>659</v>
      </c>
      <c r="H279" s="164" t="s">
        <v>3</v>
      </c>
      <c r="I279" s="166"/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142</v>
      </c>
      <c r="AU279" s="164" t="s">
        <v>146</v>
      </c>
      <c r="AV279" s="14" t="s">
        <v>37</v>
      </c>
      <c r="AW279" s="14" t="s">
        <v>36</v>
      </c>
      <c r="AX279" s="14" t="s">
        <v>75</v>
      </c>
      <c r="AY279" s="164" t="s">
        <v>133</v>
      </c>
    </row>
    <row r="280" spans="1:65" s="13" customFormat="1">
      <c r="B280" s="154"/>
      <c r="D280" s="155" t="s">
        <v>142</v>
      </c>
      <c r="E280" s="156" t="s">
        <v>3</v>
      </c>
      <c r="F280" s="157" t="s">
        <v>660</v>
      </c>
      <c r="H280" s="158">
        <v>0.25900000000000001</v>
      </c>
      <c r="I280" s="159"/>
      <c r="L280" s="154"/>
      <c r="M280" s="160"/>
      <c r="N280" s="161"/>
      <c r="O280" s="161"/>
      <c r="P280" s="161"/>
      <c r="Q280" s="161"/>
      <c r="R280" s="161"/>
      <c r="S280" s="161"/>
      <c r="T280" s="162"/>
      <c r="AT280" s="156" t="s">
        <v>142</v>
      </c>
      <c r="AU280" s="156" t="s">
        <v>146</v>
      </c>
      <c r="AV280" s="13" t="s">
        <v>84</v>
      </c>
      <c r="AW280" s="13" t="s">
        <v>36</v>
      </c>
      <c r="AX280" s="13" t="s">
        <v>75</v>
      </c>
      <c r="AY280" s="156" t="s">
        <v>133</v>
      </c>
    </row>
    <row r="281" spans="1:65" s="13" customFormat="1">
      <c r="B281" s="154"/>
      <c r="D281" s="155" t="s">
        <v>142</v>
      </c>
      <c r="E281" s="156" t="s">
        <v>3</v>
      </c>
      <c r="F281" s="157" t="s">
        <v>661</v>
      </c>
      <c r="H281" s="158">
        <v>-6.3E-2</v>
      </c>
      <c r="I281" s="159"/>
      <c r="L281" s="154"/>
      <c r="M281" s="160"/>
      <c r="N281" s="161"/>
      <c r="O281" s="161"/>
      <c r="P281" s="161"/>
      <c r="Q281" s="161"/>
      <c r="R281" s="161"/>
      <c r="S281" s="161"/>
      <c r="T281" s="162"/>
      <c r="AT281" s="156" t="s">
        <v>142</v>
      </c>
      <c r="AU281" s="156" t="s">
        <v>146</v>
      </c>
      <c r="AV281" s="13" t="s">
        <v>84</v>
      </c>
      <c r="AW281" s="13" t="s">
        <v>36</v>
      </c>
      <c r="AX281" s="13" t="s">
        <v>75</v>
      </c>
      <c r="AY281" s="156" t="s">
        <v>133</v>
      </c>
    </row>
    <row r="282" spans="1:65" s="2" customFormat="1" ht="21.75" customHeight="1">
      <c r="A282" s="35"/>
      <c r="B282" s="140"/>
      <c r="C282" s="141" t="s">
        <v>240</v>
      </c>
      <c r="D282" s="141" t="s">
        <v>136</v>
      </c>
      <c r="E282" s="142" t="s">
        <v>662</v>
      </c>
      <c r="F282" s="143" t="s">
        <v>663</v>
      </c>
      <c r="G282" s="144" t="s">
        <v>295</v>
      </c>
      <c r="H282" s="145">
        <v>0.24399999999999999</v>
      </c>
      <c r="I282" s="146"/>
      <c r="J282" s="147">
        <f>ROUND(I282*H282,2)</f>
        <v>0</v>
      </c>
      <c r="K282" s="143" t="s">
        <v>288</v>
      </c>
      <c r="L282" s="36"/>
      <c r="M282" s="148" t="s">
        <v>3</v>
      </c>
      <c r="N282" s="149" t="s">
        <v>46</v>
      </c>
      <c r="O282" s="56"/>
      <c r="P282" s="150">
        <f>O282*H282</f>
        <v>0</v>
      </c>
      <c r="Q282" s="150">
        <v>2.3010199999999998</v>
      </c>
      <c r="R282" s="150">
        <f>Q282*H282</f>
        <v>0.56144887999999993</v>
      </c>
      <c r="S282" s="150">
        <v>0</v>
      </c>
      <c r="T282" s="15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52" t="s">
        <v>140</v>
      </c>
      <c r="AT282" s="152" t="s">
        <v>136</v>
      </c>
      <c r="AU282" s="152" t="s">
        <v>146</v>
      </c>
      <c r="AY282" s="20" t="s">
        <v>133</v>
      </c>
      <c r="BE282" s="153">
        <f>IF(N282="základní",J282,0)</f>
        <v>0</v>
      </c>
      <c r="BF282" s="153">
        <f>IF(N282="snížená",J282,0)</f>
        <v>0</v>
      </c>
      <c r="BG282" s="153">
        <f>IF(N282="zákl. přenesená",J282,0)</f>
        <v>0</v>
      </c>
      <c r="BH282" s="153">
        <f>IF(N282="sníž. přenesená",J282,0)</f>
        <v>0</v>
      </c>
      <c r="BI282" s="153">
        <f>IF(N282="nulová",J282,0)</f>
        <v>0</v>
      </c>
      <c r="BJ282" s="20" t="s">
        <v>37</v>
      </c>
      <c r="BK282" s="153">
        <f>ROUND(I282*H282,2)</f>
        <v>0</v>
      </c>
      <c r="BL282" s="20" t="s">
        <v>140</v>
      </c>
      <c r="BM282" s="152" t="s">
        <v>664</v>
      </c>
    </row>
    <row r="283" spans="1:65" s="2" customFormat="1">
      <c r="A283" s="35"/>
      <c r="B283" s="36"/>
      <c r="C283" s="35"/>
      <c r="D283" s="181" t="s">
        <v>290</v>
      </c>
      <c r="E283" s="35"/>
      <c r="F283" s="182" t="s">
        <v>665</v>
      </c>
      <c r="G283" s="35"/>
      <c r="H283" s="35"/>
      <c r="I283" s="183"/>
      <c r="J283" s="35"/>
      <c r="K283" s="35"/>
      <c r="L283" s="36"/>
      <c r="M283" s="184"/>
      <c r="N283" s="185"/>
      <c r="O283" s="56"/>
      <c r="P283" s="56"/>
      <c r="Q283" s="56"/>
      <c r="R283" s="56"/>
      <c r="S283" s="56"/>
      <c r="T283" s="5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20" t="s">
        <v>290</v>
      </c>
      <c r="AU283" s="20" t="s">
        <v>146</v>
      </c>
    </row>
    <row r="284" spans="1:65" s="14" customFormat="1">
      <c r="B284" s="163"/>
      <c r="D284" s="155" t="s">
        <v>142</v>
      </c>
      <c r="E284" s="164" t="s">
        <v>3</v>
      </c>
      <c r="F284" s="165" t="s">
        <v>666</v>
      </c>
      <c r="H284" s="164" t="s">
        <v>3</v>
      </c>
      <c r="I284" s="166"/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142</v>
      </c>
      <c r="AU284" s="164" t="s">
        <v>146</v>
      </c>
      <c r="AV284" s="14" t="s">
        <v>37</v>
      </c>
      <c r="AW284" s="14" t="s">
        <v>36</v>
      </c>
      <c r="AX284" s="14" t="s">
        <v>75</v>
      </c>
      <c r="AY284" s="164" t="s">
        <v>133</v>
      </c>
    </row>
    <row r="285" spans="1:65" s="13" customFormat="1">
      <c r="B285" s="154"/>
      <c r="D285" s="155" t="s">
        <v>142</v>
      </c>
      <c r="E285" s="156" t="s">
        <v>3</v>
      </c>
      <c r="F285" s="157" t="s">
        <v>667</v>
      </c>
      <c r="H285" s="158">
        <v>0.1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142</v>
      </c>
      <c r="AU285" s="156" t="s">
        <v>146</v>
      </c>
      <c r="AV285" s="13" t="s">
        <v>84</v>
      </c>
      <c r="AW285" s="13" t="s">
        <v>36</v>
      </c>
      <c r="AX285" s="13" t="s">
        <v>75</v>
      </c>
      <c r="AY285" s="156" t="s">
        <v>133</v>
      </c>
    </row>
    <row r="286" spans="1:65" s="14" customFormat="1">
      <c r="B286" s="163"/>
      <c r="D286" s="155" t="s">
        <v>142</v>
      </c>
      <c r="E286" s="164" t="s">
        <v>3</v>
      </c>
      <c r="F286" s="165" t="s">
        <v>659</v>
      </c>
      <c r="H286" s="164" t="s">
        <v>3</v>
      </c>
      <c r="I286" s="166"/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142</v>
      </c>
      <c r="AU286" s="164" t="s">
        <v>146</v>
      </c>
      <c r="AV286" s="14" t="s">
        <v>37</v>
      </c>
      <c r="AW286" s="14" t="s">
        <v>36</v>
      </c>
      <c r="AX286" s="14" t="s">
        <v>75</v>
      </c>
      <c r="AY286" s="164" t="s">
        <v>133</v>
      </c>
    </row>
    <row r="287" spans="1:65" s="13" customFormat="1">
      <c r="B287" s="154"/>
      <c r="D287" s="155" t="s">
        <v>142</v>
      </c>
      <c r="E287" s="156" t="s">
        <v>3</v>
      </c>
      <c r="F287" s="157" t="s">
        <v>668</v>
      </c>
      <c r="H287" s="158">
        <v>0.14399999999999999</v>
      </c>
      <c r="I287" s="159"/>
      <c r="L287" s="154"/>
      <c r="M287" s="160"/>
      <c r="N287" s="161"/>
      <c r="O287" s="161"/>
      <c r="P287" s="161"/>
      <c r="Q287" s="161"/>
      <c r="R287" s="161"/>
      <c r="S287" s="161"/>
      <c r="T287" s="162"/>
      <c r="AT287" s="156" t="s">
        <v>142</v>
      </c>
      <c r="AU287" s="156" t="s">
        <v>146</v>
      </c>
      <c r="AV287" s="13" t="s">
        <v>84</v>
      </c>
      <c r="AW287" s="13" t="s">
        <v>36</v>
      </c>
      <c r="AX287" s="13" t="s">
        <v>75</v>
      </c>
      <c r="AY287" s="156" t="s">
        <v>133</v>
      </c>
    </row>
    <row r="288" spans="1:65" s="2" customFormat="1" ht="21.75" customHeight="1">
      <c r="A288" s="35"/>
      <c r="B288" s="140"/>
      <c r="C288" s="141" t="s">
        <v>669</v>
      </c>
      <c r="D288" s="141" t="s">
        <v>136</v>
      </c>
      <c r="E288" s="142" t="s">
        <v>670</v>
      </c>
      <c r="F288" s="143" t="s">
        <v>671</v>
      </c>
      <c r="G288" s="144" t="s">
        <v>295</v>
      </c>
      <c r="H288" s="145">
        <v>0.223</v>
      </c>
      <c r="I288" s="146"/>
      <c r="J288" s="147">
        <f>ROUND(I288*H288,2)</f>
        <v>0</v>
      </c>
      <c r="K288" s="143" t="s">
        <v>288</v>
      </c>
      <c r="L288" s="36"/>
      <c r="M288" s="148" t="s">
        <v>3</v>
      </c>
      <c r="N288" s="149" t="s">
        <v>46</v>
      </c>
      <c r="O288" s="56"/>
      <c r="P288" s="150">
        <f>O288*H288</f>
        <v>0</v>
      </c>
      <c r="Q288" s="150">
        <v>0</v>
      </c>
      <c r="R288" s="150">
        <f>Q288*H288</f>
        <v>0</v>
      </c>
      <c r="S288" s="150">
        <v>0</v>
      </c>
      <c r="T288" s="15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2" t="s">
        <v>140</v>
      </c>
      <c r="AT288" s="152" t="s">
        <v>136</v>
      </c>
      <c r="AU288" s="152" t="s">
        <v>146</v>
      </c>
      <c r="AY288" s="20" t="s">
        <v>133</v>
      </c>
      <c r="BE288" s="153">
        <f>IF(N288="základní",J288,0)</f>
        <v>0</v>
      </c>
      <c r="BF288" s="153">
        <f>IF(N288="snížená",J288,0)</f>
        <v>0</v>
      </c>
      <c r="BG288" s="153">
        <f>IF(N288="zákl. přenesená",J288,0)</f>
        <v>0</v>
      </c>
      <c r="BH288" s="153">
        <f>IF(N288="sníž. přenesená",J288,0)</f>
        <v>0</v>
      </c>
      <c r="BI288" s="153">
        <f>IF(N288="nulová",J288,0)</f>
        <v>0</v>
      </c>
      <c r="BJ288" s="20" t="s">
        <v>37</v>
      </c>
      <c r="BK288" s="153">
        <f>ROUND(I288*H288,2)</f>
        <v>0</v>
      </c>
      <c r="BL288" s="20" t="s">
        <v>140</v>
      </c>
      <c r="BM288" s="152" t="s">
        <v>672</v>
      </c>
    </row>
    <row r="289" spans="1:65" s="2" customFormat="1">
      <c r="A289" s="35"/>
      <c r="B289" s="36"/>
      <c r="C289" s="35"/>
      <c r="D289" s="181" t="s">
        <v>290</v>
      </c>
      <c r="E289" s="35"/>
      <c r="F289" s="182" t="s">
        <v>673</v>
      </c>
      <c r="G289" s="35"/>
      <c r="H289" s="35"/>
      <c r="I289" s="183"/>
      <c r="J289" s="35"/>
      <c r="K289" s="35"/>
      <c r="L289" s="36"/>
      <c r="M289" s="184"/>
      <c r="N289" s="185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20" t="s">
        <v>290</v>
      </c>
      <c r="AU289" s="20" t="s">
        <v>146</v>
      </c>
    </row>
    <row r="290" spans="1:65" s="2" customFormat="1" ht="21.75" customHeight="1">
      <c r="A290" s="35"/>
      <c r="B290" s="140"/>
      <c r="C290" s="141" t="s">
        <v>674</v>
      </c>
      <c r="D290" s="141" t="s">
        <v>136</v>
      </c>
      <c r="E290" s="142" t="s">
        <v>675</v>
      </c>
      <c r="F290" s="143" t="s">
        <v>676</v>
      </c>
      <c r="G290" s="144" t="s">
        <v>295</v>
      </c>
      <c r="H290" s="145">
        <v>0.24399999999999999</v>
      </c>
      <c r="I290" s="146"/>
      <c r="J290" s="147">
        <f>ROUND(I290*H290,2)</f>
        <v>0</v>
      </c>
      <c r="K290" s="143" t="s">
        <v>288</v>
      </c>
      <c r="L290" s="36"/>
      <c r="M290" s="148" t="s">
        <v>3</v>
      </c>
      <c r="N290" s="149" t="s">
        <v>46</v>
      </c>
      <c r="O290" s="56"/>
      <c r="P290" s="150">
        <f>O290*H290</f>
        <v>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52" t="s">
        <v>140</v>
      </c>
      <c r="AT290" s="152" t="s">
        <v>136</v>
      </c>
      <c r="AU290" s="152" t="s">
        <v>146</v>
      </c>
      <c r="AY290" s="20" t="s">
        <v>133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20" t="s">
        <v>37</v>
      </c>
      <c r="BK290" s="153">
        <f>ROUND(I290*H290,2)</f>
        <v>0</v>
      </c>
      <c r="BL290" s="20" t="s">
        <v>140</v>
      </c>
      <c r="BM290" s="152" t="s">
        <v>677</v>
      </c>
    </row>
    <row r="291" spans="1:65" s="2" customFormat="1">
      <c r="A291" s="35"/>
      <c r="B291" s="36"/>
      <c r="C291" s="35"/>
      <c r="D291" s="181" t="s">
        <v>290</v>
      </c>
      <c r="E291" s="35"/>
      <c r="F291" s="182" t="s">
        <v>678</v>
      </c>
      <c r="G291" s="35"/>
      <c r="H291" s="35"/>
      <c r="I291" s="183"/>
      <c r="J291" s="35"/>
      <c r="K291" s="35"/>
      <c r="L291" s="36"/>
      <c r="M291" s="184"/>
      <c r="N291" s="185"/>
      <c r="O291" s="56"/>
      <c r="P291" s="56"/>
      <c r="Q291" s="56"/>
      <c r="R291" s="56"/>
      <c r="S291" s="56"/>
      <c r="T291" s="5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20" t="s">
        <v>290</v>
      </c>
      <c r="AU291" s="20" t="s">
        <v>146</v>
      </c>
    </row>
    <row r="292" spans="1:65" s="12" customFormat="1" ht="22.9" customHeight="1">
      <c r="B292" s="127"/>
      <c r="D292" s="128" t="s">
        <v>74</v>
      </c>
      <c r="E292" s="138" t="s">
        <v>172</v>
      </c>
      <c r="F292" s="138" t="s">
        <v>679</v>
      </c>
      <c r="I292" s="130"/>
      <c r="J292" s="139">
        <f>BK292</f>
        <v>0</v>
      </c>
      <c r="L292" s="127"/>
      <c r="M292" s="132"/>
      <c r="N292" s="133"/>
      <c r="O292" s="133"/>
      <c r="P292" s="134">
        <f>SUM(P293:P425)</f>
        <v>0</v>
      </c>
      <c r="Q292" s="133"/>
      <c r="R292" s="134">
        <f>SUM(R293:R425)</f>
        <v>318.45369807719993</v>
      </c>
      <c r="S292" s="133"/>
      <c r="T292" s="135">
        <f>SUM(T293:T425)</f>
        <v>0.06</v>
      </c>
      <c r="AR292" s="128" t="s">
        <v>37</v>
      </c>
      <c r="AT292" s="136" t="s">
        <v>74</v>
      </c>
      <c r="AU292" s="136" t="s">
        <v>37</v>
      </c>
      <c r="AY292" s="128" t="s">
        <v>133</v>
      </c>
      <c r="BK292" s="137">
        <f>SUM(BK293:BK425)</f>
        <v>0</v>
      </c>
    </row>
    <row r="293" spans="1:65" s="2" customFormat="1" ht="24.2" customHeight="1">
      <c r="A293" s="35"/>
      <c r="B293" s="140"/>
      <c r="C293" s="141" t="s">
        <v>680</v>
      </c>
      <c r="D293" s="141" t="s">
        <v>136</v>
      </c>
      <c r="E293" s="142" t="s">
        <v>681</v>
      </c>
      <c r="F293" s="143" t="s">
        <v>682</v>
      </c>
      <c r="G293" s="144" t="s">
        <v>156</v>
      </c>
      <c r="H293" s="145">
        <v>226.7</v>
      </c>
      <c r="I293" s="146"/>
      <c r="J293" s="147">
        <f>ROUND(I293*H293,2)</f>
        <v>0</v>
      </c>
      <c r="K293" s="143" t="s">
        <v>288</v>
      </c>
      <c r="L293" s="36"/>
      <c r="M293" s="148" t="s">
        <v>3</v>
      </c>
      <c r="N293" s="149" t="s">
        <v>46</v>
      </c>
      <c r="O293" s="56"/>
      <c r="P293" s="150">
        <f>O293*H293</f>
        <v>0</v>
      </c>
      <c r="Q293" s="150">
        <v>1.05E-4</v>
      </c>
      <c r="R293" s="150">
        <f>Q293*H293</f>
        <v>2.3803499999999998E-2</v>
      </c>
      <c r="S293" s="150">
        <v>0</v>
      </c>
      <c r="T293" s="15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52" t="s">
        <v>140</v>
      </c>
      <c r="AT293" s="152" t="s">
        <v>136</v>
      </c>
      <c r="AU293" s="152" t="s">
        <v>84</v>
      </c>
      <c r="AY293" s="20" t="s">
        <v>133</v>
      </c>
      <c r="BE293" s="153">
        <f>IF(N293="základní",J293,0)</f>
        <v>0</v>
      </c>
      <c r="BF293" s="153">
        <f>IF(N293="snížená",J293,0)</f>
        <v>0</v>
      </c>
      <c r="BG293" s="153">
        <f>IF(N293="zákl. přenesená",J293,0)</f>
        <v>0</v>
      </c>
      <c r="BH293" s="153">
        <f>IF(N293="sníž. přenesená",J293,0)</f>
        <v>0</v>
      </c>
      <c r="BI293" s="153">
        <f>IF(N293="nulová",J293,0)</f>
        <v>0</v>
      </c>
      <c r="BJ293" s="20" t="s">
        <v>37</v>
      </c>
      <c r="BK293" s="153">
        <f>ROUND(I293*H293,2)</f>
        <v>0</v>
      </c>
      <c r="BL293" s="20" t="s">
        <v>140</v>
      </c>
      <c r="BM293" s="152" t="s">
        <v>683</v>
      </c>
    </row>
    <row r="294" spans="1:65" s="2" customFormat="1">
      <c r="A294" s="35"/>
      <c r="B294" s="36"/>
      <c r="C294" s="35"/>
      <c r="D294" s="181" t="s">
        <v>290</v>
      </c>
      <c r="E294" s="35"/>
      <c r="F294" s="182" t="s">
        <v>684</v>
      </c>
      <c r="G294" s="35"/>
      <c r="H294" s="35"/>
      <c r="I294" s="183"/>
      <c r="J294" s="35"/>
      <c r="K294" s="35"/>
      <c r="L294" s="36"/>
      <c r="M294" s="184"/>
      <c r="N294" s="185"/>
      <c r="O294" s="56"/>
      <c r="P294" s="56"/>
      <c r="Q294" s="56"/>
      <c r="R294" s="56"/>
      <c r="S294" s="56"/>
      <c r="T294" s="57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20" t="s">
        <v>290</v>
      </c>
      <c r="AU294" s="20" t="s">
        <v>84</v>
      </c>
    </row>
    <row r="295" spans="1:65" s="2" customFormat="1" ht="16.5" customHeight="1">
      <c r="A295" s="35"/>
      <c r="B295" s="140"/>
      <c r="C295" s="186" t="s">
        <v>685</v>
      </c>
      <c r="D295" s="186" t="s">
        <v>292</v>
      </c>
      <c r="E295" s="187" t="s">
        <v>686</v>
      </c>
      <c r="F295" s="188" t="s">
        <v>687</v>
      </c>
      <c r="G295" s="189" t="s">
        <v>156</v>
      </c>
      <c r="H295" s="190">
        <v>230.101</v>
      </c>
      <c r="I295" s="191"/>
      <c r="J295" s="192">
        <f>ROUND(I295*H295,2)</f>
        <v>0</v>
      </c>
      <c r="K295" s="188" t="s">
        <v>288</v>
      </c>
      <c r="L295" s="193"/>
      <c r="M295" s="194" t="s">
        <v>3</v>
      </c>
      <c r="N295" s="195" t="s">
        <v>46</v>
      </c>
      <c r="O295" s="56"/>
      <c r="P295" s="150">
        <f>O295*H295</f>
        <v>0</v>
      </c>
      <c r="Q295" s="150">
        <v>0.13600000000000001</v>
      </c>
      <c r="R295" s="150">
        <f>Q295*H295</f>
        <v>31.293736000000003</v>
      </c>
      <c r="S295" s="150">
        <v>0</v>
      </c>
      <c r="T295" s="15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52" t="s">
        <v>172</v>
      </c>
      <c r="AT295" s="152" t="s">
        <v>292</v>
      </c>
      <c r="AU295" s="152" t="s">
        <v>84</v>
      </c>
      <c r="AY295" s="20" t="s">
        <v>133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20" t="s">
        <v>37</v>
      </c>
      <c r="BK295" s="153">
        <f>ROUND(I295*H295,2)</f>
        <v>0</v>
      </c>
      <c r="BL295" s="20" t="s">
        <v>140</v>
      </c>
      <c r="BM295" s="152" t="s">
        <v>688</v>
      </c>
    </row>
    <row r="296" spans="1:65" s="13" customFormat="1">
      <c r="B296" s="154"/>
      <c r="D296" s="155" t="s">
        <v>142</v>
      </c>
      <c r="E296" s="156" t="s">
        <v>3</v>
      </c>
      <c r="F296" s="157" t="s">
        <v>689</v>
      </c>
      <c r="H296" s="158">
        <v>230.101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142</v>
      </c>
      <c r="AU296" s="156" t="s">
        <v>84</v>
      </c>
      <c r="AV296" s="13" t="s">
        <v>84</v>
      </c>
      <c r="AW296" s="13" t="s">
        <v>36</v>
      </c>
      <c r="AX296" s="13" t="s">
        <v>75</v>
      </c>
      <c r="AY296" s="156" t="s">
        <v>133</v>
      </c>
    </row>
    <row r="297" spans="1:65" s="15" customFormat="1">
      <c r="B297" s="170"/>
      <c r="D297" s="155" t="s">
        <v>142</v>
      </c>
      <c r="E297" s="171" t="s">
        <v>3</v>
      </c>
      <c r="F297" s="172" t="s">
        <v>163</v>
      </c>
      <c r="H297" s="173">
        <v>230.101</v>
      </c>
      <c r="I297" s="174"/>
      <c r="L297" s="170"/>
      <c r="M297" s="175"/>
      <c r="N297" s="176"/>
      <c r="O297" s="176"/>
      <c r="P297" s="176"/>
      <c r="Q297" s="176"/>
      <c r="R297" s="176"/>
      <c r="S297" s="176"/>
      <c r="T297" s="177"/>
      <c r="AT297" s="171" t="s">
        <v>142</v>
      </c>
      <c r="AU297" s="171" t="s">
        <v>84</v>
      </c>
      <c r="AV297" s="15" t="s">
        <v>140</v>
      </c>
      <c r="AW297" s="15" t="s">
        <v>36</v>
      </c>
      <c r="AX297" s="15" t="s">
        <v>37</v>
      </c>
      <c r="AY297" s="171" t="s">
        <v>133</v>
      </c>
    </row>
    <row r="298" spans="1:65" s="2" customFormat="1" ht="16.5" customHeight="1">
      <c r="A298" s="35"/>
      <c r="B298" s="140"/>
      <c r="C298" s="141" t="s">
        <v>690</v>
      </c>
      <c r="D298" s="141" t="s">
        <v>136</v>
      </c>
      <c r="E298" s="142" t="s">
        <v>691</v>
      </c>
      <c r="F298" s="143" t="s">
        <v>692</v>
      </c>
      <c r="G298" s="144" t="s">
        <v>295</v>
      </c>
      <c r="H298" s="145">
        <v>100.7</v>
      </c>
      <c r="I298" s="146"/>
      <c r="J298" s="147">
        <f>ROUND(I298*H298,2)</f>
        <v>0</v>
      </c>
      <c r="K298" s="143" t="s">
        <v>288</v>
      </c>
      <c r="L298" s="36"/>
      <c r="M298" s="148" t="s">
        <v>3</v>
      </c>
      <c r="N298" s="149" t="s">
        <v>46</v>
      </c>
      <c r="O298" s="56"/>
      <c r="P298" s="150">
        <f>O298*H298</f>
        <v>0</v>
      </c>
      <c r="Q298" s="150">
        <v>2.3010199999999998</v>
      </c>
      <c r="R298" s="150">
        <f>Q298*H298</f>
        <v>231.71271399999998</v>
      </c>
      <c r="S298" s="150">
        <v>0</v>
      </c>
      <c r="T298" s="15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2" t="s">
        <v>140</v>
      </c>
      <c r="AT298" s="152" t="s">
        <v>136</v>
      </c>
      <c r="AU298" s="152" t="s">
        <v>84</v>
      </c>
      <c r="AY298" s="20" t="s">
        <v>133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20" t="s">
        <v>37</v>
      </c>
      <c r="BK298" s="153">
        <f>ROUND(I298*H298,2)</f>
        <v>0</v>
      </c>
      <c r="BL298" s="20" t="s">
        <v>140</v>
      </c>
      <c r="BM298" s="152" t="s">
        <v>693</v>
      </c>
    </row>
    <row r="299" spans="1:65" s="2" customFormat="1">
      <c r="A299" s="35"/>
      <c r="B299" s="36"/>
      <c r="C299" s="35"/>
      <c r="D299" s="181" t="s">
        <v>290</v>
      </c>
      <c r="E299" s="35"/>
      <c r="F299" s="182" t="s">
        <v>694</v>
      </c>
      <c r="G299" s="35"/>
      <c r="H299" s="35"/>
      <c r="I299" s="183"/>
      <c r="J299" s="35"/>
      <c r="K299" s="35"/>
      <c r="L299" s="36"/>
      <c r="M299" s="184"/>
      <c r="N299" s="185"/>
      <c r="O299" s="56"/>
      <c r="P299" s="56"/>
      <c r="Q299" s="56"/>
      <c r="R299" s="56"/>
      <c r="S299" s="56"/>
      <c r="T299" s="5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20" t="s">
        <v>290</v>
      </c>
      <c r="AU299" s="20" t="s">
        <v>84</v>
      </c>
    </row>
    <row r="300" spans="1:65" s="14" customFormat="1">
      <c r="B300" s="163"/>
      <c r="D300" s="155" t="s">
        <v>142</v>
      </c>
      <c r="E300" s="164" t="s">
        <v>3</v>
      </c>
      <c r="F300" s="165" t="s">
        <v>590</v>
      </c>
      <c r="H300" s="164" t="s">
        <v>3</v>
      </c>
      <c r="I300" s="166"/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142</v>
      </c>
      <c r="AU300" s="164" t="s">
        <v>84</v>
      </c>
      <c r="AV300" s="14" t="s">
        <v>37</v>
      </c>
      <c r="AW300" s="14" t="s">
        <v>36</v>
      </c>
      <c r="AX300" s="14" t="s">
        <v>75</v>
      </c>
      <c r="AY300" s="164" t="s">
        <v>133</v>
      </c>
    </row>
    <row r="301" spans="1:65" s="13" customFormat="1">
      <c r="B301" s="154"/>
      <c r="D301" s="155" t="s">
        <v>142</v>
      </c>
      <c r="E301" s="156" t="s">
        <v>3</v>
      </c>
      <c r="F301" s="157" t="s">
        <v>695</v>
      </c>
      <c r="H301" s="158">
        <v>137.38</v>
      </c>
      <c r="I301" s="159"/>
      <c r="L301" s="154"/>
      <c r="M301" s="160"/>
      <c r="N301" s="161"/>
      <c r="O301" s="161"/>
      <c r="P301" s="161"/>
      <c r="Q301" s="161"/>
      <c r="R301" s="161"/>
      <c r="S301" s="161"/>
      <c r="T301" s="162"/>
      <c r="AT301" s="156" t="s">
        <v>142</v>
      </c>
      <c r="AU301" s="156" t="s">
        <v>84</v>
      </c>
      <c r="AV301" s="13" t="s">
        <v>84</v>
      </c>
      <c r="AW301" s="13" t="s">
        <v>36</v>
      </c>
      <c r="AX301" s="13" t="s">
        <v>75</v>
      </c>
      <c r="AY301" s="156" t="s">
        <v>133</v>
      </c>
    </row>
    <row r="302" spans="1:65" s="13" customFormat="1">
      <c r="B302" s="154"/>
      <c r="D302" s="155" t="s">
        <v>142</v>
      </c>
      <c r="E302" s="156" t="s">
        <v>3</v>
      </c>
      <c r="F302" s="157" t="s">
        <v>696</v>
      </c>
      <c r="H302" s="158">
        <v>-36.68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142</v>
      </c>
      <c r="AU302" s="156" t="s">
        <v>84</v>
      </c>
      <c r="AV302" s="13" t="s">
        <v>84</v>
      </c>
      <c r="AW302" s="13" t="s">
        <v>36</v>
      </c>
      <c r="AX302" s="13" t="s">
        <v>75</v>
      </c>
      <c r="AY302" s="156" t="s">
        <v>133</v>
      </c>
    </row>
    <row r="303" spans="1:65" s="2" customFormat="1" ht="24.2" customHeight="1">
      <c r="A303" s="35"/>
      <c r="B303" s="140"/>
      <c r="C303" s="141" t="s">
        <v>697</v>
      </c>
      <c r="D303" s="141" t="s">
        <v>136</v>
      </c>
      <c r="E303" s="142" t="s">
        <v>698</v>
      </c>
      <c r="F303" s="143" t="s">
        <v>699</v>
      </c>
      <c r="G303" s="144" t="s">
        <v>237</v>
      </c>
      <c r="H303" s="145">
        <v>61</v>
      </c>
      <c r="I303" s="146"/>
      <c r="J303" s="147">
        <f>ROUND(I303*H303,2)</f>
        <v>0</v>
      </c>
      <c r="K303" s="143" t="s">
        <v>288</v>
      </c>
      <c r="L303" s="36"/>
      <c r="M303" s="148" t="s">
        <v>3</v>
      </c>
      <c r="N303" s="149" t="s">
        <v>46</v>
      </c>
      <c r="O303" s="56"/>
      <c r="P303" s="150">
        <f>O303*H303</f>
        <v>0</v>
      </c>
      <c r="Q303" s="150">
        <v>1.65E-4</v>
      </c>
      <c r="R303" s="150">
        <f>Q303*H303</f>
        <v>1.0064999999999999E-2</v>
      </c>
      <c r="S303" s="150">
        <v>0</v>
      </c>
      <c r="T303" s="15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52" t="s">
        <v>140</v>
      </c>
      <c r="AT303" s="152" t="s">
        <v>136</v>
      </c>
      <c r="AU303" s="152" t="s">
        <v>84</v>
      </c>
      <c r="AY303" s="20" t="s">
        <v>133</v>
      </c>
      <c r="BE303" s="153">
        <f>IF(N303="základní",J303,0)</f>
        <v>0</v>
      </c>
      <c r="BF303" s="153">
        <f>IF(N303="snížená",J303,0)</f>
        <v>0</v>
      </c>
      <c r="BG303" s="153">
        <f>IF(N303="zákl. přenesená",J303,0)</f>
        <v>0</v>
      </c>
      <c r="BH303" s="153">
        <f>IF(N303="sníž. přenesená",J303,0)</f>
        <v>0</v>
      </c>
      <c r="BI303" s="153">
        <f>IF(N303="nulová",J303,0)</f>
        <v>0</v>
      </c>
      <c r="BJ303" s="20" t="s">
        <v>37</v>
      </c>
      <c r="BK303" s="153">
        <f>ROUND(I303*H303,2)</f>
        <v>0</v>
      </c>
      <c r="BL303" s="20" t="s">
        <v>140</v>
      </c>
      <c r="BM303" s="152" t="s">
        <v>700</v>
      </c>
    </row>
    <row r="304" spans="1:65" s="2" customFormat="1">
      <c r="A304" s="35"/>
      <c r="B304" s="36"/>
      <c r="C304" s="35"/>
      <c r="D304" s="181" t="s">
        <v>290</v>
      </c>
      <c r="E304" s="35"/>
      <c r="F304" s="182" t="s">
        <v>701</v>
      </c>
      <c r="G304" s="35"/>
      <c r="H304" s="35"/>
      <c r="I304" s="183"/>
      <c r="J304" s="35"/>
      <c r="K304" s="35"/>
      <c r="L304" s="36"/>
      <c r="M304" s="184"/>
      <c r="N304" s="185"/>
      <c r="O304" s="56"/>
      <c r="P304" s="56"/>
      <c r="Q304" s="56"/>
      <c r="R304" s="56"/>
      <c r="S304" s="56"/>
      <c r="T304" s="5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20" t="s">
        <v>290</v>
      </c>
      <c r="AU304" s="20" t="s">
        <v>84</v>
      </c>
    </row>
    <row r="305" spans="1:65" s="13" customFormat="1">
      <c r="B305" s="154"/>
      <c r="D305" s="155" t="s">
        <v>142</v>
      </c>
      <c r="E305" s="156" t="s">
        <v>3</v>
      </c>
      <c r="F305" s="157" t="s">
        <v>702</v>
      </c>
      <c r="H305" s="158">
        <v>61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142</v>
      </c>
      <c r="AU305" s="156" t="s">
        <v>84</v>
      </c>
      <c r="AV305" s="13" t="s">
        <v>84</v>
      </c>
      <c r="AW305" s="13" t="s">
        <v>36</v>
      </c>
      <c r="AX305" s="13" t="s">
        <v>75</v>
      </c>
      <c r="AY305" s="156" t="s">
        <v>133</v>
      </c>
    </row>
    <row r="306" spans="1:65" s="2" customFormat="1" ht="21.75" customHeight="1">
      <c r="A306" s="35"/>
      <c r="B306" s="140"/>
      <c r="C306" s="186" t="s">
        <v>703</v>
      </c>
      <c r="D306" s="186" t="s">
        <v>292</v>
      </c>
      <c r="E306" s="187" t="s">
        <v>704</v>
      </c>
      <c r="F306" s="188" t="s">
        <v>705</v>
      </c>
      <c r="G306" s="189" t="s">
        <v>237</v>
      </c>
      <c r="H306" s="190">
        <v>18.27</v>
      </c>
      <c r="I306" s="191"/>
      <c r="J306" s="192">
        <f>ROUND(I306*H306,2)</f>
        <v>0</v>
      </c>
      <c r="K306" s="188" t="s">
        <v>288</v>
      </c>
      <c r="L306" s="193"/>
      <c r="M306" s="194" t="s">
        <v>3</v>
      </c>
      <c r="N306" s="195" t="s">
        <v>46</v>
      </c>
      <c r="O306" s="56"/>
      <c r="P306" s="150">
        <f>O306*H306</f>
        <v>0</v>
      </c>
      <c r="Q306" s="150">
        <v>0.14499999999999999</v>
      </c>
      <c r="R306" s="150">
        <f>Q306*H306</f>
        <v>2.6491499999999997</v>
      </c>
      <c r="S306" s="150">
        <v>0</v>
      </c>
      <c r="T306" s="15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2" t="s">
        <v>172</v>
      </c>
      <c r="AT306" s="152" t="s">
        <v>292</v>
      </c>
      <c r="AU306" s="152" t="s">
        <v>84</v>
      </c>
      <c r="AY306" s="20" t="s">
        <v>133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20" t="s">
        <v>37</v>
      </c>
      <c r="BK306" s="153">
        <f>ROUND(I306*H306,2)</f>
        <v>0</v>
      </c>
      <c r="BL306" s="20" t="s">
        <v>140</v>
      </c>
      <c r="BM306" s="152" t="s">
        <v>706</v>
      </c>
    </row>
    <row r="307" spans="1:65" s="13" customFormat="1">
      <c r="B307" s="154"/>
      <c r="D307" s="155" t="s">
        <v>142</v>
      </c>
      <c r="E307" s="156" t="s">
        <v>3</v>
      </c>
      <c r="F307" s="157" t="s">
        <v>707</v>
      </c>
      <c r="H307" s="158">
        <v>18.27</v>
      </c>
      <c r="I307" s="159"/>
      <c r="L307" s="154"/>
      <c r="M307" s="160"/>
      <c r="N307" s="161"/>
      <c r="O307" s="161"/>
      <c r="P307" s="161"/>
      <c r="Q307" s="161"/>
      <c r="R307" s="161"/>
      <c r="S307" s="161"/>
      <c r="T307" s="162"/>
      <c r="AT307" s="156" t="s">
        <v>142</v>
      </c>
      <c r="AU307" s="156" t="s">
        <v>84</v>
      </c>
      <c r="AV307" s="13" t="s">
        <v>84</v>
      </c>
      <c r="AW307" s="13" t="s">
        <v>36</v>
      </c>
      <c r="AX307" s="13" t="s">
        <v>75</v>
      </c>
      <c r="AY307" s="156" t="s">
        <v>133</v>
      </c>
    </row>
    <row r="308" spans="1:65" s="15" customFormat="1">
      <c r="B308" s="170"/>
      <c r="D308" s="155" t="s">
        <v>142</v>
      </c>
      <c r="E308" s="171" t="s">
        <v>3</v>
      </c>
      <c r="F308" s="172" t="s">
        <v>163</v>
      </c>
      <c r="H308" s="173">
        <v>18.27</v>
      </c>
      <c r="I308" s="174"/>
      <c r="L308" s="170"/>
      <c r="M308" s="175"/>
      <c r="N308" s="176"/>
      <c r="O308" s="176"/>
      <c r="P308" s="176"/>
      <c r="Q308" s="176"/>
      <c r="R308" s="176"/>
      <c r="S308" s="176"/>
      <c r="T308" s="177"/>
      <c r="AT308" s="171" t="s">
        <v>142</v>
      </c>
      <c r="AU308" s="171" t="s">
        <v>84</v>
      </c>
      <c r="AV308" s="15" t="s">
        <v>140</v>
      </c>
      <c r="AW308" s="15" t="s">
        <v>36</v>
      </c>
      <c r="AX308" s="15" t="s">
        <v>37</v>
      </c>
      <c r="AY308" s="171" t="s">
        <v>133</v>
      </c>
    </row>
    <row r="309" spans="1:65" s="2" customFormat="1" ht="21.75" customHeight="1">
      <c r="A309" s="35"/>
      <c r="B309" s="140"/>
      <c r="C309" s="186" t="s">
        <v>708</v>
      </c>
      <c r="D309" s="186" t="s">
        <v>292</v>
      </c>
      <c r="E309" s="187" t="s">
        <v>709</v>
      </c>
      <c r="F309" s="188" t="s">
        <v>705</v>
      </c>
      <c r="G309" s="189" t="s">
        <v>237</v>
      </c>
      <c r="H309" s="190">
        <v>43.645000000000003</v>
      </c>
      <c r="I309" s="191"/>
      <c r="J309" s="192">
        <f>ROUND(I309*H309,2)</f>
        <v>0</v>
      </c>
      <c r="K309" s="188" t="s">
        <v>3</v>
      </c>
      <c r="L309" s="193"/>
      <c r="M309" s="194" t="s">
        <v>3</v>
      </c>
      <c r="N309" s="195" t="s">
        <v>46</v>
      </c>
      <c r="O309" s="56"/>
      <c r="P309" s="150">
        <f>O309*H309</f>
        <v>0</v>
      </c>
      <c r="Q309" s="150">
        <v>0.14499999999999999</v>
      </c>
      <c r="R309" s="150">
        <f>Q309*H309</f>
        <v>6.328525</v>
      </c>
      <c r="S309" s="150">
        <v>0</v>
      </c>
      <c r="T309" s="15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2" t="s">
        <v>172</v>
      </c>
      <c r="AT309" s="152" t="s">
        <v>292</v>
      </c>
      <c r="AU309" s="152" t="s">
        <v>84</v>
      </c>
      <c r="AY309" s="20" t="s">
        <v>133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20" t="s">
        <v>37</v>
      </c>
      <c r="BK309" s="153">
        <f>ROUND(I309*H309,2)</f>
        <v>0</v>
      </c>
      <c r="BL309" s="20" t="s">
        <v>140</v>
      </c>
      <c r="BM309" s="152" t="s">
        <v>710</v>
      </c>
    </row>
    <row r="310" spans="1:65" s="13" customFormat="1">
      <c r="B310" s="154"/>
      <c r="D310" s="155" t="s">
        <v>142</v>
      </c>
      <c r="E310" s="156" t="s">
        <v>3</v>
      </c>
      <c r="F310" s="157" t="s">
        <v>711</v>
      </c>
      <c r="H310" s="158">
        <v>43.645000000000003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142</v>
      </c>
      <c r="AU310" s="156" t="s">
        <v>84</v>
      </c>
      <c r="AV310" s="13" t="s">
        <v>84</v>
      </c>
      <c r="AW310" s="13" t="s">
        <v>36</v>
      </c>
      <c r="AX310" s="13" t="s">
        <v>75</v>
      </c>
      <c r="AY310" s="156" t="s">
        <v>133</v>
      </c>
    </row>
    <row r="311" spans="1:65" s="15" customFormat="1">
      <c r="B311" s="170"/>
      <c r="D311" s="155" t="s">
        <v>142</v>
      </c>
      <c r="E311" s="171" t="s">
        <v>3</v>
      </c>
      <c r="F311" s="172" t="s">
        <v>163</v>
      </c>
      <c r="H311" s="173">
        <v>43.645000000000003</v>
      </c>
      <c r="I311" s="174"/>
      <c r="L311" s="170"/>
      <c r="M311" s="175"/>
      <c r="N311" s="176"/>
      <c r="O311" s="176"/>
      <c r="P311" s="176"/>
      <c r="Q311" s="176"/>
      <c r="R311" s="176"/>
      <c r="S311" s="176"/>
      <c r="T311" s="177"/>
      <c r="AT311" s="171" t="s">
        <v>142</v>
      </c>
      <c r="AU311" s="171" t="s">
        <v>84</v>
      </c>
      <c r="AV311" s="15" t="s">
        <v>140</v>
      </c>
      <c r="AW311" s="15" t="s">
        <v>36</v>
      </c>
      <c r="AX311" s="15" t="s">
        <v>37</v>
      </c>
      <c r="AY311" s="171" t="s">
        <v>133</v>
      </c>
    </row>
    <row r="312" spans="1:65" s="2" customFormat="1" ht="21.75" customHeight="1">
      <c r="A312" s="35"/>
      <c r="B312" s="140"/>
      <c r="C312" s="141" t="s">
        <v>712</v>
      </c>
      <c r="D312" s="141" t="s">
        <v>136</v>
      </c>
      <c r="E312" s="142" t="s">
        <v>713</v>
      </c>
      <c r="F312" s="143" t="s">
        <v>714</v>
      </c>
      <c r="G312" s="144" t="s">
        <v>139</v>
      </c>
      <c r="H312" s="145">
        <v>18</v>
      </c>
      <c r="I312" s="146"/>
      <c r="J312" s="147">
        <f>ROUND(I312*H312,2)</f>
        <v>0</v>
      </c>
      <c r="K312" s="143" t="s">
        <v>3</v>
      </c>
      <c r="L312" s="36"/>
      <c r="M312" s="148" t="s">
        <v>3</v>
      </c>
      <c r="N312" s="149" t="s">
        <v>46</v>
      </c>
      <c r="O312" s="56"/>
      <c r="P312" s="150">
        <f>O312*H312</f>
        <v>0</v>
      </c>
      <c r="Q312" s="150">
        <v>0</v>
      </c>
      <c r="R312" s="150">
        <f>Q312*H312</f>
        <v>0</v>
      </c>
      <c r="S312" s="150">
        <v>0</v>
      </c>
      <c r="T312" s="15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52" t="s">
        <v>140</v>
      </c>
      <c r="AT312" s="152" t="s">
        <v>136</v>
      </c>
      <c r="AU312" s="152" t="s">
        <v>84</v>
      </c>
      <c r="AY312" s="20" t="s">
        <v>133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20" t="s">
        <v>37</v>
      </c>
      <c r="BK312" s="153">
        <f>ROUND(I312*H312,2)</f>
        <v>0</v>
      </c>
      <c r="BL312" s="20" t="s">
        <v>140</v>
      </c>
      <c r="BM312" s="152" t="s">
        <v>715</v>
      </c>
    </row>
    <row r="313" spans="1:65" s="13" customFormat="1">
      <c r="B313" s="154"/>
      <c r="D313" s="155" t="s">
        <v>142</v>
      </c>
      <c r="E313" s="156" t="s">
        <v>3</v>
      </c>
      <c r="F313" s="157" t="s">
        <v>216</v>
      </c>
      <c r="H313" s="158">
        <v>18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142</v>
      </c>
      <c r="AU313" s="156" t="s">
        <v>84</v>
      </c>
      <c r="AV313" s="13" t="s">
        <v>84</v>
      </c>
      <c r="AW313" s="13" t="s">
        <v>36</v>
      </c>
      <c r="AX313" s="13" t="s">
        <v>37</v>
      </c>
      <c r="AY313" s="156" t="s">
        <v>133</v>
      </c>
    </row>
    <row r="314" spans="1:65" s="2" customFormat="1" ht="21.75" customHeight="1">
      <c r="A314" s="35"/>
      <c r="B314" s="140"/>
      <c r="C314" s="141" t="s">
        <v>716</v>
      </c>
      <c r="D314" s="141" t="s">
        <v>136</v>
      </c>
      <c r="E314" s="142" t="s">
        <v>717</v>
      </c>
      <c r="F314" s="143" t="s">
        <v>718</v>
      </c>
      <c r="G314" s="144" t="s">
        <v>139</v>
      </c>
      <c r="H314" s="145">
        <v>45</v>
      </c>
      <c r="I314" s="146"/>
      <c r="J314" s="147">
        <f>ROUND(I314*H314,2)</f>
        <v>0</v>
      </c>
      <c r="K314" s="143" t="s">
        <v>3</v>
      </c>
      <c r="L314" s="36"/>
      <c r="M314" s="148" t="s">
        <v>3</v>
      </c>
      <c r="N314" s="149" t="s">
        <v>46</v>
      </c>
      <c r="O314" s="56"/>
      <c r="P314" s="150">
        <f>O314*H314</f>
        <v>0</v>
      </c>
      <c r="Q314" s="150">
        <v>0</v>
      </c>
      <c r="R314" s="150">
        <f>Q314*H314</f>
        <v>0</v>
      </c>
      <c r="S314" s="150">
        <v>0</v>
      </c>
      <c r="T314" s="15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52" t="s">
        <v>140</v>
      </c>
      <c r="AT314" s="152" t="s">
        <v>136</v>
      </c>
      <c r="AU314" s="152" t="s">
        <v>84</v>
      </c>
      <c r="AY314" s="20" t="s">
        <v>133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20" t="s">
        <v>37</v>
      </c>
      <c r="BK314" s="153">
        <f>ROUND(I314*H314,2)</f>
        <v>0</v>
      </c>
      <c r="BL314" s="20" t="s">
        <v>140</v>
      </c>
      <c r="BM314" s="152" t="s">
        <v>719</v>
      </c>
    </row>
    <row r="315" spans="1:65" s="13" customFormat="1">
      <c r="B315" s="154"/>
      <c r="D315" s="155" t="s">
        <v>142</v>
      </c>
      <c r="E315" s="156" t="s">
        <v>3</v>
      </c>
      <c r="F315" s="157" t="s">
        <v>609</v>
      </c>
      <c r="H315" s="158">
        <v>45</v>
      </c>
      <c r="I315" s="159"/>
      <c r="L315" s="154"/>
      <c r="M315" s="160"/>
      <c r="N315" s="161"/>
      <c r="O315" s="161"/>
      <c r="P315" s="161"/>
      <c r="Q315" s="161"/>
      <c r="R315" s="161"/>
      <c r="S315" s="161"/>
      <c r="T315" s="162"/>
      <c r="AT315" s="156" t="s">
        <v>142</v>
      </c>
      <c r="AU315" s="156" t="s">
        <v>84</v>
      </c>
      <c r="AV315" s="13" t="s">
        <v>84</v>
      </c>
      <c r="AW315" s="13" t="s">
        <v>36</v>
      </c>
      <c r="AX315" s="13" t="s">
        <v>37</v>
      </c>
      <c r="AY315" s="156" t="s">
        <v>133</v>
      </c>
    </row>
    <row r="316" spans="1:65" s="2" customFormat="1" ht="16.5" customHeight="1">
      <c r="A316" s="35"/>
      <c r="B316" s="140"/>
      <c r="C316" s="141" t="s">
        <v>720</v>
      </c>
      <c r="D316" s="141" t="s">
        <v>136</v>
      </c>
      <c r="E316" s="142" t="s">
        <v>721</v>
      </c>
      <c r="F316" s="143" t="s">
        <v>722</v>
      </c>
      <c r="G316" s="144" t="s">
        <v>237</v>
      </c>
      <c r="H316" s="145">
        <v>6</v>
      </c>
      <c r="I316" s="146"/>
      <c r="J316" s="147">
        <f>ROUND(I316*H316,2)</f>
        <v>0</v>
      </c>
      <c r="K316" s="143" t="s">
        <v>288</v>
      </c>
      <c r="L316" s="36"/>
      <c r="M316" s="148" t="s">
        <v>3</v>
      </c>
      <c r="N316" s="149" t="s">
        <v>46</v>
      </c>
      <c r="O316" s="56"/>
      <c r="P316" s="150">
        <f>O316*H316</f>
        <v>0</v>
      </c>
      <c r="Q316" s="150">
        <v>1.248E-2</v>
      </c>
      <c r="R316" s="150">
        <f>Q316*H316</f>
        <v>7.4880000000000002E-2</v>
      </c>
      <c r="S316" s="150">
        <v>0</v>
      </c>
      <c r="T316" s="15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2" t="s">
        <v>140</v>
      </c>
      <c r="AT316" s="152" t="s">
        <v>136</v>
      </c>
      <c r="AU316" s="152" t="s">
        <v>84</v>
      </c>
      <c r="AY316" s="20" t="s">
        <v>133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20" t="s">
        <v>37</v>
      </c>
      <c r="BK316" s="153">
        <f>ROUND(I316*H316,2)</f>
        <v>0</v>
      </c>
      <c r="BL316" s="20" t="s">
        <v>140</v>
      </c>
      <c r="BM316" s="152" t="s">
        <v>723</v>
      </c>
    </row>
    <row r="317" spans="1:65" s="2" customFormat="1">
      <c r="A317" s="35"/>
      <c r="B317" s="36"/>
      <c r="C317" s="35"/>
      <c r="D317" s="181" t="s">
        <v>290</v>
      </c>
      <c r="E317" s="35"/>
      <c r="F317" s="182" t="s">
        <v>724</v>
      </c>
      <c r="G317" s="35"/>
      <c r="H317" s="35"/>
      <c r="I317" s="183"/>
      <c r="J317" s="35"/>
      <c r="K317" s="35"/>
      <c r="L317" s="36"/>
      <c r="M317" s="184"/>
      <c r="N317" s="185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20" t="s">
        <v>290</v>
      </c>
      <c r="AU317" s="20" t="s">
        <v>84</v>
      </c>
    </row>
    <row r="318" spans="1:65" s="13" customFormat="1">
      <c r="B318" s="154"/>
      <c r="D318" s="155" t="s">
        <v>142</v>
      </c>
      <c r="E318" s="156" t="s">
        <v>3</v>
      </c>
      <c r="F318" s="157" t="s">
        <v>164</v>
      </c>
      <c r="H318" s="158">
        <v>6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142</v>
      </c>
      <c r="AU318" s="156" t="s">
        <v>84</v>
      </c>
      <c r="AV318" s="13" t="s">
        <v>84</v>
      </c>
      <c r="AW318" s="13" t="s">
        <v>36</v>
      </c>
      <c r="AX318" s="13" t="s">
        <v>75</v>
      </c>
      <c r="AY318" s="156" t="s">
        <v>133</v>
      </c>
    </row>
    <row r="319" spans="1:65" s="2" customFormat="1" ht="16.5" customHeight="1">
      <c r="A319" s="35"/>
      <c r="B319" s="140"/>
      <c r="C319" s="186" t="s">
        <v>725</v>
      </c>
      <c r="D319" s="186" t="s">
        <v>292</v>
      </c>
      <c r="E319" s="187" t="s">
        <v>726</v>
      </c>
      <c r="F319" s="188" t="s">
        <v>727</v>
      </c>
      <c r="G319" s="189" t="s">
        <v>237</v>
      </c>
      <c r="H319" s="190">
        <v>6.06</v>
      </c>
      <c r="I319" s="191"/>
      <c r="J319" s="192">
        <f>ROUND(I319*H319,2)</f>
        <v>0</v>
      </c>
      <c r="K319" s="188" t="s">
        <v>288</v>
      </c>
      <c r="L319" s="193"/>
      <c r="M319" s="194" t="s">
        <v>3</v>
      </c>
      <c r="N319" s="195" t="s">
        <v>46</v>
      </c>
      <c r="O319" s="56"/>
      <c r="P319" s="150">
        <f>O319*H319</f>
        <v>0</v>
      </c>
      <c r="Q319" s="150">
        <v>0.58499999999999996</v>
      </c>
      <c r="R319" s="150">
        <f>Q319*H319</f>
        <v>3.5450999999999997</v>
      </c>
      <c r="S319" s="150">
        <v>0</v>
      </c>
      <c r="T319" s="151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52" t="s">
        <v>172</v>
      </c>
      <c r="AT319" s="152" t="s">
        <v>292</v>
      </c>
      <c r="AU319" s="152" t="s">
        <v>84</v>
      </c>
      <c r="AY319" s="20" t="s">
        <v>133</v>
      </c>
      <c r="BE319" s="153">
        <f>IF(N319="základní",J319,0)</f>
        <v>0</v>
      </c>
      <c r="BF319" s="153">
        <f>IF(N319="snížená",J319,0)</f>
        <v>0</v>
      </c>
      <c r="BG319" s="153">
        <f>IF(N319="zákl. přenesená",J319,0)</f>
        <v>0</v>
      </c>
      <c r="BH319" s="153">
        <f>IF(N319="sníž. přenesená",J319,0)</f>
        <v>0</v>
      </c>
      <c r="BI319" s="153">
        <f>IF(N319="nulová",J319,0)</f>
        <v>0</v>
      </c>
      <c r="BJ319" s="20" t="s">
        <v>37</v>
      </c>
      <c r="BK319" s="153">
        <f>ROUND(I319*H319,2)</f>
        <v>0</v>
      </c>
      <c r="BL319" s="20" t="s">
        <v>140</v>
      </c>
      <c r="BM319" s="152" t="s">
        <v>728</v>
      </c>
    </row>
    <row r="320" spans="1:65" s="13" customFormat="1">
      <c r="B320" s="154"/>
      <c r="D320" s="155" t="s">
        <v>142</v>
      </c>
      <c r="F320" s="157" t="s">
        <v>729</v>
      </c>
      <c r="H320" s="158">
        <v>6.06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142</v>
      </c>
      <c r="AU320" s="156" t="s">
        <v>84</v>
      </c>
      <c r="AV320" s="13" t="s">
        <v>84</v>
      </c>
      <c r="AW320" s="13" t="s">
        <v>4</v>
      </c>
      <c r="AX320" s="13" t="s">
        <v>37</v>
      </c>
      <c r="AY320" s="156" t="s">
        <v>133</v>
      </c>
    </row>
    <row r="321" spans="1:65" s="2" customFormat="1" ht="16.5" customHeight="1">
      <c r="A321" s="35"/>
      <c r="B321" s="140"/>
      <c r="C321" s="141" t="s">
        <v>730</v>
      </c>
      <c r="D321" s="141" t="s">
        <v>136</v>
      </c>
      <c r="E321" s="142" t="s">
        <v>731</v>
      </c>
      <c r="F321" s="143" t="s">
        <v>732</v>
      </c>
      <c r="G321" s="144" t="s">
        <v>237</v>
      </c>
      <c r="H321" s="145">
        <v>15</v>
      </c>
      <c r="I321" s="146"/>
      <c r="J321" s="147">
        <f>ROUND(I321*H321,2)</f>
        <v>0</v>
      </c>
      <c r="K321" s="143" t="s">
        <v>288</v>
      </c>
      <c r="L321" s="36"/>
      <c r="M321" s="148" t="s">
        <v>3</v>
      </c>
      <c r="N321" s="149" t="s">
        <v>46</v>
      </c>
      <c r="O321" s="56"/>
      <c r="P321" s="150">
        <f>O321*H321</f>
        <v>0</v>
      </c>
      <c r="Q321" s="150">
        <v>1.0186000000000001E-2</v>
      </c>
      <c r="R321" s="150">
        <f>Q321*H321</f>
        <v>0.15279000000000001</v>
      </c>
      <c r="S321" s="150">
        <v>0</v>
      </c>
      <c r="T321" s="15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52" t="s">
        <v>140</v>
      </c>
      <c r="AT321" s="152" t="s">
        <v>136</v>
      </c>
      <c r="AU321" s="152" t="s">
        <v>84</v>
      </c>
      <c r="AY321" s="20" t="s">
        <v>133</v>
      </c>
      <c r="BE321" s="153">
        <f>IF(N321="základní",J321,0)</f>
        <v>0</v>
      </c>
      <c r="BF321" s="153">
        <f>IF(N321="snížená",J321,0)</f>
        <v>0</v>
      </c>
      <c r="BG321" s="153">
        <f>IF(N321="zákl. přenesená",J321,0)</f>
        <v>0</v>
      </c>
      <c r="BH321" s="153">
        <f>IF(N321="sníž. přenesená",J321,0)</f>
        <v>0</v>
      </c>
      <c r="BI321" s="153">
        <f>IF(N321="nulová",J321,0)</f>
        <v>0</v>
      </c>
      <c r="BJ321" s="20" t="s">
        <v>37</v>
      </c>
      <c r="BK321" s="153">
        <f>ROUND(I321*H321,2)</f>
        <v>0</v>
      </c>
      <c r="BL321" s="20" t="s">
        <v>140</v>
      </c>
      <c r="BM321" s="152" t="s">
        <v>733</v>
      </c>
    </row>
    <row r="322" spans="1:65" s="2" customFormat="1">
      <c r="A322" s="35"/>
      <c r="B322" s="36"/>
      <c r="C322" s="35"/>
      <c r="D322" s="181" t="s">
        <v>290</v>
      </c>
      <c r="E322" s="35"/>
      <c r="F322" s="182" t="s">
        <v>734</v>
      </c>
      <c r="G322" s="35"/>
      <c r="H322" s="35"/>
      <c r="I322" s="183"/>
      <c r="J322" s="35"/>
      <c r="K322" s="35"/>
      <c r="L322" s="36"/>
      <c r="M322" s="184"/>
      <c r="N322" s="185"/>
      <c r="O322" s="56"/>
      <c r="P322" s="56"/>
      <c r="Q322" s="56"/>
      <c r="R322" s="56"/>
      <c r="S322" s="56"/>
      <c r="T322" s="57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20" t="s">
        <v>290</v>
      </c>
      <c r="AU322" s="20" t="s">
        <v>84</v>
      </c>
    </row>
    <row r="323" spans="1:65" s="13" customFormat="1">
      <c r="B323" s="154"/>
      <c r="D323" s="155" t="s">
        <v>142</v>
      </c>
      <c r="E323" s="156" t="s">
        <v>3</v>
      </c>
      <c r="F323" s="157" t="s">
        <v>735</v>
      </c>
      <c r="H323" s="158">
        <v>15</v>
      </c>
      <c r="I323" s="159"/>
      <c r="L323" s="154"/>
      <c r="M323" s="160"/>
      <c r="N323" s="161"/>
      <c r="O323" s="161"/>
      <c r="P323" s="161"/>
      <c r="Q323" s="161"/>
      <c r="R323" s="161"/>
      <c r="S323" s="161"/>
      <c r="T323" s="162"/>
      <c r="AT323" s="156" t="s">
        <v>142</v>
      </c>
      <c r="AU323" s="156" t="s">
        <v>84</v>
      </c>
      <c r="AV323" s="13" t="s">
        <v>84</v>
      </c>
      <c r="AW323" s="13" t="s">
        <v>36</v>
      </c>
      <c r="AX323" s="13" t="s">
        <v>75</v>
      </c>
      <c r="AY323" s="156" t="s">
        <v>133</v>
      </c>
    </row>
    <row r="324" spans="1:65" s="15" customFormat="1">
      <c r="B324" s="170"/>
      <c r="D324" s="155" t="s">
        <v>142</v>
      </c>
      <c r="E324" s="171" t="s">
        <v>3</v>
      </c>
      <c r="F324" s="172" t="s">
        <v>163</v>
      </c>
      <c r="H324" s="173">
        <v>15</v>
      </c>
      <c r="I324" s="174"/>
      <c r="L324" s="170"/>
      <c r="M324" s="175"/>
      <c r="N324" s="176"/>
      <c r="O324" s="176"/>
      <c r="P324" s="176"/>
      <c r="Q324" s="176"/>
      <c r="R324" s="176"/>
      <c r="S324" s="176"/>
      <c r="T324" s="177"/>
      <c r="AT324" s="171" t="s">
        <v>142</v>
      </c>
      <c r="AU324" s="171" t="s">
        <v>84</v>
      </c>
      <c r="AV324" s="15" t="s">
        <v>140</v>
      </c>
      <c r="AW324" s="15" t="s">
        <v>36</v>
      </c>
      <c r="AX324" s="15" t="s">
        <v>37</v>
      </c>
      <c r="AY324" s="171" t="s">
        <v>133</v>
      </c>
    </row>
    <row r="325" spans="1:65" s="2" customFormat="1" ht="16.5" customHeight="1">
      <c r="A325" s="35"/>
      <c r="B325" s="140"/>
      <c r="C325" s="186" t="s">
        <v>736</v>
      </c>
      <c r="D325" s="186" t="s">
        <v>292</v>
      </c>
      <c r="E325" s="187" t="s">
        <v>737</v>
      </c>
      <c r="F325" s="188" t="s">
        <v>738</v>
      </c>
      <c r="G325" s="189" t="s">
        <v>237</v>
      </c>
      <c r="H325" s="190">
        <v>4.04</v>
      </c>
      <c r="I325" s="191"/>
      <c r="J325" s="192">
        <f>ROUND(I325*H325,2)</f>
        <v>0</v>
      </c>
      <c r="K325" s="188" t="s">
        <v>288</v>
      </c>
      <c r="L325" s="193"/>
      <c r="M325" s="194" t="s">
        <v>3</v>
      </c>
      <c r="N325" s="195" t="s">
        <v>46</v>
      </c>
      <c r="O325" s="56"/>
      <c r="P325" s="150">
        <f>O325*H325</f>
        <v>0</v>
      </c>
      <c r="Q325" s="150">
        <v>0.254</v>
      </c>
      <c r="R325" s="150">
        <f>Q325*H325</f>
        <v>1.02616</v>
      </c>
      <c r="S325" s="150">
        <v>0</v>
      </c>
      <c r="T325" s="15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52" t="s">
        <v>172</v>
      </c>
      <c r="AT325" s="152" t="s">
        <v>292</v>
      </c>
      <c r="AU325" s="152" t="s">
        <v>84</v>
      </c>
      <c r="AY325" s="20" t="s">
        <v>133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20" t="s">
        <v>37</v>
      </c>
      <c r="BK325" s="153">
        <f>ROUND(I325*H325,2)</f>
        <v>0</v>
      </c>
      <c r="BL325" s="20" t="s">
        <v>140</v>
      </c>
      <c r="BM325" s="152" t="s">
        <v>739</v>
      </c>
    </row>
    <row r="326" spans="1:65" s="13" customFormat="1">
      <c r="B326" s="154"/>
      <c r="D326" s="155" t="s">
        <v>142</v>
      </c>
      <c r="F326" s="157" t="s">
        <v>740</v>
      </c>
      <c r="H326" s="158">
        <v>4.04</v>
      </c>
      <c r="I326" s="159"/>
      <c r="L326" s="154"/>
      <c r="M326" s="160"/>
      <c r="N326" s="161"/>
      <c r="O326" s="161"/>
      <c r="P326" s="161"/>
      <c r="Q326" s="161"/>
      <c r="R326" s="161"/>
      <c r="S326" s="161"/>
      <c r="T326" s="162"/>
      <c r="AT326" s="156" t="s">
        <v>142</v>
      </c>
      <c r="AU326" s="156" t="s">
        <v>84</v>
      </c>
      <c r="AV326" s="13" t="s">
        <v>84</v>
      </c>
      <c r="AW326" s="13" t="s">
        <v>4</v>
      </c>
      <c r="AX326" s="13" t="s">
        <v>37</v>
      </c>
      <c r="AY326" s="156" t="s">
        <v>133</v>
      </c>
    </row>
    <row r="327" spans="1:65" s="2" customFormat="1" ht="16.5" customHeight="1">
      <c r="A327" s="35"/>
      <c r="B327" s="140"/>
      <c r="C327" s="186" t="s">
        <v>741</v>
      </c>
      <c r="D327" s="186" t="s">
        <v>292</v>
      </c>
      <c r="E327" s="187" t="s">
        <v>742</v>
      </c>
      <c r="F327" s="188" t="s">
        <v>743</v>
      </c>
      <c r="G327" s="189" t="s">
        <v>237</v>
      </c>
      <c r="H327" s="190">
        <v>5.05</v>
      </c>
      <c r="I327" s="191"/>
      <c r="J327" s="192">
        <f>ROUND(I327*H327,2)</f>
        <v>0</v>
      </c>
      <c r="K327" s="188" t="s">
        <v>288</v>
      </c>
      <c r="L327" s="193"/>
      <c r="M327" s="194" t="s">
        <v>3</v>
      </c>
      <c r="N327" s="195" t="s">
        <v>46</v>
      </c>
      <c r="O327" s="56"/>
      <c r="P327" s="150">
        <f>O327*H327</f>
        <v>0</v>
      </c>
      <c r="Q327" s="150">
        <v>0.50600000000000001</v>
      </c>
      <c r="R327" s="150">
        <f>Q327*H327</f>
        <v>2.5552999999999999</v>
      </c>
      <c r="S327" s="150">
        <v>0</v>
      </c>
      <c r="T327" s="151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52" t="s">
        <v>172</v>
      </c>
      <c r="AT327" s="152" t="s">
        <v>292</v>
      </c>
      <c r="AU327" s="152" t="s">
        <v>84</v>
      </c>
      <c r="AY327" s="20" t="s">
        <v>133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20" t="s">
        <v>37</v>
      </c>
      <c r="BK327" s="153">
        <f>ROUND(I327*H327,2)</f>
        <v>0</v>
      </c>
      <c r="BL327" s="20" t="s">
        <v>140</v>
      </c>
      <c r="BM327" s="152" t="s">
        <v>744</v>
      </c>
    </row>
    <row r="328" spans="1:65" s="13" customFormat="1">
      <c r="B328" s="154"/>
      <c r="D328" s="155" t="s">
        <v>142</v>
      </c>
      <c r="F328" s="157" t="s">
        <v>617</v>
      </c>
      <c r="H328" s="158">
        <v>5.05</v>
      </c>
      <c r="I328" s="159"/>
      <c r="L328" s="154"/>
      <c r="M328" s="160"/>
      <c r="N328" s="161"/>
      <c r="O328" s="161"/>
      <c r="P328" s="161"/>
      <c r="Q328" s="161"/>
      <c r="R328" s="161"/>
      <c r="S328" s="161"/>
      <c r="T328" s="162"/>
      <c r="AT328" s="156" t="s">
        <v>142</v>
      </c>
      <c r="AU328" s="156" t="s">
        <v>84</v>
      </c>
      <c r="AV328" s="13" t="s">
        <v>84</v>
      </c>
      <c r="AW328" s="13" t="s">
        <v>4</v>
      </c>
      <c r="AX328" s="13" t="s">
        <v>37</v>
      </c>
      <c r="AY328" s="156" t="s">
        <v>133</v>
      </c>
    </row>
    <row r="329" spans="1:65" s="2" customFormat="1" ht="16.5" customHeight="1">
      <c r="A329" s="35"/>
      <c r="B329" s="140"/>
      <c r="C329" s="186" t="s">
        <v>745</v>
      </c>
      <c r="D329" s="186" t="s">
        <v>292</v>
      </c>
      <c r="E329" s="187" t="s">
        <v>746</v>
      </c>
      <c r="F329" s="188" t="s">
        <v>747</v>
      </c>
      <c r="G329" s="189" t="s">
        <v>237</v>
      </c>
      <c r="H329" s="190">
        <v>6.06</v>
      </c>
      <c r="I329" s="191"/>
      <c r="J329" s="192">
        <f>ROUND(I329*H329,2)</f>
        <v>0</v>
      </c>
      <c r="K329" s="188" t="s">
        <v>288</v>
      </c>
      <c r="L329" s="193"/>
      <c r="M329" s="194" t="s">
        <v>3</v>
      </c>
      <c r="N329" s="195" t="s">
        <v>46</v>
      </c>
      <c r="O329" s="56"/>
      <c r="P329" s="150">
        <f>O329*H329</f>
        <v>0</v>
      </c>
      <c r="Q329" s="150">
        <v>1.0129999999999999</v>
      </c>
      <c r="R329" s="150">
        <f>Q329*H329</f>
        <v>6.1387799999999988</v>
      </c>
      <c r="S329" s="150">
        <v>0</v>
      </c>
      <c r="T329" s="15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2" t="s">
        <v>172</v>
      </c>
      <c r="AT329" s="152" t="s">
        <v>292</v>
      </c>
      <c r="AU329" s="152" t="s">
        <v>84</v>
      </c>
      <c r="AY329" s="20" t="s">
        <v>133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20" t="s">
        <v>37</v>
      </c>
      <c r="BK329" s="153">
        <f>ROUND(I329*H329,2)</f>
        <v>0</v>
      </c>
      <c r="BL329" s="20" t="s">
        <v>140</v>
      </c>
      <c r="BM329" s="152" t="s">
        <v>748</v>
      </c>
    </row>
    <row r="330" spans="1:65" s="13" customFormat="1">
      <c r="B330" s="154"/>
      <c r="D330" s="155" t="s">
        <v>142</v>
      </c>
      <c r="E330" s="156" t="s">
        <v>3</v>
      </c>
      <c r="F330" s="157" t="s">
        <v>749</v>
      </c>
      <c r="H330" s="158">
        <v>6.06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142</v>
      </c>
      <c r="AU330" s="156" t="s">
        <v>84</v>
      </c>
      <c r="AV330" s="13" t="s">
        <v>84</v>
      </c>
      <c r="AW330" s="13" t="s">
        <v>36</v>
      </c>
      <c r="AX330" s="13" t="s">
        <v>75</v>
      </c>
      <c r="AY330" s="156" t="s">
        <v>133</v>
      </c>
    </row>
    <row r="331" spans="1:65" s="15" customFormat="1">
      <c r="B331" s="170"/>
      <c r="D331" s="155" t="s">
        <v>142</v>
      </c>
      <c r="E331" s="171" t="s">
        <v>3</v>
      </c>
      <c r="F331" s="172" t="s">
        <v>163</v>
      </c>
      <c r="H331" s="173">
        <v>6.06</v>
      </c>
      <c r="I331" s="174"/>
      <c r="L331" s="170"/>
      <c r="M331" s="175"/>
      <c r="N331" s="176"/>
      <c r="O331" s="176"/>
      <c r="P331" s="176"/>
      <c r="Q331" s="176"/>
      <c r="R331" s="176"/>
      <c r="S331" s="176"/>
      <c r="T331" s="177"/>
      <c r="AT331" s="171" t="s">
        <v>142</v>
      </c>
      <c r="AU331" s="171" t="s">
        <v>84</v>
      </c>
      <c r="AV331" s="15" t="s">
        <v>140</v>
      </c>
      <c r="AW331" s="15" t="s">
        <v>36</v>
      </c>
      <c r="AX331" s="15" t="s">
        <v>37</v>
      </c>
      <c r="AY331" s="171" t="s">
        <v>133</v>
      </c>
    </row>
    <row r="332" spans="1:65" s="2" customFormat="1" ht="16.5" customHeight="1">
      <c r="A332" s="35"/>
      <c r="B332" s="140"/>
      <c r="C332" s="186" t="s">
        <v>750</v>
      </c>
      <c r="D332" s="186" t="s">
        <v>292</v>
      </c>
      <c r="E332" s="187" t="s">
        <v>751</v>
      </c>
      <c r="F332" s="188" t="s">
        <v>752</v>
      </c>
      <c r="G332" s="189" t="s">
        <v>237</v>
      </c>
      <c r="H332" s="190">
        <v>19.190000000000001</v>
      </c>
      <c r="I332" s="191"/>
      <c r="J332" s="192">
        <f>ROUND(I332*H332,2)</f>
        <v>0</v>
      </c>
      <c r="K332" s="188" t="s">
        <v>288</v>
      </c>
      <c r="L332" s="193"/>
      <c r="M332" s="194" t="s">
        <v>3</v>
      </c>
      <c r="N332" s="195" t="s">
        <v>46</v>
      </c>
      <c r="O332" s="56"/>
      <c r="P332" s="150">
        <f>O332*H332</f>
        <v>0</v>
      </c>
      <c r="Q332" s="150">
        <v>2E-3</v>
      </c>
      <c r="R332" s="150">
        <f>Q332*H332</f>
        <v>3.8380000000000004E-2</v>
      </c>
      <c r="S332" s="150">
        <v>0</v>
      </c>
      <c r="T332" s="15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52" t="s">
        <v>172</v>
      </c>
      <c r="AT332" s="152" t="s">
        <v>292</v>
      </c>
      <c r="AU332" s="152" t="s">
        <v>84</v>
      </c>
      <c r="AY332" s="20" t="s">
        <v>133</v>
      </c>
      <c r="BE332" s="153">
        <f>IF(N332="základní",J332,0)</f>
        <v>0</v>
      </c>
      <c r="BF332" s="153">
        <f>IF(N332="snížená",J332,0)</f>
        <v>0</v>
      </c>
      <c r="BG332" s="153">
        <f>IF(N332="zákl. přenesená",J332,0)</f>
        <v>0</v>
      </c>
      <c r="BH332" s="153">
        <f>IF(N332="sníž. přenesená",J332,0)</f>
        <v>0</v>
      </c>
      <c r="BI332" s="153">
        <f>IF(N332="nulová",J332,0)</f>
        <v>0</v>
      </c>
      <c r="BJ332" s="20" t="s">
        <v>37</v>
      </c>
      <c r="BK332" s="153">
        <f>ROUND(I332*H332,2)</f>
        <v>0</v>
      </c>
      <c r="BL332" s="20" t="s">
        <v>140</v>
      </c>
      <c r="BM332" s="152" t="s">
        <v>753</v>
      </c>
    </row>
    <row r="333" spans="1:65" s="13" customFormat="1">
      <c r="B333" s="154"/>
      <c r="D333" s="155" t="s">
        <v>142</v>
      </c>
      <c r="F333" s="157" t="s">
        <v>754</v>
      </c>
      <c r="H333" s="158">
        <v>19.190000000000001</v>
      </c>
      <c r="I333" s="159"/>
      <c r="L333" s="154"/>
      <c r="M333" s="160"/>
      <c r="N333" s="161"/>
      <c r="O333" s="161"/>
      <c r="P333" s="161"/>
      <c r="Q333" s="161"/>
      <c r="R333" s="161"/>
      <c r="S333" s="161"/>
      <c r="T333" s="162"/>
      <c r="AT333" s="156" t="s">
        <v>142</v>
      </c>
      <c r="AU333" s="156" t="s">
        <v>84</v>
      </c>
      <c r="AV333" s="13" t="s">
        <v>84</v>
      </c>
      <c r="AW333" s="13" t="s">
        <v>4</v>
      </c>
      <c r="AX333" s="13" t="s">
        <v>37</v>
      </c>
      <c r="AY333" s="156" t="s">
        <v>133</v>
      </c>
    </row>
    <row r="334" spans="1:65" s="2" customFormat="1" ht="16.5" customHeight="1">
      <c r="A334" s="35"/>
      <c r="B334" s="140"/>
      <c r="C334" s="141" t="s">
        <v>755</v>
      </c>
      <c r="D334" s="141" t="s">
        <v>136</v>
      </c>
      <c r="E334" s="142" t="s">
        <v>756</v>
      </c>
      <c r="F334" s="143" t="s">
        <v>757</v>
      </c>
      <c r="G334" s="144" t="s">
        <v>156</v>
      </c>
      <c r="H334" s="145">
        <v>59.66</v>
      </c>
      <c r="I334" s="146"/>
      <c r="J334" s="147">
        <f>ROUND(I334*H334,2)</f>
        <v>0</v>
      </c>
      <c r="K334" s="143" t="s">
        <v>3</v>
      </c>
      <c r="L334" s="36"/>
      <c r="M334" s="148" t="s">
        <v>3</v>
      </c>
      <c r="N334" s="149" t="s">
        <v>46</v>
      </c>
      <c r="O334" s="56"/>
      <c r="P334" s="150">
        <f>O334*H334</f>
        <v>0</v>
      </c>
      <c r="Q334" s="150">
        <v>0</v>
      </c>
      <c r="R334" s="150">
        <f>Q334*H334</f>
        <v>0</v>
      </c>
      <c r="S334" s="150">
        <v>0</v>
      </c>
      <c r="T334" s="15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2" t="s">
        <v>140</v>
      </c>
      <c r="AT334" s="152" t="s">
        <v>136</v>
      </c>
      <c r="AU334" s="152" t="s">
        <v>84</v>
      </c>
      <c r="AY334" s="20" t="s">
        <v>133</v>
      </c>
      <c r="BE334" s="153">
        <f>IF(N334="základní",J334,0)</f>
        <v>0</v>
      </c>
      <c r="BF334" s="153">
        <f>IF(N334="snížená",J334,0)</f>
        <v>0</v>
      </c>
      <c r="BG334" s="153">
        <f>IF(N334="zákl. přenesená",J334,0)</f>
        <v>0</v>
      </c>
      <c r="BH334" s="153">
        <f>IF(N334="sníž. přenesená",J334,0)</f>
        <v>0</v>
      </c>
      <c r="BI334" s="153">
        <f>IF(N334="nulová",J334,0)</f>
        <v>0</v>
      </c>
      <c r="BJ334" s="20" t="s">
        <v>37</v>
      </c>
      <c r="BK334" s="153">
        <f>ROUND(I334*H334,2)</f>
        <v>0</v>
      </c>
      <c r="BL334" s="20" t="s">
        <v>140</v>
      </c>
      <c r="BM334" s="152" t="s">
        <v>758</v>
      </c>
    </row>
    <row r="335" spans="1:65" s="13" customFormat="1">
      <c r="B335" s="154"/>
      <c r="D335" s="155" t="s">
        <v>142</v>
      </c>
      <c r="E335" s="156" t="s">
        <v>3</v>
      </c>
      <c r="F335" s="157" t="s">
        <v>759</v>
      </c>
      <c r="H335" s="158">
        <v>59.66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142</v>
      </c>
      <c r="AU335" s="156" t="s">
        <v>84</v>
      </c>
      <c r="AV335" s="13" t="s">
        <v>84</v>
      </c>
      <c r="AW335" s="13" t="s">
        <v>36</v>
      </c>
      <c r="AX335" s="13" t="s">
        <v>75</v>
      </c>
      <c r="AY335" s="156" t="s">
        <v>133</v>
      </c>
    </row>
    <row r="336" spans="1:65" s="15" customFormat="1">
      <c r="B336" s="170"/>
      <c r="D336" s="155" t="s">
        <v>142</v>
      </c>
      <c r="E336" s="171" t="s">
        <v>3</v>
      </c>
      <c r="F336" s="172" t="s">
        <v>163</v>
      </c>
      <c r="H336" s="173">
        <v>59.66</v>
      </c>
      <c r="I336" s="174"/>
      <c r="L336" s="170"/>
      <c r="M336" s="175"/>
      <c r="N336" s="176"/>
      <c r="O336" s="176"/>
      <c r="P336" s="176"/>
      <c r="Q336" s="176"/>
      <c r="R336" s="176"/>
      <c r="S336" s="176"/>
      <c r="T336" s="177"/>
      <c r="AT336" s="171" t="s">
        <v>142</v>
      </c>
      <c r="AU336" s="171" t="s">
        <v>84</v>
      </c>
      <c r="AV336" s="15" t="s">
        <v>140</v>
      </c>
      <c r="AW336" s="15" t="s">
        <v>36</v>
      </c>
      <c r="AX336" s="15" t="s">
        <v>37</v>
      </c>
      <c r="AY336" s="171" t="s">
        <v>133</v>
      </c>
    </row>
    <row r="337" spans="1:65" s="2" customFormat="1" ht="16.5" customHeight="1">
      <c r="A337" s="35"/>
      <c r="B337" s="140"/>
      <c r="C337" s="141" t="s">
        <v>760</v>
      </c>
      <c r="D337" s="141" t="s">
        <v>136</v>
      </c>
      <c r="E337" s="142" t="s">
        <v>761</v>
      </c>
      <c r="F337" s="143" t="s">
        <v>762</v>
      </c>
      <c r="G337" s="144" t="s">
        <v>237</v>
      </c>
      <c r="H337" s="145">
        <v>4</v>
      </c>
      <c r="I337" s="146"/>
      <c r="J337" s="147">
        <f>ROUND(I337*H337,2)</f>
        <v>0</v>
      </c>
      <c r="K337" s="143" t="s">
        <v>288</v>
      </c>
      <c r="L337" s="36"/>
      <c r="M337" s="148" t="s">
        <v>3</v>
      </c>
      <c r="N337" s="149" t="s">
        <v>46</v>
      </c>
      <c r="O337" s="56"/>
      <c r="P337" s="150">
        <f>O337*H337</f>
        <v>0</v>
      </c>
      <c r="Q337" s="150">
        <v>2.8538000000000001E-2</v>
      </c>
      <c r="R337" s="150">
        <f>Q337*H337</f>
        <v>0.114152</v>
      </c>
      <c r="S337" s="150">
        <v>0</v>
      </c>
      <c r="T337" s="151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52" t="s">
        <v>140</v>
      </c>
      <c r="AT337" s="152" t="s">
        <v>136</v>
      </c>
      <c r="AU337" s="152" t="s">
        <v>84</v>
      </c>
      <c r="AY337" s="20" t="s">
        <v>133</v>
      </c>
      <c r="BE337" s="153">
        <f>IF(N337="základní",J337,0)</f>
        <v>0</v>
      </c>
      <c r="BF337" s="153">
        <f>IF(N337="snížená",J337,0)</f>
        <v>0</v>
      </c>
      <c r="BG337" s="153">
        <f>IF(N337="zákl. přenesená",J337,0)</f>
        <v>0</v>
      </c>
      <c r="BH337" s="153">
        <f>IF(N337="sníž. přenesená",J337,0)</f>
        <v>0</v>
      </c>
      <c r="BI337" s="153">
        <f>IF(N337="nulová",J337,0)</f>
        <v>0</v>
      </c>
      <c r="BJ337" s="20" t="s">
        <v>37</v>
      </c>
      <c r="BK337" s="153">
        <f>ROUND(I337*H337,2)</f>
        <v>0</v>
      </c>
      <c r="BL337" s="20" t="s">
        <v>140</v>
      </c>
      <c r="BM337" s="152" t="s">
        <v>763</v>
      </c>
    </row>
    <row r="338" spans="1:65" s="2" customFormat="1">
      <c r="A338" s="35"/>
      <c r="B338" s="36"/>
      <c r="C338" s="35"/>
      <c r="D338" s="181" t="s">
        <v>290</v>
      </c>
      <c r="E338" s="35"/>
      <c r="F338" s="182" t="s">
        <v>764</v>
      </c>
      <c r="G338" s="35"/>
      <c r="H338" s="35"/>
      <c r="I338" s="183"/>
      <c r="J338" s="35"/>
      <c r="K338" s="35"/>
      <c r="L338" s="36"/>
      <c r="M338" s="184"/>
      <c r="N338" s="185"/>
      <c r="O338" s="56"/>
      <c r="P338" s="56"/>
      <c r="Q338" s="56"/>
      <c r="R338" s="56"/>
      <c r="S338" s="56"/>
      <c r="T338" s="5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20" t="s">
        <v>290</v>
      </c>
      <c r="AU338" s="20" t="s">
        <v>84</v>
      </c>
    </row>
    <row r="339" spans="1:65" s="13" customFormat="1">
      <c r="B339" s="154"/>
      <c r="D339" s="155" t="s">
        <v>142</v>
      </c>
      <c r="E339" s="156" t="s">
        <v>3</v>
      </c>
      <c r="F339" s="157" t="s">
        <v>765</v>
      </c>
      <c r="H339" s="158">
        <v>4</v>
      </c>
      <c r="I339" s="159"/>
      <c r="L339" s="154"/>
      <c r="M339" s="160"/>
      <c r="N339" s="161"/>
      <c r="O339" s="161"/>
      <c r="P339" s="161"/>
      <c r="Q339" s="161"/>
      <c r="R339" s="161"/>
      <c r="S339" s="161"/>
      <c r="T339" s="162"/>
      <c r="AT339" s="156" t="s">
        <v>142</v>
      </c>
      <c r="AU339" s="156" t="s">
        <v>84</v>
      </c>
      <c r="AV339" s="13" t="s">
        <v>84</v>
      </c>
      <c r="AW339" s="13" t="s">
        <v>36</v>
      </c>
      <c r="AX339" s="13" t="s">
        <v>75</v>
      </c>
      <c r="AY339" s="156" t="s">
        <v>133</v>
      </c>
    </row>
    <row r="340" spans="1:65" s="2" customFormat="1" ht="16.5" customHeight="1">
      <c r="A340" s="35"/>
      <c r="B340" s="140"/>
      <c r="C340" s="186" t="s">
        <v>766</v>
      </c>
      <c r="D340" s="186" t="s">
        <v>292</v>
      </c>
      <c r="E340" s="187" t="s">
        <v>767</v>
      </c>
      <c r="F340" s="188" t="s">
        <v>768</v>
      </c>
      <c r="G340" s="189" t="s">
        <v>237</v>
      </c>
      <c r="H340" s="190">
        <v>3.03</v>
      </c>
      <c r="I340" s="191"/>
      <c r="J340" s="192">
        <f>ROUND(I340*H340,2)</f>
        <v>0</v>
      </c>
      <c r="K340" s="188" t="s">
        <v>288</v>
      </c>
      <c r="L340" s="193"/>
      <c r="M340" s="194" t="s">
        <v>3</v>
      </c>
      <c r="N340" s="195" t="s">
        <v>46</v>
      </c>
      <c r="O340" s="56"/>
      <c r="P340" s="150">
        <f>O340*H340</f>
        <v>0</v>
      </c>
      <c r="Q340" s="150">
        <v>1.87</v>
      </c>
      <c r="R340" s="150">
        <f>Q340*H340</f>
        <v>5.6661000000000001</v>
      </c>
      <c r="S340" s="150">
        <v>0</v>
      </c>
      <c r="T340" s="15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52" t="s">
        <v>172</v>
      </c>
      <c r="AT340" s="152" t="s">
        <v>292</v>
      </c>
      <c r="AU340" s="152" t="s">
        <v>84</v>
      </c>
      <c r="AY340" s="20" t="s">
        <v>133</v>
      </c>
      <c r="BE340" s="153">
        <f>IF(N340="základní",J340,0)</f>
        <v>0</v>
      </c>
      <c r="BF340" s="153">
        <f>IF(N340="snížená",J340,0)</f>
        <v>0</v>
      </c>
      <c r="BG340" s="153">
        <f>IF(N340="zákl. přenesená",J340,0)</f>
        <v>0</v>
      </c>
      <c r="BH340" s="153">
        <f>IF(N340="sníž. přenesená",J340,0)</f>
        <v>0</v>
      </c>
      <c r="BI340" s="153">
        <f>IF(N340="nulová",J340,0)</f>
        <v>0</v>
      </c>
      <c r="BJ340" s="20" t="s">
        <v>37</v>
      </c>
      <c r="BK340" s="153">
        <f>ROUND(I340*H340,2)</f>
        <v>0</v>
      </c>
      <c r="BL340" s="20" t="s">
        <v>140</v>
      </c>
      <c r="BM340" s="152" t="s">
        <v>769</v>
      </c>
    </row>
    <row r="341" spans="1:65" s="13" customFormat="1">
      <c r="B341" s="154"/>
      <c r="D341" s="155" t="s">
        <v>142</v>
      </c>
      <c r="F341" s="157" t="s">
        <v>770</v>
      </c>
      <c r="H341" s="158">
        <v>3.03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142</v>
      </c>
      <c r="AU341" s="156" t="s">
        <v>84</v>
      </c>
      <c r="AV341" s="13" t="s">
        <v>84</v>
      </c>
      <c r="AW341" s="13" t="s">
        <v>4</v>
      </c>
      <c r="AX341" s="13" t="s">
        <v>37</v>
      </c>
      <c r="AY341" s="156" t="s">
        <v>133</v>
      </c>
    </row>
    <row r="342" spans="1:65" s="2" customFormat="1" ht="16.5" customHeight="1">
      <c r="A342" s="35"/>
      <c r="B342" s="140"/>
      <c r="C342" s="186" t="s">
        <v>771</v>
      </c>
      <c r="D342" s="186" t="s">
        <v>292</v>
      </c>
      <c r="E342" s="187" t="s">
        <v>772</v>
      </c>
      <c r="F342" s="188" t="s">
        <v>773</v>
      </c>
      <c r="G342" s="189" t="s">
        <v>237</v>
      </c>
      <c r="H342" s="190">
        <v>1.01</v>
      </c>
      <c r="I342" s="191"/>
      <c r="J342" s="192">
        <f>ROUND(I342*H342,2)</f>
        <v>0</v>
      </c>
      <c r="K342" s="188" t="s">
        <v>288</v>
      </c>
      <c r="L342" s="193"/>
      <c r="M342" s="194" t="s">
        <v>3</v>
      </c>
      <c r="N342" s="195" t="s">
        <v>46</v>
      </c>
      <c r="O342" s="56"/>
      <c r="P342" s="150">
        <f>O342*H342</f>
        <v>0</v>
      </c>
      <c r="Q342" s="150">
        <v>2.1</v>
      </c>
      <c r="R342" s="150">
        <f>Q342*H342</f>
        <v>2.121</v>
      </c>
      <c r="S342" s="150">
        <v>0</v>
      </c>
      <c r="T342" s="15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2" t="s">
        <v>172</v>
      </c>
      <c r="AT342" s="152" t="s">
        <v>292</v>
      </c>
      <c r="AU342" s="152" t="s">
        <v>84</v>
      </c>
      <c r="AY342" s="20" t="s">
        <v>133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20" t="s">
        <v>37</v>
      </c>
      <c r="BK342" s="153">
        <f>ROUND(I342*H342,2)</f>
        <v>0</v>
      </c>
      <c r="BL342" s="20" t="s">
        <v>140</v>
      </c>
      <c r="BM342" s="152" t="s">
        <v>774</v>
      </c>
    </row>
    <row r="343" spans="1:65" s="13" customFormat="1">
      <c r="B343" s="154"/>
      <c r="D343" s="155" t="s">
        <v>142</v>
      </c>
      <c r="F343" s="157" t="s">
        <v>775</v>
      </c>
      <c r="H343" s="158">
        <v>1.01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142</v>
      </c>
      <c r="AU343" s="156" t="s">
        <v>84</v>
      </c>
      <c r="AV343" s="13" t="s">
        <v>84</v>
      </c>
      <c r="AW343" s="13" t="s">
        <v>4</v>
      </c>
      <c r="AX343" s="13" t="s">
        <v>37</v>
      </c>
      <c r="AY343" s="156" t="s">
        <v>133</v>
      </c>
    </row>
    <row r="344" spans="1:65" s="2" customFormat="1" ht="24.2" customHeight="1">
      <c r="A344" s="35"/>
      <c r="B344" s="140"/>
      <c r="C344" s="141" t="s">
        <v>776</v>
      </c>
      <c r="D344" s="141" t="s">
        <v>136</v>
      </c>
      <c r="E344" s="142" t="s">
        <v>777</v>
      </c>
      <c r="F344" s="143" t="s">
        <v>778</v>
      </c>
      <c r="G344" s="144" t="s">
        <v>237</v>
      </c>
      <c r="H344" s="145">
        <v>6</v>
      </c>
      <c r="I344" s="146"/>
      <c r="J344" s="147">
        <f>ROUND(I344*H344,2)</f>
        <v>0</v>
      </c>
      <c r="K344" s="143" t="s">
        <v>288</v>
      </c>
      <c r="L344" s="36"/>
      <c r="M344" s="148" t="s">
        <v>3</v>
      </c>
      <c r="N344" s="149" t="s">
        <v>46</v>
      </c>
      <c r="O344" s="56"/>
      <c r="P344" s="150">
        <f>O344*H344</f>
        <v>0</v>
      </c>
      <c r="Q344" s="150">
        <v>0.09</v>
      </c>
      <c r="R344" s="150">
        <f>Q344*H344</f>
        <v>0.54</v>
      </c>
      <c r="S344" s="150">
        <v>0</v>
      </c>
      <c r="T344" s="15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2" t="s">
        <v>140</v>
      </c>
      <c r="AT344" s="152" t="s">
        <v>136</v>
      </c>
      <c r="AU344" s="152" t="s">
        <v>84</v>
      </c>
      <c r="AY344" s="20" t="s">
        <v>133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20" t="s">
        <v>37</v>
      </c>
      <c r="BK344" s="153">
        <f>ROUND(I344*H344,2)</f>
        <v>0</v>
      </c>
      <c r="BL344" s="20" t="s">
        <v>140</v>
      </c>
      <c r="BM344" s="152" t="s">
        <v>779</v>
      </c>
    </row>
    <row r="345" spans="1:65" s="2" customFormat="1">
      <c r="A345" s="35"/>
      <c r="B345" s="36"/>
      <c r="C345" s="35"/>
      <c r="D345" s="181" t="s">
        <v>290</v>
      </c>
      <c r="E345" s="35"/>
      <c r="F345" s="182" t="s">
        <v>780</v>
      </c>
      <c r="G345" s="35"/>
      <c r="H345" s="35"/>
      <c r="I345" s="183"/>
      <c r="J345" s="35"/>
      <c r="K345" s="35"/>
      <c r="L345" s="36"/>
      <c r="M345" s="184"/>
      <c r="N345" s="185"/>
      <c r="O345" s="56"/>
      <c r="P345" s="56"/>
      <c r="Q345" s="56"/>
      <c r="R345" s="56"/>
      <c r="S345" s="56"/>
      <c r="T345" s="57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20" t="s">
        <v>290</v>
      </c>
      <c r="AU345" s="20" t="s">
        <v>84</v>
      </c>
    </row>
    <row r="346" spans="1:65" s="13" customFormat="1">
      <c r="B346" s="154"/>
      <c r="D346" s="155" t="s">
        <v>142</v>
      </c>
      <c r="E346" s="156" t="s">
        <v>3</v>
      </c>
      <c r="F346" s="157" t="s">
        <v>164</v>
      </c>
      <c r="H346" s="158">
        <v>6</v>
      </c>
      <c r="I346" s="159"/>
      <c r="L346" s="154"/>
      <c r="M346" s="160"/>
      <c r="N346" s="161"/>
      <c r="O346" s="161"/>
      <c r="P346" s="161"/>
      <c r="Q346" s="161"/>
      <c r="R346" s="161"/>
      <c r="S346" s="161"/>
      <c r="T346" s="162"/>
      <c r="AT346" s="156" t="s">
        <v>142</v>
      </c>
      <c r="AU346" s="156" t="s">
        <v>84</v>
      </c>
      <c r="AV346" s="13" t="s">
        <v>84</v>
      </c>
      <c r="AW346" s="13" t="s">
        <v>36</v>
      </c>
      <c r="AX346" s="13" t="s">
        <v>37</v>
      </c>
      <c r="AY346" s="156" t="s">
        <v>133</v>
      </c>
    </row>
    <row r="347" spans="1:65" s="2" customFormat="1" ht="16.5" customHeight="1">
      <c r="A347" s="35"/>
      <c r="B347" s="140"/>
      <c r="C347" s="186" t="s">
        <v>781</v>
      </c>
      <c r="D347" s="186" t="s">
        <v>292</v>
      </c>
      <c r="E347" s="187" t="s">
        <v>782</v>
      </c>
      <c r="F347" s="188" t="s">
        <v>783</v>
      </c>
      <c r="G347" s="189" t="s">
        <v>237</v>
      </c>
      <c r="H347" s="190">
        <v>6</v>
      </c>
      <c r="I347" s="191"/>
      <c r="J347" s="192">
        <f>ROUND(I347*H347,2)</f>
        <v>0</v>
      </c>
      <c r="K347" s="188" t="s">
        <v>3</v>
      </c>
      <c r="L347" s="193"/>
      <c r="M347" s="194" t="s">
        <v>3</v>
      </c>
      <c r="N347" s="195" t="s">
        <v>46</v>
      </c>
      <c r="O347" s="56"/>
      <c r="P347" s="150">
        <f>O347*H347</f>
        <v>0</v>
      </c>
      <c r="Q347" s="150">
        <v>9.1999999999999998E-2</v>
      </c>
      <c r="R347" s="150">
        <f>Q347*H347</f>
        <v>0.55200000000000005</v>
      </c>
      <c r="S347" s="150">
        <v>0</v>
      </c>
      <c r="T347" s="15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52" t="s">
        <v>172</v>
      </c>
      <c r="AT347" s="152" t="s">
        <v>292</v>
      </c>
      <c r="AU347" s="152" t="s">
        <v>84</v>
      </c>
      <c r="AY347" s="20" t="s">
        <v>133</v>
      </c>
      <c r="BE347" s="153">
        <f>IF(N347="základní",J347,0)</f>
        <v>0</v>
      </c>
      <c r="BF347" s="153">
        <f>IF(N347="snížená",J347,0)</f>
        <v>0</v>
      </c>
      <c r="BG347" s="153">
        <f>IF(N347="zákl. přenesená",J347,0)</f>
        <v>0</v>
      </c>
      <c r="BH347" s="153">
        <f>IF(N347="sníž. přenesená",J347,0)</f>
        <v>0</v>
      </c>
      <c r="BI347" s="153">
        <f>IF(N347="nulová",J347,0)</f>
        <v>0</v>
      </c>
      <c r="BJ347" s="20" t="s">
        <v>37</v>
      </c>
      <c r="BK347" s="153">
        <f>ROUND(I347*H347,2)</f>
        <v>0</v>
      </c>
      <c r="BL347" s="20" t="s">
        <v>140</v>
      </c>
      <c r="BM347" s="152" t="s">
        <v>784</v>
      </c>
    </row>
    <row r="348" spans="1:65" s="13" customFormat="1">
      <c r="B348" s="154"/>
      <c r="D348" s="155" t="s">
        <v>142</v>
      </c>
      <c r="E348" s="156" t="s">
        <v>3</v>
      </c>
      <c r="F348" s="157" t="s">
        <v>164</v>
      </c>
      <c r="H348" s="158">
        <v>6</v>
      </c>
      <c r="I348" s="159"/>
      <c r="L348" s="154"/>
      <c r="M348" s="160"/>
      <c r="N348" s="161"/>
      <c r="O348" s="161"/>
      <c r="P348" s="161"/>
      <c r="Q348" s="161"/>
      <c r="R348" s="161"/>
      <c r="S348" s="161"/>
      <c r="T348" s="162"/>
      <c r="AT348" s="156" t="s">
        <v>142</v>
      </c>
      <c r="AU348" s="156" t="s">
        <v>84</v>
      </c>
      <c r="AV348" s="13" t="s">
        <v>84</v>
      </c>
      <c r="AW348" s="13" t="s">
        <v>36</v>
      </c>
      <c r="AX348" s="13" t="s">
        <v>37</v>
      </c>
      <c r="AY348" s="156" t="s">
        <v>133</v>
      </c>
    </row>
    <row r="349" spans="1:65" s="2" customFormat="1" ht="21.75" customHeight="1">
      <c r="A349" s="35"/>
      <c r="B349" s="140"/>
      <c r="C349" s="141" t="s">
        <v>785</v>
      </c>
      <c r="D349" s="141" t="s">
        <v>136</v>
      </c>
      <c r="E349" s="142" t="s">
        <v>786</v>
      </c>
      <c r="F349" s="143" t="s">
        <v>787</v>
      </c>
      <c r="G349" s="144" t="s">
        <v>295</v>
      </c>
      <c r="H349" s="145">
        <v>8.6150000000000002</v>
      </c>
      <c r="I349" s="146"/>
      <c r="J349" s="147">
        <f>ROUND(I349*H349,2)</f>
        <v>0</v>
      </c>
      <c r="K349" s="143" t="s">
        <v>3</v>
      </c>
      <c r="L349" s="36"/>
      <c r="M349" s="148" t="s">
        <v>3</v>
      </c>
      <c r="N349" s="149" t="s">
        <v>46</v>
      </c>
      <c r="O349" s="56"/>
      <c r="P349" s="150">
        <f>O349*H349</f>
        <v>0</v>
      </c>
      <c r="Q349" s="150">
        <v>2.5018699999999998</v>
      </c>
      <c r="R349" s="150">
        <f>Q349*H349</f>
        <v>21.55361005</v>
      </c>
      <c r="S349" s="150">
        <v>0</v>
      </c>
      <c r="T349" s="15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52" t="s">
        <v>140</v>
      </c>
      <c r="AT349" s="152" t="s">
        <v>136</v>
      </c>
      <c r="AU349" s="152" t="s">
        <v>84</v>
      </c>
      <c r="AY349" s="20" t="s">
        <v>133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20" t="s">
        <v>37</v>
      </c>
      <c r="BK349" s="153">
        <f>ROUND(I349*H349,2)</f>
        <v>0</v>
      </c>
      <c r="BL349" s="20" t="s">
        <v>140</v>
      </c>
      <c r="BM349" s="152" t="s">
        <v>788</v>
      </c>
    </row>
    <row r="350" spans="1:65" s="15" customFormat="1">
      <c r="B350" s="170"/>
      <c r="D350" s="155" t="s">
        <v>142</v>
      </c>
      <c r="E350" s="171" t="s">
        <v>3</v>
      </c>
      <c r="F350" s="172" t="s">
        <v>163</v>
      </c>
      <c r="H350" s="173">
        <v>8.6150000000000002</v>
      </c>
      <c r="I350" s="174"/>
      <c r="L350" s="170"/>
      <c r="M350" s="175"/>
      <c r="N350" s="176"/>
      <c r="O350" s="176"/>
      <c r="P350" s="176"/>
      <c r="Q350" s="176"/>
      <c r="R350" s="176"/>
      <c r="S350" s="176"/>
      <c r="T350" s="177"/>
      <c r="AT350" s="171" t="s">
        <v>142</v>
      </c>
      <c r="AU350" s="171" t="s">
        <v>84</v>
      </c>
      <c r="AV350" s="15" t="s">
        <v>140</v>
      </c>
      <c r="AW350" s="15" t="s">
        <v>36</v>
      </c>
      <c r="AX350" s="15" t="s">
        <v>75</v>
      </c>
      <c r="AY350" s="171" t="s">
        <v>133</v>
      </c>
    </row>
    <row r="351" spans="1:65" s="2" customFormat="1" ht="16.5" customHeight="1">
      <c r="A351" s="35"/>
      <c r="B351" s="140"/>
      <c r="C351" s="141" t="s">
        <v>789</v>
      </c>
      <c r="D351" s="141" t="s">
        <v>136</v>
      </c>
      <c r="E351" s="142" t="s">
        <v>790</v>
      </c>
      <c r="F351" s="143" t="s">
        <v>791</v>
      </c>
      <c r="G351" s="144" t="s">
        <v>295</v>
      </c>
      <c r="H351" s="145">
        <v>0.49099999999999999</v>
      </c>
      <c r="I351" s="146"/>
      <c r="J351" s="147">
        <f>ROUND(I351*H351,2)</f>
        <v>0</v>
      </c>
      <c r="K351" s="143" t="s">
        <v>288</v>
      </c>
      <c r="L351" s="36"/>
      <c r="M351" s="148" t="s">
        <v>3</v>
      </c>
      <c r="N351" s="149" t="s">
        <v>46</v>
      </c>
      <c r="O351" s="56"/>
      <c r="P351" s="150">
        <f>O351*H351</f>
        <v>0</v>
      </c>
      <c r="Q351" s="150">
        <v>2.5018699999999998</v>
      </c>
      <c r="R351" s="150">
        <f>Q351*H351</f>
        <v>1.2284181699999999</v>
      </c>
      <c r="S351" s="150">
        <v>0</v>
      </c>
      <c r="T351" s="15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52" t="s">
        <v>140</v>
      </c>
      <c r="AT351" s="152" t="s">
        <v>136</v>
      </c>
      <c r="AU351" s="152" t="s">
        <v>84</v>
      </c>
      <c r="AY351" s="20" t="s">
        <v>133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20" t="s">
        <v>37</v>
      </c>
      <c r="BK351" s="153">
        <f>ROUND(I351*H351,2)</f>
        <v>0</v>
      </c>
      <c r="BL351" s="20" t="s">
        <v>140</v>
      </c>
      <c r="BM351" s="152" t="s">
        <v>792</v>
      </c>
    </row>
    <row r="352" spans="1:65" s="2" customFormat="1">
      <c r="A352" s="35"/>
      <c r="B352" s="36"/>
      <c r="C352" s="35"/>
      <c r="D352" s="181" t="s">
        <v>290</v>
      </c>
      <c r="E352" s="35"/>
      <c r="F352" s="182" t="s">
        <v>793</v>
      </c>
      <c r="G352" s="35"/>
      <c r="H352" s="35"/>
      <c r="I352" s="183"/>
      <c r="J352" s="35"/>
      <c r="K352" s="35"/>
      <c r="L352" s="36"/>
      <c r="M352" s="184"/>
      <c r="N352" s="185"/>
      <c r="O352" s="56"/>
      <c r="P352" s="56"/>
      <c r="Q352" s="56"/>
      <c r="R352" s="56"/>
      <c r="S352" s="56"/>
      <c r="T352" s="57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20" t="s">
        <v>290</v>
      </c>
      <c r="AU352" s="20" t="s">
        <v>84</v>
      </c>
    </row>
    <row r="353" spans="1:65" s="14" customFormat="1">
      <c r="B353" s="163"/>
      <c r="D353" s="155" t="s">
        <v>142</v>
      </c>
      <c r="E353" s="164" t="s">
        <v>3</v>
      </c>
      <c r="F353" s="165" t="s">
        <v>648</v>
      </c>
      <c r="H353" s="164" t="s">
        <v>3</v>
      </c>
      <c r="I353" s="166"/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142</v>
      </c>
      <c r="AU353" s="164" t="s">
        <v>84</v>
      </c>
      <c r="AV353" s="14" t="s">
        <v>37</v>
      </c>
      <c r="AW353" s="14" t="s">
        <v>36</v>
      </c>
      <c r="AX353" s="14" t="s">
        <v>75</v>
      </c>
      <c r="AY353" s="164" t="s">
        <v>133</v>
      </c>
    </row>
    <row r="354" spans="1:65" s="13" customFormat="1">
      <c r="B354" s="154"/>
      <c r="D354" s="155" t="s">
        <v>142</v>
      </c>
      <c r="E354" s="156" t="s">
        <v>3</v>
      </c>
      <c r="F354" s="157" t="s">
        <v>794</v>
      </c>
      <c r="H354" s="158">
        <v>0.49099999999999999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142</v>
      </c>
      <c r="AU354" s="156" t="s">
        <v>84</v>
      </c>
      <c r="AV354" s="13" t="s">
        <v>84</v>
      </c>
      <c r="AW354" s="13" t="s">
        <v>36</v>
      </c>
      <c r="AX354" s="13" t="s">
        <v>75</v>
      </c>
      <c r="AY354" s="156" t="s">
        <v>133</v>
      </c>
    </row>
    <row r="355" spans="1:65" s="2" customFormat="1" ht="21.75" customHeight="1">
      <c r="A355" s="35"/>
      <c r="B355" s="140"/>
      <c r="C355" s="141" t="s">
        <v>795</v>
      </c>
      <c r="D355" s="141" t="s">
        <v>136</v>
      </c>
      <c r="E355" s="142" t="s">
        <v>796</v>
      </c>
      <c r="F355" s="143" t="s">
        <v>797</v>
      </c>
      <c r="G355" s="144" t="s">
        <v>333</v>
      </c>
      <c r="H355" s="145">
        <v>4.08</v>
      </c>
      <c r="I355" s="146"/>
      <c r="J355" s="147">
        <f>ROUND(I355*H355,2)</f>
        <v>0</v>
      </c>
      <c r="K355" s="143" t="s">
        <v>288</v>
      </c>
      <c r="L355" s="36"/>
      <c r="M355" s="148" t="s">
        <v>3</v>
      </c>
      <c r="N355" s="149" t="s">
        <v>46</v>
      </c>
      <c r="O355" s="56"/>
      <c r="P355" s="150">
        <f>O355*H355</f>
        <v>0</v>
      </c>
      <c r="Q355" s="150">
        <v>1.7160000000000002E-2</v>
      </c>
      <c r="R355" s="150">
        <f>Q355*H355</f>
        <v>7.0012800000000014E-2</v>
      </c>
      <c r="S355" s="150">
        <v>0</v>
      </c>
      <c r="T355" s="15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2" t="s">
        <v>140</v>
      </c>
      <c r="AT355" s="152" t="s">
        <v>136</v>
      </c>
      <c r="AU355" s="152" t="s">
        <v>84</v>
      </c>
      <c r="AY355" s="20" t="s">
        <v>133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0" t="s">
        <v>37</v>
      </c>
      <c r="BK355" s="153">
        <f>ROUND(I355*H355,2)</f>
        <v>0</v>
      </c>
      <c r="BL355" s="20" t="s">
        <v>140</v>
      </c>
      <c r="BM355" s="152" t="s">
        <v>798</v>
      </c>
    </row>
    <row r="356" spans="1:65" s="2" customFormat="1">
      <c r="A356" s="35"/>
      <c r="B356" s="36"/>
      <c r="C356" s="35"/>
      <c r="D356" s="181" t="s">
        <v>290</v>
      </c>
      <c r="E356" s="35"/>
      <c r="F356" s="182" t="s">
        <v>799</v>
      </c>
      <c r="G356" s="35"/>
      <c r="H356" s="35"/>
      <c r="I356" s="183"/>
      <c r="J356" s="35"/>
      <c r="K356" s="35"/>
      <c r="L356" s="36"/>
      <c r="M356" s="184"/>
      <c r="N356" s="185"/>
      <c r="O356" s="56"/>
      <c r="P356" s="56"/>
      <c r="Q356" s="56"/>
      <c r="R356" s="56"/>
      <c r="S356" s="56"/>
      <c r="T356" s="57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20" t="s">
        <v>290</v>
      </c>
      <c r="AU356" s="20" t="s">
        <v>84</v>
      </c>
    </row>
    <row r="357" spans="1:65" s="14" customFormat="1">
      <c r="B357" s="163"/>
      <c r="D357" s="155" t="s">
        <v>142</v>
      </c>
      <c r="E357" s="164" t="s">
        <v>3</v>
      </c>
      <c r="F357" s="165" t="s">
        <v>648</v>
      </c>
      <c r="H357" s="164" t="s">
        <v>3</v>
      </c>
      <c r="I357" s="166"/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142</v>
      </c>
      <c r="AU357" s="164" t="s">
        <v>84</v>
      </c>
      <c r="AV357" s="14" t="s">
        <v>37</v>
      </c>
      <c r="AW357" s="14" t="s">
        <v>36</v>
      </c>
      <c r="AX357" s="14" t="s">
        <v>75</v>
      </c>
      <c r="AY357" s="164" t="s">
        <v>133</v>
      </c>
    </row>
    <row r="358" spans="1:65" s="13" customFormat="1">
      <c r="B358" s="154"/>
      <c r="D358" s="155" t="s">
        <v>142</v>
      </c>
      <c r="E358" s="156" t="s">
        <v>3</v>
      </c>
      <c r="F358" s="157" t="s">
        <v>800</v>
      </c>
      <c r="H358" s="158">
        <v>2.16</v>
      </c>
      <c r="I358" s="159"/>
      <c r="L358" s="154"/>
      <c r="M358" s="160"/>
      <c r="N358" s="161"/>
      <c r="O358" s="161"/>
      <c r="P358" s="161"/>
      <c r="Q358" s="161"/>
      <c r="R358" s="161"/>
      <c r="S358" s="161"/>
      <c r="T358" s="162"/>
      <c r="AT358" s="156" t="s">
        <v>142</v>
      </c>
      <c r="AU358" s="156" t="s">
        <v>84</v>
      </c>
      <c r="AV358" s="13" t="s">
        <v>84</v>
      </c>
      <c r="AW358" s="13" t="s">
        <v>36</v>
      </c>
      <c r="AX358" s="13" t="s">
        <v>75</v>
      </c>
      <c r="AY358" s="156" t="s">
        <v>133</v>
      </c>
    </row>
    <row r="359" spans="1:65" s="14" customFormat="1">
      <c r="B359" s="163"/>
      <c r="D359" s="155" t="s">
        <v>142</v>
      </c>
      <c r="E359" s="164" t="s">
        <v>3</v>
      </c>
      <c r="F359" s="165" t="s">
        <v>645</v>
      </c>
      <c r="H359" s="164" t="s">
        <v>3</v>
      </c>
      <c r="I359" s="166"/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142</v>
      </c>
      <c r="AU359" s="164" t="s">
        <v>84</v>
      </c>
      <c r="AV359" s="14" t="s">
        <v>37</v>
      </c>
      <c r="AW359" s="14" t="s">
        <v>36</v>
      </c>
      <c r="AX359" s="14" t="s">
        <v>75</v>
      </c>
      <c r="AY359" s="164" t="s">
        <v>133</v>
      </c>
    </row>
    <row r="360" spans="1:65" s="13" customFormat="1">
      <c r="B360" s="154"/>
      <c r="D360" s="155" t="s">
        <v>142</v>
      </c>
      <c r="E360" s="156" t="s">
        <v>3</v>
      </c>
      <c r="F360" s="157" t="s">
        <v>801</v>
      </c>
      <c r="H360" s="158">
        <v>1.92</v>
      </c>
      <c r="I360" s="159"/>
      <c r="L360" s="154"/>
      <c r="M360" s="160"/>
      <c r="N360" s="161"/>
      <c r="O360" s="161"/>
      <c r="P360" s="161"/>
      <c r="Q360" s="161"/>
      <c r="R360" s="161"/>
      <c r="S360" s="161"/>
      <c r="T360" s="162"/>
      <c r="AT360" s="156" t="s">
        <v>142</v>
      </c>
      <c r="AU360" s="156" t="s">
        <v>84</v>
      </c>
      <c r="AV360" s="13" t="s">
        <v>84</v>
      </c>
      <c r="AW360" s="13" t="s">
        <v>36</v>
      </c>
      <c r="AX360" s="13" t="s">
        <v>75</v>
      </c>
      <c r="AY360" s="156" t="s">
        <v>133</v>
      </c>
    </row>
    <row r="361" spans="1:65" s="15" customFormat="1">
      <c r="B361" s="170"/>
      <c r="D361" s="155" t="s">
        <v>142</v>
      </c>
      <c r="E361" s="171" t="s">
        <v>3</v>
      </c>
      <c r="F361" s="172" t="s">
        <v>163</v>
      </c>
      <c r="H361" s="173">
        <v>4.08</v>
      </c>
      <c r="I361" s="174"/>
      <c r="L361" s="170"/>
      <c r="M361" s="175"/>
      <c r="N361" s="176"/>
      <c r="O361" s="176"/>
      <c r="P361" s="176"/>
      <c r="Q361" s="176"/>
      <c r="R361" s="176"/>
      <c r="S361" s="176"/>
      <c r="T361" s="177"/>
      <c r="AT361" s="171" t="s">
        <v>142</v>
      </c>
      <c r="AU361" s="171" t="s">
        <v>84</v>
      </c>
      <c r="AV361" s="15" t="s">
        <v>140</v>
      </c>
      <c r="AW361" s="15" t="s">
        <v>36</v>
      </c>
      <c r="AX361" s="15" t="s">
        <v>37</v>
      </c>
      <c r="AY361" s="171" t="s">
        <v>133</v>
      </c>
    </row>
    <row r="362" spans="1:65" s="2" customFormat="1" ht="24.2" customHeight="1">
      <c r="A362" s="35"/>
      <c r="B362" s="140"/>
      <c r="C362" s="141" t="s">
        <v>802</v>
      </c>
      <c r="D362" s="141" t="s">
        <v>136</v>
      </c>
      <c r="E362" s="142" t="s">
        <v>803</v>
      </c>
      <c r="F362" s="143" t="s">
        <v>804</v>
      </c>
      <c r="G362" s="144" t="s">
        <v>333</v>
      </c>
      <c r="H362" s="145">
        <v>4.08</v>
      </c>
      <c r="I362" s="146"/>
      <c r="J362" s="147">
        <f>ROUND(I362*H362,2)</f>
        <v>0</v>
      </c>
      <c r="K362" s="143" t="s">
        <v>288</v>
      </c>
      <c r="L362" s="36"/>
      <c r="M362" s="148" t="s">
        <v>3</v>
      </c>
      <c r="N362" s="149" t="s">
        <v>46</v>
      </c>
      <c r="O362" s="56"/>
      <c r="P362" s="150">
        <f>O362*H362</f>
        <v>0</v>
      </c>
      <c r="Q362" s="150">
        <v>0</v>
      </c>
      <c r="R362" s="150">
        <f>Q362*H362</f>
        <v>0</v>
      </c>
      <c r="S362" s="150">
        <v>0</v>
      </c>
      <c r="T362" s="151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2" t="s">
        <v>140</v>
      </c>
      <c r="AT362" s="152" t="s">
        <v>136</v>
      </c>
      <c r="AU362" s="152" t="s">
        <v>84</v>
      </c>
      <c r="AY362" s="20" t="s">
        <v>133</v>
      </c>
      <c r="BE362" s="153">
        <f>IF(N362="základní",J362,0)</f>
        <v>0</v>
      </c>
      <c r="BF362" s="153">
        <f>IF(N362="snížená",J362,0)</f>
        <v>0</v>
      </c>
      <c r="BG362" s="153">
        <f>IF(N362="zákl. přenesená",J362,0)</f>
        <v>0</v>
      </c>
      <c r="BH362" s="153">
        <f>IF(N362="sníž. přenesená",J362,0)</f>
        <v>0</v>
      </c>
      <c r="BI362" s="153">
        <f>IF(N362="nulová",J362,0)</f>
        <v>0</v>
      </c>
      <c r="BJ362" s="20" t="s">
        <v>37</v>
      </c>
      <c r="BK362" s="153">
        <f>ROUND(I362*H362,2)</f>
        <v>0</v>
      </c>
      <c r="BL362" s="20" t="s">
        <v>140</v>
      </c>
      <c r="BM362" s="152" t="s">
        <v>805</v>
      </c>
    </row>
    <row r="363" spans="1:65" s="2" customFormat="1">
      <c r="A363" s="35"/>
      <c r="B363" s="36"/>
      <c r="C363" s="35"/>
      <c r="D363" s="181" t="s">
        <v>290</v>
      </c>
      <c r="E363" s="35"/>
      <c r="F363" s="182" t="s">
        <v>806</v>
      </c>
      <c r="G363" s="35"/>
      <c r="H363" s="35"/>
      <c r="I363" s="183"/>
      <c r="J363" s="35"/>
      <c r="K363" s="35"/>
      <c r="L363" s="36"/>
      <c r="M363" s="184"/>
      <c r="N363" s="185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20" t="s">
        <v>290</v>
      </c>
      <c r="AU363" s="20" t="s">
        <v>84</v>
      </c>
    </row>
    <row r="364" spans="1:65" s="13" customFormat="1">
      <c r="B364" s="154"/>
      <c r="D364" s="155" t="s">
        <v>142</v>
      </c>
      <c r="E364" s="156" t="s">
        <v>3</v>
      </c>
      <c r="F364" s="157" t="s">
        <v>807</v>
      </c>
      <c r="H364" s="158">
        <v>4.08</v>
      </c>
      <c r="I364" s="159"/>
      <c r="L364" s="154"/>
      <c r="M364" s="160"/>
      <c r="N364" s="161"/>
      <c r="O364" s="161"/>
      <c r="P364" s="161"/>
      <c r="Q364" s="161"/>
      <c r="R364" s="161"/>
      <c r="S364" s="161"/>
      <c r="T364" s="162"/>
      <c r="AT364" s="156" t="s">
        <v>142</v>
      </c>
      <c r="AU364" s="156" t="s">
        <v>84</v>
      </c>
      <c r="AV364" s="13" t="s">
        <v>84</v>
      </c>
      <c r="AW364" s="13" t="s">
        <v>36</v>
      </c>
      <c r="AX364" s="13" t="s">
        <v>37</v>
      </c>
      <c r="AY364" s="156" t="s">
        <v>133</v>
      </c>
    </row>
    <row r="365" spans="1:65" s="2" customFormat="1" ht="21.75" customHeight="1">
      <c r="A365" s="35"/>
      <c r="B365" s="140"/>
      <c r="C365" s="141" t="s">
        <v>808</v>
      </c>
      <c r="D365" s="141" t="s">
        <v>136</v>
      </c>
      <c r="E365" s="142" t="s">
        <v>809</v>
      </c>
      <c r="F365" s="143" t="s">
        <v>810</v>
      </c>
      <c r="G365" s="144" t="s">
        <v>333</v>
      </c>
      <c r="H365" s="145">
        <v>48.04</v>
      </c>
      <c r="I365" s="146"/>
      <c r="J365" s="147">
        <f>ROUND(I365*H365,2)</f>
        <v>0</v>
      </c>
      <c r="K365" s="143" t="s">
        <v>288</v>
      </c>
      <c r="L365" s="36"/>
      <c r="M365" s="148" t="s">
        <v>3</v>
      </c>
      <c r="N365" s="149" t="s">
        <v>46</v>
      </c>
      <c r="O365" s="56"/>
      <c r="P365" s="150">
        <f>O365*H365</f>
        <v>0</v>
      </c>
      <c r="Q365" s="150">
        <v>5.45E-3</v>
      </c>
      <c r="R365" s="150">
        <f>Q365*H365</f>
        <v>0.261818</v>
      </c>
      <c r="S365" s="150">
        <v>0</v>
      </c>
      <c r="T365" s="151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52" t="s">
        <v>140</v>
      </c>
      <c r="AT365" s="152" t="s">
        <v>136</v>
      </c>
      <c r="AU365" s="152" t="s">
        <v>84</v>
      </c>
      <c r="AY365" s="20" t="s">
        <v>133</v>
      </c>
      <c r="BE365" s="153">
        <f>IF(N365="základní",J365,0)</f>
        <v>0</v>
      </c>
      <c r="BF365" s="153">
        <f>IF(N365="snížená",J365,0)</f>
        <v>0</v>
      </c>
      <c r="BG365" s="153">
        <f>IF(N365="zákl. přenesená",J365,0)</f>
        <v>0</v>
      </c>
      <c r="BH365" s="153">
        <f>IF(N365="sníž. přenesená",J365,0)</f>
        <v>0</v>
      </c>
      <c r="BI365" s="153">
        <f>IF(N365="nulová",J365,0)</f>
        <v>0</v>
      </c>
      <c r="BJ365" s="20" t="s">
        <v>37</v>
      </c>
      <c r="BK365" s="153">
        <f>ROUND(I365*H365,2)</f>
        <v>0</v>
      </c>
      <c r="BL365" s="20" t="s">
        <v>140</v>
      </c>
      <c r="BM365" s="152" t="s">
        <v>811</v>
      </c>
    </row>
    <row r="366" spans="1:65" s="2" customFormat="1">
      <c r="A366" s="35"/>
      <c r="B366" s="36"/>
      <c r="C366" s="35"/>
      <c r="D366" s="181" t="s">
        <v>290</v>
      </c>
      <c r="E366" s="35"/>
      <c r="F366" s="182" t="s">
        <v>812</v>
      </c>
      <c r="G366" s="35"/>
      <c r="H366" s="35"/>
      <c r="I366" s="183"/>
      <c r="J366" s="35"/>
      <c r="K366" s="35"/>
      <c r="L366" s="36"/>
      <c r="M366" s="184"/>
      <c r="N366" s="185"/>
      <c r="O366" s="56"/>
      <c r="P366" s="56"/>
      <c r="Q366" s="56"/>
      <c r="R366" s="56"/>
      <c r="S366" s="56"/>
      <c r="T366" s="57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20" t="s">
        <v>290</v>
      </c>
      <c r="AU366" s="20" t="s">
        <v>84</v>
      </c>
    </row>
    <row r="367" spans="1:65" s="14" customFormat="1">
      <c r="B367" s="163"/>
      <c r="D367" s="155" t="s">
        <v>142</v>
      </c>
      <c r="E367" s="164" t="s">
        <v>3</v>
      </c>
      <c r="F367" s="165" t="s">
        <v>648</v>
      </c>
      <c r="H367" s="164" t="s">
        <v>3</v>
      </c>
      <c r="I367" s="166"/>
      <c r="L367" s="163"/>
      <c r="M367" s="167"/>
      <c r="N367" s="168"/>
      <c r="O367" s="168"/>
      <c r="P367" s="168"/>
      <c r="Q367" s="168"/>
      <c r="R367" s="168"/>
      <c r="S367" s="168"/>
      <c r="T367" s="169"/>
      <c r="AT367" s="164" t="s">
        <v>142</v>
      </c>
      <c r="AU367" s="164" t="s">
        <v>84</v>
      </c>
      <c r="AV367" s="14" t="s">
        <v>37</v>
      </c>
      <c r="AW367" s="14" t="s">
        <v>36</v>
      </c>
      <c r="AX367" s="14" t="s">
        <v>75</v>
      </c>
      <c r="AY367" s="164" t="s">
        <v>133</v>
      </c>
    </row>
    <row r="368" spans="1:65" s="13" customFormat="1">
      <c r="B368" s="154"/>
      <c r="D368" s="155" t="s">
        <v>142</v>
      </c>
      <c r="E368" s="156" t="s">
        <v>3</v>
      </c>
      <c r="F368" s="157" t="s">
        <v>813</v>
      </c>
      <c r="H368" s="158">
        <v>10.464</v>
      </c>
      <c r="I368" s="159"/>
      <c r="L368" s="154"/>
      <c r="M368" s="160"/>
      <c r="N368" s="161"/>
      <c r="O368" s="161"/>
      <c r="P368" s="161"/>
      <c r="Q368" s="161"/>
      <c r="R368" s="161"/>
      <c r="S368" s="161"/>
      <c r="T368" s="162"/>
      <c r="AT368" s="156" t="s">
        <v>142</v>
      </c>
      <c r="AU368" s="156" t="s">
        <v>84</v>
      </c>
      <c r="AV368" s="13" t="s">
        <v>84</v>
      </c>
      <c r="AW368" s="13" t="s">
        <v>36</v>
      </c>
      <c r="AX368" s="13" t="s">
        <v>75</v>
      </c>
      <c r="AY368" s="156" t="s">
        <v>133</v>
      </c>
    </row>
    <row r="369" spans="1:65" s="13" customFormat="1">
      <c r="B369" s="154"/>
      <c r="D369" s="155" t="s">
        <v>142</v>
      </c>
      <c r="E369" s="156" t="s">
        <v>3</v>
      </c>
      <c r="F369" s="157" t="s">
        <v>814</v>
      </c>
      <c r="H369" s="158">
        <v>15.696</v>
      </c>
      <c r="I369" s="159"/>
      <c r="L369" s="154"/>
      <c r="M369" s="160"/>
      <c r="N369" s="161"/>
      <c r="O369" s="161"/>
      <c r="P369" s="161"/>
      <c r="Q369" s="161"/>
      <c r="R369" s="161"/>
      <c r="S369" s="161"/>
      <c r="T369" s="162"/>
      <c r="AT369" s="156" t="s">
        <v>142</v>
      </c>
      <c r="AU369" s="156" t="s">
        <v>84</v>
      </c>
      <c r="AV369" s="13" t="s">
        <v>84</v>
      </c>
      <c r="AW369" s="13" t="s">
        <v>36</v>
      </c>
      <c r="AX369" s="13" t="s">
        <v>75</v>
      </c>
      <c r="AY369" s="156" t="s">
        <v>133</v>
      </c>
    </row>
    <row r="370" spans="1:65" s="14" customFormat="1">
      <c r="B370" s="163"/>
      <c r="D370" s="155" t="s">
        <v>142</v>
      </c>
      <c r="E370" s="164" t="s">
        <v>3</v>
      </c>
      <c r="F370" s="165" t="s">
        <v>645</v>
      </c>
      <c r="H370" s="164" t="s">
        <v>3</v>
      </c>
      <c r="I370" s="166"/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142</v>
      </c>
      <c r="AU370" s="164" t="s">
        <v>84</v>
      </c>
      <c r="AV370" s="14" t="s">
        <v>37</v>
      </c>
      <c r="AW370" s="14" t="s">
        <v>36</v>
      </c>
      <c r="AX370" s="14" t="s">
        <v>75</v>
      </c>
      <c r="AY370" s="164" t="s">
        <v>133</v>
      </c>
    </row>
    <row r="371" spans="1:65" s="13" customFormat="1">
      <c r="B371" s="154"/>
      <c r="D371" s="155" t="s">
        <v>142</v>
      </c>
      <c r="E371" s="156" t="s">
        <v>3</v>
      </c>
      <c r="F371" s="157" t="s">
        <v>815</v>
      </c>
      <c r="H371" s="158">
        <v>8.44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142</v>
      </c>
      <c r="AU371" s="156" t="s">
        <v>84</v>
      </c>
      <c r="AV371" s="13" t="s">
        <v>84</v>
      </c>
      <c r="AW371" s="13" t="s">
        <v>36</v>
      </c>
      <c r="AX371" s="13" t="s">
        <v>75</v>
      </c>
      <c r="AY371" s="156" t="s">
        <v>133</v>
      </c>
    </row>
    <row r="372" spans="1:65" s="13" customFormat="1">
      <c r="B372" s="154"/>
      <c r="D372" s="155" t="s">
        <v>142</v>
      </c>
      <c r="E372" s="156" t="s">
        <v>3</v>
      </c>
      <c r="F372" s="157" t="s">
        <v>816</v>
      </c>
      <c r="H372" s="158">
        <v>13.44</v>
      </c>
      <c r="I372" s="159"/>
      <c r="L372" s="154"/>
      <c r="M372" s="160"/>
      <c r="N372" s="161"/>
      <c r="O372" s="161"/>
      <c r="P372" s="161"/>
      <c r="Q372" s="161"/>
      <c r="R372" s="161"/>
      <c r="S372" s="161"/>
      <c r="T372" s="162"/>
      <c r="AT372" s="156" t="s">
        <v>142</v>
      </c>
      <c r="AU372" s="156" t="s">
        <v>84</v>
      </c>
      <c r="AV372" s="13" t="s">
        <v>84</v>
      </c>
      <c r="AW372" s="13" t="s">
        <v>36</v>
      </c>
      <c r="AX372" s="13" t="s">
        <v>75</v>
      </c>
      <c r="AY372" s="156" t="s">
        <v>133</v>
      </c>
    </row>
    <row r="373" spans="1:65" s="15" customFormat="1">
      <c r="B373" s="170"/>
      <c r="D373" s="155" t="s">
        <v>142</v>
      </c>
      <c r="E373" s="171" t="s">
        <v>3</v>
      </c>
      <c r="F373" s="172" t="s">
        <v>163</v>
      </c>
      <c r="H373" s="173">
        <v>48.04</v>
      </c>
      <c r="I373" s="174"/>
      <c r="L373" s="170"/>
      <c r="M373" s="175"/>
      <c r="N373" s="176"/>
      <c r="O373" s="176"/>
      <c r="P373" s="176"/>
      <c r="Q373" s="176"/>
      <c r="R373" s="176"/>
      <c r="S373" s="176"/>
      <c r="T373" s="177"/>
      <c r="AT373" s="171" t="s">
        <v>142</v>
      </c>
      <c r="AU373" s="171" t="s">
        <v>84</v>
      </c>
      <c r="AV373" s="15" t="s">
        <v>140</v>
      </c>
      <c r="AW373" s="15" t="s">
        <v>36</v>
      </c>
      <c r="AX373" s="15" t="s">
        <v>37</v>
      </c>
      <c r="AY373" s="171" t="s">
        <v>133</v>
      </c>
    </row>
    <row r="374" spans="1:65" s="2" customFormat="1" ht="24.2" customHeight="1">
      <c r="A374" s="35"/>
      <c r="B374" s="140"/>
      <c r="C374" s="141" t="s">
        <v>817</v>
      </c>
      <c r="D374" s="141" t="s">
        <v>136</v>
      </c>
      <c r="E374" s="142" t="s">
        <v>818</v>
      </c>
      <c r="F374" s="143" t="s">
        <v>819</v>
      </c>
      <c r="G374" s="144" t="s">
        <v>333</v>
      </c>
      <c r="H374" s="145">
        <v>48.04</v>
      </c>
      <c r="I374" s="146"/>
      <c r="J374" s="147">
        <f>ROUND(I374*H374,2)</f>
        <v>0</v>
      </c>
      <c r="K374" s="143" t="s">
        <v>288</v>
      </c>
      <c r="L374" s="36"/>
      <c r="M374" s="148" t="s">
        <v>3</v>
      </c>
      <c r="N374" s="149" t="s">
        <v>46</v>
      </c>
      <c r="O374" s="56"/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52" t="s">
        <v>140</v>
      </c>
      <c r="AT374" s="152" t="s">
        <v>136</v>
      </c>
      <c r="AU374" s="152" t="s">
        <v>84</v>
      </c>
      <c r="AY374" s="20" t="s">
        <v>133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20" t="s">
        <v>37</v>
      </c>
      <c r="BK374" s="153">
        <f>ROUND(I374*H374,2)</f>
        <v>0</v>
      </c>
      <c r="BL374" s="20" t="s">
        <v>140</v>
      </c>
      <c r="BM374" s="152" t="s">
        <v>820</v>
      </c>
    </row>
    <row r="375" spans="1:65" s="2" customFormat="1">
      <c r="A375" s="35"/>
      <c r="B375" s="36"/>
      <c r="C375" s="35"/>
      <c r="D375" s="181" t="s">
        <v>290</v>
      </c>
      <c r="E375" s="35"/>
      <c r="F375" s="182" t="s">
        <v>821</v>
      </c>
      <c r="G375" s="35"/>
      <c r="H375" s="35"/>
      <c r="I375" s="183"/>
      <c r="J375" s="35"/>
      <c r="K375" s="35"/>
      <c r="L375" s="36"/>
      <c r="M375" s="184"/>
      <c r="N375" s="185"/>
      <c r="O375" s="56"/>
      <c r="P375" s="56"/>
      <c r="Q375" s="56"/>
      <c r="R375" s="56"/>
      <c r="S375" s="56"/>
      <c r="T375" s="57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20" t="s">
        <v>290</v>
      </c>
      <c r="AU375" s="20" t="s">
        <v>84</v>
      </c>
    </row>
    <row r="376" spans="1:65" s="13" customFormat="1">
      <c r="B376" s="154"/>
      <c r="D376" s="155" t="s">
        <v>142</v>
      </c>
      <c r="E376" s="156" t="s">
        <v>3</v>
      </c>
      <c r="F376" s="157" t="s">
        <v>822</v>
      </c>
      <c r="H376" s="158">
        <v>48.04</v>
      </c>
      <c r="I376" s="159"/>
      <c r="L376" s="154"/>
      <c r="M376" s="160"/>
      <c r="N376" s="161"/>
      <c r="O376" s="161"/>
      <c r="P376" s="161"/>
      <c r="Q376" s="161"/>
      <c r="R376" s="161"/>
      <c r="S376" s="161"/>
      <c r="T376" s="162"/>
      <c r="AT376" s="156" t="s">
        <v>142</v>
      </c>
      <c r="AU376" s="156" t="s">
        <v>84</v>
      </c>
      <c r="AV376" s="13" t="s">
        <v>84</v>
      </c>
      <c r="AW376" s="13" t="s">
        <v>36</v>
      </c>
      <c r="AX376" s="13" t="s">
        <v>37</v>
      </c>
      <c r="AY376" s="156" t="s">
        <v>133</v>
      </c>
    </row>
    <row r="377" spans="1:65" s="2" customFormat="1" ht="16.5" customHeight="1">
      <c r="A377" s="35"/>
      <c r="B377" s="140"/>
      <c r="C377" s="141" t="s">
        <v>823</v>
      </c>
      <c r="D377" s="141" t="s">
        <v>136</v>
      </c>
      <c r="E377" s="142" t="s">
        <v>824</v>
      </c>
      <c r="F377" s="143" t="s">
        <v>825</v>
      </c>
      <c r="G377" s="144" t="s">
        <v>333</v>
      </c>
      <c r="H377" s="145">
        <v>3.194</v>
      </c>
      <c r="I377" s="146"/>
      <c r="J377" s="147">
        <f>ROUND(I377*H377,2)</f>
        <v>0</v>
      </c>
      <c r="K377" s="143" t="s">
        <v>288</v>
      </c>
      <c r="L377" s="36"/>
      <c r="M377" s="148" t="s">
        <v>3</v>
      </c>
      <c r="N377" s="149" t="s">
        <v>46</v>
      </c>
      <c r="O377" s="56"/>
      <c r="P377" s="150">
        <f>O377*H377</f>
        <v>0</v>
      </c>
      <c r="Q377" s="150">
        <v>4.8700000000000002E-3</v>
      </c>
      <c r="R377" s="150">
        <f>Q377*H377</f>
        <v>1.5554780000000001E-2</v>
      </c>
      <c r="S377" s="150">
        <v>0</v>
      </c>
      <c r="T377" s="151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52" t="s">
        <v>140</v>
      </c>
      <c r="AT377" s="152" t="s">
        <v>136</v>
      </c>
      <c r="AU377" s="152" t="s">
        <v>84</v>
      </c>
      <c r="AY377" s="20" t="s">
        <v>133</v>
      </c>
      <c r="BE377" s="153">
        <f>IF(N377="základní",J377,0)</f>
        <v>0</v>
      </c>
      <c r="BF377" s="153">
        <f>IF(N377="snížená",J377,0)</f>
        <v>0</v>
      </c>
      <c r="BG377" s="153">
        <f>IF(N377="zákl. přenesená",J377,0)</f>
        <v>0</v>
      </c>
      <c r="BH377" s="153">
        <f>IF(N377="sníž. přenesená",J377,0)</f>
        <v>0</v>
      </c>
      <c r="BI377" s="153">
        <f>IF(N377="nulová",J377,0)</f>
        <v>0</v>
      </c>
      <c r="BJ377" s="20" t="s">
        <v>37</v>
      </c>
      <c r="BK377" s="153">
        <f>ROUND(I377*H377,2)</f>
        <v>0</v>
      </c>
      <c r="BL377" s="20" t="s">
        <v>140</v>
      </c>
      <c r="BM377" s="152" t="s">
        <v>826</v>
      </c>
    </row>
    <row r="378" spans="1:65" s="2" customFormat="1">
      <c r="A378" s="35"/>
      <c r="B378" s="36"/>
      <c r="C378" s="35"/>
      <c r="D378" s="181" t="s">
        <v>290</v>
      </c>
      <c r="E378" s="35"/>
      <c r="F378" s="182" t="s">
        <v>827</v>
      </c>
      <c r="G378" s="35"/>
      <c r="H378" s="35"/>
      <c r="I378" s="183"/>
      <c r="J378" s="35"/>
      <c r="K378" s="35"/>
      <c r="L378" s="36"/>
      <c r="M378" s="184"/>
      <c r="N378" s="185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20" t="s">
        <v>290</v>
      </c>
      <c r="AU378" s="20" t="s">
        <v>84</v>
      </c>
    </row>
    <row r="379" spans="1:65" s="14" customFormat="1">
      <c r="B379" s="163"/>
      <c r="D379" s="155" t="s">
        <v>142</v>
      </c>
      <c r="E379" s="164" t="s">
        <v>3</v>
      </c>
      <c r="F379" s="165" t="s">
        <v>648</v>
      </c>
      <c r="H379" s="164" t="s">
        <v>3</v>
      </c>
      <c r="I379" s="166"/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142</v>
      </c>
      <c r="AU379" s="164" t="s">
        <v>84</v>
      </c>
      <c r="AV379" s="14" t="s">
        <v>37</v>
      </c>
      <c r="AW379" s="14" t="s">
        <v>36</v>
      </c>
      <c r="AX379" s="14" t="s">
        <v>75</v>
      </c>
      <c r="AY379" s="164" t="s">
        <v>133</v>
      </c>
    </row>
    <row r="380" spans="1:65" s="13" customFormat="1">
      <c r="B380" s="154"/>
      <c r="D380" s="155" t="s">
        <v>142</v>
      </c>
      <c r="E380" s="156" t="s">
        <v>3</v>
      </c>
      <c r="F380" s="157" t="s">
        <v>828</v>
      </c>
      <c r="H380" s="158">
        <v>2.88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142</v>
      </c>
      <c r="AU380" s="156" t="s">
        <v>84</v>
      </c>
      <c r="AV380" s="13" t="s">
        <v>84</v>
      </c>
      <c r="AW380" s="13" t="s">
        <v>36</v>
      </c>
      <c r="AX380" s="13" t="s">
        <v>75</v>
      </c>
      <c r="AY380" s="156" t="s">
        <v>133</v>
      </c>
    </row>
    <row r="381" spans="1:65" s="13" customFormat="1">
      <c r="B381" s="154"/>
      <c r="D381" s="155" t="s">
        <v>142</v>
      </c>
      <c r="E381" s="156" t="s">
        <v>3</v>
      </c>
      <c r="F381" s="157" t="s">
        <v>829</v>
      </c>
      <c r="H381" s="158">
        <v>0.314</v>
      </c>
      <c r="I381" s="159"/>
      <c r="L381" s="154"/>
      <c r="M381" s="160"/>
      <c r="N381" s="161"/>
      <c r="O381" s="161"/>
      <c r="P381" s="161"/>
      <c r="Q381" s="161"/>
      <c r="R381" s="161"/>
      <c r="S381" s="161"/>
      <c r="T381" s="162"/>
      <c r="AT381" s="156" t="s">
        <v>142</v>
      </c>
      <c r="AU381" s="156" t="s">
        <v>84</v>
      </c>
      <c r="AV381" s="13" t="s">
        <v>84</v>
      </c>
      <c r="AW381" s="13" t="s">
        <v>36</v>
      </c>
      <c r="AX381" s="13" t="s">
        <v>75</v>
      </c>
      <c r="AY381" s="156" t="s">
        <v>133</v>
      </c>
    </row>
    <row r="382" spans="1:65" s="15" customFormat="1">
      <c r="B382" s="170"/>
      <c r="D382" s="155" t="s">
        <v>142</v>
      </c>
      <c r="E382" s="171" t="s">
        <v>3</v>
      </c>
      <c r="F382" s="172" t="s">
        <v>163</v>
      </c>
      <c r="H382" s="173">
        <v>3.194</v>
      </c>
      <c r="I382" s="174"/>
      <c r="L382" s="170"/>
      <c r="M382" s="175"/>
      <c r="N382" s="176"/>
      <c r="O382" s="176"/>
      <c r="P382" s="176"/>
      <c r="Q382" s="176"/>
      <c r="R382" s="176"/>
      <c r="S382" s="176"/>
      <c r="T382" s="177"/>
      <c r="AT382" s="171" t="s">
        <v>142</v>
      </c>
      <c r="AU382" s="171" t="s">
        <v>84</v>
      </c>
      <c r="AV382" s="15" t="s">
        <v>140</v>
      </c>
      <c r="AW382" s="15" t="s">
        <v>36</v>
      </c>
      <c r="AX382" s="15" t="s">
        <v>37</v>
      </c>
      <c r="AY382" s="171" t="s">
        <v>133</v>
      </c>
    </row>
    <row r="383" spans="1:65" s="2" customFormat="1" ht="16.5" customHeight="1">
      <c r="A383" s="35"/>
      <c r="B383" s="140"/>
      <c r="C383" s="141" t="s">
        <v>830</v>
      </c>
      <c r="D383" s="141" t="s">
        <v>136</v>
      </c>
      <c r="E383" s="142" t="s">
        <v>831</v>
      </c>
      <c r="F383" s="143" t="s">
        <v>832</v>
      </c>
      <c r="G383" s="144" t="s">
        <v>333</v>
      </c>
      <c r="H383" s="145">
        <v>3.194</v>
      </c>
      <c r="I383" s="146"/>
      <c r="J383" s="147">
        <f>ROUND(I383*H383,2)</f>
        <v>0</v>
      </c>
      <c r="K383" s="143" t="s">
        <v>288</v>
      </c>
      <c r="L383" s="36"/>
      <c r="M383" s="148" t="s">
        <v>3</v>
      </c>
      <c r="N383" s="149" t="s">
        <v>46</v>
      </c>
      <c r="O383" s="56"/>
      <c r="P383" s="150">
        <f>O383*H383</f>
        <v>0</v>
      </c>
      <c r="Q383" s="150">
        <v>0</v>
      </c>
      <c r="R383" s="150">
        <f>Q383*H383</f>
        <v>0</v>
      </c>
      <c r="S383" s="150">
        <v>0</v>
      </c>
      <c r="T383" s="151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52" t="s">
        <v>140</v>
      </c>
      <c r="AT383" s="152" t="s">
        <v>136</v>
      </c>
      <c r="AU383" s="152" t="s">
        <v>84</v>
      </c>
      <c r="AY383" s="20" t="s">
        <v>133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20" t="s">
        <v>37</v>
      </c>
      <c r="BK383" s="153">
        <f>ROUND(I383*H383,2)</f>
        <v>0</v>
      </c>
      <c r="BL383" s="20" t="s">
        <v>140</v>
      </c>
      <c r="BM383" s="152" t="s">
        <v>833</v>
      </c>
    </row>
    <row r="384" spans="1:65" s="2" customFormat="1">
      <c r="A384" s="35"/>
      <c r="B384" s="36"/>
      <c r="C384" s="35"/>
      <c r="D384" s="181" t="s">
        <v>290</v>
      </c>
      <c r="E384" s="35"/>
      <c r="F384" s="182" t="s">
        <v>834</v>
      </c>
      <c r="G384" s="35"/>
      <c r="H384" s="35"/>
      <c r="I384" s="183"/>
      <c r="J384" s="35"/>
      <c r="K384" s="35"/>
      <c r="L384" s="36"/>
      <c r="M384" s="184"/>
      <c r="N384" s="185"/>
      <c r="O384" s="56"/>
      <c r="P384" s="56"/>
      <c r="Q384" s="56"/>
      <c r="R384" s="56"/>
      <c r="S384" s="56"/>
      <c r="T384" s="57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20" t="s">
        <v>290</v>
      </c>
      <c r="AU384" s="20" t="s">
        <v>84</v>
      </c>
    </row>
    <row r="385" spans="1:65" s="13" customFormat="1">
      <c r="B385" s="154"/>
      <c r="D385" s="155" t="s">
        <v>142</v>
      </c>
      <c r="E385" s="156" t="s">
        <v>3</v>
      </c>
      <c r="F385" s="157" t="s">
        <v>835</v>
      </c>
      <c r="H385" s="158">
        <v>3.194</v>
      </c>
      <c r="I385" s="159"/>
      <c r="L385" s="154"/>
      <c r="M385" s="160"/>
      <c r="N385" s="161"/>
      <c r="O385" s="161"/>
      <c r="P385" s="161"/>
      <c r="Q385" s="161"/>
      <c r="R385" s="161"/>
      <c r="S385" s="161"/>
      <c r="T385" s="162"/>
      <c r="AT385" s="156" t="s">
        <v>142</v>
      </c>
      <c r="AU385" s="156" t="s">
        <v>84</v>
      </c>
      <c r="AV385" s="13" t="s">
        <v>84</v>
      </c>
      <c r="AW385" s="13" t="s">
        <v>36</v>
      </c>
      <c r="AX385" s="13" t="s">
        <v>37</v>
      </c>
      <c r="AY385" s="156" t="s">
        <v>133</v>
      </c>
    </row>
    <row r="386" spans="1:65" s="2" customFormat="1" ht="16.5" customHeight="1">
      <c r="A386" s="35"/>
      <c r="B386" s="140"/>
      <c r="C386" s="141" t="s">
        <v>836</v>
      </c>
      <c r="D386" s="141" t="s">
        <v>136</v>
      </c>
      <c r="E386" s="142" t="s">
        <v>837</v>
      </c>
      <c r="F386" s="143" t="s">
        <v>838</v>
      </c>
      <c r="G386" s="144" t="s">
        <v>333</v>
      </c>
      <c r="H386" s="145">
        <v>1.44</v>
      </c>
      <c r="I386" s="146"/>
      <c r="J386" s="147">
        <f>ROUND(I386*H386,2)</f>
        <v>0</v>
      </c>
      <c r="K386" s="143" t="s">
        <v>288</v>
      </c>
      <c r="L386" s="36"/>
      <c r="M386" s="148" t="s">
        <v>3</v>
      </c>
      <c r="N386" s="149" t="s">
        <v>46</v>
      </c>
      <c r="O386" s="56"/>
      <c r="P386" s="150">
        <f>O386*H386</f>
        <v>0</v>
      </c>
      <c r="Q386" s="150">
        <v>1.8E-3</v>
      </c>
      <c r="R386" s="150">
        <f>Q386*H386</f>
        <v>2.5919999999999997E-3</v>
      </c>
      <c r="S386" s="150">
        <v>0</v>
      </c>
      <c r="T386" s="151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52" t="s">
        <v>140</v>
      </c>
      <c r="AT386" s="152" t="s">
        <v>136</v>
      </c>
      <c r="AU386" s="152" t="s">
        <v>84</v>
      </c>
      <c r="AY386" s="20" t="s">
        <v>133</v>
      </c>
      <c r="BE386" s="153">
        <f>IF(N386="základní",J386,0)</f>
        <v>0</v>
      </c>
      <c r="BF386" s="153">
        <f>IF(N386="snížená",J386,0)</f>
        <v>0</v>
      </c>
      <c r="BG386" s="153">
        <f>IF(N386="zákl. přenesená",J386,0)</f>
        <v>0</v>
      </c>
      <c r="BH386" s="153">
        <f>IF(N386="sníž. přenesená",J386,0)</f>
        <v>0</v>
      </c>
      <c r="BI386" s="153">
        <f>IF(N386="nulová",J386,0)</f>
        <v>0</v>
      </c>
      <c r="BJ386" s="20" t="s">
        <v>37</v>
      </c>
      <c r="BK386" s="153">
        <f>ROUND(I386*H386,2)</f>
        <v>0</v>
      </c>
      <c r="BL386" s="20" t="s">
        <v>140</v>
      </c>
      <c r="BM386" s="152" t="s">
        <v>839</v>
      </c>
    </row>
    <row r="387" spans="1:65" s="2" customFormat="1">
      <c r="A387" s="35"/>
      <c r="B387" s="36"/>
      <c r="C387" s="35"/>
      <c r="D387" s="181" t="s">
        <v>290</v>
      </c>
      <c r="E387" s="35"/>
      <c r="F387" s="182" t="s">
        <v>840</v>
      </c>
      <c r="G387" s="35"/>
      <c r="H387" s="35"/>
      <c r="I387" s="183"/>
      <c r="J387" s="35"/>
      <c r="K387" s="35"/>
      <c r="L387" s="36"/>
      <c r="M387" s="184"/>
      <c r="N387" s="185"/>
      <c r="O387" s="56"/>
      <c r="P387" s="56"/>
      <c r="Q387" s="56"/>
      <c r="R387" s="56"/>
      <c r="S387" s="56"/>
      <c r="T387" s="57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20" t="s">
        <v>290</v>
      </c>
      <c r="AU387" s="20" t="s">
        <v>84</v>
      </c>
    </row>
    <row r="388" spans="1:65" s="14" customFormat="1">
      <c r="B388" s="163"/>
      <c r="D388" s="155" t="s">
        <v>142</v>
      </c>
      <c r="E388" s="164" t="s">
        <v>3</v>
      </c>
      <c r="F388" s="165" t="s">
        <v>648</v>
      </c>
      <c r="H388" s="164" t="s">
        <v>3</v>
      </c>
      <c r="I388" s="166"/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142</v>
      </c>
      <c r="AU388" s="164" t="s">
        <v>84</v>
      </c>
      <c r="AV388" s="14" t="s">
        <v>37</v>
      </c>
      <c r="AW388" s="14" t="s">
        <v>36</v>
      </c>
      <c r="AX388" s="14" t="s">
        <v>75</v>
      </c>
      <c r="AY388" s="164" t="s">
        <v>133</v>
      </c>
    </row>
    <row r="389" spans="1:65" s="13" customFormat="1">
      <c r="B389" s="154"/>
      <c r="D389" s="155" t="s">
        <v>142</v>
      </c>
      <c r="E389" s="156" t="s">
        <v>3</v>
      </c>
      <c r="F389" s="157" t="s">
        <v>649</v>
      </c>
      <c r="H389" s="158">
        <v>1.44</v>
      </c>
      <c r="I389" s="159"/>
      <c r="L389" s="154"/>
      <c r="M389" s="160"/>
      <c r="N389" s="161"/>
      <c r="O389" s="161"/>
      <c r="P389" s="161"/>
      <c r="Q389" s="161"/>
      <c r="R389" s="161"/>
      <c r="S389" s="161"/>
      <c r="T389" s="162"/>
      <c r="AT389" s="156" t="s">
        <v>142</v>
      </c>
      <c r="AU389" s="156" t="s">
        <v>84</v>
      </c>
      <c r="AV389" s="13" t="s">
        <v>84</v>
      </c>
      <c r="AW389" s="13" t="s">
        <v>36</v>
      </c>
      <c r="AX389" s="13" t="s">
        <v>75</v>
      </c>
      <c r="AY389" s="156" t="s">
        <v>133</v>
      </c>
    </row>
    <row r="390" spans="1:65" s="15" customFormat="1">
      <c r="B390" s="170"/>
      <c r="D390" s="155" t="s">
        <v>142</v>
      </c>
      <c r="E390" s="171" t="s">
        <v>3</v>
      </c>
      <c r="F390" s="172" t="s">
        <v>163</v>
      </c>
      <c r="H390" s="173">
        <v>1.44</v>
      </c>
      <c r="I390" s="174"/>
      <c r="L390" s="170"/>
      <c r="M390" s="175"/>
      <c r="N390" s="176"/>
      <c r="O390" s="176"/>
      <c r="P390" s="176"/>
      <c r="Q390" s="176"/>
      <c r="R390" s="176"/>
      <c r="S390" s="176"/>
      <c r="T390" s="177"/>
      <c r="AT390" s="171" t="s">
        <v>142</v>
      </c>
      <c r="AU390" s="171" t="s">
        <v>84</v>
      </c>
      <c r="AV390" s="15" t="s">
        <v>140</v>
      </c>
      <c r="AW390" s="15" t="s">
        <v>36</v>
      </c>
      <c r="AX390" s="15" t="s">
        <v>37</v>
      </c>
      <c r="AY390" s="171" t="s">
        <v>133</v>
      </c>
    </row>
    <row r="391" spans="1:65" s="2" customFormat="1" ht="16.5" customHeight="1">
      <c r="A391" s="35"/>
      <c r="B391" s="140"/>
      <c r="C391" s="141" t="s">
        <v>841</v>
      </c>
      <c r="D391" s="141" t="s">
        <v>136</v>
      </c>
      <c r="E391" s="142" t="s">
        <v>842</v>
      </c>
      <c r="F391" s="143" t="s">
        <v>843</v>
      </c>
      <c r="G391" s="144" t="s">
        <v>333</v>
      </c>
      <c r="H391" s="145">
        <v>1.44</v>
      </c>
      <c r="I391" s="146"/>
      <c r="J391" s="147">
        <f>ROUND(I391*H391,2)</f>
        <v>0</v>
      </c>
      <c r="K391" s="143" t="s">
        <v>288</v>
      </c>
      <c r="L391" s="36"/>
      <c r="M391" s="148" t="s">
        <v>3</v>
      </c>
      <c r="N391" s="149" t="s">
        <v>46</v>
      </c>
      <c r="O391" s="56"/>
      <c r="P391" s="150">
        <f>O391*H391</f>
        <v>0</v>
      </c>
      <c r="Q391" s="150">
        <v>0</v>
      </c>
      <c r="R391" s="150">
        <f>Q391*H391</f>
        <v>0</v>
      </c>
      <c r="S391" s="150">
        <v>0</v>
      </c>
      <c r="T391" s="151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52" t="s">
        <v>140</v>
      </c>
      <c r="AT391" s="152" t="s">
        <v>136</v>
      </c>
      <c r="AU391" s="152" t="s">
        <v>84</v>
      </c>
      <c r="AY391" s="20" t="s">
        <v>133</v>
      </c>
      <c r="BE391" s="153">
        <f>IF(N391="základní",J391,0)</f>
        <v>0</v>
      </c>
      <c r="BF391" s="153">
        <f>IF(N391="snížená",J391,0)</f>
        <v>0</v>
      </c>
      <c r="BG391" s="153">
        <f>IF(N391="zákl. přenesená",J391,0)</f>
        <v>0</v>
      </c>
      <c r="BH391" s="153">
        <f>IF(N391="sníž. přenesená",J391,0)</f>
        <v>0</v>
      </c>
      <c r="BI391" s="153">
        <f>IF(N391="nulová",J391,0)</f>
        <v>0</v>
      </c>
      <c r="BJ391" s="20" t="s">
        <v>37</v>
      </c>
      <c r="BK391" s="153">
        <f>ROUND(I391*H391,2)</f>
        <v>0</v>
      </c>
      <c r="BL391" s="20" t="s">
        <v>140</v>
      </c>
      <c r="BM391" s="152" t="s">
        <v>844</v>
      </c>
    </row>
    <row r="392" spans="1:65" s="2" customFormat="1">
      <c r="A392" s="35"/>
      <c r="B392" s="36"/>
      <c r="C392" s="35"/>
      <c r="D392" s="181" t="s">
        <v>290</v>
      </c>
      <c r="E392" s="35"/>
      <c r="F392" s="182" t="s">
        <v>845</v>
      </c>
      <c r="G392" s="35"/>
      <c r="H392" s="35"/>
      <c r="I392" s="183"/>
      <c r="J392" s="35"/>
      <c r="K392" s="35"/>
      <c r="L392" s="36"/>
      <c r="M392" s="184"/>
      <c r="N392" s="185"/>
      <c r="O392" s="56"/>
      <c r="P392" s="56"/>
      <c r="Q392" s="56"/>
      <c r="R392" s="56"/>
      <c r="S392" s="56"/>
      <c r="T392" s="57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20" t="s">
        <v>290</v>
      </c>
      <c r="AU392" s="20" t="s">
        <v>84</v>
      </c>
    </row>
    <row r="393" spans="1:65" s="13" customFormat="1">
      <c r="B393" s="154"/>
      <c r="D393" s="155" t="s">
        <v>142</v>
      </c>
      <c r="E393" s="156" t="s">
        <v>3</v>
      </c>
      <c r="F393" s="157" t="s">
        <v>846</v>
      </c>
      <c r="H393" s="158">
        <v>1.44</v>
      </c>
      <c r="I393" s="159"/>
      <c r="L393" s="154"/>
      <c r="M393" s="160"/>
      <c r="N393" s="161"/>
      <c r="O393" s="161"/>
      <c r="P393" s="161"/>
      <c r="Q393" s="161"/>
      <c r="R393" s="161"/>
      <c r="S393" s="161"/>
      <c r="T393" s="162"/>
      <c r="AT393" s="156" t="s">
        <v>142</v>
      </c>
      <c r="AU393" s="156" t="s">
        <v>84</v>
      </c>
      <c r="AV393" s="13" t="s">
        <v>84</v>
      </c>
      <c r="AW393" s="13" t="s">
        <v>36</v>
      </c>
      <c r="AX393" s="13" t="s">
        <v>37</v>
      </c>
      <c r="AY393" s="156" t="s">
        <v>133</v>
      </c>
    </row>
    <row r="394" spans="1:65" s="2" customFormat="1" ht="16.5" customHeight="1">
      <c r="A394" s="35"/>
      <c r="B394" s="140"/>
      <c r="C394" s="141" t="s">
        <v>847</v>
      </c>
      <c r="D394" s="141" t="s">
        <v>136</v>
      </c>
      <c r="E394" s="142" t="s">
        <v>848</v>
      </c>
      <c r="F394" s="143" t="s">
        <v>849</v>
      </c>
      <c r="G394" s="144" t="s">
        <v>342</v>
      </c>
      <c r="H394" s="145">
        <v>0.35599999999999998</v>
      </c>
      <c r="I394" s="146"/>
      <c r="J394" s="147">
        <f>ROUND(I394*H394,2)</f>
        <v>0</v>
      </c>
      <c r="K394" s="143" t="s">
        <v>288</v>
      </c>
      <c r="L394" s="36"/>
      <c r="M394" s="148" t="s">
        <v>3</v>
      </c>
      <c r="N394" s="149" t="s">
        <v>46</v>
      </c>
      <c r="O394" s="56"/>
      <c r="P394" s="150">
        <f>O394*H394</f>
        <v>0</v>
      </c>
      <c r="Q394" s="150">
        <v>1.0423199999999999</v>
      </c>
      <c r="R394" s="150">
        <f>Q394*H394</f>
        <v>0.37106591999999994</v>
      </c>
      <c r="S394" s="150">
        <v>0</v>
      </c>
      <c r="T394" s="15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52" t="s">
        <v>140</v>
      </c>
      <c r="AT394" s="152" t="s">
        <v>136</v>
      </c>
      <c r="AU394" s="152" t="s">
        <v>84</v>
      </c>
      <c r="AY394" s="20" t="s">
        <v>133</v>
      </c>
      <c r="BE394" s="153">
        <f>IF(N394="základní",J394,0)</f>
        <v>0</v>
      </c>
      <c r="BF394" s="153">
        <f>IF(N394="snížená",J394,0)</f>
        <v>0</v>
      </c>
      <c r="BG394" s="153">
        <f>IF(N394="zákl. přenesená",J394,0)</f>
        <v>0</v>
      </c>
      <c r="BH394" s="153">
        <f>IF(N394="sníž. přenesená",J394,0)</f>
        <v>0</v>
      </c>
      <c r="BI394" s="153">
        <f>IF(N394="nulová",J394,0)</f>
        <v>0</v>
      </c>
      <c r="BJ394" s="20" t="s">
        <v>37</v>
      </c>
      <c r="BK394" s="153">
        <f>ROUND(I394*H394,2)</f>
        <v>0</v>
      </c>
      <c r="BL394" s="20" t="s">
        <v>140</v>
      </c>
      <c r="BM394" s="152" t="s">
        <v>850</v>
      </c>
    </row>
    <row r="395" spans="1:65" s="2" customFormat="1">
      <c r="A395" s="35"/>
      <c r="B395" s="36"/>
      <c r="C395" s="35"/>
      <c r="D395" s="181" t="s">
        <v>290</v>
      </c>
      <c r="E395" s="35"/>
      <c r="F395" s="182" t="s">
        <v>851</v>
      </c>
      <c r="G395" s="35"/>
      <c r="H395" s="35"/>
      <c r="I395" s="183"/>
      <c r="J395" s="35"/>
      <c r="K395" s="35"/>
      <c r="L395" s="36"/>
      <c r="M395" s="184"/>
      <c r="N395" s="185"/>
      <c r="O395" s="56"/>
      <c r="P395" s="56"/>
      <c r="Q395" s="56"/>
      <c r="R395" s="56"/>
      <c r="S395" s="56"/>
      <c r="T395" s="57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20" t="s">
        <v>290</v>
      </c>
      <c r="AU395" s="20" t="s">
        <v>84</v>
      </c>
    </row>
    <row r="396" spans="1:65" s="15" customFormat="1">
      <c r="B396" s="170"/>
      <c r="D396" s="155" t="s">
        <v>142</v>
      </c>
      <c r="E396" s="171" t="s">
        <v>3</v>
      </c>
      <c r="F396" s="172" t="s">
        <v>163</v>
      </c>
      <c r="H396" s="173">
        <v>0.35599999999999998</v>
      </c>
      <c r="I396" s="174"/>
      <c r="L396" s="170"/>
      <c r="M396" s="175"/>
      <c r="N396" s="176"/>
      <c r="O396" s="176"/>
      <c r="P396" s="176"/>
      <c r="Q396" s="176"/>
      <c r="R396" s="176"/>
      <c r="S396" s="176"/>
      <c r="T396" s="177"/>
      <c r="AT396" s="171" t="s">
        <v>142</v>
      </c>
      <c r="AU396" s="171" t="s">
        <v>84</v>
      </c>
      <c r="AV396" s="15" t="s">
        <v>140</v>
      </c>
      <c r="AW396" s="15" t="s">
        <v>36</v>
      </c>
      <c r="AX396" s="15" t="s">
        <v>75</v>
      </c>
      <c r="AY396" s="171" t="s">
        <v>133</v>
      </c>
    </row>
    <row r="397" spans="1:65" s="2" customFormat="1" ht="16.5" customHeight="1">
      <c r="A397" s="35"/>
      <c r="B397" s="140"/>
      <c r="C397" s="141" t="s">
        <v>852</v>
      </c>
      <c r="D397" s="141" t="s">
        <v>136</v>
      </c>
      <c r="E397" s="142" t="s">
        <v>853</v>
      </c>
      <c r="F397" s="143" t="s">
        <v>854</v>
      </c>
      <c r="G397" s="144" t="s">
        <v>342</v>
      </c>
      <c r="H397" s="145">
        <v>0.2</v>
      </c>
      <c r="I397" s="146"/>
      <c r="J397" s="147">
        <f>ROUND(I397*H397,2)</f>
        <v>0</v>
      </c>
      <c r="K397" s="143" t="s">
        <v>288</v>
      </c>
      <c r="L397" s="36"/>
      <c r="M397" s="148" t="s">
        <v>3</v>
      </c>
      <c r="N397" s="149" t="s">
        <v>46</v>
      </c>
      <c r="O397" s="56"/>
      <c r="P397" s="150">
        <f>O397*H397</f>
        <v>0</v>
      </c>
      <c r="Q397" s="150">
        <v>1.004090886</v>
      </c>
      <c r="R397" s="150">
        <f>Q397*H397</f>
        <v>0.2008181772</v>
      </c>
      <c r="S397" s="150">
        <v>0</v>
      </c>
      <c r="T397" s="15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2" t="s">
        <v>140</v>
      </c>
      <c r="AT397" s="152" t="s">
        <v>136</v>
      </c>
      <c r="AU397" s="152" t="s">
        <v>84</v>
      </c>
      <c r="AY397" s="20" t="s">
        <v>133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20" t="s">
        <v>37</v>
      </c>
      <c r="BK397" s="153">
        <f>ROUND(I397*H397,2)</f>
        <v>0</v>
      </c>
      <c r="BL397" s="20" t="s">
        <v>140</v>
      </c>
      <c r="BM397" s="152" t="s">
        <v>855</v>
      </c>
    </row>
    <row r="398" spans="1:65" s="2" customFormat="1">
      <c r="A398" s="35"/>
      <c r="B398" s="36"/>
      <c r="C398" s="35"/>
      <c r="D398" s="181" t="s">
        <v>290</v>
      </c>
      <c r="E398" s="35"/>
      <c r="F398" s="182" t="s">
        <v>856</v>
      </c>
      <c r="G398" s="35"/>
      <c r="H398" s="35"/>
      <c r="I398" s="183"/>
      <c r="J398" s="35"/>
      <c r="K398" s="35"/>
      <c r="L398" s="36"/>
      <c r="M398" s="184"/>
      <c r="N398" s="185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20" t="s">
        <v>290</v>
      </c>
      <c r="AU398" s="20" t="s">
        <v>84</v>
      </c>
    </row>
    <row r="399" spans="1:65" s="15" customFormat="1">
      <c r="B399" s="170"/>
      <c r="D399" s="155" t="s">
        <v>142</v>
      </c>
      <c r="E399" s="171" t="s">
        <v>3</v>
      </c>
      <c r="F399" s="172" t="s">
        <v>163</v>
      </c>
      <c r="H399" s="173">
        <v>0.2</v>
      </c>
      <c r="I399" s="174"/>
      <c r="L399" s="170"/>
      <c r="M399" s="175"/>
      <c r="N399" s="176"/>
      <c r="O399" s="176"/>
      <c r="P399" s="176"/>
      <c r="Q399" s="176"/>
      <c r="R399" s="176"/>
      <c r="S399" s="176"/>
      <c r="T399" s="177"/>
      <c r="AT399" s="171" t="s">
        <v>142</v>
      </c>
      <c r="AU399" s="171" t="s">
        <v>84</v>
      </c>
      <c r="AV399" s="15" t="s">
        <v>140</v>
      </c>
      <c r="AW399" s="15" t="s">
        <v>36</v>
      </c>
      <c r="AX399" s="15" t="s">
        <v>75</v>
      </c>
      <c r="AY399" s="171" t="s">
        <v>133</v>
      </c>
    </row>
    <row r="400" spans="1:65" s="2" customFormat="1" ht="21.75" customHeight="1">
      <c r="A400" s="35"/>
      <c r="B400" s="140"/>
      <c r="C400" s="141" t="s">
        <v>857</v>
      </c>
      <c r="D400" s="141" t="s">
        <v>136</v>
      </c>
      <c r="E400" s="142" t="s">
        <v>858</v>
      </c>
      <c r="F400" s="143" t="s">
        <v>859</v>
      </c>
      <c r="G400" s="144" t="s">
        <v>237</v>
      </c>
      <c r="H400" s="145">
        <v>15</v>
      </c>
      <c r="I400" s="146"/>
      <c r="J400" s="147">
        <f>ROUND(I400*H400,2)</f>
        <v>0</v>
      </c>
      <c r="K400" s="143" t="s">
        <v>288</v>
      </c>
      <c r="L400" s="36"/>
      <c r="M400" s="148" t="s">
        <v>3</v>
      </c>
      <c r="N400" s="149" t="s">
        <v>46</v>
      </c>
      <c r="O400" s="56"/>
      <c r="P400" s="150">
        <f>O400*H400</f>
        <v>0</v>
      </c>
      <c r="Q400" s="150">
        <v>1.299E-2</v>
      </c>
      <c r="R400" s="150">
        <f>Q400*H400</f>
        <v>0.19485</v>
      </c>
      <c r="S400" s="150">
        <v>4.0000000000000001E-3</v>
      </c>
      <c r="T400" s="151">
        <f>S400*H400</f>
        <v>0.06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2" t="s">
        <v>140</v>
      </c>
      <c r="AT400" s="152" t="s">
        <v>136</v>
      </c>
      <c r="AU400" s="152" t="s">
        <v>84</v>
      </c>
      <c r="AY400" s="20" t="s">
        <v>133</v>
      </c>
      <c r="BE400" s="153">
        <f>IF(N400="základní",J400,0)</f>
        <v>0</v>
      </c>
      <c r="BF400" s="153">
        <f>IF(N400="snížená",J400,0)</f>
        <v>0</v>
      </c>
      <c r="BG400" s="153">
        <f>IF(N400="zákl. přenesená",J400,0)</f>
        <v>0</v>
      </c>
      <c r="BH400" s="153">
        <f>IF(N400="sníž. přenesená",J400,0)</f>
        <v>0</v>
      </c>
      <c r="BI400" s="153">
        <f>IF(N400="nulová",J400,0)</f>
        <v>0</v>
      </c>
      <c r="BJ400" s="20" t="s">
        <v>37</v>
      </c>
      <c r="BK400" s="153">
        <f>ROUND(I400*H400,2)</f>
        <v>0</v>
      </c>
      <c r="BL400" s="20" t="s">
        <v>140</v>
      </c>
      <c r="BM400" s="152" t="s">
        <v>860</v>
      </c>
    </row>
    <row r="401" spans="1:65" s="2" customFormat="1">
      <c r="A401" s="35"/>
      <c r="B401" s="36"/>
      <c r="C401" s="35"/>
      <c r="D401" s="181" t="s">
        <v>290</v>
      </c>
      <c r="E401" s="35"/>
      <c r="F401" s="182" t="s">
        <v>861</v>
      </c>
      <c r="G401" s="35"/>
      <c r="H401" s="35"/>
      <c r="I401" s="183"/>
      <c r="J401" s="35"/>
      <c r="K401" s="35"/>
      <c r="L401" s="36"/>
      <c r="M401" s="184"/>
      <c r="N401" s="185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20" t="s">
        <v>290</v>
      </c>
      <c r="AU401" s="20" t="s">
        <v>84</v>
      </c>
    </row>
    <row r="402" spans="1:65" s="13" customFormat="1">
      <c r="B402" s="154"/>
      <c r="D402" s="155" t="s">
        <v>142</v>
      </c>
      <c r="E402" s="156" t="s">
        <v>3</v>
      </c>
      <c r="F402" s="157" t="s">
        <v>203</v>
      </c>
      <c r="H402" s="158">
        <v>15</v>
      </c>
      <c r="I402" s="159"/>
      <c r="L402" s="154"/>
      <c r="M402" s="160"/>
      <c r="N402" s="161"/>
      <c r="O402" s="161"/>
      <c r="P402" s="161"/>
      <c r="Q402" s="161"/>
      <c r="R402" s="161"/>
      <c r="S402" s="161"/>
      <c r="T402" s="162"/>
      <c r="AT402" s="156" t="s">
        <v>142</v>
      </c>
      <c r="AU402" s="156" t="s">
        <v>84</v>
      </c>
      <c r="AV402" s="13" t="s">
        <v>84</v>
      </c>
      <c r="AW402" s="13" t="s">
        <v>36</v>
      </c>
      <c r="AX402" s="13" t="s">
        <v>75</v>
      </c>
      <c r="AY402" s="156" t="s">
        <v>133</v>
      </c>
    </row>
    <row r="403" spans="1:65" s="2" customFormat="1" ht="16.5" customHeight="1">
      <c r="A403" s="35"/>
      <c r="B403" s="140"/>
      <c r="C403" s="141" t="s">
        <v>862</v>
      </c>
      <c r="D403" s="141" t="s">
        <v>136</v>
      </c>
      <c r="E403" s="142" t="s">
        <v>863</v>
      </c>
      <c r="F403" s="143" t="s">
        <v>864</v>
      </c>
      <c r="G403" s="144" t="s">
        <v>156</v>
      </c>
      <c r="H403" s="145">
        <v>1.256</v>
      </c>
      <c r="I403" s="146"/>
      <c r="J403" s="147">
        <f>ROUND(I403*H403,2)</f>
        <v>0</v>
      </c>
      <c r="K403" s="143" t="s">
        <v>3</v>
      </c>
      <c r="L403" s="36"/>
      <c r="M403" s="148" t="s">
        <v>3</v>
      </c>
      <c r="N403" s="149" t="s">
        <v>46</v>
      </c>
      <c r="O403" s="56"/>
      <c r="P403" s="150">
        <f>O403*H403</f>
        <v>0</v>
      </c>
      <c r="Q403" s="150">
        <v>0</v>
      </c>
      <c r="R403" s="150">
        <f>Q403*H403</f>
        <v>0</v>
      </c>
      <c r="S403" s="150">
        <v>0</v>
      </c>
      <c r="T403" s="151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52" t="s">
        <v>140</v>
      </c>
      <c r="AT403" s="152" t="s">
        <v>136</v>
      </c>
      <c r="AU403" s="152" t="s">
        <v>84</v>
      </c>
      <c r="AY403" s="20" t="s">
        <v>133</v>
      </c>
      <c r="BE403" s="153">
        <f>IF(N403="základní",J403,0)</f>
        <v>0</v>
      </c>
      <c r="BF403" s="153">
        <f>IF(N403="snížená",J403,0)</f>
        <v>0</v>
      </c>
      <c r="BG403" s="153">
        <f>IF(N403="zákl. přenesená",J403,0)</f>
        <v>0</v>
      </c>
      <c r="BH403" s="153">
        <f>IF(N403="sníž. přenesená",J403,0)</f>
        <v>0</v>
      </c>
      <c r="BI403" s="153">
        <f>IF(N403="nulová",J403,0)</f>
        <v>0</v>
      </c>
      <c r="BJ403" s="20" t="s">
        <v>37</v>
      </c>
      <c r="BK403" s="153">
        <f>ROUND(I403*H403,2)</f>
        <v>0</v>
      </c>
      <c r="BL403" s="20" t="s">
        <v>140</v>
      </c>
      <c r="BM403" s="152" t="s">
        <v>865</v>
      </c>
    </row>
    <row r="404" spans="1:65" s="15" customFormat="1">
      <c r="B404" s="170"/>
      <c r="D404" s="155" t="s">
        <v>142</v>
      </c>
      <c r="E404" s="171" t="s">
        <v>3</v>
      </c>
      <c r="F404" s="172" t="s">
        <v>163</v>
      </c>
      <c r="H404" s="173">
        <v>1.256</v>
      </c>
      <c r="I404" s="174"/>
      <c r="L404" s="170"/>
      <c r="M404" s="175"/>
      <c r="N404" s="176"/>
      <c r="O404" s="176"/>
      <c r="P404" s="176"/>
      <c r="Q404" s="176"/>
      <c r="R404" s="176"/>
      <c r="S404" s="176"/>
      <c r="T404" s="177"/>
      <c r="AT404" s="171" t="s">
        <v>142</v>
      </c>
      <c r="AU404" s="171" t="s">
        <v>84</v>
      </c>
      <c r="AV404" s="15" t="s">
        <v>140</v>
      </c>
      <c r="AW404" s="15" t="s">
        <v>36</v>
      </c>
      <c r="AX404" s="15" t="s">
        <v>75</v>
      </c>
      <c r="AY404" s="171" t="s">
        <v>133</v>
      </c>
    </row>
    <row r="405" spans="1:65" s="2" customFormat="1" ht="16.5" customHeight="1">
      <c r="A405" s="35"/>
      <c r="B405" s="140"/>
      <c r="C405" s="141" t="s">
        <v>866</v>
      </c>
      <c r="D405" s="141" t="s">
        <v>136</v>
      </c>
      <c r="E405" s="142" t="s">
        <v>867</v>
      </c>
      <c r="F405" s="143" t="s">
        <v>868</v>
      </c>
      <c r="G405" s="144" t="s">
        <v>156</v>
      </c>
      <c r="H405" s="145">
        <v>6.9080000000000004</v>
      </c>
      <c r="I405" s="146"/>
      <c r="J405" s="147">
        <f>ROUND(I405*H405,2)</f>
        <v>0</v>
      </c>
      <c r="K405" s="143" t="s">
        <v>3</v>
      </c>
      <c r="L405" s="36"/>
      <c r="M405" s="148" t="s">
        <v>3</v>
      </c>
      <c r="N405" s="149" t="s">
        <v>46</v>
      </c>
      <c r="O405" s="56"/>
      <c r="P405" s="150">
        <f>O405*H405</f>
        <v>0</v>
      </c>
      <c r="Q405" s="150">
        <v>2.1000000000000001E-4</v>
      </c>
      <c r="R405" s="150">
        <f>Q405*H405</f>
        <v>1.4506800000000002E-3</v>
      </c>
      <c r="S405" s="150">
        <v>0</v>
      </c>
      <c r="T405" s="15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52" t="s">
        <v>140</v>
      </c>
      <c r="AT405" s="152" t="s">
        <v>136</v>
      </c>
      <c r="AU405" s="152" t="s">
        <v>84</v>
      </c>
      <c r="AY405" s="20" t="s">
        <v>133</v>
      </c>
      <c r="BE405" s="153">
        <f>IF(N405="základní",J405,0)</f>
        <v>0</v>
      </c>
      <c r="BF405" s="153">
        <f>IF(N405="snížená",J405,0)</f>
        <v>0</v>
      </c>
      <c r="BG405" s="153">
        <f>IF(N405="zákl. přenesená",J405,0)</f>
        <v>0</v>
      </c>
      <c r="BH405" s="153">
        <f>IF(N405="sníž. přenesená",J405,0)</f>
        <v>0</v>
      </c>
      <c r="BI405" s="153">
        <f>IF(N405="nulová",J405,0)</f>
        <v>0</v>
      </c>
      <c r="BJ405" s="20" t="s">
        <v>37</v>
      </c>
      <c r="BK405" s="153">
        <f>ROUND(I405*H405,2)</f>
        <v>0</v>
      </c>
      <c r="BL405" s="20" t="s">
        <v>140</v>
      </c>
      <c r="BM405" s="152" t="s">
        <v>869</v>
      </c>
    </row>
    <row r="406" spans="1:65" s="13" customFormat="1">
      <c r="B406" s="154"/>
      <c r="D406" s="155" t="s">
        <v>142</v>
      </c>
      <c r="E406" s="156" t="s">
        <v>3</v>
      </c>
      <c r="F406" s="157" t="s">
        <v>870</v>
      </c>
      <c r="H406" s="158">
        <v>6.9080000000000004</v>
      </c>
      <c r="I406" s="159"/>
      <c r="L406" s="154"/>
      <c r="M406" s="160"/>
      <c r="N406" s="161"/>
      <c r="O406" s="161"/>
      <c r="P406" s="161"/>
      <c r="Q406" s="161"/>
      <c r="R406" s="161"/>
      <c r="S406" s="161"/>
      <c r="T406" s="162"/>
      <c r="AT406" s="156" t="s">
        <v>142</v>
      </c>
      <c r="AU406" s="156" t="s">
        <v>84</v>
      </c>
      <c r="AV406" s="13" t="s">
        <v>84</v>
      </c>
      <c r="AW406" s="13" t="s">
        <v>36</v>
      </c>
      <c r="AX406" s="13" t="s">
        <v>75</v>
      </c>
      <c r="AY406" s="156" t="s">
        <v>133</v>
      </c>
    </row>
    <row r="407" spans="1:65" s="15" customFormat="1">
      <c r="B407" s="170"/>
      <c r="D407" s="155" t="s">
        <v>142</v>
      </c>
      <c r="E407" s="171" t="s">
        <v>3</v>
      </c>
      <c r="F407" s="172" t="s">
        <v>163</v>
      </c>
      <c r="H407" s="173">
        <v>6.9080000000000004</v>
      </c>
      <c r="I407" s="174"/>
      <c r="L407" s="170"/>
      <c r="M407" s="175"/>
      <c r="N407" s="176"/>
      <c r="O407" s="176"/>
      <c r="P407" s="176"/>
      <c r="Q407" s="176"/>
      <c r="R407" s="176"/>
      <c r="S407" s="176"/>
      <c r="T407" s="177"/>
      <c r="AT407" s="171" t="s">
        <v>142</v>
      </c>
      <c r="AU407" s="171" t="s">
        <v>84</v>
      </c>
      <c r="AV407" s="15" t="s">
        <v>140</v>
      </c>
      <c r="AW407" s="15" t="s">
        <v>36</v>
      </c>
      <c r="AX407" s="15" t="s">
        <v>37</v>
      </c>
      <c r="AY407" s="171" t="s">
        <v>133</v>
      </c>
    </row>
    <row r="408" spans="1:65" s="2" customFormat="1" ht="16.5" customHeight="1">
      <c r="A408" s="35"/>
      <c r="B408" s="140"/>
      <c r="C408" s="141" t="s">
        <v>871</v>
      </c>
      <c r="D408" s="141" t="s">
        <v>136</v>
      </c>
      <c r="E408" s="142" t="s">
        <v>872</v>
      </c>
      <c r="F408" s="143" t="s">
        <v>873</v>
      </c>
      <c r="G408" s="144" t="s">
        <v>156</v>
      </c>
      <c r="H408" s="145">
        <v>7.2</v>
      </c>
      <c r="I408" s="146"/>
      <c r="J408" s="147">
        <f>ROUND(I408*H408,2)</f>
        <v>0</v>
      </c>
      <c r="K408" s="143" t="s">
        <v>3</v>
      </c>
      <c r="L408" s="36"/>
      <c r="M408" s="148" t="s">
        <v>3</v>
      </c>
      <c r="N408" s="149" t="s">
        <v>46</v>
      </c>
      <c r="O408" s="56"/>
      <c r="P408" s="150">
        <f>O408*H408</f>
        <v>0</v>
      </c>
      <c r="Q408" s="150">
        <v>1.5100000000000001E-3</v>
      </c>
      <c r="R408" s="150">
        <f>Q408*H408</f>
        <v>1.0872000000000001E-2</v>
      </c>
      <c r="S408" s="150">
        <v>0</v>
      </c>
      <c r="T408" s="15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52" t="s">
        <v>140</v>
      </c>
      <c r="AT408" s="152" t="s">
        <v>136</v>
      </c>
      <c r="AU408" s="152" t="s">
        <v>84</v>
      </c>
      <c r="AY408" s="20" t="s">
        <v>133</v>
      </c>
      <c r="BE408" s="153">
        <f>IF(N408="základní",J408,0)</f>
        <v>0</v>
      </c>
      <c r="BF408" s="153">
        <f>IF(N408="snížená",J408,0)</f>
        <v>0</v>
      </c>
      <c r="BG408" s="153">
        <f>IF(N408="zákl. přenesená",J408,0)</f>
        <v>0</v>
      </c>
      <c r="BH408" s="153">
        <f>IF(N408="sníž. přenesená",J408,0)</f>
        <v>0</v>
      </c>
      <c r="BI408" s="153">
        <f>IF(N408="nulová",J408,0)</f>
        <v>0</v>
      </c>
      <c r="BJ408" s="20" t="s">
        <v>37</v>
      </c>
      <c r="BK408" s="153">
        <f>ROUND(I408*H408,2)</f>
        <v>0</v>
      </c>
      <c r="BL408" s="20" t="s">
        <v>140</v>
      </c>
      <c r="BM408" s="152" t="s">
        <v>874</v>
      </c>
    </row>
    <row r="409" spans="1:65" s="14" customFormat="1">
      <c r="B409" s="163"/>
      <c r="D409" s="155" t="s">
        <v>142</v>
      </c>
      <c r="E409" s="164" t="s">
        <v>3</v>
      </c>
      <c r="F409" s="165" t="s">
        <v>875</v>
      </c>
      <c r="H409" s="164" t="s">
        <v>3</v>
      </c>
      <c r="I409" s="166"/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142</v>
      </c>
      <c r="AU409" s="164" t="s">
        <v>84</v>
      </c>
      <c r="AV409" s="14" t="s">
        <v>37</v>
      </c>
      <c r="AW409" s="14" t="s">
        <v>36</v>
      </c>
      <c r="AX409" s="14" t="s">
        <v>75</v>
      </c>
      <c r="AY409" s="164" t="s">
        <v>133</v>
      </c>
    </row>
    <row r="410" spans="1:65" s="13" customFormat="1">
      <c r="B410" s="154"/>
      <c r="D410" s="155" t="s">
        <v>142</v>
      </c>
      <c r="E410" s="156" t="s">
        <v>3</v>
      </c>
      <c r="F410" s="157" t="s">
        <v>876</v>
      </c>
      <c r="H410" s="158">
        <v>7.2</v>
      </c>
      <c r="I410" s="159"/>
      <c r="L410" s="154"/>
      <c r="M410" s="160"/>
      <c r="N410" s="161"/>
      <c r="O410" s="161"/>
      <c r="P410" s="161"/>
      <c r="Q410" s="161"/>
      <c r="R410" s="161"/>
      <c r="S410" s="161"/>
      <c r="T410" s="162"/>
      <c r="AT410" s="156" t="s">
        <v>142</v>
      </c>
      <c r="AU410" s="156" t="s">
        <v>84</v>
      </c>
      <c r="AV410" s="13" t="s">
        <v>84</v>
      </c>
      <c r="AW410" s="13" t="s">
        <v>36</v>
      </c>
      <c r="AX410" s="13" t="s">
        <v>75</v>
      </c>
      <c r="AY410" s="156" t="s">
        <v>133</v>
      </c>
    </row>
    <row r="411" spans="1:65" s="15" customFormat="1">
      <c r="B411" s="170"/>
      <c r="D411" s="155" t="s">
        <v>142</v>
      </c>
      <c r="E411" s="171" t="s">
        <v>3</v>
      </c>
      <c r="F411" s="172" t="s">
        <v>163</v>
      </c>
      <c r="H411" s="173">
        <v>7.2</v>
      </c>
      <c r="I411" s="174"/>
      <c r="L411" s="170"/>
      <c r="M411" s="175"/>
      <c r="N411" s="176"/>
      <c r="O411" s="176"/>
      <c r="P411" s="176"/>
      <c r="Q411" s="176"/>
      <c r="R411" s="176"/>
      <c r="S411" s="176"/>
      <c r="T411" s="177"/>
      <c r="AT411" s="171" t="s">
        <v>142</v>
      </c>
      <c r="AU411" s="171" t="s">
        <v>84</v>
      </c>
      <c r="AV411" s="15" t="s">
        <v>140</v>
      </c>
      <c r="AW411" s="15" t="s">
        <v>36</v>
      </c>
      <c r="AX411" s="15" t="s">
        <v>37</v>
      </c>
      <c r="AY411" s="171" t="s">
        <v>133</v>
      </c>
    </row>
    <row r="412" spans="1:65" s="2" customFormat="1" ht="16.5" customHeight="1">
      <c r="A412" s="35"/>
      <c r="B412" s="140"/>
      <c r="C412" s="141" t="s">
        <v>877</v>
      </c>
      <c r="D412" s="141" t="s">
        <v>136</v>
      </c>
      <c r="E412" s="142" t="s">
        <v>878</v>
      </c>
      <c r="F412" s="143" t="s">
        <v>879</v>
      </c>
      <c r="G412" s="144" t="s">
        <v>139</v>
      </c>
      <c r="H412" s="145">
        <v>1</v>
      </c>
      <c r="I412" s="146"/>
      <c r="J412" s="147">
        <f>ROUND(I412*H412,2)</f>
        <v>0</v>
      </c>
      <c r="K412" s="143" t="s">
        <v>3</v>
      </c>
      <c r="L412" s="36"/>
      <c r="M412" s="148" t="s">
        <v>3</v>
      </c>
      <c r="N412" s="149" t="s">
        <v>46</v>
      </c>
      <c r="O412" s="56"/>
      <c r="P412" s="150">
        <f>O412*H412</f>
        <v>0</v>
      </c>
      <c r="Q412" s="150">
        <v>0</v>
      </c>
      <c r="R412" s="150">
        <f>Q412*H412</f>
        <v>0</v>
      </c>
      <c r="S412" s="150">
        <v>0</v>
      </c>
      <c r="T412" s="151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52" t="s">
        <v>140</v>
      </c>
      <c r="AT412" s="152" t="s">
        <v>136</v>
      </c>
      <c r="AU412" s="152" t="s">
        <v>84</v>
      </c>
      <c r="AY412" s="20" t="s">
        <v>133</v>
      </c>
      <c r="BE412" s="153">
        <f>IF(N412="základní",J412,0)</f>
        <v>0</v>
      </c>
      <c r="BF412" s="153">
        <f>IF(N412="snížená",J412,0)</f>
        <v>0</v>
      </c>
      <c r="BG412" s="153">
        <f>IF(N412="zákl. přenesená",J412,0)</f>
        <v>0</v>
      </c>
      <c r="BH412" s="153">
        <f>IF(N412="sníž. přenesená",J412,0)</f>
        <v>0</v>
      </c>
      <c r="BI412" s="153">
        <f>IF(N412="nulová",J412,0)</f>
        <v>0</v>
      </c>
      <c r="BJ412" s="20" t="s">
        <v>37</v>
      </c>
      <c r="BK412" s="153">
        <f>ROUND(I412*H412,2)</f>
        <v>0</v>
      </c>
      <c r="BL412" s="20" t="s">
        <v>140</v>
      </c>
      <c r="BM412" s="152" t="s">
        <v>880</v>
      </c>
    </row>
    <row r="413" spans="1:65" s="14" customFormat="1">
      <c r="B413" s="163"/>
      <c r="D413" s="155" t="s">
        <v>142</v>
      </c>
      <c r="E413" s="164" t="s">
        <v>3</v>
      </c>
      <c r="F413" s="165" t="s">
        <v>881</v>
      </c>
      <c r="H413" s="164" t="s">
        <v>3</v>
      </c>
      <c r="I413" s="166"/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142</v>
      </c>
      <c r="AU413" s="164" t="s">
        <v>84</v>
      </c>
      <c r="AV413" s="14" t="s">
        <v>37</v>
      </c>
      <c r="AW413" s="14" t="s">
        <v>36</v>
      </c>
      <c r="AX413" s="14" t="s">
        <v>75</v>
      </c>
      <c r="AY413" s="164" t="s">
        <v>133</v>
      </c>
    </row>
    <row r="414" spans="1:65" s="14" customFormat="1">
      <c r="B414" s="163"/>
      <c r="D414" s="155" t="s">
        <v>142</v>
      </c>
      <c r="E414" s="164" t="s">
        <v>3</v>
      </c>
      <c r="F414" s="165" t="s">
        <v>882</v>
      </c>
      <c r="H414" s="164" t="s">
        <v>3</v>
      </c>
      <c r="I414" s="166"/>
      <c r="L414" s="163"/>
      <c r="M414" s="167"/>
      <c r="N414" s="168"/>
      <c r="O414" s="168"/>
      <c r="P414" s="168"/>
      <c r="Q414" s="168"/>
      <c r="R414" s="168"/>
      <c r="S414" s="168"/>
      <c r="T414" s="169"/>
      <c r="AT414" s="164" t="s">
        <v>142</v>
      </c>
      <c r="AU414" s="164" t="s">
        <v>84</v>
      </c>
      <c r="AV414" s="14" t="s">
        <v>37</v>
      </c>
      <c r="AW414" s="14" t="s">
        <v>36</v>
      </c>
      <c r="AX414" s="14" t="s">
        <v>75</v>
      </c>
      <c r="AY414" s="164" t="s">
        <v>133</v>
      </c>
    </row>
    <row r="415" spans="1:65" s="14" customFormat="1">
      <c r="B415" s="163"/>
      <c r="D415" s="155" t="s">
        <v>142</v>
      </c>
      <c r="E415" s="164" t="s">
        <v>3</v>
      </c>
      <c r="F415" s="165" t="s">
        <v>883</v>
      </c>
      <c r="H415" s="164" t="s">
        <v>3</v>
      </c>
      <c r="I415" s="166"/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142</v>
      </c>
      <c r="AU415" s="164" t="s">
        <v>84</v>
      </c>
      <c r="AV415" s="14" t="s">
        <v>37</v>
      </c>
      <c r="AW415" s="14" t="s">
        <v>36</v>
      </c>
      <c r="AX415" s="14" t="s">
        <v>75</v>
      </c>
      <c r="AY415" s="164" t="s">
        <v>133</v>
      </c>
    </row>
    <row r="416" spans="1:65" s="14" customFormat="1">
      <c r="B416" s="163"/>
      <c r="D416" s="155" t="s">
        <v>142</v>
      </c>
      <c r="E416" s="164" t="s">
        <v>3</v>
      </c>
      <c r="F416" s="165" t="s">
        <v>884</v>
      </c>
      <c r="H416" s="164" t="s">
        <v>3</v>
      </c>
      <c r="I416" s="166"/>
      <c r="L416" s="163"/>
      <c r="M416" s="167"/>
      <c r="N416" s="168"/>
      <c r="O416" s="168"/>
      <c r="P416" s="168"/>
      <c r="Q416" s="168"/>
      <c r="R416" s="168"/>
      <c r="S416" s="168"/>
      <c r="T416" s="169"/>
      <c r="AT416" s="164" t="s">
        <v>142</v>
      </c>
      <c r="AU416" s="164" t="s">
        <v>84</v>
      </c>
      <c r="AV416" s="14" t="s">
        <v>37</v>
      </c>
      <c r="AW416" s="14" t="s">
        <v>36</v>
      </c>
      <c r="AX416" s="14" t="s">
        <v>75</v>
      </c>
      <c r="AY416" s="164" t="s">
        <v>133</v>
      </c>
    </row>
    <row r="417" spans="1:65" s="14" customFormat="1">
      <c r="B417" s="163"/>
      <c r="D417" s="155" t="s">
        <v>142</v>
      </c>
      <c r="E417" s="164" t="s">
        <v>3</v>
      </c>
      <c r="F417" s="165" t="s">
        <v>885</v>
      </c>
      <c r="H417" s="164" t="s">
        <v>3</v>
      </c>
      <c r="I417" s="166"/>
      <c r="L417" s="163"/>
      <c r="M417" s="167"/>
      <c r="N417" s="168"/>
      <c r="O417" s="168"/>
      <c r="P417" s="168"/>
      <c r="Q417" s="168"/>
      <c r="R417" s="168"/>
      <c r="S417" s="168"/>
      <c r="T417" s="169"/>
      <c r="AT417" s="164" t="s">
        <v>142</v>
      </c>
      <c r="AU417" s="164" t="s">
        <v>84</v>
      </c>
      <c r="AV417" s="14" t="s">
        <v>37</v>
      </c>
      <c r="AW417" s="14" t="s">
        <v>36</v>
      </c>
      <c r="AX417" s="14" t="s">
        <v>75</v>
      </c>
      <c r="AY417" s="164" t="s">
        <v>133</v>
      </c>
    </row>
    <row r="418" spans="1:65" s="13" customFormat="1">
      <c r="B418" s="154"/>
      <c r="D418" s="155" t="s">
        <v>142</v>
      </c>
      <c r="E418" s="156" t="s">
        <v>3</v>
      </c>
      <c r="F418" s="157" t="s">
        <v>37</v>
      </c>
      <c r="H418" s="158">
        <v>1</v>
      </c>
      <c r="I418" s="159"/>
      <c r="L418" s="154"/>
      <c r="M418" s="160"/>
      <c r="N418" s="161"/>
      <c r="O418" s="161"/>
      <c r="P418" s="161"/>
      <c r="Q418" s="161"/>
      <c r="R418" s="161"/>
      <c r="S418" s="161"/>
      <c r="T418" s="162"/>
      <c r="AT418" s="156" t="s">
        <v>142</v>
      </c>
      <c r="AU418" s="156" t="s">
        <v>84</v>
      </c>
      <c r="AV418" s="13" t="s">
        <v>84</v>
      </c>
      <c r="AW418" s="13" t="s">
        <v>36</v>
      </c>
      <c r="AX418" s="13" t="s">
        <v>37</v>
      </c>
      <c r="AY418" s="156" t="s">
        <v>133</v>
      </c>
    </row>
    <row r="419" spans="1:65" s="2" customFormat="1" ht="16.5" customHeight="1">
      <c r="A419" s="35"/>
      <c r="B419" s="140"/>
      <c r="C419" s="141" t="s">
        <v>886</v>
      </c>
      <c r="D419" s="141" t="s">
        <v>136</v>
      </c>
      <c r="E419" s="142" t="s">
        <v>887</v>
      </c>
      <c r="F419" s="143" t="s">
        <v>888</v>
      </c>
      <c r="G419" s="144" t="s">
        <v>139</v>
      </c>
      <c r="H419" s="145">
        <v>1</v>
      </c>
      <c r="I419" s="146"/>
      <c r="J419" s="147">
        <f>ROUND(I419*H419,2)</f>
        <v>0</v>
      </c>
      <c r="K419" s="143" t="s">
        <v>3</v>
      </c>
      <c r="L419" s="36"/>
      <c r="M419" s="148" t="s">
        <v>3</v>
      </c>
      <c r="N419" s="149" t="s">
        <v>46</v>
      </c>
      <c r="O419" s="56"/>
      <c r="P419" s="150">
        <f>O419*H419</f>
        <v>0</v>
      </c>
      <c r="Q419" s="150">
        <v>0</v>
      </c>
      <c r="R419" s="150">
        <f>Q419*H419</f>
        <v>0</v>
      </c>
      <c r="S419" s="150">
        <v>0</v>
      </c>
      <c r="T419" s="151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52" t="s">
        <v>140</v>
      </c>
      <c r="AT419" s="152" t="s">
        <v>136</v>
      </c>
      <c r="AU419" s="152" t="s">
        <v>84</v>
      </c>
      <c r="AY419" s="20" t="s">
        <v>133</v>
      </c>
      <c r="BE419" s="153">
        <f>IF(N419="základní",J419,0)</f>
        <v>0</v>
      </c>
      <c r="BF419" s="153">
        <f>IF(N419="snížená",J419,0)</f>
        <v>0</v>
      </c>
      <c r="BG419" s="153">
        <f>IF(N419="zákl. přenesená",J419,0)</f>
        <v>0</v>
      </c>
      <c r="BH419" s="153">
        <f>IF(N419="sníž. přenesená",J419,0)</f>
        <v>0</v>
      </c>
      <c r="BI419" s="153">
        <f>IF(N419="nulová",J419,0)</f>
        <v>0</v>
      </c>
      <c r="BJ419" s="20" t="s">
        <v>37</v>
      </c>
      <c r="BK419" s="153">
        <f>ROUND(I419*H419,2)</f>
        <v>0</v>
      </c>
      <c r="BL419" s="20" t="s">
        <v>140</v>
      </c>
      <c r="BM419" s="152" t="s">
        <v>889</v>
      </c>
    </row>
    <row r="420" spans="1:65" s="14" customFormat="1">
      <c r="B420" s="163"/>
      <c r="D420" s="155" t="s">
        <v>142</v>
      </c>
      <c r="E420" s="164" t="s">
        <v>3</v>
      </c>
      <c r="F420" s="165" t="s">
        <v>881</v>
      </c>
      <c r="H420" s="164" t="s">
        <v>3</v>
      </c>
      <c r="I420" s="166"/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142</v>
      </c>
      <c r="AU420" s="164" t="s">
        <v>84</v>
      </c>
      <c r="AV420" s="14" t="s">
        <v>37</v>
      </c>
      <c r="AW420" s="14" t="s">
        <v>36</v>
      </c>
      <c r="AX420" s="14" t="s">
        <v>75</v>
      </c>
      <c r="AY420" s="164" t="s">
        <v>133</v>
      </c>
    </row>
    <row r="421" spans="1:65" s="14" customFormat="1">
      <c r="B421" s="163"/>
      <c r="D421" s="155" t="s">
        <v>142</v>
      </c>
      <c r="E421" s="164" t="s">
        <v>3</v>
      </c>
      <c r="F421" s="165" t="s">
        <v>882</v>
      </c>
      <c r="H421" s="164" t="s">
        <v>3</v>
      </c>
      <c r="I421" s="166"/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142</v>
      </c>
      <c r="AU421" s="164" t="s">
        <v>84</v>
      </c>
      <c r="AV421" s="14" t="s">
        <v>37</v>
      </c>
      <c r="AW421" s="14" t="s">
        <v>36</v>
      </c>
      <c r="AX421" s="14" t="s">
        <v>75</v>
      </c>
      <c r="AY421" s="164" t="s">
        <v>133</v>
      </c>
    </row>
    <row r="422" spans="1:65" s="14" customFormat="1">
      <c r="B422" s="163"/>
      <c r="D422" s="155" t="s">
        <v>142</v>
      </c>
      <c r="E422" s="164" t="s">
        <v>3</v>
      </c>
      <c r="F422" s="165" t="s">
        <v>883</v>
      </c>
      <c r="H422" s="164" t="s">
        <v>3</v>
      </c>
      <c r="I422" s="166"/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142</v>
      </c>
      <c r="AU422" s="164" t="s">
        <v>84</v>
      </c>
      <c r="AV422" s="14" t="s">
        <v>37</v>
      </c>
      <c r="AW422" s="14" t="s">
        <v>36</v>
      </c>
      <c r="AX422" s="14" t="s">
        <v>75</v>
      </c>
      <c r="AY422" s="164" t="s">
        <v>133</v>
      </c>
    </row>
    <row r="423" spans="1:65" s="14" customFormat="1">
      <c r="B423" s="163"/>
      <c r="D423" s="155" t="s">
        <v>142</v>
      </c>
      <c r="E423" s="164" t="s">
        <v>3</v>
      </c>
      <c r="F423" s="165" t="s">
        <v>890</v>
      </c>
      <c r="H423" s="164" t="s">
        <v>3</v>
      </c>
      <c r="I423" s="166"/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142</v>
      </c>
      <c r="AU423" s="164" t="s">
        <v>84</v>
      </c>
      <c r="AV423" s="14" t="s">
        <v>37</v>
      </c>
      <c r="AW423" s="14" t="s">
        <v>36</v>
      </c>
      <c r="AX423" s="14" t="s">
        <v>75</v>
      </c>
      <c r="AY423" s="164" t="s">
        <v>133</v>
      </c>
    </row>
    <row r="424" spans="1:65" s="14" customFormat="1">
      <c r="B424" s="163"/>
      <c r="D424" s="155" t="s">
        <v>142</v>
      </c>
      <c r="E424" s="164" t="s">
        <v>3</v>
      </c>
      <c r="F424" s="165" t="s">
        <v>891</v>
      </c>
      <c r="H424" s="164" t="s">
        <v>3</v>
      </c>
      <c r="I424" s="166"/>
      <c r="L424" s="163"/>
      <c r="M424" s="167"/>
      <c r="N424" s="168"/>
      <c r="O424" s="168"/>
      <c r="P424" s="168"/>
      <c r="Q424" s="168"/>
      <c r="R424" s="168"/>
      <c r="S424" s="168"/>
      <c r="T424" s="169"/>
      <c r="AT424" s="164" t="s">
        <v>142</v>
      </c>
      <c r="AU424" s="164" t="s">
        <v>84</v>
      </c>
      <c r="AV424" s="14" t="s">
        <v>37</v>
      </c>
      <c r="AW424" s="14" t="s">
        <v>36</v>
      </c>
      <c r="AX424" s="14" t="s">
        <v>75</v>
      </c>
      <c r="AY424" s="164" t="s">
        <v>133</v>
      </c>
    </row>
    <row r="425" spans="1:65" s="13" customFormat="1">
      <c r="B425" s="154"/>
      <c r="D425" s="155" t="s">
        <v>142</v>
      </c>
      <c r="E425" s="156" t="s">
        <v>3</v>
      </c>
      <c r="F425" s="157" t="s">
        <v>37</v>
      </c>
      <c r="H425" s="158">
        <v>1</v>
      </c>
      <c r="I425" s="159"/>
      <c r="L425" s="154"/>
      <c r="M425" s="160"/>
      <c r="N425" s="161"/>
      <c r="O425" s="161"/>
      <c r="P425" s="161"/>
      <c r="Q425" s="161"/>
      <c r="R425" s="161"/>
      <c r="S425" s="161"/>
      <c r="T425" s="162"/>
      <c r="AT425" s="156" t="s">
        <v>142</v>
      </c>
      <c r="AU425" s="156" t="s">
        <v>84</v>
      </c>
      <c r="AV425" s="13" t="s">
        <v>84</v>
      </c>
      <c r="AW425" s="13" t="s">
        <v>36</v>
      </c>
      <c r="AX425" s="13" t="s">
        <v>37</v>
      </c>
      <c r="AY425" s="156" t="s">
        <v>133</v>
      </c>
    </row>
    <row r="426" spans="1:65" s="12" customFormat="1" ht="22.9" customHeight="1">
      <c r="B426" s="127"/>
      <c r="D426" s="128" t="s">
        <v>74</v>
      </c>
      <c r="E426" s="138" t="s">
        <v>134</v>
      </c>
      <c r="F426" s="138" t="s">
        <v>892</v>
      </c>
      <c r="I426" s="130"/>
      <c r="J426" s="139">
        <f>BK426</f>
        <v>0</v>
      </c>
      <c r="L426" s="127"/>
      <c r="M426" s="132"/>
      <c r="N426" s="133"/>
      <c r="O426" s="133"/>
      <c r="P426" s="134">
        <f>SUM(P427:P457)</f>
        <v>0</v>
      </c>
      <c r="Q426" s="133"/>
      <c r="R426" s="134">
        <f>SUM(R427:R457)</f>
        <v>0</v>
      </c>
      <c r="S426" s="133"/>
      <c r="T426" s="135">
        <f>SUM(T427:T457)</f>
        <v>0</v>
      </c>
      <c r="AR426" s="128" t="s">
        <v>37</v>
      </c>
      <c r="AT426" s="136" t="s">
        <v>74</v>
      </c>
      <c r="AU426" s="136" t="s">
        <v>37</v>
      </c>
      <c r="AY426" s="128" t="s">
        <v>133</v>
      </c>
      <c r="BK426" s="137">
        <f>SUM(BK427:BK457)</f>
        <v>0</v>
      </c>
    </row>
    <row r="427" spans="1:65" s="2" customFormat="1" ht="16.5" customHeight="1">
      <c r="A427" s="35"/>
      <c r="B427" s="140"/>
      <c r="C427" s="141" t="s">
        <v>893</v>
      </c>
      <c r="D427" s="141" t="s">
        <v>136</v>
      </c>
      <c r="E427" s="142" t="s">
        <v>894</v>
      </c>
      <c r="F427" s="143" t="s">
        <v>895</v>
      </c>
      <c r="G427" s="144" t="s">
        <v>156</v>
      </c>
      <c r="H427" s="145">
        <v>338.4</v>
      </c>
      <c r="I427" s="146"/>
      <c r="J427" s="147">
        <f>ROUND(I427*H427,2)</f>
        <v>0</v>
      </c>
      <c r="K427" s="143" t="s">
        <v>288</v>
      </c>
      <c r="L427" s="36"/>
      <c r="M427" s="148" t="s">
        <v>3</v>
      </c>
      <c r="N427" s="149" t="s">
        <v>46</v>
      </c>
      <c r="O427" s="56"/>
      <c r="P427" s="150">
        <f>O427*H427</f>
        <v>0</v>
      </c>
      <c r="Q427" s="150">
        <v>0</v>
      </c>
      <c r="R427" s="150">
        <f>Q427*H427</f>
        <v>0</v>
      </c>
      <c r="S427" s="150">
        <v>0</v>
      </c>
      <c r="T427" s="15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52" t="s">
        <v>140</v>
      </c>
      <c r="AT427" s="152" t="s">
        <v>136</v>
      </c>
      <c r="AU427" s="152" t="s">
        <v>84</v>
      </c>
      <c r="AY427" s="20" t="s">
        <v>133</v>
      </c>
      <c r="BE427" s="153">
        <f>IF(N427="základní",J427,0)</f>
        <v>0</v>
      </c>
      <c r="BF427" s="153">
        <f>IF(N427="snížená",J427,0)</f>
        <v>0</v>
      </c>
      <c r="BG427" s="153">
        <f>IF(N427="zákl. přenesená",J427,0)</f>
        <v>0</v>
      </c>
      <c r="BH427" s="153">
        <f>IF(N427="sníž. přenesená",J427,0)</f>
        <v>0</v>
      </c>
      <c r="BI427" s="153">
        <f>IF(N427="nulová",J427,0)</f>
        <v>0</v>
      </c>
      <c r="BJ427" s="20" t="s">
        <v>37</v>
      </c>
      <c r="BK427" s="153">
        <f>ROUND(I427*H427,2)</f>
        <v>0</v>
      </c>
      <c r="BL427" s="20" t="s">
        <v>140</v>
      </c>
      <c r="BM427" s="152" t="s">
        <v>896</v>
      </c>
    </row>
    <row r="428" spans="1:65" s="2" customFormat="1">
      <c r="A428" s="35"/>
      <c r="B428" s="36"/>
      <c r="C428" s="35"/>
      <c r="D428" s="181" t="s">
        <v>290</v>
      </c>
      <c r="E428" s="35"/>
      <c r="F428" s="182" t="s">
        <v>897</v>
      </c>
      <c r="G428" s="35"/>
      <c r="H428" s="35"/>
      <c r="I428" s="183"/>
      <c r="J428" s="35"/>
      <c r="K428" s="35"/>
      <c r="L428" s="36"/>
      <c r="M428" s="184"/>
      <c r="N428" s="185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20" t="s">
        <v>290</v>
      </c>
      <c r="AU428" s="20" t="s">
        <v>84</v>
      </c>
    </row>
    <row r="429" spans="1:65" s="13" customFormat="1">
      <c r="B429" s="154"/>
      <c r="D429" s="155" t="s">
        <v>142</v>
      </c>
      <c r="E429" s="156" t="s">
        <v>3</v>
      </c>
      <c r="F429" s="157" t="s">
        <v>898</v>
      </c>
      <c r="H429" s="158">
        <v>334.8</v>
      </c>
      <c r="I429" s="159"/>
      <c r="L429" s="154"/>
      <c r="M429" s="160"/>
      <c r="N429" s="161"/>
      <c r="O429" s="161"/>
      <c r="P429" s="161"/>
      <c r="Q429" s="161"/>
      <c r="R429" s="161"/>
      <c r="S429" s="161"/>
      <c r="T429" s="162"/>
      <c r="AT429" s="156" t="s">
        <v>142</v>
      </c>
      <c r="AU429" s="156" t="s">
        <v>84</v>
      </c>
      <c r="AV429" s="13" t="s">
        <v>84</v>
      </c>
      <c r="AW429" s="13" t="s">
        <v>36</v>
      </c>
      <c r="AX429" s="13" t="s">
        <v>75</v>
      </c>
      <c r="AY429" s="156" t="s">
        <v>133</v>
      </c>
    </row>
    <row r="430" spans="1:65" s="13" customFormat="1">
      <c r="B430" s="154"/>
      <c r="D430" s="155" t="s">
        <v>142</v>
      </c>
      <c r="E430" s="156" t="s">
        <v>3</v>
      </c>
      <c r="F430" s="157" t="s">
        <v>899</v>
      </c>
      <c r="H430" s="158">
        <v>3.6</v>
      </c>
      <c r="I430" s="159"/>
      <c r="L430" s="154"/>
      <c r="M430" s="160"/>
      <c r="N430" s="161"/>
      <c r="O430" s="161"/>
      <c r="P430" s="161"/>
      <c r="Q430" s="161"/>
      <c r="R430" s="161"/>
      <c r="S430" s="161"/>
      <c r="T430" s="162"/>
      <c r="AT430" s="156" t="s">
        <v>142</v>
      </c>
      <c r="AU430" s="156" t="s">
        <v>84</v>
      </c>
      <c r="AV430" s="13" t="s">
        <v>84</v>
      </c>
      <c r="AW430" s="13" t="s">
        <v>36</v>
      </c>
      <c r="AX430" s="13" t="s">
        <v>75</v>
      </c>
      <c r="AY430" s="156" t="s">
        <v>133</v>
      </c>
    </row>
    <row r="431" spans="1:65" s="15" customFormat="1">
      <c r="B431" s="170"/>
      <c r="D431" s="155" t="s">
        <v>142</v>
      </c>
      <c r="E431" s="171" t="s">
        <v>3</v>
      </c>
      <c r="F431" s="172" t="s">
        <v>163</v>
      </c>
      <c r="H431" s="173">
        <v>338.4</v>
      </c>
      <c r="I431" s="174"/>
      <c r="L431" s="170"/>
      <c r="M431" s="175"/>
      <c r="N431" s="176"/>
      <c r="O431" s="176"/>
      <c r="P431" s="176"/>
      <c r="Q431" s="176"/>
      <c r="R431" s="176"/>
      <c r="S431" s="176"/>
      <c r="T431" s="177"/>
      <c r="AT431" s="171" t="s">
        <v>142</v>
      </c>
      <c r="AU431" s="171" t="s">
        <v>84</v>
      </c>
      <c r="AV431" s="15" t="s">
        <v>140</v>
      </c>
      <c r="AW431" s="15" t="s">
        <v>36</v>
      </c>
      <c r="AX431" s="15" t="s">
        <v>37</v>
      </c>
      <c r="AY431" s="171" t="s">
        <v>133</v>
      </c>
    </row>
    <row r="432" spans="1:65" s="2" customFormat="1" ht="16.5" customHeight="1">
      <c r="A432" s="35"/>
      <c r="B432" s="140"/>
      <c r="C432" s="141" t="s">
        <v>900</v>
      </c>
      <c r="D432" s="141" t="s">
        <v>136</v>
      </c>
      <c r="E432" s="142" t="s">
        <v>901</v>
      </c>
      <c r="F432" s="143" t="s">
        <v>902</v>
      </c>
      <c r="G432" s="144" t="s">
        <v>156</v>
      </c>
      <c r="H432" s="145">
        <v>138.80000000000001</v>
      </c>
      <c r="I432" s="146"/>
      <c r="J432" s="147">
        <f>ROUND(I432*H432,2)</f>
        <v>0</v>
      </c>
      <c r="K432" s="143" t="s">
        <v>288</v>
      </c>
      <c r="L432" s="36"/>
      <c r="M432" s="148" t="s">
        <v>3</v>
      </c>
      <c r="N432" s="149" t="s">
        <v>46</v>
      </c>
      <c r="O432" s="56"/>
      <c r="P432" s="150">
        <f>O432*H432</f>
        <v>0</v>
      </c>
      <c r="Q432" s="150">
        <v>0</v>
      </c>
      <c r="R432" s="150">
        <f>Q432*H432</f>
        <v>0</v>
      </c>
      <c r="S432" s="150">
        <v>0</v>
      </c>
      <c r="T432" s="151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52" t="s">
        <v>140</v>
      </c>
      <c r="AT432" s="152" t="s">
        <v>136</v>
      </c>
      <c r="AU432" s="152" t="s">
        <v>84</v>
      </c>
      <c r="AY432" s="20" t="s">
        <v>133</v>
      </c>
      <c r="BE432" s="153">
        <f>IF(N432="základní",J432,0)</f>
        <v>0</v>
      </c>
      <c r="BF432" s="153">
        <f>IF(N432="snížená",J432,0)</f>
        <v>0</v>
      </c>
      <c r="BG432" s="153">
        <f>IF(N432="zákl. přenesená",J432,0)</f>
        <v>0</v>
      </c>
      <c r="BH432" s="153">
        <f>IF(N432="sníž. přenesená",J432,0)</f>
        <v>0</v>
      </c>
      <c r="BI432" s="153">
        <f>IF(N432="nulová",J432,0)</f>
        <v>0</v>
      </c>
      <c r="BJ432" s="20" t="s">
        <v>37</v>
      </c>
      <c r="BK432" s="153">
        <f>ROUND(I432*H432,2)</f>
        <v>0</v>
      </c>
      <c r="BL432" s="20" t="s">
        <v>140</v>
      </c>
      <c r="BM432" s="152" t="s">
        <v>903</v>
      </c>
    </row>
    <row r="433" spans="1:65" s="2" customFormat="1">
      <c r="A433" s="35"/>
      <c r="B433" s="36"/>
      <c r="C433" s="35"/>
      <c r="D433" s="181" t="s">
        <v>290</v>
      </c>
      <c r="E433" s="35"/>
      <c r="F433" s="182" t="s">
        <v>904</v>
      </c>
      <c r="G433" s="35"/>
      <c r="H433" s="35"/>
      <c r="I433" s="183"/>
      <c r="J433" s="35"/>
      <c r="K433" s="35"/>
      <c r="L433" s="36"/>
      <c r="M433" s="184"/>
      <c r="N433" s="185"/>
      <c r="O433" s="56"/>
      <c r="P433" s="56"/>
      <c r="Q433" s="56"/>
      <c r="R433" s="56"/>
      <c r="S433" s="56"/>
      <c r="T433" s="5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20" t="s">
        <v>290</v>
      </c>
      <c r="AU433" s="20" t="s">
        <v>84</v>
      </c>
    </row>
    <row r="434" spans="1:65" s="13" customFormat="1">
      <c r="B434" s="154"/>
      <c r="D434" s="155" t="s">
        <v>142</v>
      </c>
      <c r="E434" s="156" t="s">
        <v>3</v>
      </c>
      <c r="F434" s="157" t="s">
        <v>905</v>
      </c>
      <c r="H434" s="158">
        <v>117</v>
      </c>
      <c r="I434" s="159"/>
      <c r="L434" s="154"/>
      <c r="M434" s="160"/>
      <c r="N434" s="161"/>
      <c r="O434" s="161"/>
      <c r="P434" s="161"/>
      <c r="Q434" s="161"/>
      <c r="R434" s="161"/>
      <c r="S434" s="161"/>
      <c r="T434" s="162"/>
      <c r="AT434" s="156" t="s">
        <v>142</v>
      </c>
      <c r="AU434" s="156" t="s">
        <v>84</v>
      </c>
      <c r="AV434" s="13" t="s">
        <v>84</v>
      </c>
      <c r="AW434" s="13" t="s">
        <v>36</v>
      </c>
      <c r="AX434" s="13" t="s">
        <v>75</v>
      </c>
      <c r="AY434" s="156" t="s">
        <v>133</v>
      </c>
    </row>
    <row r="435" spans="1:65" s="13" customFormat="1">
      <c r="B435" s="154"/>
      <c r="D435" s="155" t="s">
        <v>142</v>
      </c>
      <c r="E435" s="156" t="s">
        <v>3</v>
      </c>
      <c r="F435" s="157" t="s">
        <v>906</v>
      </c>
      <c r="H435" s="158">
        <v>10.6</v>
      </c>
      <c r="I435" s="159"/>
      <c r="L435" s="154"/>
      <c r="M435" s="160"/>
      <c r="N435" s="161"/>
      <c r="O435" s="161"/>
      <c r="P435" s="161"/>
      <c r="Q435" s="161"/>
      <c r="R435" s="161"/>
      <c r="S435" s="161"/>
      <c r="T435" s="162"/>
      <c r="AT435" s="156" t="s">
        <v>142</v>
      </c>
      <c r="AU435" s="156" t="s">
        <v>84</v>
      </c>
      <c r="AV435" s="13" t="s">
        <v>84</v>
      </c>
      <c r="AW435" s="13" t="s">
        <v>36</v>
      </c>
      <c r="AX435" s="13" t="s">
        <v>75</v>
      </c>
      <c r="AY435" s="156" t="s">
        <v>133</v>
      </c>
    </row>
    <row r="436" spans="1:65" s="13" customFormat="1">
      <c r="B436" s="154"/>
      <c r="D436" s="155" t="s">
        <v>142</v>
      </c>
      <c r="E436" s="156" t="s">
        <v>3</v>
      </c>
      <c r="F436" s="157" t="s">
        <v>377</v>
      </c>
      <c r="H436" s="158">
        <v>1.2</v>
      </c>
      <c r="I436" s="159"/>
      <c r="L436" s="154"/>
      <c r="M436" s="160"/>
      <c r="N436" s="161"/>
      <c r="O436" s="161"/>
      <c r="P436" s="161"/>
      <c r="Q436" s="161"/>
      <c r="R436" s="161"/>
      <c r="S436" s="161"/>
      <c r="T436" s="162"/>
      <c r="AT436" s="156" t="s">
        <v>142</v>
      </c>
      <c r="AU436" s="156" t="s">
        <v>84</v>
      </c>
      <c r="AV436" s="13" t="s">
        <v>84</v>
      </c>
      <c r="AW436" s="13" t="s">
        <v>36</v>
      </c>
      <c r="AX436" s="13" t="s">
        <v>75</v>
      </c>
      <c r="AY436" s="156" t="s">
        <v>133</v>
      </c>
    </row>
    <row r="437" spans="1:65" s="13" customFormat="1">
      <c r="B437" s="154"/>
      <c r="D437" s="155" t="s">
        <v>142</v>
      </c>
      <c r="E437" s="156" t="s">
        <v>3</v>
      </c>
      <c r="F437" s="157" t="s">
        <v>907</v>
      </c>
      <c r="H437" s="158">
        <v>10</v>
      </c>
      <c r="I437" s="159"/>
      <c r="L437" s="154"/>
      <c r="M437" s="160"/>
      <c r="N437" s="161"/>
      <c r="O437" s="161"/>
      <c r="P437" s="161"/>
      <c r="Q437" s="161"/>
      <c r="R437" s="161"/>
      <c r="S437" s="161"/>
      <c r="T437" s="162"/>
      <c r="AT437" s="156" t="s">
        <v>142</v>
      </c>
      <c r="AU437" s="156" t="s">
        <v>84</v>
      </c>
      <c r="AV437" s="13" t="s">
        <v>84</v>
      </c>
      <c r="AW437" s="13" t="s">
        <v>36</v>
      </c>
      <c r="AX437" s="13" t="s">
        <v>75</v>
      </c>
      <c r="AY437" s="156" t="s">
        <v>133</v>
      </c>
    </row>
    <row r="438" spans="1:65" s="15" customFormat="1">
      <c r="B438" s="170"/>
      <c r="D438" s="155" t="s">
        <v>142</v>
      </c>
      <c r="E438" s="171" t="s">
        <v>3</v>
      </c>
      <c r="F438" s="172" t="s">
        <v>163</v>
      </c>
      <c r="H438" s="173">
        <v>138.80000000000001</v>
      </c>
      <c r="I438" s="174"/>
      <c r="L438" s="170"/>
      <c r="M438" s="175"/>
      <c r="N438" s="176"/>
      <c r="O438" s="176"/>
      <c r="P438" s="176"/>
      <c r="Q438" s="176"/>
      <c r="R438" s="176"/>
      <c r="S438" s="176"/>
      <c r="T438" s="177"/>
      <c r="AT438" s="171" t="s">
        <v>142</v>
      </c>
      <c r="AU438" s="171" t="s">
        <v>84</v>
      </c>
      <c r="AV438" s="15" t="s">
        <v>140</v>
      </c>
      <c r="AW438" s="15" t="s">
        <v>36</v>
      </c>
      <c r="AX438" s="15" t="s">
        <v>37</v>
      </c>
      <c r="AY438" s="171" t="s">
        <v>133</v>
      </c>
    </row>
    <row r="439" spans="1:65" s="2" customFormat="1" ht="24.2" customHeight="1">
      <c r="A439" s="35"/>
      <c r="B439" s="140"/>
      <c r="C439" s="141" t="s">
        <v>908</v>
      </c>
      <c r="D439" s="141" t="s">
        <v>136</v>
      </c>
      <c r="E439" s="142" t="s">
        <v>909</v>
      </c>
      <c r="F439" s="143" t="s">
        <v>910</v>
      </c>
      <c r="G439" s="144" t="s">
        <v>156</v>
      </c>
      <c r="H439" s="145">
        <v>338.4</v>
      </c>
      <c r="I439" s="146"/>
      <c r="J439" s="147">
        <f>ROUND(I439*H439,2)</f>
        <v>0</v>
      </c>
      <c r="K439" s="143" t="s">
        <v>3</v>
      </c>
      <c r="L439" s="36"/>
      <c r="M439" s="148" t="s">
        <v>3</v>
      </c>
      <c r="N439" s="149" t="s">
        <v>46</v>
      </c>
      <c r="O439" s="56"/>
      <c r="P439" s="150">
        <f>O439*H439</f>
        <v>0</v>
      </c>
      <c r="Q439" s="150">
        <v>0</v>
      </c>
      <c r="R439" s="150">
        <f>Q439*H439</f>
        <v>0</v>
      </c>
      <c r="S439" s="150">
        <v>0</v>
      </c>
      <c r="T439" s="151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52" t="s">
        <v>140</v>
      </c>
      <c r="AT439" s="152" t="s">
        <v>136</v>
      </c>
      <c r="AU439" s="152" t="s">
        <v>84</v>
      </c>
      <c r="AY439" s="20" t="s">
        <v>133</v>
      </c>
      <c r="BE439" s="153">
        <f>IF(N439="základní",J439,0)</f>
        <v>0</v>
      </c>
      <c r="BF439" s="153">
        <f>IF(N439="snížená",J439,0)</f>
        <v>0</v>
      </c>
      <c r="BG439" s="153">
        <f>IF(N439="zákl. přenesená",J439,0)</f>
        <v>0</v>
      </c>
      <c r="BH439" s="153">
        <f>IF(N439="sníž. přenesená",J439,0)</f>
        <v>0</v>
      </c>
      <c r="BI439" s="153">
        <f>IF(N439="nulová",J439,0)</f>
        <v>0</v>
      </c>
      <c r="BJ439" s="20" t="s">
        <v>37</v>
      </c>
      <c r="BK439" s="153">
        <f>ROUND(I439*H439,2)</f>
        <v>0</v>
      </c>
      <c r="BL439" s="20" t="s">
        <v>140</v>
      </c>
      <c r="BM439" s="152" t="s">
        <v>911</v>
      </c>
    </row>
    <row r="440" spans="1:65" s="13" customFormat="1">
      <c r="B440" s="154"/>
      <c r="D440" s="155" t="s">
        <v>142</v>
      </c>
      <c r="E440" s="156" t="s">
        <v>3</v>
      </c>
      <c r="F440" s="157" t="s">
        <v>898</v>
      </c>
      <c r="H440" s="158">
        <v>334.8</v>
      </c>
      <c r="I440" s="159"/>
      <c r="L440" s="154"/>
      <c r="M440" s="160"/>
      <c r="N440" s="161"/>
      <c r="O440" s="161"/>
      <c r="P440" s="161"/>
      <c r="Q440" s="161"/>
      <c r="R440" s="161"/>
      <c r="S440" s="161"/>
      <c r="T440" s="162"/>
      <c r="AT440" s="156" t="s">
        <v>142</v>
      </c>
      <c r="AU440" s="156" t="s">
        <v>84</v>
      </c>
      <c r="AV440" s="13" t="s">
        <v>84</v>
      </c>
      <c r="AW440" s="13" t="s">
        <v>36</v>
      </c>
      <c r="AX440" s="13" t="s">
        <v>75</v>
      </c>
      <c r="AY440" s="156" t="s">
        <v>133</v>
      </c>
    </row>
    <row r="441" spans="1:65" s="13" customFormat="1">
      <c r="B441" s="154"/>
      <c r="D441" s="155" t="s">
        <v>142</v>
      </c>
      <c r="E441" s="156" t="s">
        <v>3</v>
      </c>
      <c r="F441" s="157" t="s">
        <v>899</v>
      </c>
      <c r="H441" s="158">
        <v>3.6</v>
      </c>
      <c r="I441" s="159"/>
      <c r="L441" s="154"/>
      <c r="M441" s="160"/>
      <c r="N441" s="161"/>
      <c r="O441" s="161"/>
      <c r="P441" s="161"/>
      <c r="Q441" s="161"/>
      <c r="R441" s="161"/>
      <c r="S441" s="161"/>
      <c r="T441" s="162"/>
      <c r="AT441" s="156" t="s">
        <v>142</v>
      </c>
      <c r="AU441" s="156" t="s">
        <v>84</v>
      </c>
      <c r="AV441" s="13" t="s">
        <v>84</v>
      </c>
      <c r="AW441" s="13" t="s">
        <v>36</v>
      </c>
      <c r="AX441" s="13" t="s">
        <v>75</v>
      </c>
      <c r="AY441" s="156" t="s">
        <v>133</v>
      </c>
    </row>
    <row r="442" spans="1:65" s="15" customFormat="1">
      <c r="B442" s="170"/>
      <c r="D442" s="155" t="s">
        <v>142</v>
      </c>
      <c r="E442" s="171" t="s">
        <v>3</v>
      </c>
      <c r="F442" s="172" t="s">
        <v>163</v>
      </c>
      <c r="H442" s="173">
        <v>338.4</v>
      </c>
      <c r="I442" s="174"/>
      <c r="L442" s="170"/>
      <c r="M442" s="175"/>
      <c r="N442" s="176"/>
      <c r="O442" s="176"/>
      <c r="P442" s="176"/>
      <c r="Q442" s="176"/>
      <c r="R442" s="176"/>
      <c r="S442" s="176"/>
      <c r="T442" s="177"/>
      <c r="AT442" s="171" t="s">
        <v>142</v>
      </c>
      <c r="AU442" s="171" t="s">
        <v>84</v>
      </c>
      <c r="AV442" s="15" t="s">
        <v>140</v>
      </c>
      <c r="AW442" s="15" t="s">
        <v>36</v>
      </c>
      <c r="AX442" s="15" t="s">
        <v>37</v>
      </c>
      <c r="AY442" s="171" t="s">
        <v>133</v>
      </c>
    </row>
    <row r="443" spans="1:65" s="2" customFormat="1" ht="24.2" customHeight="1">
      <c r="A443" s="35"/>
      <c r="B443" s="140"/>
      <c r="C443" s="141" t="s">
        <v>912</v>
      </c>
      <c r="D443" s="141" t="s">
        <v>136</v>
      </c>
      <c r="E443" s="142" t="s">
        <v>913</v>
      </c>
      <c r="F443" s="143" t="s">
        <v>914</v>
      </c>
      <c r="G443" s="144" t="s">
        <v>342</v>
      </c>
      <c r="H443" s="145">
        <v>430.142</v>
      </c>
      <c r="I443" s="146"/>
      <c r="J443" s="147">
        <f>ROUND(I443*H443,2)</f>
        <v>0</v>
      </c>
      <c r="K443" s="143" t="s">
        <v>288</v>
      </c>
      <c r="L443" s="36"/>
      <c r="M443" s="148" t="s">
        <v>3</v>
      </c>
      <c r="N443" s="149" t="s">
        <v>46</v>
      </c>
      <c r="O443" s="56"/>
      <c r="P443" s="150">
        <f>O443*H443</f>
        <v>0</v>
      </c>
      <c r="Q443" s="150">
        <v>0</v>
      </c>
      <c r="R443" s="150">
        <f>Q443*H443</f>
        <v>0</v>
      </c>
      <c r="S443" s="150">
        <v>0</v>
      </c>
      <c r="T443" s="151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52" t="s">
        <v>140</v>
      </c>
      <c r="AT443" s="152" t="s">
        <v>136</v>
      </c>
      <c r="AU443" s="152" t="s">
        <v>84</v>
      </c>
      <c r="AY443" s="20" t="s">
        <v>133</v>
      </c>
      <c r="BE443" s="153">
        <f>IF(N443="základní",J443,0)</f>
        <v>0</v>
      </c>
      <c r="BF443" s="153">
        <f>IF(N443="snížená",J443,0)</f>
        <v>0</v>
      </c>
      <c r="BG443" s="153">
        <f>IF(N443="zákl. přenesená",J443,0)</f>
        <v>0</v>
      </c>
      <c r="BH443" s="153">
        <f>IF(N443="sníž. přenesená",J443,0)</f>
        <v>0</v>
      </c>
      <c r="BI443" s="153">
        <f>IF(N443="nulová",J443,0)</f>
        <v>0</v>
      </c>
      <c r="BJ443" s="20" t="s">
        <v>37</v>
      </c>
      <c r="BK443" s="153">
        <f>ROUND(I443*H443,2)</f>
        <v>0</v>
      </c>
      <c r="BL443" s="20" t="s">
        <v>140</v>
      </c>
      <c r="BM443" s="152" t="s">
        <v>915</v>
      </c>
    </row>
    <row r="444" spans="1:65" s="2" customFormat="1">
      <c r="A444" s="35"/>
      <c r="B444" s="36"/>
      <c r="C444" s="35"/>
      <c r="D444" s="181" t="s">
        <v>290</v>
      </c>
      <c r="E444" s="35"/>
      <c r="F444" s="182" t="s">
        <v>916</v>
      </c>
      <c r="G444" s="35"/>
      <c r="H444" s="35"/>
      <c r="I444" s="183"/>
      <c r="J444" s="35"/>
      <c r="K444" s="35"/>
      <c r="L444" s="36"/>
      <c r="M444" s="184"/>
      <c r="N444" s="185"/>
      <c r="O444" s="56"/>
      <c r="P444" s="56"/>
      <c r="Q444" s="56"/>
      <c r="R444" s="56"/>
      <c r="S444" s="56"/>
      <c r="T444" s="57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20" t="s">
        <v>290</v>
      </c>
      <c r="AU444" s="20" t="s">
        <v>84</v>
      </c>
    </row>
    <row r="445" spans="1:65" s="2" customFormat="1" ht="24.2" customHeight="1">
      <c r="A445" s="35"/>
      <c r="B445" s="140"/>
      <c r="C445" s="141" t="s">
        <v>917</v>
      </c>
      <c r="D445" s="141" t="s">
        <v>136</v>
      </c>
      <c r="E445" s="142" t="s">
        <v>918</v>
      </c>
      <c r="F445" s="143" t="s">
        <v>919</v>
      </c>
      <c r="G445" s="144" t="s">
        <v>342</v>
      </c>
      <c r="H445" s="145">
        <v>3010.9940000000001</v>
      </c>
      <c r="I445" s="146"/>
      <c r="J445" s="147">
        <f>ROUND(I445*H445,2)</f>
        <v>0</v>
      </c>
      <c r="K445" s="143" t="s">
        <v>288</v>
      </c>
      <c r="L445" s="36"/>
      <c r="M445" s="148" t="s">
        <v>3</v>
      </c>
      <c r="N445" s="149" t="s">
        <v>46</v>
      </c>
      <c r="O445" s="56"/>
      <c r="P445" s="150">
        <f>O445*H445</f>
        <v>0</v>
      </c>
      <c r="Q445" s="150">
        <v>0</v>
      </c>
      <c r="R445" s="150">
        <f>Q445*H445</f>
        <v>0</v>
      </c>
      <c r="S445" s="150">
        <v>0</v>
      </c>
      <c r="T445" s="151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52" t="s">
        <v>140</v>
      </c>
      <c r="AT445" s="152" t="s">
        <v>136</v>
      </c>
      <c r="AU445" s="152" t="s">
        <v>84</v>
      </c>
      <c r="AY445" s="20" t="s">
        <v>133</v>
      </c>
      <c r="BE445" s="153">
        <f>IF(N445="základní",J445,0)</f>
        <v>0</v>
      </c>
      <c r="BF445" s="153">
        <f>IF(N445="snížená",J445,0)</f>
        <v>0</v>
      </c>
      <c r="BG445" s="153">
        <f>IF(N445="zákl. přenesená",J445,0)</f>
        <v>0</v>
      </c>
      <c r="BH445" s="153">
        <f>IF(N445="sníž. přenesená",J445,0)</f>
        <v>0</v>
      </c>
      <c r="BI445" s="153">
        <f>IF(N445="nulová",J445,0)</f>
        <v>0</v>
      </c>
      <c r="BJ445" s="20" t="s">
        <v>37</v>
      </c>
      <c r="BK445" s="153">
        <f>ROUND(I445*H445,2)</f>
        <v>0</v>
      </c>
      <c r="BL445" s="20" t="s">
        <v>140</v>
      </c>
      <c r="BM445" s="152" t="s">
        <v>920</v>
      </c>
    </row>
    <row r="446" spans="1:65" s="2" customFormat="1">
      <c r="A446" s="35"/>
      <c r="B446" s="36"/>
      <c r="C446" s="35"/>
      <c r="D446" s="181" t="s">
        <v>290</v>
      </c>
      <c r="E446" s="35"/>
      <c r="F446" s="182" t="s">
        <v>921</v>
      </c>
      <c r="G446" s="35"/>
      <c r="H446" s="35"/>
      <c r="I446" s="183"/>
      <c r="J446" s="35"/>
      <c r="K446" s="35"/>
      <c r="L446" s="36"/>
      <c r="M446" s="184"/>
      <c r="N446" s="185"/>
      <c r="O446" s="56"/>
      <c r="P446" s="56"/>
      <c r="Q446" s="56"/>
      <c r="R446" s="56"/>
      <c r="S446" s="56"/>
      <c r="T446" s="57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20" t="s">
        <v>290</v>
      </c>
      <c r="AU446" s="20" t="s">
        <v>84</v>
      </c>
    </row>
    <row r="447" spans="1:65" s="13" customFormat="1">
      <c r="B447" s="154"/>
      <c r="D447" s="155" t="s">
        <v>142</v>
      </c>
      <c r="E447" s="156" t="s">
        <v>3</v>
      </c>
      <c r="F447" s="157" t="s">
        <v>922</v>
      </c>
      <c r="H447" s="158">
        <v>3010.9940000000001</v>
      </c>
      <c r="I447" s="159"/>
      <c r="L447" s="154"/>
      <c r="M447" s="160"/>
      <c r="N447" s="161"/>
      <c r="O447" s="161"/>
      <c r="P447" s="161"/>
      <c r="Q447" s="161"/>
      <c r="R447" s="161"/>
      <c r="S447" s="161"/>
      <c r="T447" s="162"/>
      <c r="AT447" s="156" t="s">
        <v>142</v>
      </c>
      <c r="AU447" s="156" t="s">
        <v>84</v>
      </c>
      <c r="AV447" s="13" t="s">
        <v>84</v>
      </c>
      <c r="AW447" s="13" t="s">
        <v>36</v>
      </c>
      <c r="AX447" s="13" t="s">
        <v>75</v>
      </c>
      <c r="AY447" s="156" t="s">
        <v>133</v>
      </c>
    </row>
    <row r="448" spans="1:65" s="15" customFormat="1">
      <c r="B448" s="170"/>
      <c r="D448" s="155" t="s">
        <v>142</v>
      </c>
      <c r="E448" s="171" t="s">
        <v>3</v>
      </c>
      <c r="F448" s="172" t="s">
        <v>163</v>
      </c>
      <c r="H448" s="173">
        <v>3010.9940000000001</v>
      </c>
      <c r="I448" s="174"/>
      <c r="L448" s="170"/>
      <c r="M448" s="175"/>
      <c r="N448" s="176"/>
      <c r="O448" s="176"/>
      <c r="P448" s="176"/>
      <c r="Q448" s="176"/>
      <c r="R448" s="176"/>
      <c r="S448" s="176"/>
      <c r="T448" s="177"/>
      <c r="AT448" s="171" t="s">
        <v>142</v>
      </c>
      <c r="AU448" s="171" t="s">
        <v>84</v>
      </c>
      <c r="AV448" s="15" t="s">
        <v>140</v>
      </c>
      <c r="AW448" s="15" t="s">
        <v>36</v>
      </c>
      <c r="AX448" s="15" t="s">
        <v>37</v>
      </c>
      <c r="AY448" s="171" t="s">
        <v>133</v>
      </c>
    </row>
    <row r="449" spans="1:65" s="2" customFormat="1" ht="16.5" customHeight="1">
      <c r="A449" s="35"/>
      <c r="B449" s="140"/>
      <c r="C449" s="141" t="s">
        <v>407</v>
      </c>
      <c r="D449" s="141" t="s">
        <v>136</v>
      </c>
      <c r="E449" s="142" t="s">
        <v>923</v>
      </c>
      <c r="F449" s="143" t="s">
        <v>924</v>
      </c>
      <c r="G449" s="144" t="s">
        <v>342</v>
      </c>
      <c r="H449" s="145">
        <v>96.173000000000002</v>
      </c>
      <c r="I449" s="146"/>
      <c r="J449" s="147">
        <f>ROUND(I449*H449,2)</f>
        <v>0</v>
      </c>
      <c r="K449" s="143" t="s">
        <v>3</v>
      </c>
      <c r="L449" s="36"/>
      <c r="M449" s="148" t="s">
        <v>3</v>
      </c>
      <c r="N449" s="149" t="s">
        <v>46</v>
      </c>
      <c r="O449" s="56"/>
      <c r="P449" s="150">
        <f>O449*H449</f>
        <v>0</v>
      </c>
      <c r="Q449" s="150">
        <v>0</v>
      </c>
      <c r="R449" s="150">
        <f>Q449*H449</f>
        <v>0</v>
      </c>
      <c r="S449" s="150">
        <v>0</v>
      </c>
      <c r="T449" s="15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52" t="s">
        <v>140</v>
      </c>
      <c r="AT449" s="152" t="s">
        <v>136</v>
      </c>
      <c r="AU449" s="152" t="s">
        <v>84</v>
      </c>
      <c r="AY449" s="20" t="s">
        <v>133</v>
      </c>
      <c r="BE449" s="153">
        <f>IF(N449="základní",J449,0)</f>
        <v>0</v>
      </c>
      <c r="BF449" s="153">
        <f>IF(N449="snížená",J449,0)</f>
        <v>0</v>
      </c>
      <c r="BG449" s="153">
        <f>IF(N449="zákl. přenesená",J449,0)</f>
        <v>0</v>
      </c>
      <c r="BH449" s="153">
        <f>IF(N449="sníž. přenesená",J449,0)</f>
        <v>0</v>
      </c>
      <c r="BI449" s="153">
        <f>IF(N449="nulová",J449,0)</f>
        <v>0</v>
      </c>
      <c r="BJ449" s="20" t="s">
        <v>37</v>
      </c>
      <c r="BK449" s="153">
        <f>ROUND(I449*H449,2)</f>
        <v>0</v>
      </c>
      <c r="BL449" s="20" t="s">
        <v>140</v>
      </c>
      <c r="BM449" s="152" t="s">
        <v>925</v>
      </c>
    </row>
    <row r="450" spans="1:65" s="13" customFormat="1">
      <c r="B450" s="154"/>
      <c r="D450" s="155" t="s">
        <v>142</v>
      </c>
      <c r="E450" s="156" t="s">
        <v>3</v>
      </c>
      <c r="F450" s="157" t="s">
        <v>926</v>
      </c>
      <c r="H450" s="158">
        <v>96.173000000000002</v>
      </c>
      <c r="I450" s="159"/>
      <c r="L450" s="154"/>
      <c r="M450" s="160"/>
      <c r="N450" s="161"/>
      <c r="O450" s="161"/>
      <c r="P450" s="161"/>
      <c r="Q450" s="161"/>
      <c r="R450" s="161"/>
      <c r="S450" s="161"/>
      <c r="T450" s="162"/>
      <c r="AT450" s="156" t="s">
        <v>142</v>
      </c>
      <c r="AU450" s="156" t="s">
        <v>84</v>
      </c>
      <c r="AV450" s="13" t="s">
        <v>84</v>
      </c>
      <c r="AW450" s="13" t="s">
        <v>36</v>
      </c>
      <c r="AX450" s="13" t="s">
        <v>75</v>
      </c>
      <c r="AY450" s="156" t="s">
        <v>133</v>
      </c>
    </row>
    <row r="451" spans="1:65" s="15" customFormat="1">
      <c r="B451" s="170"/>
      <c r="D451" s="155" t="s">
        <v>142</v>
      </c>
      <c r="E451" s="171" t="s">
        <v>3</v>
      </c>
      <c r="F451" s="172" t="s">
        <v>163</v>
      </c>
      <c r="H451" s="173">
        <v>96.173000000000002</v>
      </c>
      <c r="I451" s="174"/>
      <c r="L451" s="170"/>
      <c r="M451" s="175"/>
      <c r="N451" s="176"/>
      <c r="O451" s="176"/>
      <c r="P451" s="176"/>
      <c r="Q451" s="176"/>
      <c r="R451" s="176"/>
      <c r="S451" s="176"/>
      <c r="T451" s="177"/>
      <c r="AT451" s="171" t="s">
        <v>142</v>
      </c>
      <c r="AU451" s="171" t="s">
        <v>84</v>
      </c>
      <c r="AV451" s="15" t="s">
        <v>140</v>
      </c>
      <c r="AW451" s="15" t="s">
        <v>36</v>
      </c>
      <c r="AX451" s="15" t="s">
        <v>37</v>
      </c>
      <c r="AY451" s="171" t="s">
        <v>133</v>
      </c>
    </row>
    <row r="452" spans="1:65" s="2" customFormat="1" ht="16.5" customHeight="1">
      <c r="A452" s="35"/>
      <c r="B452" s="140"/>
      <c r="C452" s="141" t="s">
        <v>927</v>
      </c>
      <c r="D452" s="141" t="s">
        <v>136</v>
      </c>
      <c r="E452" s="142" t="s">
        <v>928</v>
      </c>
      <c r="F452" s="143" t="s">
        <v>929</v>
      </c>
      <c r="G452" s="144" t="s">
        <v>342</v>
      </c>
      <c r="H452" s="145">
        <v>333.96899999999999</v>
      </c>
      <c r="I452" s="146"/>
      <c r="J452" s="147">
        <f>ROUND(I452*H452,2)</f>
        <v>0</v>
      </c>
      <c r="K452" s="143" t="s">
        <v>3</v>
      </c>
      <c r="L452" s="36"/>
      <c r="M452" s="148" t="s">
        <v>3</v>
      </c>
      <c r="N452" s="149" t="s">
        <v>46</v>
      </c>
      <c r="O452" s="56"/>
      <c r="P452" s="150">
        <f>O452*H452</f>
        <v>0</v>
      </c>
      <c r="Q452" s="150">
        <v>0</v>
      </c>
      <c r="R452" s="150">
        <f>Q452*H452</f>
        <v>0</v>
      </c>
      <c r="S452" s="150">
        <v>0</v>
      </c>
      <c r="T452" s="15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52" t="s">
        <v>140</v>
      </c>
      <c r="AT452" s="152" t="s">
        <v>136</v>
      </c>
      <c r="AU452" s="152" t="s">
        <v>84</v>
      </c>
      <c r="AY452" s="20" t="s">
        <v>133</v>
      </c>
      <c r="BE452" s="153">
        <f>IF(N452="základní",J452,0)</f>
        <v>0</v>
      </c>
      <c r="BF452" s="153">
        <f>IF(N452="snížená",J452,0)</f>
        <v>0</v>
      </c>
      <c r="BG452" s="153">
        <f>IF(N452="zákl. přenesená",J452,0)</f>
        <v>0</v>
      </c>
      <c r="BH452" s="153">
        <f>IF(N452="sníž. přenesená",J452,0)</f>
        <v>0</v>
      </c>
      <c r="BI452" s="153">
        <f>IF(N452="nulová",J452,0)</f>
        <v>0</v>
      </c>
      <c r="BJ452" s="20" t="s">
        <v>37</v>
      </c>
      <c r="BK452" s="153">
        <f>ROUND(I452*H452,2)</f>
        <v>0</v>
      </c>
      <c r="BL452" s="20" t="s">
        <v>140</v>
      </c>
      <c r="BM452" s="152" t="s">
        <v>930</v>
      </c>
    </row>
    <row r="453" spans="1:65" s="13" customFormat="1">
      <c r="B453" s="154"/>
      <c r="D453" s="155" t="s">
        <v>142</v>
      </c>
      <c r="E453" s="156" t="s">
        <v>3</v>
      </c>
      <c r="F453" s="157" t="s">
        <v>931</v>
      </c>
      <c r="H453" s="158">
        <v>333.96899999999999</v>
      </c>
      <c r="I453" s="159"/>
      <c r="L453" s="154"/>
      <c r="M453" s="160"/>
      <c r="N453" s="161"/>
      <c r="O453" s="161"/>
      <c r="P453" s="161"/>
      <c r="Q453" s="161"/>
      <c r="R453" s="161"/>
      <c r="S453" s="161"/>
      <c r="T453" s="162"/>
      <c r="AT453" s="156" t="s">
        <v>142</v>
      </c>
      <c r="AU453" s="156" t="s">
        <v>84</v>
      </c>
      <c r="AV453" s="13" t="s">
        <v>84</v>
      </c>
      <c r="AW453" s="13" t="s">
        <v>36</v>
      </c>
      <c r="AX453" s="13" t="s">
        <v>75</v>
      </c>
      <c r="AY453" s="156" t="s">
        <v>133</v>
      </c>
    </row>
    <row r="454" spans="1:65" s="15" customFormat="1">
      <c r="B454" s="170"/>
      <c r="D454" s="155" t="s">
        <v>142</v>
      </c>
      <c r="E454" s="171" t="s">
        <v>3</v>
      </c>
      <c r="F454" s="172" t="s">
        <v>163</v>
      </c>
      <c r="H454" s="173">
        <v>333.96899999999999</v>
      </c>
      <c r="I454" s="174"/>
      <c r="L454" s="170"/>
      <c r="M454" s="175"/>
      <c r="N454" s="176"/>
      <c r="O454" s="176"/>
      <c r="P454" s="176"/>
      <c r="Q454" s="176"/>
      <c r="R454" s="176"/>
      <c r="S454" s="176"/>
      <c r="T454" s="177"/>
      <c r="AT454" s="171" t="s">
        <v>142</v>
      </c>
      <c r="AU454" s="171" t="s">
        <v>84</v>
      </c>
      <c r="AV454" s="15" t="s">
        <v>140</v>
      </c>
      <c r="AW454" s="15" t="s">
        <v>36</v>
      </c>
      <c r="AX454" s="15" t="s">
        <v>37</v>
      </c>
      <c r="AY454" s="171" t="s">
        <v>133</v>
      </c>
    </row>
    <row r="455" spans="1:65" s="2" customFormat="1" ht="24.2" customHeight="1">
      <c r="A455" s="35"/>
      <c r="B455" s="140"/>
      <c r="C455" s="141" t="s">
        <v>932</v>
      </c>
      <c r="D455" s="141" t="s">
        <v>136</v>
      </c>
      <c r="E455" s="142" t="s">
        <v>933</v>
      </c>
      <c r="F455" s="143" t="s">
        <v>934</v>
      </c>
      <c r="G455" s="144" t="s">
        <v>342</v>
      </c>
      <c r="H455" s="145">
        <v>395.56</v>
      </c>
      <c r="I455" s="146"/>
      <c r="J455" s="147">
        <f>ROUND(I455*H455,2)</f>
        <v>0</v>
      </c>
      <c r="K455" s="143" t="s">
        <v>288</v>
      </c>
      <c r="L455" s="36"/>
      <c r="M455" s="148" t="s">
        <v>3</v>
      </c>
      <c r="N455" s="149" t="s">
        <v>46</v>
      </c>
      <c r="O455" s="56"/>
      <c r="P455" s="150">
        <f>O455*H455</f>
        <v>0</v>
      </c>
      <c r="Q455" s="150">
        <v>0</v>
      </c>
      <c r="R455" s="150">
        <f>Q455*H455</f>
        <v>0</v>
      </c>
      <c r="S455" s="150">
        <v>0</v>
      </c>
      <c r="T455" s="15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52" t="s">
        <v>140</v>
      </c>
      <c r="AT455" s="152" t="s">
        <v>136</v>
      </c>
      <c r="AU455" s="152" t="s">
        <v>84</v>
      </c>
      <c r="AY455" s="20" t="s">
        <v>133</v>
      </c>
      <c r="BE455" s="153">
        <f>IF(N455="základní",J455,0)</f>
        <v>0</v>
      </c>
      <c r="BF455" s="153">
        <f>IF(N455="snížená",J455,0)</f>
        <v>0</v>
      </c>
      <c r="BG455" s="153">
        <f>IF(N455="zákl. přenesená",J455,0)</f>
        <v>0</v>
      </c>
      <c r="BH455" s="153">
        <f>IF(N455="sníž. přenesená",J455,0)</f>
        <v>0</v>
      </c>
      <c r="BI455" s="153">
        <f>IF(N455="nulová",J455,0)</f>
        <v>0</v>
      </c>
      <c r="BJ455" s="20" t="s">
        <v>37</v>
      </c>
      <c r="BK455" s="153">
        <f>ROUND(I455*H455,2)</f>
        <v>0</v>
      </c>
      <c r="BL455" s="20" t="s">
        <v>140</v>
      </c>
      <c r="BM455" s="152" t="s">
        <v>935</v>
      </c>
    </row>
    <row r="456" spans="1:65" s="2" customFormat="1">
      <c r="A456" s="35"/>
      <c r="B456" s="36"/>
      <c r="C456" s="35"/>
      <c r="D456" s="181" t="s">
        <v>290</v>
      </c>
      <c r="E456" s="35"/>
      <c r="F456" s="182" t="s">
        <v>936</v>
      </c>
      <c r="G456" s="35"/>
      <c r="H456" s="35"/>
      <c r="I456" s="183"/>
      <c r="J456" s="35"/>
      <c r="K456" s="35"/>
      <c r="L456" s="36"/>
      <c r="M456" s="184"/>
      <c r="N456" s="185"/>
      <c r="O456" s="56"/>
      <c r="P456" s="56"/>
      <c r="Q456" s="56"/>
      <c r="R456" s="56"/>
      <c r="S456" s="56"/>
      <c r="T456" s="57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20" t="s">
        <v>290</v>
      </c>
      <c r="AU456" s="20" t="s">
        <v>84</v>
      </c>
    </row>
    <row r="457" spans="1:65" s="13" customFormat="1">
      <c r="B457" s="154"/>
      <c r="D457" s="155" t="s">
        <v>142</v>
      </c>
      <c r="E457" s="156" t="s">
        <v>3</v>
      </c>
      <c r="F457" s="157" t="s">
        <v>937</v>
      </c>
      <c r="H457" s="158">
        <v>395.56</v>
      </c>
      <c r="I457" s="159"/>
      <c r="L457" s="154"/>
      <c r="M457" s="178"/>
      <c r="N457" s="179"/>
      <c r="O457" s="179"/>
      <c r="P457" s="179"/>
      <c r="Q457" s="179"/>
      <c r="R457" s="179"/>
      <c r="S457" s="179"/>
      <c r="T457" s="180"/>
      <c r="AT457" s="156" t="s">
        <v>142</v>
      </c>
      <c r="AU457" s="156" t="s">
        <v>84</v>
      </c>
      <c r="AV457" s="13" t="s">
        <v>84</v>
      </c>
      <c r="AW457" s="13" t="s">
        <v>36</v>
      </c>
      <c r="AX457" s="13" t="s">
        <v>75</v>
      </c>
      <c r="AY457" s="156" t="s">
        <v>133</v>
      </c>
    </row>
    <row r="458" spans="1:65" s="2" customFormat="1" ht="6.95" customHeight="1">
      <c r="A458" s="35"/>
      <c r="B458" s="45"/>
      <c r="C458" s="46"/>
      <c r="D458" s="46"/>
      <c r="E458" s="46"/>
      <c r="F458" s="46"/>
      <c r="G458" s="46"/>
      <c r="H458" s="46"/>
      <c r="I458" s="46"/>
      <c r="J458" s="46"/>
      <c r="K458" s="46"/>
      <c r="L458" s="36"/>
      <c r="M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</row>
  </sheetData>
  <autoFilter ref="C86:K45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/>
    <hyperlink ref="F97" r:id="rId2"/>
    <hyperlink ref="F101" r:id="rId3"/>
    <hyperlink ref="F105" r:id="rId4"/>
    <hyperlink ref="F108" r:id="rId5"/>
    <hyperlink ref="F112" r:id="rId6"/>
    <hyperlink ref="F118" r:id="rId7"/>
    <hyperlink ref="F122" r:id="rId8"/>
    <hyperlink ref="F126" r:id="rId9"/>
    <hyperlink ref="F133" r:id="rId10"/>
    <hyperlink ref="F137" r:id="rId11"/>
    <hyperlink ref="F140" r:id="rId12"/>
    <hyperlink ref="F143" r:id="rId13"/>
    <hyperlink ref="F149" r:id="rId14"/>
    <hyperlink ref="F155" r:id="rId15"/>
    <hyperlink ref="F157" r:id="rId16"/>
    <hyperlink ref="F159" r:id="rId17"/>
    <hyperlink ref="F162" r:id="rId18"/>
    <hyperlink ref="F165" r:id="rId19"/>
    <hyperlink ref="F167" r:id="rId20"/>
    <hyperlink ref="F170" r:id="rId21"/>
    <hyperlink ref="F177" r:id="rId22"/>
    <hyperlink ref="F183" r:id="rId23"/>
    <hyperlink ref="F187" r:id="rId24"/>
    <hyperlink ref="F191" r:id="rId25"/>
    <hyperlink ref="F196" r:id="rId26"/>
    <hyperlink ref="F201" r:id="rId27"/>
    <hyperlink ref="F204" r:id="rId28"/>
    <hyperlink ref="F210" r:id="rId29"/>
    <hyperlink ref="F213" r:id="rId30"/>
    <hyperlink ref="F220" r:id="rId31"/>
    <hyperlink ref="F227" r:id="rId32"/>
    <hyperlink ref="F230" r:id="rId33"/>
    <hyperlink ref="F233" r:id="rId34"/>
    <hyperlink ref="F236" r:id="rId35"/>
    <hyperlink ref="F244" r:id="rId36"/>
    <hyperlink ref="F253" r:id="rId37"/>
    <hyperlink ref="F261" r:id="rId38"/>
    <hyperlink ref="F265" r:id="rId39"/>
    <hyperlink ref="F276" r:id="rId40"/>
    <hyperlink ref="F283" r:id="rId41"/>
    <hyperlink ref="F289" r:id="rId42"/>
    <hyperlink ref="F291" r:id="rId43"/>
    <hyperlink ref="F294" r:id="rId44"/>
    <hyperlink ref="F299" r:id="rId45"/>
    <hyperlink ref="F304" r:id="rId46"/>
    <hyperlink ref="F317" r:id="rId47"/>
    <hyperlink ref="F322" r:id="rId48"/>
    <hyperlink ref="F338" r:id="rId49"/>
    <hyperlink ref="F345" r:id="rId50"/>
    <hyperlink ref="F352" r:id="rId51"/>
    <hyperlink ref="F356" r:id="rId52"/>
    <hyperlink ref="F363" r:id="rId53"/>
    <hyperlink ref="F366" r:id="rId54"/>
    <hyperlink ref="F375" r:id="rId55"/>
    <hyperlink ref="F378" r:id="rId56"/>
    <hyperlink ref="F384" r:id="rId57"/>
    <hyperlink ref="F387" r:id="rId58"/>
    <hyperlink ref="F392" r:id="rId59"/>
    <hyperlink ref="F395" r:id="rId60"/>
    <hyperlink ref="F398" r:id="rId61"/>
    <hyperlink ref="F401" r:id="rId62"/>
    <hyperlink ref="F428" r:id="rId63"/>
    <hyperlink ref="F433" r:id="rId64"/>
    <hyperlink ref="F444" r:id="rId65"/>
    <hyperlink ref="F446" r:id="rId66"/>
    <hyperlink ref="F456" r:id="rId6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95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93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938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ROUND(J89,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ROUND((SUM(BE89:BE694)),  0)</f>
        <v>0</v>
      </c>
      <c r="G33" s="35"/>
      <c r="H33" s="35"/>
      <c r="I33" s="99">
        <v>0.21</v>
      </c>
      <c r="J33" s="98">
        <f>ROUND(((SUM(BE89:BE694))*I33),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ROUND((SUM(BF89:BF694)),  0)</f>
        <v>0</v>
      </c>
      <c r="G34" s="35"/>
      <c r="H34" s="35"/>
      <c r="I34" s="99">
        <v>0.12</v>
      </c>
      <c r="J34" s="98">
        <f>ROUND(((SUM(BF89:BF694))*I34),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ROUND((SUM(BG89:BG694)),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ROUND((SUM(BH89:BH694)),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ROUND((SUM(BI89:BI694)),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320 - Kanalizační přípojky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J89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J90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J91</f>
        <v>0</v>
      </c>
      <c r="L61" s="113"/>
    </row>
    <row r="62" spans="1:47" s="10" customFormat="1" ht="19.899999999999999" customHeight="1">
      <c r="B62" s="113"/>
      <c r="D62" s="114" t="s">
        <v>365</v>
      </c>
      <c r="E62" s="115"/>
      <c r="F62" s="115"/>
      <c r="G62" s="115"/>
      <c r="H62" s="115"/>
      <c r="I62" s="115"/>
      <c r="J62" s="116">
        <f>J517</f>
        <v>0</v>
      </c>
      <c r="L62" s="113"/>
    </row>
    <row r="63" spans="1:47" s="10" customFormat="1" ht="19.899999999999999" customHeight="1">
      <c r="B63" s="113"/>
      <c r="D63" s="114" t="s">
        <v>366</v>
      </c>
      <c r="E63" s="115"/>
      <c r="F63" s="115"/>
      <c r="G63" s="115"/>
      <c r="H63" s="115"/>
      <c r="I63" s="115"/>
      <c r="J63" s="116">
        <f>J541</f>
        <v>0</v>
      </c>
      <c r="L63" s="113"/>
    </row>
    <row r="64" spans="1:47" s="10" customFormat="1" ht="19.899999999999999" customHeight="1">
      <c r="B64" s="113"/>
      <c r="D64" s="114" t="s">
        <v>939</v>
      </c>
      <c r="E64" s="115"/>
      <c r="F64" s="115"/>
      <c r="G64" s="115"/>
      <c r="H64" s="115"/>
      <c r="I64" s="115"/>
      <c r="J64" s="116">
        <f>J562</f>
        <v>0</v>
      </c>
      <c r="L64" s="113"/>
    </row>
    <row r="65" spans="1:31" s="10" customFormat="1" ht="19.899999999999999" customHeight="1">
      <c r="B65" s="113"/>
      <c r="D65" s="114" t="s">
        <v>369</v>
      </c>
      <c r="E65" s="115"/>
      <c r="F65" s="115"/>
      <c r="G65" s="115"/>
      <c r="H65" s="115"/>
      <c r="I65" s="115"/>
      <c r="J65" s="116">
        <f>J574</f>
        <v>0</v>
      </c>
      <c r="L65" s="113"/>
    </row>
    <row r="66" spans="1:31" s="10" customFormat="1" ht="19.899999999999999" customHeight="1">
      <c r="B66" s="113"/>
      <c r="D66" s="114" t="s">
        <v>117</v>
      </c>
      <c r="E66" s="115"/>
      <c r="F66" s="115"/>
      <c r="G66" s="115"/>
      <c r="H66" s="115"/>
      <c r="I66" s="115"/>
      <c r="J66" s="116">
        <f>J634</f>
        <v>0</v>
      </c>
      <c r="L66" s="113"/>
    </row>
    <row r="67" spans="1:31" s="9" customFormat="1" ht="24.95" customHeight="1">
      <c r="B67" s="109"/>
      <c r="D67" s="110" t="s">
        <v>940</v>
      </c>
      <c r="E67" s="111"/>
      <c r="F67" s="111"/>
      <c r="G67" s="111"/>
      <c r="H67" s="111"/>
      <c r="I67" s="111"/>
      <c r="J67" s="112">
        <f>J675</f>
        <v>0</v>
      </c>
      <c r="L67" s="109"/>
    </row>
    <row r="68" spans="1:31" s="10" customFormat="1" ht="19.899999999999999" customHeight="1">
      <c r="B68" s="113"/>
      <c r="D68" s="114" t="s">
        <v>941</v>
      </c>
      <c r="E68" s="115"/>
      <c r="F68" s="115"/>
      <c r="G68" s="115"/>
      <c r="H68" s="115"/>
      <c r="I68" s="115"/>
      <c r="J68" s="116">
        <f>J676</f>
        <v>0</v>
      </c>
      <c r="L68" s="113"/>
    </row>
    <row r="69" spans="1:31" s="10" customFormat="1" ht="19.899999999999999" customHeight="1">
      <c r="B69" s="113"/>
      <c r="D69" s="114" t="s">
        <v>942</v>
      </c>
      <c r="E69" s="115"/>
      <c r="F69" s="115"/>
      <c r="G69" s="115"/>
      <c r="H69" s="115"/>
      <c r="I69" s="115"/>
      <c r="J69" s="116">
        <f>J684</f>
        <v>0</v>
      </c>
      <c r="L69" s="113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118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17</v>
      </c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39" t="str">
        <f>E7</f>
        <v>Brno, Vinařického - rekonstrukce kanalizace a vodovodu</v>
      </c>
      <c r="F79" s="340"/>
      <c r="G79" s="340"/>
      <c r="H79" s="340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110</v>
      </c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5"/>
      <c r="D81" s="35"/>
      <c r="E81" s="329" t="str">
        <f>E9</f>
        <v>320 - Kanalizační přípojky</v>
      </c>
      <c r="F81" s="338"/>
      <c r="G81" s="338"/>
      <c r="H81" s="338"/>
      <c r="I81" s="35"/>
      <c r="J81" s="35"/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5"/>
      <c r="E83" s="35"/>
      <c r="F83" s="28" t="str">
        <f>F12</f>
        <v xml:space="preserve"> </v>
      </c>
      <c r="G83" s="35"/>
      <c r="H83" s="35"/>
      <c r="I83" s="30" t="s">
        <v>23</v>
      </c>
      <c r="J83" s="53" t="str">
        <f>IF(J12="","",J12)</f>
        <v/>
      </c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24</v>
      </c>
      <c r="D85" s="35"/>
      <c r="E85" s="35"/>
      <c r="F85" s="28" t="str">
        <f>E15</f>
        <v>Brněnské vodárny a kanalizace a.s.</v>
      </c>
      <c r="G85" s="35"/>
      <c r="H85" s="35"/>
      <c r="I85" s="30" t="s">
        <v>32</v>
      </c>
      <c r="J85" s="33" t="str">
        <f>E21</f>
        <v>PROVO, spol. s r.o.</v>
      </c>
      <c r="K85" s="35"/>
      <c r="L85" s="9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5"/>
      <c r="E86" s="35"/>
      <c r="F86" s="28" t="str">
        <f>IF(E18="","",E18)</f>
        <v>Vyplň údaj</v>
      </c>
      <c r="G86" s="35"/>
      <c r="H86" s="35"/>
      <c r="I86" s="30" t="s">
        <v>38</v>
      </c>
      <c r="J86" s="33" t="str">
        <f>E24</f>
        <v xml:space="preserve"> </v>
      </c>
      <c r="K86" s="35"/>
      <c r="L86" s="9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17"/>
      <c r="B88" s="118"/>
      <c r="C88" s="119" t="s">
        <v>119</v>
      </c>
      <c r="D88" s="120" t="s">
        <v>60</v>
      </c>
      <c r="E88" s="120" t="s">
        <v>56</v>
      </c>
      <c r="F88" s="120" t="s">
        <v>57</v>
      </c>
      <c r="G88" s="120" t="s">
        <v>120</v>
      </c>
      <c r="H88" s="120" t="s">
        <v>121</v>
      </c>
      <c r="I88" s="120" t="s">
        <v>122</v>
      </c>
      <c r="J88" s="120" t="s">
        <v>114</v>
      </c>
      <c r="K88" s="121" t="s">
        <v>123</v>
      </c>
      <c r="L88" s="122"/>
      <c r="M88" s="60" t="s">
        <v>3</v>
      </c>
      <c r="N88" s="61" t="s">
        <v>45</v>
      </c>
      <c r="O88" s="61" t="s">
        <v>124</v>
      </c>
      <c r="P88" s="61" t="s">
        <v>125</v>
      </c>
      <c r="Q88" s="61" t="s">
        <v>126</v>
      </c>
      <c r="R88" s="61" t="s">
        <v>127</v>
      </c>
      <c r="S88" s="61" t="s">
        <v>128</v>
      </c>
      <c r="T88" s="62" t="s">
        <v>129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</row>
    <row r="89" spans="1:65" s="2" customFormat="1" ht="22.9" customHeight="1">
      <c r="A89" s="35"/>
      <c r="B89" s="36"/>
      <c r="C89" s="67" t="s">
        <v>130</v>
      </c>
      <c r="D89" s="35"/>
      <c r="E89" s="35"/>
      <c r="F89" s="35"/>
      <c r="G89" s="35"/>
      <c r="H89" s="35"/>
      <c r="I89" s="35"/>
      <c r="J89" s="123">
        <f>BK89</f>
        <v>0</v>
      </c>
      <c r="K89" s="35"/>
      <c r="L89" s="36"/>
      <c r="M89" s="63"/>
      <c r="N89" s="54"/>
      <c r="O89" s="64"/>
      <c r="P89" s="124">
        <f>P90+P675</f>
        <v>0</v>
      </c>
      <c r="Q89" s="64"/>
      <c r="R89" s="124">
        <f>R90+R675</f>
        <v>575.52226272719997</v>
      </c>
      <c r="S89" s="64"/>
      <c r="T89" s="125">
        <f>T90+T675</f>
        <v>429.51248999999996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74</v>
      </c>
      <c r="AU89" s="20" t="s">
        <v>115</v>
      </c>
      <c r="BK89" s="126">
        <f>BK90+BK675</f>
        <v>0</v>
      </c>
    </row>
    <row r="90" spans="1:65" s="12" customFormat="1" ht="25.9" customHeight="1">
      <c r="B90" s="127"/>
      <c r="D90" s="128" t="s">
        <v>74</v>
      </c>
      <c r="E90" s="129" t="s">
        <v>131</v>
      </c>
      <c r="F90" s="129" t="s">
        <v>132</v>
      </c>
      <c r="I90" s="130"/>
      <c r="J90" s="131">
        <f>BK90</f>
        <v>0</v>
      </c>
      <c r="L90" s="127"/>
      <c r="M90" s="132"/>
      <c r="N90" s="133"/>
      <c r="O90" s="133"/>
      <c r="P90" s="134">
        <f>P91+P517+P541+P562+P574+P634</f>
        <v>0</v>
      </c>
      <c r="Q90" s="133"/>
      <c r="R90" s="134">
        <f>R91+R517+R541+R562+R574+R634</f>
        <v>574.72981272719994</v>
      </c>
      <c r="S90" s="133"/>
      <c r="T90" s="135">
        <f>T91+T517+T541+T562+T574+T634</f>
        <v>428.83559999999994</v>
      </c>
      <c r="AR90" s="128" t="s">
        <v>37</v>
      </c>
      <c r="AT90" s="136" t="s">
        <v>74</v>
      </c>
      <c r="AU90" s="136" t="s">
        <v>75</v>
      </c>
      <c r="AY90" s="128" t="s">
        <v>133</v>
      </c>
      <c r="BK90" s="137">
        <f>BK91+BK517+BK541+BK562+BK574+BK634</f>
        <v>0</v>
      </c>
    </row>
    <row r="91" spans="1:65" s="12" customFormat="1" ht="22.9" customHeight="1">
      <c r="B91" s="127"/>
      <c r="D91" s="128" t="s">
        <v>74</v>
      </c>
      <c r="E91" s="138" t="s">
        <v>37</v>
      </c>
      <c r="F91" s="138" t="s">
        <v>285</v>
      </c>
      <c r="I91" s="130"/>
      <c r="J91" s="139">
        <f>BK91</f>
        <v>0</v>
      </c>
      <c r="L91" s="127"/>
      <c r="M91" s="132"/>
      <c r="N91" s="133"/>
      <c r="O91" s="133"/>
      <c r="P91" s="134">
        <f>SUM(P92:P516)</f>
        <v>0</v>
      </c>
      <c r="Q91" s="133"/>
      <c r="R91" s="134">
        <f>SUM(R92:R516)</f>
        <v>40.574674960000003</v>
      </c>
      <c r="S91" s="133"/>
      <c r="T91" s="135">
        <f>SUM(T92:T516)</f>
        <v>428.83559999999994</v>
      </c>
      <c r="AR91" s="128" t="s">
        <v>37</v>
      </c>
      <c r="AT91" s="136" t="s">
        <v>74</v>
      </c>
      <c r="AU91" s="136" t="s">
        <v>37</v>
      </c>
      <c r="AY91" s="128" t="s">
        <v>133</v>
      </c>
      <c r="BK91" s="137">
        <f>SUM(BK92:BK516)</f>
        <v>0</v>
      </c>
    </row>
    <row r="92" spans="1:65" s="2" customFormat="1" ht="37.9" customHeight="1">
      <c r="A92" s="35"/>
      <c r="B92" s="140"/>
      <c r="C92" s="141" t="s">
        <v>37</v>
      </c>
      <c r="D92" s="141" t="s">
        <v>136</v>
      </c>
      <c r="E92" s="142" t="s">
        <v>943</v>
      </c>
      <c r="F92" s="143" t="s">
        <v>944</v>
      </c>
      <c r="G92" s="144" t="s">
        <v>333</v>
      </c>
      <c r="H92" s="145">
        <v>185.76</v>
      </c>
      <c r="I92" s="146"/>
      <c r="J92" s="147">
        <f>ROUND(I92*H92,2)</f>
        <v>0</v>
      </c>
      <c r="K92" s="143" t="s">
        <v>288</v>
      </c>
      <c r="L92" s="36"/>
      <c r="M92" s="148" t="s">
        <v>3</v>
      </c>
      <c r="N92" s="149" t="s">
        <v>46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0.26</v>
      </c>
      <c r="T92" s="151">
        <f>S92*H92</f>
        <v>48.297600000000003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140</v>
      </c>
      <c r="AT92" s="152" t="s">
        <v>136</v>
      </c>
      <c r="AU92" s="152" t="s">
        <v>84</v>
      </c>
      <c r="AY92" s="20" t="s">
        <v>133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37</v>
      </c>
      <c r="BK92" s="153">
        <f>ROUND(I92*H92,2)</f>
        <v>0</v>
      </c>
      <c r="BL92" s="20" t="s">
        <v>140</v>
      </c>
      <c r="BM92" s="152" t="s">
        <v>945</v>
      </c>
    </row>
    <row r="93" spans="1:65" s="2" customFormat="1">
      <c r="A93" s="35"/>
      <c r="B93" s="36"/>
      <c r="C93" s="35"/>
      <c r="D93" s="181" t="s">
        <v>290</v>
      </c>
      <c r="E93" s="35"/>
      <c r="F93" s="182" t="s">
        <v>946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290</v>
      </c>
      <c r="AU93" s="20" t="s">
        <v>84</v>
      </c>
    </row>
    <row r="94" spans="1:65" s="13" customFormat="1">
      <c r="B94" s="154"/>
      <c r="D94" s="155" t="s">
        <v>142</v>
      </c>
      <c r="E94" s="156" t="s">
        <v>3</v>
      </c>
      <c r="F94" s="157" t="s">
        <v>947</v>
      </c>
      <c r="H94" s="158">
        <v>185.76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142</v>
      </c>
      <c r="AU94" s="156" t="s">
        <v>84</v>
      </c>
      <c r="AV94" s="13" t="s">
        <v>84</v>
      </c>
      <c r="AW94" s="13" t="s">
        <v>36</v>
      </c>
      <c r="AX94" s="13" t="s">
        <v>75</v>
      </c>
      <c r="AY94" s="156" t="s">
        <v>133</v>
      </c>
    </row>
    <row r="95" spans="1:65" s="2" customFormat="1" ht="33" customHeight="1">
      <c r="A95" s="35"/>
      <c r="B95" s="140"/>
      <c r="C95" s="141" t="s">
        <v>84</v>
      </c>
      <c r="D95" s="141" t="s">
        <v>136</v>
      </c>
      <c r="E95" s="142" t="s">
        <v>948</v>
      </c>
      <c r="F95" s="143" t="s">
        <v>949</v>
      </c>
      <c r="G95" s="144" t="s">
        <v>333</v>
      </c>
      <c r="H95" s="145">
        <v>185.76</v>
      </c>
      <c r="I95" s="146"/>
      <c r="J95" s="147">
        <f>ROUND(I95*H95,2)</f>
        <v>0</v>
      </c>
      <c r="K95" s="143" t="s">
        <v>288</v>
      </c>
      <c r="L95" s="36"/>
      <c r="M95" s="148" t="s">
        <v>3</v>
      </c>
      <c r="N95" s="149" t="s">
        <v>46</v>
      </c>
      <c r="O95" s="56"/>
      <c r="P95" s="150">
        <f>O95*H95</f>
        <v>0</v>
      </c>
      <c r="Q95" s="150">
        <v>0</v>
      </c>
      <c r="R95" s="150">
        <f>Q95*H95</f>
        <v>0</v>
      </c>
      <c r="S95" s="150">
        <v>0.17</v>
      </c>
      <c r="T95" s="151">
        <f>S95*H95</f>
        <v>31.5792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2" t="s">
        <v>140</v>
      </c>
      <c r="AT95" s="152" t="s">
        <v>136</v>
      </c>
      <c r="AU95" s="152" t="s">
        <v>84</v>
      </c>
      <c r="AY95" s="20" t="s">
        <v>133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20" t="s">
        <v>37</v>
      </c>
      <c r="BK95" s="153">
        <f>ROUND(I95*H95,2)</f>
        <v>0</v>
      </c>
      <c r="BL95" s="20" t="s">
        <v>140</v>
      </c>
      <c r="BM95" s="152" t="s">
        <v>950</v>
      </c>
    </row>
    <row r="96" spans="1:65" s="2" customFormat="1">
      <c r="A96" s="35"/>
      <c r="B96" s="36"/>
      <c r="C96" s="35"/>
      <c r="D96" s="181" t="s">
        <v>290</v>
      </c>
      <c r="E96" s="35"/>
      <c r="F96" s="182" t="s">
        <v>951</v>
      </c>
      <c r="G96" s="35"/>
      <c r="H96" s="35"/>
      <c r="I96" s="183"/>
      <c r="J96" s="35"/>
      <c r="K96" s="35"/>
      <c r="L96" s="36"/>
      <c r="M96" s="184"/>
      <c r="N96" s="185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290</v>
      </c>
      <c r="AU96" s="20" t="s">
        <v>84</v>
      </c>
    </row>
    <row r="97" spans="1:65" s="13" customFormat="1">
      <c r="B97" s="154"/>
      <c r="D97" s="155" t="s">
        <v>142</v>
      </c>
      <c r="E97" s="156" t="s">
        <v>3</v>
      </c>
      <c r="F97" s="157" t="s">
        <v>952</v>
      </c>
      <c r="H97" s="158">
        <v>185.76</v>
      </c>
      <c r="I97" s="159"/>
      <c r="L97" s="154"/>
      <c r="M97" s="160"/>
      <c r="N97" s="161"/>
      <c r="O97" s="161"/>
      <c r="P97" s="161"/>
      <c r="Q97" s="161"/>
      <c r="R97" s="161"/>
      <c r="S97" s="161"/>
      <c r="T97" s="162"/>
      <c r="AT97" s="156" t="s">
        <v>142</v>
      </c>
      <c r="AU97" s="156" t="s">
        <v>84</v>
      </c>
      <c r="AV97" s="13" t="s">
        <v>84</v>
      </c>
      <c r="AW97" s="13" t="s">
        <v>36</v>
      </c>
      <c r="AX97" s="13" t="s">
        <v>37</v>
      </c>
      <c r="AY97" s="156" t="s">
        <v>133</v>
      </c>
    </row>
    <row r="98" spans="1:65" s="2" customFormat="1" ht="33" customHeight="1">
      <c r="A98" s="35"/>
      <c r="B98" s="140"/>
      <c r="C98" s="141" t="s">
        <v>146</v>
      </c>
      <c r="D98" s="141" t="s">
        <v>136</v>
      </c>
      <c r="E98" s="142" t="s">
        <v>953</v>
      </c>
      <c r="F98" s="143" t="s">
        <v>954</v>
      </c>
      <c r="G98" s="144" t="s">
        <v>333</v>
      </c>
      <c r="H98" s="145">
        <v>185.76</v>
      </c>
      <c r="I98" s="146"/>
      <c r="J98" s="147">
        <f>ROUND(I98*H98,2)</f>
        <v>0</v>
      </c>
      <c r="K98" s="143" t="s">
        <v>288</v>
      </c>
      <c r="L98" s="36"/>
      <c r="M98" s="148" t="s">
        <v>3</v>
      </c>
      <c r="N98" s="149" t="s">
        <v>46</v>
      </c>
      <c r="O98" s="56"/>
      <c r="P98" s="150">
        <f>O98*H98</f>
        <v>0</v>
      </c>
      <c r="Q98" s="150">
        <v>0</v>
      </c>
      <c r="R98" s="150">
        <f>Q98*H98</f>
        <v>0</v>
      </c>
      <c r="S98" s="150">
        <v>0.28999999999999998</v>
      </c>
      <c r="T98" s="151">
        <f>S98*H98</f>
        <v>53.870399999999997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2" t="s">
        <v>140</v>
      </c>
      <c r="AT98" s="152" t="s">
        <v>136</v>
      </c>
      <c r="AU98" s="152" t="s">
        <v>84</v>
      </c>
      <c r="AY98" s="20" t="s">
        <v>133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20" t="s">
        <v>37</v>
      </c>
      <c r="BK98" s="153">
        <f>ROUND(I98*H98,2)</f>
        <v>0</v>
      </c>
      <c r="BL98" s="20" t="s">
        <v>140</v>
      </c>
      <c r="BM98" s="152" t="s">
        <v>955</v>
      </c>
    </row>
    <row r="99" spans="1:65" s="2" customFormat="1">
      <c r="A99" s="35"/>
      <c r="B99" s="36"/>
      <c r="C99" s="35"/>
      <c r="D99" s="181" t="s">
        <v>290</v>
      </c>
      <c r="E99" s="35"/>
      <c r="F99" s="182" t="s">
        <v>956</v>
      </c>
      <c r="G99" s="35"/>
      <c r="H99" s="35"/>
      <c r="I99" s="183"/>
      <c r="J99" s="35"/>
      <c r="K99" s="35"/>
      <c r="L99" s="36"/>
      <c r="M99" s="184"/>
      <c r="N99" s="185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290</v>
      </c>
      <c r="AU99" s="20" t="s">
        <v>84</v>
      </c>
    </row>
    <row r="100" spans="1:65" s="13" customFormat="1">
      <c r="B100" s="154"/>
      <c r="D100" s="155" t="s">
        <v>142</v>
      </c>
      <c r="E100" s="156" t="s">
        <v>3</v>
      </c>
      <c r="F100" s="157" t="s">
        <v>952</v>
      </c>
      <c r="H100" s="158">
        <v>185.76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142</v>
      </c>
      <c r="AU100" s="156" t="s">
        <v>84</v>
      </c>
      <c r="AV100" s="13" t="s">
        <v>84</v>
      </c>
      <c r="AW100" s="13" t="s">
        <v>36</v>
      </c>
      <c r="AX100" s="13" t="s">
        <v>37</v>
      </c>
      <c r="AY100" s="156" t="s">
        <v>133</v>
      </c>
    </row>
    <row r="101" spans="1:65" s="2" customFormat="1" ht="24.2" customHeight="1">
      <c r="A101" s="35"/>
      <c r="B101" s="140"/>
      <c r="C101" s="141" t="s">
        <v>140</v>
      </c>
      <c r="D101" s="141" t="s">
        <v>136</v>
      </c>
      <c r="E101" s="142" t="s">
        <v>957</v>
      </c>
      <c r="F101" s="143" t="s">
        <v>958</v>
      </c>
      <c r="G101" s="144" t="s">
        <v>333</v>
      </c>
      <c r="H101" s="145">
        <v>185.76</v>
      </c>
      <c r="I101" s="146"/>
      <c r="J101" s="147">
        <f>ROUND(I101*H101,2)</f>
        <v>0</v>
      </c>
      <c r="K101" s="143" t="s">
        <v>288</v>
      </c>
      <c r="L101" s="36"/>
      <c r="M101" s="148" t="s">
        <v>3</v>
      </c>
      <c r="N101" s="149" t="s">
        <v>46</v>
      </c>
      <c r="O101" s="56"/>
      <c r="P101" s="150">
        <f>O101*H101</f>
        <v>0</v>
      </c>
      <c r="Q101" s="150">
        <v>0</v>
      </c>
      <c r="R101" s="150">
        <f>Q101*H101</f>
        <v>0</v>
      </c>
      <c r="S101" s="150">
        <v>0.32500000000000001</v>
      </c>
      <c r="T101" s="151">
        <f>S101*H101</f>
        <v>60.372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52" t="s">
        <v>140</v>
      </c>
      <c r="AT101" s="152" t="s">
        <v>136</v>
      </c>
      <c r="AU101" s="152" t="s">
        <v>84</v>
      </c>
      <c r="AY101" s="20" t="s">
        <v>133</v>
      </c>
      <c r="BE101" s="153">
        <f>IF(N101="základní",J101,0)</f>
        <v>0</v>
      </c>
      <c r="BF101" s="153">
        <f>IF(N101="snížená",J101,0)</f>
        <v>0</v>
      </c>
      <c r="BG101" s="153">
        <f>IF(N101="zákl. přenesená",J101,0)</f>
        <v>0</v>
      </c>
      <c r="BH101" s="153">
        <f>IF(N101="sníž. přenesená",J101,0)</f>
        <v>0</v>
      </c>
      <c r="BI101" s="153">
        <f>IF(N101="nulová",J101,0)</f>
        <v>0</v>
      </c>
      <c r="BJ101" s="20" t="s">
        <v>37</v>
      </c>
      <c r="BK101" s="153">
        <f>ROUND(I101*H101,2)</f>
        <v>0</v>
      </c>
      <c r="BL101" s="20" t="s">
        <v>140</v>
      </c>
      <c r="BM101" s="152" t="s">
        <v>959</v>
      </c>
    </row>
    <row r="102" spans="1:65" s="2" customFormat="1">
      <c r="A102" s="35"/>
      <c r="B102" s="36"/>
      <c r="C102" s="35"/>
      <c r="D102" s="181" t="s">
        <v>290</v>
      </c>
      <c r="E102" s="35"/>
      <c r="F102" s="182" t="s">
        <v>960</v>
      </c>
      <c r="G102" s="35"/>
      <c r="H102" s="35"/>
      <c r="I102" s="183"/>
      <c r="J102" s="35"/>
      <c r="K102" s="35"/>
      <c r="L102" s="36"/>
      <c r="M102" s="184"/>
      <c r="N102" s="185"/>
      <c r="O102" s="56"/>
      <c r="P102" s="56"/>
      <c r="Q102" s="56"/>
      <c r="R102" s="56"/>
      <c r="S102" s="56"/>
      <c r="T102" s="57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20" t="s">
        <v>290</v>
      </c>
      <c r="AU102" s="20" t="s">
        <v>84</v>
      </c>
    </row>
    <row r="103" spans="1:65" s="13" customFormat="1">
      <c r="B103" s="154"/>
      <c r="D103" s="155" t="s">
        <v>142</v>
      </c>
      <c r="E103" s="156" t="s">
        <v>3</v>
      </c>
      <c r="F103" s="157" t="s">
        <v>952</v>
      </c>
      <c r="H103" s="158">
        <v>185.76</v>
      </c>
      <c r="I103" s="159"/>
      <c r="L103" s="154"/>
      <c r="M103" s="160"/>
      <c r="N103" s="161"/>
      <c r="O103" s="161"/>
      <c r="P103" s="161"/>
      <c r="Q103" s="161"/>
      <c r="R103" s="161"/>
      <c r="S103" s="161"/>
      <c r="T103" s="162"/>
      <c r="AT103" s="156" t="s">
        <v>142</v>
      </c>
      <c r="AU103" s="156" t="s">
        <v>84</v>
      </c>
      <c r="AV103" s="13" t="s">
        <v>84</v>
      </c>
      <c r="AW103" s="13" t="s">
        <v>36</v>
      </c>
      <c r="AX103" s="13" t="s">
        <v>37</v>
      </c>
      <c r="AY103" s="156" t="s">
        <v>133</v>
      </c>
    </row>
    <row r="104" spans="1:65" s="2" customFormat="1" ht="24.2" customHeight="1">
      <c r="A104" s="35"/>
      <c r="B104" s="140"/>
      <c r="C104" s="141" t="s">
        <v>153</v>
      </c>
      <c r="D104" s="141" t="s">
        <v>136</v>
      </c>
      <c r="E104" s="142" t="s">
        <v>961</v>
      </c>
      <c r="F104" s="143" t="s">
        <v>962</v>
      </c>
      <c r="G104" s="144" t="s">
        <v>333</v>
      </c>
      <c r="H104" s="145">
        <v>70.739999999999995</v>
      </c>
      <c r="I104" s="146"/>
      <c r="J104" s="147">
        <f>ROUND(I104*H104,2)</f>
        <v>0</v>
      </c>
      <c r="K104" s="143" t="s">
        <v>288</v>
      </c>
      <c r="L104" s="36"/>
      <c r="M104" s="148" t="s">
        <v>3</v>
      </c>
      <c r="N104" s="149" t="s">
        <v>46</v>
      </c>
      <c r="O104" s="56"/>
      <c r="P104" s="150">
        <f>O104*H104</f>
        <v>0</v>
      </c>
      <c r="Q104" s="150">
        <v>0</v>
      </c>
      <c r="R104" s="150">
        <f>Q104*H104</f>
        <v>0</v>
      </c>
      <c r="S104" s="150">
        <v>0.45</v>
      </c>
      <c r="T104" s="151">
        <f>S104*H104</f>
        <v>31.832999999999998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2" t="s">
        <v>140</v>
      </c>
      <c r="AT104" s="152" t="s">
        <v>136</v>
      </c>
      <c r="AU104" s="152" t="s">
        <v>84</v>
      </c>
      <c r="AY104" s="20" t="s">
        <v>133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20" t="s">
        <v>37</v>
      </c>
      <c r="BK104" s="153">
        <f>ROUND(I104*H104,2)</f>
        <v>0</v>
      </c>
      <c r="BL104" s="20" t="s">
        <v>140</v>
      </c>
      <c r="BM104" s="152" t="s">
        <v>963</v>
      </c>
    </row>
    <row r="105" spans="1:65" s="2" customFormat="1">
      <c r="A105" s="35"/>
      <c r="B105" s="36"/>
      <c r="C105" s="35"/>
      <c r="D105" s="181" t="s">
        <v>290</v>
      </c>
      <c r="E105" s="35"/>
      <c r="F105" s="182" t="s">
        <v>964</v>
      </c>
      <c r="G105" s="35"/>
      <c r="H105" s="35"/>
      <c r="I105" s="183"/>
      <c r="J105" s="35"/>
      <c r="K105" s="35"/>
      <c r="L105" s="36"/>
      <c r="M105" s="184"/>
      <c r="N105" s="185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290</v>
      </c>
      <c r="AU105" s="20" t="s">
        <v>84</v>
      </c>
    </row>
    <row r="106" spans="1:65" s="14" customFormat="1">
      <c r="B106" s="163"/>
      <c r="D106" s="155" t="s">
        <v>142</v>
      </c>
      <c r="E106" s="164" t="s">
        <v>3</v>
      </c>
      <c r="F106" s="165" t="s">
        <v>965</v>
      </c>
      <c r="H106" s="164" t="s">
        <v>3</v>
      </c>
      <c r="I106" s="166"/>
      <c r="L106" s="163"/>
      <c r="M106" s="167"/>
      <c r="N106" s="168"/>
      <c r="O106" s="168"/>
      <c r="P106" s="168"/>
      <c r="Q106" s="168"/>
      <c r="R106" s="168"/>
      <c r="S106" s="168"/>
      <c r="T106" s="169"/>
      <c r="AT106" s="164" t="s">
        <v>142</v>
      </c>
      <c r="AU106" s="164" t="s">
        <v>84</v>
      </c>
      <c r="AV106" s="14" t="s">
        <v>37</v>
      </c>
      <c r="AW106" s="14" t="s">
        <v>36</v>
      </c>
      <c r="AX106" s="14" t="s">
        <v>75</v>
      </c>
      <c r="AY106" s="164" t="s">
        <v>133</v>
      </c>
    </row>
    <row r="107" spans="1:65" s="13" customFormat="1">
      <c r="B107" s="154"/>
      <c r="D107" s="155" t="s">
        <v>142</v>
      </c>
      <c r="E107" s="156" t="s">
        <v>3</v>
      </c>
      <c r="F107" s="157" t="s">
        <v>966</v>
      </c>
      <c r="H107" s="158">
        <v>70.739999999999995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142</v>
      </c>
      <c r="AU107" s="156" t="s">
        <v>84</v>
      </c>
      <c r="AV107" s="13" t="s">
        <v>84</v>
      </c>
      <c r="AW107" s="13" t="s">
        <v>36</v>
      </c>
      <c r="AX107" s="13" t="s">
        <v>75</v>
      </c>
      <c r="AY107" s="156" t="s">
        <v>133</v>
      </c>
    </row>
    <row r="108" spans="1:65" s="15" customFormat="1">
      <c r="B108" s="170"/>
      <c r="D108" s="155" t="s">
        <v>142</v>
      </c>
      <c r="E108" s="171" t="s">
        <v>3</v>
      </c>
      <c r="F108" s="172" t="s">
        <v>163</v>
      </c>
      <c r="H108" s="173">
        <v>70.739999999999995</v>
      </c>
      <c r="I108" s="174"/>
      <c r="L108" s="170"/>
      <c r="M108" s="175"/>
      <c r="N108" s="176"/>
      <c r="O108" s="176"/>
      <c r="P108" s="176"/>
      <c r="Q108" s="176"/>
      <c r="R108" s="176"/>
      <c r="S108" s="176"/>
      <c r="T108" s="177"/>
      <c r="AT108" s="171" t="s">
        <v>142</v>
      </c>
      <c r="AU108" s="171" t="s">
        <v>84</v>
      </c>
      <c r="AV108" s="15" t="s">
        <v>140</v>
      </c>
      <c r="AW108" s="15" t="s">
        <v>36</v>
      </c>
      <c r="AX108" s="15" t="s">
        <v>37</v>
      </c>
      <c r="AY108" s="171" t="s">
        <v>133</v>
      </c>
    </row>
    <row r="109" spans="1:65" s="2" customFormat="1" ht="33" customHeight="1">
      <c r="A109" s="35"/>
      <c r="B109" s="140"/>
      <c r="C109" s="141" t="s">
        <v>164</v>
      </c>
      <c r="D109" s="141" t="s">
        <v>136</v>
      </c>
      <c r="E109" s="142" t="s">
        <v>967</v>
      </c>
      <c r="F109" s="143" t="s">
        <v>968</v>
      </c>
      <c r="G109" s="144" t="s">
        <v>333</v>
      </c>
      <c r="H109" s="145">
        <v>141.47999999999999</v>
      </c>
      <c r="I109" s="146"/>
      <c r="J109" s="147">
        <f>ROUND(I109*H109,2)</f>
        <v>0</v>
      </c>
      <c r="K109" s="143" t="s">
        <v>288</v>
      </c>
      <c r="L109" s="36"/>
      <c r="M109" s="148" t="s">
        <v>3</v>
      </c>
      <c r="N109" s="149" t="s">
        <v>46</v>
      </c>
      <c r="O109" s="56"/>
      <c r="P109" s="150">
        <f>O109*H109</f>
        <v>0</v>
      </c>
      <c r="Q109" s="150">
        <v>0</v>
      </c>
      <c r="R109" s="150">
        <f>Q109*H109</f>
        <v>0</v>
      </c>
      <c r="S109" s="150">
        <v>0.57999999999999996</v>
      </c>
      <c r="T109" s="151">
        <f>S109*H109</f>
        <v>82.058399999999992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2" t="s">
        <v>140</v>
      </c>
      <c r="AT109" s="152" t="s">
        <v>136</v>
      </c>
      <c r="AU109" s="152" t="s">
        <v>84</v>
      </c>
      <c r="AY109" s="20" t="s">
        <v>133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20" t="s">
        <v>37</v>
      </c>
      <c r="BK109" s="153">
        <f>ROUND(I109*H109,2)</f>
        <v>0</v>
      </c>
      <c r="BL109" s="20" t="s">
        <v>140</v>
      </c>
      <c r="BM109" s="152" t="s">
        <v>969</v>
      </c>
    </row>
    <row r="110" spans="1:65" s="2" customFormat="1">
      <c r="A110" s="35"/>
      <c r="B110" s="36"/>
      <c r="C110" s="35"/>
      <c r="D110" s="181" t="s">
        <v>290</v>
      </c>
      <c r="E110" s="35"/>
      <c r="F110" s="182" t="s">
        <v>970</v>
      </c>
      <c r="G110" s="35"/>
      <c r="H110" s="35"/>
      <c r="I110" s="183"/>
      <c r="J110" s="35"/>
      <c r="K110" s="35"/>
      <c r="L110" s="36"/>
      <c r="M110" s="184"/>
      <c r="N110" s="185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290</v>
      </c>
      <c r="AU110" s="20" t="s">
        <v>84</v>
      </c>
    </row>
    <row r="111" spans="1:65" s="13" customFormat="1">
      <c r="B111" s="154"/>
      <c r="D111" s="155" t="s">
        <v>142</v>
      </c>
      <c r="E111" s="156" t="s">
        <v>3</v>
      </c>
      <c r="F111" s="157" t="s">
        <v>971</v>
      </c>
      <c r="H111" s="158">
        <v>141.47999999999999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142</v>
      </c>
      <c r="AU111" s="156" t="s">
        <v>84</v>
      </c>
      <c r="AV111" s="13" t="s">
        <v>84</v>
      </c>
      <c r="AW111" s="13" t="s">
        <v>36</v>
      </c>
      <c r="AX111" s="13" t="s">
        <v>75</v>
      </c>
      <c r="AY111" s="156" t="s">
        <v>133</v>
      </c>
    </row>
    <row r="112" spans="1:65" s="15" customFormat="1">
      <c r="B112" s="170"/>
      <c r="D112" s="155" t="s">
        <v>142</v>
      </c>
      <c r="E112" s="171" t="s">
        <v>3</v>
      </c>
      <c r="F112" s="172" t="s">
        <v>163</v>
      </c>
      <c r="H112" s="173">
        <v>141.47999999999999</v>
      </c>
      <c r="I112" s="174"/>
      <c r="L112" s="170"/>
      <c r="M112" s="175"/>
      <c r="N112" s="176"/>
      <c r="O112" s="176"/>
      <c r="P112" s="176"/>
      <c r="Q112" s="176"/>
      <c r="R112" s="176"/>
      <c r="S112" s="176"/>
      <c r="T112" s="177"/>
      <c r="AT112" s="171" t="s">
        <v>142</v>
      </c>
      <c r="AU112" s="171" t="s">
        <v>84</v>
      </c>
      <c r="AV112" s="15" t="s">
        <v>140</v>
      </c>
      <c r="AW112" s="15" t="s">
        <v>36</v>
      </c>
      <c r="AX112" s="15" t="s">
        <v>37</v>
      </c>
      <c r="AY112" s="171" t="s">
        <v>133</v>
      </c>
    </row>
    <row r="113" spans="1:65" s="2" customFormat="1" ht="24.2" customHeight="1">
      <c r="A113" s="35"/>
      <c r="B113" s="140"/>
      <c r="C113" s="141" t="s">
        <v>168</v>
      </c>
      <c r="D113" s="141" t="s">
        <v>136</v>
      </c>
      <c r="E113" s="142" t="s">
        <v>972</v>
      </c>
      <c r="F113" s="143" t="s">
        <v>973</v>
      </c>
      <c r="G113" s="144" t="s">
        <v>333</v>
      </c>
      <c r="H113" s="145">
        <v>93.3</v>
      </c>
      <c r="I113" s="146"/>
      <c r="J113" s="147">
        <f>ROUND(I113*H113,2)</f>
        <v>0</v>
      </c>
      <c r="K113" s="143" t="s">
        <v>288</v>
      </c>
      <c r="L113" s="36"/>
      <c r="M113" s="148" t="s">
        <v>3</v>
      </c>
      <c r="N113" s="149" t="s">
        <v>46</v>
      </c>
      <c r="O113" s="56"/>
      <c r="P113" s="150">
        <f>O113*H113</f>
        <v>0</v>
      </c>
      <c r="Q113" s="150">
        <v>0</v>
      </c>
      <c r="R113" s="150">
        <f>Q113*H113</f>
        <v>0</v>
      </c>
      <c r="S113" s="150">
        <v>0.22</v>
      </c>
      <c r="T113" s="151">
        <f>S113*H113</f>
        <v>20.526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2" t="s">
        <v>140</v>
      </c>
      <c r="AT113" s="152" t="s">
        <v>136</v>
      </c>
      <c r="AU113" s="152" t="s">
        <v>84</v>
      </c>
      <c r="AY113" s="20" t="s">
        <v>133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20" t="s">
        <v>37</v>
      </c>
      <c r="BK113" s="153">
        <f>ROUND(I113*H113,2)</f>
        <v>0</v>
      </c>
      <c r="BL113" s="20" t="s">
        <v>140</v>
      </c>
      <c r="BM113" s="152" t="s">
        <v>974</v>
      </c>
    </row>
    <row r="114" spans="1:65" s="2" customFormat="1">
      <c r="A114" s="35"/>
      <c r="B114" s="36"/>
      <c r="C114" s="35"/>
      <c r="D114" s="181" t="s">
        <v>290</v>
      </c>
      <c r="E114" s="35"/>
      <c r="F114" s="182" t="s">
        <v>975</v>
      </c>
      <c r="G114" s="35"/>
      <c r="H114" s="35"/>
      <c r="I114" s="183"/>
      <c r="J114" s="35"/>
      <c r="K114" s="35"/>
      <c r="L114" s="36"/>
      <c r="M114" s="184"/>
      <c r="N114" s="185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290</v>
      </c>
      <c r="AU114" s="20" t="s">
        <v>84</v>
      </c>
    </row>
    <row r="115" spans="1:65" s="14" customFormat="1">
      <c r="B115" s="163"/>
      <c r="D115" s="155" t="s">
        <v>142</v>
      </c>
      <c r="E115" s="164" t="s">
        <v>3</v>
      </c>
      <c r="F115" s="165" t="s">
        <v>965</v>
      </c>
      <c r="H115" s="164" t="s">
        <v>3</v>
      </c>
      <c r="I115" s="166"/>
      <c r="L115" s="163"/>
      <c r="M115" s="167"/>
      <c r="N115" s="168"/>
      <c r="O115" s="168"/>
      <c r="P115" s="168"/>
      <c r="Q115" s="168"/>
      <c r="R115" s="168"/>
      <c r="S115" s="168"/>
      <c r="T115" s="169"/>
      <c r="AT115" s="164" t="s">
        <v>142</v>
      </c>
      <c r="AU115" s="164" t="s">
        <v>84</v>
      </c>
      <c r="AV115" s="14" t="s">
        <v>37</v>
      </c>
      <c r="AW115" s="14" t="s">
        <v>36</v>
      </c>
      <c r="AX115" s="14" t="s">
        <v>75</v>
      </c>
      <c r="AY115" s="164" t="s">
        <v>133</v>
      </c>
    </row>
    <row r="116" spans="1:65" s="13" customFormat="1" ht="22.5">
      <c r="B116" s="154"/>
      <c r="D116" s="155" t="s">
        <v>142</v>
      </c>
      <c r="E116" s="156" t="s">
        <v>3</v>
      </c>
      <c r="F116" s="157" t="s">
        <v>976</v>
      </c>
      <c r="H116" s="158">
        <v>93.3</v>
      </c>
      <c r="I116" s="159"/>
      <c r="L116" s="154"/>
      <c r="M116" s="160"/>
      <c r="N116" s="161"/>
      <c r="O116" s="161"/>
      <c r="P116" s="161"/>
      <c r="Q116" s="161"/>
      <c r="R116" s="161"/>
      <c r="S116" s="161"/>
      <c r="T116" s="162"/>
      <c r="AT116" s="156" t="s">
        <v>142</v>
      </c>
      <c r="AU116" s="156" t="s">
        <v>84</v>
      </c>
      <c r="AV116" s="13" t="s">
        <v>84</v>
      </c>
      <c r="AW116" s="13" t="s">
        <v>36</v>
      </c>
      <c r="AX116" s="13" t="s">
        <v>75</v>
      </c>
      <c r="AY116" s="156" t="s">
        <v>133</v>
      </c>
    </row>
    <row r="117" spans="1:65" s="15" customFormat="1">
      <c r="B117" s="170"/>
      <c r="D117" s="155" t="s">
        <v>142</v>
      </c>
      <c r="E117" s="171" t="s">
        <v>3</v>
      </c>
      <c r="F117" s="172" t="s">
        <v>163</v>
      </c>
      <c r="H117" s="173">
        <v>93.3</v>
      </c>
      <c r="I117" s="174"/>
      <c r="L117" s="170"/>
      <c r="M117" s="175"/>
      <c r="N117" s="176"/>
      <c r="O117" s="176"/>
      <c r="P117" s="176"/>
      <c r="Q117" s="176"/>
      <c r="R117" s="176"/>
      <c r="S117" s="176"/>
      <c r="T117" s="177"/>
      <c r="AT117" s="171" t="s">
        <v>142</v>
      </c>
      <c r="AU117" s="171" t="s">
        <v>84</v>
      </c>
      <c r="AV117" s="15" t="s">
        <v>140</v>
      </c>
      <c r="AW117" s="15" t="s">
        <v>36</v>
      </c>
      <c r="AX117" s="15" t="s">
        <v>37</v>
      </c>
      <c r="AY117" s="171" t="s">
        <v>133</v>
      </c>
    </row>
    <row r="118" spans="1:65" s="2" customFormat="1" ht="24.2" customHeight="1">
      <c r="A118" s="35"/>
      <c r="B118" s="140"/>
      <c r="C118" s="141" t="s">
        <v>172</v>
      </c>
      <c r="D118" s="141" t="s">
        <v>136</v>
      </c>
      <c r="E118" s="142" t="s">
        <v>977</v>
      </c>
      <c r="F118" s="143" t="s">
        <v>978</v>
      </c>
      <c r="G118" s="144" t="s">
        <v>333</v>
      </c>
      <c r="H118" s="145">
        <v>93.3</v>
      </c>
      <c r="I118" s="146"/>
      <c r="J118" s="147">
        <f>ROUND(I118*H118,2)</f>
        <v>0</v>
      </c>
      <c r="K118" s="143" t="s">
        <v>288</v>
      </c>
      <c r="L118" s="36"/>
      <c r="M118" s="148" t="s">
        <v>3</v>
      </c>
      <c r="N118" s="149" t="s">
        <v>46</v>
      </c>
      <c r="O118" s="56"/>
      <c r="P118" s="150">
        <f>O118*H118</f>
        <v>0</v>
      </c>
      <c r="Q118" s="150">
        <v>0</v>
      </c>
      <c r="R118" s="150">
        <f>Q118*H118</f>
        <v>0</v>
      </c>
      <c r="S118" s="150">
        <v>0.93</v>
      </c>
      <c r="T118" s="151">
        <f>S118*H118</f>
        <v>86.769000000000005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2" t="s">
        <v>140</v>
      </c>
      <c r="AT118" s="152" t="s">
        <v>136</v>
      </c>
      <c r="AU118" s="152" t="s">
        <v>84</v>
      </c>
      <c r="AY118" s="20" t="s">
        <v>133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20" t="s">
        <v>37</v>
      </c>
      <c r="BK118" s="153">
        <f>ROUND(I118*H118,2)</f>
        <v>0</v>
      </c>
      <c r="BL118" s="20" t="s">
        <v>140</v>
      </c>
      <c r="BM118" s="152" t="s">
        <v>979</v>
      </c>
    </row>
    <row r="119" spans="1:65" s="2" customFormat="1">
      <c r="A119" s="35"/>
      <c r="B119" s="36"/>
      <c r="C119" s="35"/>
      <c r="D119" s="181" t="s">
        <v>290</v>
      </c>
      <c r="E119" s="35"/>
      <c r="F119" s="182" t="s">
        <v>980</v>
      </c>
      <c r="G119" s="35"/>
      <c r="H119" s="35"/>
      <c r="I119" s="183"/>
      <c r="J119" s="35"/>
      <c r="K119" s="35"/>
      <c r="L119" s="36"/>
      <c r="M119" s="184"/>
      <c r="N119" s="185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20" t="s">
        <v>290</v>
      </c>
      <c r="AU119" s="20" t="s">
        <v>84</v>
      </c>
    </row>
    <row r="120" spans="1:65" s="13" customFormat="1">
      <c r="B120" s="154"/>
      <c r="D120" s="155" t="s">
        <v>142</v>
      </c>
      <c r="E120" s="156" t="s">
        <v>3</v>
      </c>
      <c r="F120" s="157" t="s">
        <v>981</v>
      </c>
      <c r="H120" s="158">
        <v>93.3</v>
      </c>
      <c r="I120" s="159"/>
      <c r="L120" s="154"/>
      <c r="M120" s="160"/>
      <c r="N120" s="161"/>
      <c r="O120" s="161"/>
      <c r="P120" s="161"/>
      <c r="Q120" s="161"/>
      <c r="R120" s="161"/>
      <c r="S120" s="161"/>
      <c r="T120" s="162"/>
      <c r="AT120" s="156" t="s">
        <v>142</v>
      </c>
      <c r="AU120" s="156" t="s">
        <v>84</v>
      </c>
      <c r="AV120" s="13" t="s">
        <v>84</v>
      </c>
      <c r="AW120" s="13" t="s">
        <v>36</v>
      </c>
      <c r="AX120" s="13" t="s">
        <v>37</v>
      </c>
      <c r="AY120" s="156" t="s">
        <v>133</v>
      </c>
    </row>
    <row r="121" spans="1:65" s="2" customFormat="1" ht="24.2" customHeight="1">
      <c r="A121" s="35"/>
      <c r="B121" s="140"/>
      <c r="C121" s="141" t="s">
        <v>134</v>
      </c>
      <c r="D121" s="141" t="s">
        <v>136</v>
      </c>
      <c r="E121" s="142" t="s">
        <v>982</v>
      </c>
      <c r="F121" s="143" t="s">
        <v>983</v>
      </c>
      <c r="G121" s="144" t="s">
        <v>156</v>
      </c>
      <c r="H121" s="145">
        <v>66</v>
      </c>
      <c r="I121" s="146"/>
      <c r="J121" s="147">
        <f>ROUND(I121*H121,2)</f>
        <v>0</v>
      </c>
      <c r="K121" s="143" t="s">
        <v>288</v>
      </c>
      <c r="L121" s="36"/>
      <c r="M121" s="148" t="s">
        <v>3</v>
      </c>
      <c r="N121" s="149" t="s">
        <v>46</v>
      </c>
      <c r="O121" s="56"/>
      <c r="P121" s="150">
        <f>O121*H121</f>
        <v>0</v>
      </c>
      <c r="Q121" s="150">
        <v>0</v>
      </c>
      <c r="R121" s="150">
        <f>Q121*H121</f>
        <v>0</v>
      </c>
      <c r="S121" s="150">
        <v>0.20499999999999999</v>
      </c>
      <c r="T121" s="151">
        <f>S121*H121</f>
        <v>13.53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2" t="s">
        <v>140</v>
      </c>
      <c r="AT121" s="152" t="s">
        <v>136</v>
      </c>
      <c r="AU121" s="152" t="s">
        <v>84</v>
      </c>
      <c r="AY121" s="20" t="s">
        <v>133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20" t="s">
        <v>37</v>
      </c>
      <c r="BK121" s="153">
        <f>ROUND(I121*H121,2)</f>
        <v>0</v>
      </c>
      <c r="BL121" s="20" t="s">
        <v>140</v>
      </c>
      <c r="BM121" s="152" t="s">
        <v>984</v>
      </c>
    </row>
    <row r="122" spans="1:65" s="2" customFormat="1">
      <c r="A122" s="35"/>
      <c r="B122" s="36"/>
      <c r="C122" s="35"/>
      <c r="D122" s="181" t="s">
        <v>290</v>
      </c>
      <c r="E122" s="35"/>
      <c r="F122" s="182" t="s">
        <v>985</v>
      </c>
      <c r="G122" s="35"/>
      <c r="H122" s="35"/>
      <c r="I122" s="183"/>
      <c r="J122" s="35"/>
      <c r="K122" s="35"/>
      <c r="L122" s="36"/>
      <c r="M122" s="184"/>
      <c r="N122" s="185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290</v>
      </c>
      <c r="AU122" s="20" t="s">
        <v>84</v>
      </c>
    </row>
    <row r="123" spans="1:65" s="13" customFormat="1">
      <c r="B123" s="154"/>
      <c r="D123" s="155" t="s">
        <v>142</v>
      </c>
      <c r="E123" s="156" t="s">
        <v>3</v>
      </c>
      <c r="F123" s="157" t="s">
        <v>986</v>
      </c>
      <c r="H123" s="158">
        <v>66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142</v>
      </c>
      <c r="AU123" s="156" t="s">
        <v>84</v>
      </c>
      <c r="AV123" s="13" t="s">
        <v>84</v>
      </c>
      <c r="AW123" s="13" t="s">
        <v>36</v>
      </c>
      <c r="AX123" s="13" t="s">
        <v>75</v>
      </c>
      <c r="AY123" s="156" t="s">
        <v>133</v>
      </c>
    </row>
    <row r="124" spans="1:65" s="2" customFormat="1" ht="49.15" customHeight="1">
      <c r="A124" s="35"/>
      <c r="B124" s="140"/>
      <c r="C124" s="141" t="s">
        <v>179</v>
      </c>
      <c r="D124" s="141" t="s">
        <v>136</v>
      </c>
      <c r="E124" s="142" t="s">
        <v>412</v>
      </c>
      <c r="F124" s="143" t="s">
        <v>413</v>
      </c>
      <c r="G124" s="144" t="s">
        <v>156</v>
      </c>
      <c r="H124" s="145">
        <v>88.8</v>
      </c>
      <c r="I124" s="146"/>
      <c r="J124" s="147">
        <f>ROUND(I124*H124,2)</f>
        <v>0</v>
      </c>
      <c r="K124" s="143" t="s">
        <v>288</v>
      </c>
      <c r="L124" s="36"/>
      <c r="M124" s="148" t="s">
        <v>3</v>
      </c>
      <c r="N124" s="149" t="s">
        <v>46</v>
      </c>
      <c r="O124" s="56"/>
      <c r="P124" s="150">
        <f>O124*H124</f>
        <v>0</v>
      </c>
      <c r="Q124" s="150">
        <v>8.6800000000000002E-3</v>
      </c>
      <c r="R124" s="150">
        <f>Q124*H124</f>
        <v>0.77078400000000002</v>
      </c>
      <c r="S124" s="150">
        <v>0</v>
      </c>
      <c r="T124" s="15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2" t="s">
        <v>140</v>
      </c>
      <c r="AT124" s="152" t="s">
        <v>136</v>
      </c>
      <c r="AU124" s="152" t="s">
        <v>84</v>
      </c>
      <c r="AY124" s="20" t="s">
        <v>133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20" t="s">
        <v>37</v>
      </c>
      <c r="BK124" s="153">
        <f>ROUND(I124*H124,2)</f>
        <v>0</v>
      </c>
      <c r="BL124" s="20" t="s">
        <v>140</v>
      </c>
      <c r="BM124" s="152" t="s">
        <v>987</v>
      </c>
    </row>
    <row r="125" spans="1:65" s="2" customFormat="1">
      <c r="A125" s="35"/>
      <c r="B125" s="36"/>
      <c r="C125" s="35"/>
      <c r="D125" s="181" t="s">
        <v>290</v>
      </c>
      <c r="E125" s="35"/>
      <c r="F125" s="182" t="s">
        <v>415</v>
      </c>
      <c r="G125" s="35"/>
      <c r="H125" s="35"/>
      <c r="I125" s="183"/>
      <c r="J125" s="35"/>
      <c r="K125" s="35"/>
      <c r="L125" s="36"/>
      <c r="M125" s="184"/>
      <c r="N125" s="185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290</v>
      </c>
      <c r="AU125" s="20" t="s">
        <v>84</v>
      </c>
    </row>
    <row r="126" spans="1:65" s="13" customFormat="1">
      <c r="B126" s="154"/>
      <c r="D126" s="155" t="s">
        <v>142</v>
      </c>
      <c r="E126" s="156" t="s">
        <v>3</v>
      </c>
      <c r="F126" s="157" t="s">
        <v>988</v>
      </c>
      <c r="H126" s="158">
        <v>88.8</v>
      </c>
      <c r="I126" s="159"/>
      <c r="L126" s="154"/>
      <c r="M126" s="160"/>
      <c r="N126" s="161"/>
      <c r="O126" s="161"/>
      <c r="P126" s="161"/>
      <c r="Q126" s="161"/>
      <c r="R126" s="161"/>
      <c r="S126" s="161"/>
      <c r="T126" s="162"/>
      <c r="AT126" s="156" t="s">
        <v>142</v>
      </c>
      <c r="AU126" s="156" t="s">
        <v>84</v>
      </c>
      <c r="AV126" s="13" t="s">
        <v>84</v>
      </c>
      <c r="AW126" s="13" t="s">
        <v>36</v>
      </c>
      <c r="AX126" s="13" t="s">
        <v>75</v>
      </c>
      <c r="AY126" s="156" t="s">
        <v>133</v>
      </c>
    </row>
    <row r="127" spans="1:65" s="15" customFormat="1">
      <c r="B127" s="170"/>
      <c r="D127" s="155" t="s">
        <v>142</v>
      </c>
      <c r="E127" s="171" t="s">
        <v>3</v>
      </c>
      <c r="F127" s="172" t="s">
        <v>163</v>
      </c>
      <c r="H127" s="173">
        <v>88.8</v>
      </c>
      <c r="I127" s="174"/>
      <c r="L127" s="170"/>
      <c r="M127" s="175"/>
      <c r="N127" s="176"/>
      <c r="O127" s="176"/>
      <c r="P127" s="176"/>
      <c r="Q127" s="176"/>
      <c r="R127" s="176"/>
      <c r="S127" s="176"/>
      <c r="T127" s="177"/>
      <c r="AT127" s="171" t="s">
        <v>142</v>
      </c>
      <c r="AU127" s="171" t="s">
        <v>84</v>
      </c>
      <c r="AV127" s="15" t="s">
        <v>140</v>
      </c>
      <c r="AW127" s="15" t="s">
        <v>36</v>
      </c>
      <c r="AX127" s="15" t="s">
        <v>37</v>
      </c>
      <c r="AY127" s="171" t="s">
        <v>133</v>
      </c>
    </row>
    <row r="128" spans="1:65" s="2" customFormat="1" ht="49.15" customHeight="1">
      <c r="A128" s="35"/>
      <c r="B128" s="140"/>
      <c r="C128" s="141" t="s">
        <v>186</v>
      </c>
      <c r="D128" s="141" t="s">
        <v>136</v>
      </c>
      <c r="E128" s="142" t="s">
        <v>417</v>
      </c>
      <c r="F128" s="143" t="s">
        <v>418</v>
      </c>
      <c r="G128" s="144" t="s">
        <v>156</v>
      </c>
      <c r="H128" s="145">
        <v>219.6</v>
      </c>
      <c r="I128" s="146"/>
      <c r="J128" s="147">
        <f>ROUND(I128*H128,2)</f>
        <v>0</v>
      </c>
      <c r="K128" s="143" t="s">
        <v>288</v>
      </c>
      <c r="L128" s="36"/>
      <c r="M128" s="148" t="s">
        <v>3</v>
      </c>
      <c r="N128" s="149" t="s">
        <v>46</v>
      </c>
      <c r="O128" s="56"/>
      <c r="P128" s="150">
        <f>O128*H128</f>
        <v>0</v>
      </c>
      <c r="Q128" s="150">
        <v>3.6900000000000002E-2</v>
      </c>
      <c r="R128" s="150">
        <f>Q128*H128</f>
        <v>8.1032399999999996</v>
      </c>
      <c r="S128" s="150">
        <v>0</v>
      </c>
      <c r="T128" s="15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2" t="s">
        <v>140</v>
      </c>
      <c r="AT128" s="152" t="s">
        <v>136</v>
      </c>
      <c r="AU128" s="152" t="s">
        <v>84</v>
      </c>
      <c r="AY128" s="20" t="s">
        <v>133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20" t="s">
        <v>37</v>
      </c>
      <c r="BK128" s="153">
        <f>ROUND(I128*H128,2)</f>
        <v>0</v>
      </c>
      <c r="BL128" s="20" t="s">
        <v>140</v>
      </c>
      <c r="BM128" s="152" t="s">
        <v>989</v>
      </c>
    </row>
    <row r="129" spans="1:65" s="2" customFormat="1">
      <c r="A129" s="35"/>
      <c r="B129" s="36"/>
      <c r="C129" s="35"/>
      <c r="D129" s="181" t="s">
        <v>290</v>
      </c>
      <c r="E129" s="35"/>
      <c r="F129" s="182" t="s">
        <v>420</v>
      </c>
      <c r="G129" s="35"/>
      <c r="H129" s="35"/>
      <c r="I129" s="183"/>
      <c r="J129" s="35"/>
      <c r="K129" s="35"/>
      <c r="L129" s="36"/>
      <c r="M129" s="184"/>
      <c r="N129" s="185"/>
      <c r="O129" s="56"/>
      <c r="P129" s="56"/>
      <c r="Q129" s="56"/>
      <c r="R129" s="56"/>
      <c r="S129" s="56"/>
      <c r="T129" s="5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20" t="s">
        <v>290</v>
      </c>
      <c r="AU129" s="20" t="s">
        <v>84</v>
      </c>
    </row>
    <row r="130" spans="1:65" s="13" customFormat="1">
      <c r="B130" s="154"/>
      <c r="D130" s="155" t="s">
        <v>142</v>
      </c>
      <c r="E130" s="156" t="s">
        <v>3</v>
      </c>
      <c r="F130" s="157" t="s">
        <v>990</v>
      </c>
      <c r="H130" s="158">
        <v>219.6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142</v>
      </c>
      <c r="AU130" s="156" t="s">
        <v>84</v>
      </c>
      <c r="AV130" s="13" t="s">
        <v>84</v>
      </c>
      <c r="AW130" s="13" t="s">
        <v>36</v>
      </c>
      <c r="AX130" s="13" t="s">
        <v>37</v>
      </c>
      <c r="AY130" s="156" t="s">
        <v>133</v>
      </c>
    </row>
    <row r="131" spans="1:65" s="2" customFormat="1" ht="21.75" customHeight="1">
      <c r="A131" s="35"/>
      <c r="B131" s="140"/>
      <c r="C131" s="141" t="s">
        <v>9</v>
      </c>
      <c r="D131" s="141" t="s">
        <v>136</v>
      </c>
      <c r="E131" s="142" t="s">
        <v>422</v>
      </c>
      <c r="F131" s="143" t="s">
        <v>423</v>
      </c>
      <c r="G131" s="144" t="s">
        <v>156</v>
      </c>
      <c r="H131" s="145">
        <v>366</v>
      </c>
      <c r="I131" s="146"/>
      <c r="J131" s="147">
        <f>ROUND(I131*H131,2)</f>
        <v>0</v>
      </c>
      <c r="K131" s="143" t="s">
        <v>288</v>
      </c>
      <c r="L131" s="36"/>
      <c r="M131" s="148" t="s">
        <v>3</v>
      </c>
      <c r="N131" s="149" t="s">
        <v>46</v>
      </c>
      <c r="O131" s="56"/>
      <c r="P131" s="150">
        <f>O131*H131</f>
        <v>0</v>
      </c>
      <c r="Q131" s="150">
        <v>6.9999999999999994E-5</v>
      </c>
      <c r="R131" s="150">
        <f>Q131*H131</f>
        <v>2.5619999999999997E-2</v>
      </c>
      <c r="S131" s="150">
        <v>0</v>
      </c>
      <c r="T131" s="15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2" t="s">
        <v>140</v>
      </c>
      <c r="AT131" s="152" t="s">
        <v>136</v>
      </c>
      <c r="AU131" s="152" t="s">
        <v>84</v>
      </c>
      <c r="AY131" s="20" t="s">
        <v>133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20" t="s">
        <v>37</v>
      </c>
      <c r="BK131" s="153">
        <f>ROUND(I131*H131,2)</f>
        <v>0</v>
      </c>
      <c r="BL131" s="20" t="s">
        <v>140</v>
      </c>
      <c r="BM131" s="152" t="s">
        <v>991</v>
      </c>
    </row>
    <row r="132" spans="1:65" s="2" customFormat="1">
      <c r="A132" s="35"/>
      <c r="B132" s="36"/>
      <c r="C132" s="35"/>
      <c r="D132" s="181" t="s">
        <v>290</v>
      </c>
      <c r="E132" s="35"/>
      <c r="F132" s="182" t="s">
        <v>425</v>
      </c>
      <c r="G132" s="35"/>
      <c r="H132" s="35"/>
      <c r="I132" s="183"/>
      <c r="J132" s="35"/>
      <c r="K132" s="35"/>
      <c r="L132" s="36"/>
      <c r="M132" s="184"/>
      <c r="N132" s="185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290</v>
      </c>
      <c r="AU132" s="20" t="s">
        <v>84</v>
      </c>
    </row>
    <row r="133" spans="1:65" s="13" customFormat="1">
      <c r="B133" s="154"/>
      <c r="D133" s="155" t="s">
        <v>142</v>
      </c>
      <c r="E133" s="156" t="s">
        <v>3</v>
      </c>
      <c r="F133" s="157" t="s">
        <v>992</v>
      </c>
      <c r="H133" s="158">
        <v>366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142</v>
      </c>
      <c r="AU133" s="156" t="s">
        <v>84</v>
      </c>
      <c r="AV133" s="13" t="s">
        <v>84</v>
      </c>
      <c r="AW133" s="13" t="s">
        <v>36</v>
      </c>
      <c r="AX133" s="13" t="s">
        <v>75</v>
      </c>
      <c r="AY133" s="156" t="s">
        <v>133</v>
      </c>
    </row>
    <row r="134" spans="1:65" s="15" customFormat="1">
      <c r="B134" s="170"/>
      <c r="D134" s="155" t="s">
        <v>142</v>
      </c>
      <c r="E134" s="171" t="s">
        <v>3</v>
      </c>
      <c r="F134" s="172" t="s">
        <v>163</v>
      </c>
      <c r="H134" s="173">
        <v>366</v>
      </c>
      <c r="I134" s="174"/>
      <c r="L134" s="170"/>
      <c r="M134" s="175"/>
      <c r="N134" s="176"/>
      <c r="O134" s="176"/>
      <c r="P134" s="176"/>
      <c r="Q134" s="176"/>
      <c r="R134" s="176"/>
      <c r="S134" s="176"/>
      <c r="T134" s="177"/>
      <c r="AT134" s="171" t="s">
        <v>142</v>
      </c>
      <c r="AU134" s="171" t="s">
        <v>84</v>
      </c>
      <c r="AV134" s="15" t="s">
        <v>140</v>
      </c>
      <c r="AW134" s="15" t="s">
        <v>36</v>
      </c>
      <c r="AX134" s="15" t="s">
        <v>37</v>
      </c>
      <c r="AY134" s="171" t="s">
        <v>133</v>
      </c>
    </row>
    <row r="135" spans="1:65" s="2" customFormat="1" ht="16.5" customHeight="1">
      <c r="A135" s="35"/>
      <c r="B135" s="140"/>
      <c r="C135" s="141" t="s">
        <v>193</v>
      </c>
      <c r="D135" s="141" t="s">
        <v>136</v>
      </c>
      <c r="E135" s="142" t="s">
        <v>427</v>
      </c>
      <c r="F135" s="143" t="s">
        <v>428</v>
      </c>
      <c r="G135" s="144" t="s">
        <v>156</v>
      </c>
      <c r="H135" s="145">
        <v>366</v>
      </c>
      <c r="I135" s="146"/>
      <c r="J135" s="147">
        <f>ROUND(I135*H135,2)</f>
        <v>0</v>
      </c>
      <c r="K135" s="143" t="s">
        <v>3</v>
      </c>
      <c r="L135" s="36"/>
      <c r="M135" s="148" t="s">
        <v>3</v>
      </c>
      <c r="N135" s="149" t="s">
        <v>46</v>
      </c>
      <c r="O135" s="56"/>
      <c r="P135" s="150">
        <f>O135*H135</f>
        <v>0</v>
      </c>
      <c r="Q135" s="150">
        <v>7.9200000000000007E-2</v>
      </c>
      <c r="R135" s="150">
        <f>Q135*H135</f>
        <v>28.987200000000001</v>
      </c>
      <c r="S135" s="150">
        <v>0</v>
      </c>
      <c r="T135" s="15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2" t="s">
        <v>140</v>
      </c>
      <c r="AT135" s="152" t="s">
        <v>136</v>
      </c>
      <c r="AU135" s="152" t="s">
        <v>84</v>
      </c>
      <c r="AY135" s="20" t="s">
        <v>133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20" t="s">
        <v>37</v>
      </c>
      <c r="BK135" s="153">
        <f>ROUND(I135*H135,2)</f>
        <v>0</v>
      </c>
      <c r="BL135" s="20" t="s">
        <v>140</v>
      </c>
      <c r="BM135" s="152" t="s">
        <v>993</v>
      </c>
    </row>
    <row r="136" spans="1:65" s="13" customFormat="1">
      <c r="B136" s="154"/>
      <c r="D136" s="155" t="s">
        <v>142</v>
      </c>
      <c r="E136" s="156" t="s">
        <v>3</v>
      </c>
      <c r="F136" s="157" t="s">
        <v>994</v>
      </c>
      <c r="H136" s="158">
        <v>366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142</v>
      </c>
      <c r="AU136" s="156" t="s">
        <v>84</v>
      </c>
      <c r="AV136" s="13" t="s">
        <v>84</v>
      </c>
      <c r="AW136" s="13" t="s">
        <v>36</v>
      </c>
      <c r="AX136" s="13" t="s">
        <v>37</v>
      </c>
      <c r="AY136" s="156" t="s">
        <v>133</v>
      </c>
    </row>
    <row r="137" spans="1:65" s="2" customFormat="1" ht="16.5" customHeight="1">
      <c r="A137" s="35"/>
      <c r="B137" s="140"/>
      <c r="C137" s="141" t="s">
        <v>197</v>
      </c>
      <c r="D137" s="141" t="s">
        <v>136</v>
      </c>
      <c r="E137" s="142" t="s">
        <v>995</v>
      </c>
      <c r="F137" s="143" t="s">
        <v>996</v>
      </c>
      <c r="G137" s="144" t="s">
        <v>333</v>
      </c>
      <c r="H137" s="145">
        <v>30.12</v>
      </c>
      <c r="I137" s="146"/>
      <c r="J137" s="147">
        <f>ROUND(I137*H137,2)</f>
        <v>0</v>
      </c>
      <c r="K137" s="143" t="s">
        <v>288</v>
      </c>
      <c r="L137" s="36"/>
      <c r="M137" s="148" t="s">
        <v>3</v>
      </c>
      <c r="N137" s="149" t="s">
        <v>46</v>
      </c>
      <c r="O137" s="56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2" t="s">
        <v>140</v>
      </c>
      <c r="AT137" s="152" t="s">
        <v>136</v>
      </c>
      <c r="AU137" s="152" t="s">
        <v>84</v>
      </c>
      <c r="AY137" s="20" t="s">
        <v>133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20" t="s">
        <v>37</v>
      </c>
      <c r="BK137" s="153">
        <f>ROUND(I137*H137,2)</f>
        <v>0</v>
      </c>
      <c r="BL137" s="20" t="s">
        <v>140</v>
      </c>
      <c r="BM137" s="152" t="s">
        <v>997</v>
      </c>
    </row>
    <row r="138" spans="1:65" s="2" customFormat="1">
      <c r="A138" s="35"/>
      <c r="B138" s="36"/>
      <c r="C138" s="35"/>
      <c r="D138" s="181" t="s">
        <v>290</v>
      </c>
      <c r="E138" s="35"/>
      <c r="F138" s="182" t="s">
        <v>998</v>
      </c>
      <c r="G138" s="35"/>
      <c r="H138" s="35"/>
      <c r="I138" s="183"/>
      <c r="J138" s="35"/>
      <c r="K138" s="35"/>
      <c r="L138" s="36"/>
      <c r="M138" s="184"/>
      <c r="N138" s="185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20" t="s">
        <v>290</v>
      </c>
      <c r="AU138" s="20" t="s">
        <v>84</v>
      </c>
    </row>
    <row r="139" spans="1:65" s="13" customFormat="1">
      <c r="B139" s="154"/>
      <c r="D139" s="155" t="s">
        <v>142</v>
      </c>
      <c r="E139" s="156" t="s">
        <v>3</v>
      </c>
      <c r="F139" s="157" t="s">
        <v>999</v>
      </c>
      <c r="H139" s="158">
        <v>30.12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142</v>
      </c>
      <c r="AU139" s="156" t="s">
        <v>84</v>
      </c>
      <c r="AV139" s="13" t="s">
        <v>84</v>
      </c>
      <c r="AW139" s="13" t="s">
        <v>36</v>
      </c>
      <c r="AX139" s="13" t="s">
        <v>75</v>
      </c>
      <c r="AY139" s="156" t="s">
        <v>133</v>
      </c>
    </row>
    <row r="140" spans="1:65" s="2" customFormat="1" ht="24.2" customHeight="1">
      <c r="A140" s="35"/>
      <c r="B140" s="140"/>
      <c r="C140" s="141" t="s">
        <v>203</v>
      </c>
      <c r="D140" s="141" t="s">
        <v>136</v>
      </c>
      <c r="E140" s="142" t="s">
        <v>431</v>
      </c>
      <c r="F140" s="143" t="s">
        <v>432</v>
      </c>
      <c r="G140" s="144" t="s">
        <v>295</v>
      </c>
      <c r="H140" s="145">
        <v>1380.4</v>
      </c>
      <c r="I140" s="146"/>
      <c r="J140" s="147">
        <f>ROUND(I140*H140,2)</f>
        <v>0</v>
      </c>
      <c r="K140" s="143" t="s">
        <v>288</v>
      </c>
      <c r="L140" s="36"/>
      <c r="M140" s="148" t="s">
        <v>3</v>
      </c>
      <c r="N140" s="149" t="s">
        <v>46</v>
      </c>
      <c r="O140" s="56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140</v>
      </c>
      <c r="AT140" s="152" t="s">
        <v>136</v>
      </c>
      <c r="AU140" s="152" t="s">
        <v>84</v>
      </c>
      <c r="AY140" s="20" t="s">
        <v>133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37</v>
      </c>
      <c r="BK140" s="153">
        <f>ROUND(I140*H140,2)</f>
        <v>0</v>
      </c>
      <c r="BL140" s="20" t="s">
        <v>140</v>
      </c>
      <c r="BM140" s="152" t="s">
        <v>1000</v>
      </c>
    </row>
    <row r="141" spans="1:65" s="2" customFormat="1">
      <c r="A141" s="35"/>
      <c r="B141" s="36"/>
      <c r="C141" s="35"/>
      <c r="D141" s="181" t="s">
        <v>290</v>
      </c>
      <c r="E141" s="35"/>
      <c r="F141" s="182" t="s">
        <v>434</v>
      </c>
      <c r="G141" s="35"/>
      <c r="H141" s="35"/>
      <c r="I141" s="183"/>
      <c r="J141" s="35"/>
      <c r="K141" s="35"/>
      <c r="L141" s="36"/>
      <c r="M141" s="184"/>
      <c r="N141" s="185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290</v>
      </c>
      <c r="AU141" s="20" t="s">
        <v>84</v>
      </c>
    </row>
    <row r="142" spans="1:65" s="13" customFormat="1">
      <c r="B142" s="154"/>
      <c r="D142" s="155" t="s">
        <v>142</v>
      </c>
      <c r="E142" s="156" t="s">
        <v>3</v>
      </c>
      <c r="F142" s="157" t="s">
        <v>1001</v>
      </c>
      <c r="H142" s="158">
        <v>1380.4</v>
      </c>
      <c r="I142" s="159"/>
      <c r="L142" s="154"/>
      <c r="M142" s="160"/>
      <c r="N142" s="161"/>
      <c r="O142" s="161"/>
      <c r="P142" s="161"/>
      <c r="Q142" s="161"/>
      <c r="R142" s="161"/>
      <c r="S142" s="161"/>
      <c r="T142" s="162"/>
      <c r="AT142" s="156" t="s">
        <v>142</v>
      </c>
      <c r="AU142" s="156" t="s">
        <v>84</v>
      </c>
      <c r="AV142" s="13" t="s">
        <v>84</v>
      </c>
      <c r="AW142" s="13" t="s">
        <v>36</v>
      </c>
      <c r="AX142" s="13" t="s">
        <v>75</v>
      </c>
      <c r="AY142" s="156" t="s">
        <v>133</v>
      </c>
    </row>
    <row r="143" spans="1:65" s="2" customFormat="1" ht="37.9" customHeight="1">
      <c r="A143" s="35"/>
      <c r="B143" s="140"/>
      <c r="C143" s="141" t="s">
        <v>208</v>
      </c>
      <c r="D143" s="141" t="s">
        <v>136</v>
      </c>
      <c r="E143" s="142" t="s">
        <v>436</v>
      </c>
      <c r="F143" s="143" t="s">
        <v>437</v>
      </c>
      <c r="G143" s="144" t="s">
        <v>295</v>
      </c>
      <c r="H143" s="145">
        <v>1242.394</v>
      </c>
      <c r="I143" s="146"/>
      <c r="J143" s="147">
        <f>ROUND(I143*H143,2)</f>
        <v>0</v>
      </c>
      <c r="K143" s="143" t="s">
        <v>288</v>
      </c>
      <c r="L143" s="36"/>
      <c r="M143" s="148" t="s">
        <v>3</v>
      </c>
      <c r="N143" s="149" t="s">
        <v>46</v>
      </c>
      <c r="O143" s="56"/>
      <c r="P143" s="150">
        <f>O143*H143</f>
        <v>0</v>
      </c>
      <c r="Q143" s="150">
        <v>0</v>
      </c>
      <c r="R143" s="150">
        <f>Q143*H143</f>
        <v>0</v>
      </c>
      <c r="S143" s="150">
        <v>0</v>
      </c>
      <c r="T143" s="15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2" t="s">
        <v>140</v>
      </c>
      <c r="AT143" s="152" t="s">
        <v>136</v>
      </c>
      <c r="AU143" s="152" t="s">
        <v>84</v>
      </c>
      <c r="AY143" s="20" t="s">
        <v>133</v>
      </c>
      <c r="BE143" s="153">
        <f>IF(N143="základní",J143,0)</f>
        <v>0</v>
      </c>
      <c r="BF143" s="153">
        <f>IF(N143="snížená",J143,0)</f>
        <v>0</v>
      </c>
      <c r="BG143" s="153">
        <f>IF(N143="zákl. přenesená",J143,0)</f>
        <v>0</v>
      </c>
      <c r="BH143" s="153">
        <f>IF(N143="sníž. přenesená",J143,0)</f>
        <v>0</v>
      </c>
      <c r="BI143" s="153">
        <f>IF(N143="nulová",J143,0)</f>
        <v>0</v>
      </c>
      <c r="BJ143" s="20" t="s">
        <v>37</v>
      </c>
      <c r="BK143" s="153">
        <f>ROUND(I143*H143,2)</f>
        <v>0</v>
      </c>
      <c r="BL143" s="20" t="s">
        <v>140</v>
      </c>
      <c r="BM143" s="152" t="s">
        <v>1002</v>
      </c>
    </row>
    <row r="144" spans="1:65" s="2" customFormat="1">
      <c r="A144" s="35"/>
      <c r="B144" s="36"/>
      <c r="C144" s="35"/>
      <c r="D144" s="181" t="s">
        <v>290</v>
      </c>
      <c r="E144" s="35"/>
      <c r="F144" s="182" t="s">
        <v>439</v>
      </c>
      <c r="G144" s="35"/>
      <c r="H144" s="35"/>
      <c r="I144" s="183"/>
      <c r="J144" s="35"/>
      <c r="K144" s="35"/>
      <c r="L144" s="36"/>
      <c r="M144" s="184"/>
      <c r="N144" s="185"/>
      <c r="O144" s="56"/>
      <c r="P144" s="56"/>
      <c r="Q144" s="56"/>
      <c r="R144" s="56"/>
      <c r="S144" s="56"/>
      <c r="T144" s="5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20" t="s">
        <v>290</v>
      </c>
      <c r="AU144" s="20" t="s">
        <v>84</v>
      </c>
    </row>
    <row r="145" spans="1:65" s="13" customFormat="1">
      <c r="B145" s="154"/>
      <c r="D145" s="155" t="s">
        <v>142</v>
      </c>
      <c r="E145" s="156" t="s">
        <v>3</v>
      </c>
      <c r="F145" s="157" t="s">
        <v>1003</v>
      </c>
      <c r="H145" s="158">
        <v>1242.394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142</v>
      </c>
      <c r="AU145" s="156" t="s">
        <v>84</v>
      </c>
      <c r="AV145" s="13" t="s">
        <v>84</v>
      </c>
      <c r="AW145" s="13" t="s">
        <v>36</v>
      </c>
      <c r="AX145" s="13" t="s">
        <v>75</v>
      </c>
      <c r="AY145" s="156" t="s">
        <v>133</v>
      </c>
    </row>
    <row r="146" spans="1:65" s="2" customFormat="1" ht="37.9" customHeight="1">
      <c r="A146" s="35"/>
      <c r="B146" s="140"/>
      <c r="C146" s="141" t="s">
        <v>212</v>
      </c>
      <c r="D146" s="141" t="s">
        <v>136</v>
      </c>
      <c r="E146" s="142" t="s">
        <v>441</v>
      </c>
      <c r="F146" s="143" t="s">
        <v>442</v>
      </c>
      <c r="G146" s="144" t="s">
        <v>295</v>
      </c>
      <c r="H146" s="145">
        <v>138.04</v>
      </c>
      <c r="I146" s="146"/>
      <c r="J146" s="147">
        <f>ROUND(I146*H146,2)</f>
        <v>0</v>
      </c>
      <c r="K146" s="143" t="s">
        <v>288</v>
      </c>
      <c r="L146" s="36"/>
      <c r="M146" s="148" t="s">
        <v>3</v>
      </c>
      <c r="N146" s="149" t="s">
        <v>46</v>
      </c>
      <c r="O146" s="56"/>
      <c r="P146" s="150">
        <f>O146*H146</f>
        <v>0</v>
      </c>
      <c r="Q146" s="150">
        <v>0</v>
      </c>
      <c r="R146" s="150">
        <f>Q146*H146</f>
        <v>0</v>
      </c>
      <c r="S146" s="150">
        <v>0</v>
      </c>
      <c r="T146" s="15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2" t="s">
        <v>140</v>
      </c>
      <c r="AT146" s="152" t="s">
        <v>136</v>
      </c>
      <c r="AU146" s="152" t="s">
        <v>84</v>
      </c>
      <c r="AY146" s="20" t="s">
        <v>133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20" t="s">
        <v>37</v>
      </c>
      <c r="BK146" s="153">
        <f>ROUND(I146*H146,2)</f>
        <v>0</v>
      </c>
      <c r="BL146" s="20" t="s">
        <v>140</v>
      </c>
      <c r="BM146" s="152" t="s">
        <v>1004</v>
      </c>
    </row>
    <row r="147" spans="1:65" s="2" customFormat="1">
      <c r="A147" s="35"/>
      <c r="B147" s="36"/>
      <c r="C147" s="35"/>
      <c r="D147" s="181" t="s">
        <v>290</v>
      </c>
      <c r="E147" s="35"/>
      <c r="F147" s="182" t="s">
        <v>444</v>
      </c>
      <c r="G147" s="35"/>
      <c r="H147" s="35"/>
      <c r="I147" s="183"/>
      <c r="J147" s="35"/>
      <c r="K147" s="35"/>
      <c r="L147" s="36"/>
      <c r="M147" s="184"/>
      <c r="N147" s="185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290</v>
      </c>
      <c r="AU147" s="20" t="s">
        <v>84</v>
      </c>
    </row>
    <row r="148" spans="1:65" s="13" customFormat="1">
      <c r="B148" s="154"/>
      <c r="D148" s="155" t="s">
        <v>142</v>
      </c>
      <c r="E148" s="156" t="s">
        <v>3</v>
      </c>
      <c r="F148" s="157" t="s">
        <v>1005</v>
      </c>
      <c r="H148" s="158">
        <v>138.04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142</v>
      </c>
      <c r="AU148" s="156" t="s">
        <v>84</v>
      </c>
      <c r="AV148" s="13" t="s">
        <v>84</v>
      </c>
      <c r="AW148" s="13" t="s">
        <v>36</v>
      </c>
      <c r="AX148" s="13" t="s">
        <v>37</v>
      </c>
      <c r="AY148" s="156" t="s">
        <v>133</v>
      </c>
    </row>
    <row r="149" spans="1:65" s="2" customFormat="1" ht="24.2" customHeight="1">
      <c r="A149" s="35"/>
      <c r="B149" s="140"/>
      <c r="C149" s="141" t="s">
        <v>216</v>
      </c>
      <c r="D149" s="141" t="s">
        <v>136</v>
      </c>
      <c r="E149" s="142" t="s">
        <v>1006</v>
      </c>
      <c r="F149" s="143" t="s">
        <v>1007</v>
      </c>
      <c r="G149" s="144" t="s">
        <v>333</v>
      </c>
      <c r="H149" s="145">
        <v>1350.2439999999999</v>
      </c>
      <c r="I149" s="146"/>
      <c r="J149" s="147">
        <f>ROUND(I149*H149,2)</f>
        <v>0</v>
      </c>
      <c r="K149" s="143" t="s">
        <v>288</v>
      </c>
      <c r="L149" s="36"/>
      <c r="M149" s="148" t="s">
        <v>3</v>
      </c>
      <c r="N149" s="149" t="s">
        <v>46</v>
      </c>
      <c r="O149" s="56"/>
      <c r="P149" s="150">
        <f>O149*H149</f>
        <v>0</v>
      </c>
      <c r="Q149" s="150">
        <v>8.4999999999999995E-4</v>
      </c>
      <c r="R149" s="150">
        <f>Q149*H149</f>
        <v>1.1477073999999998</v>
      </c>
      <c r="S149" s="150">
        <v>0</v>
      </c>
      <c r="T149" s="15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2" t="s">
        <v>140</v>
      </c>
      <c r="AT149" s="152" t="s">
        <v>136</v>
      </c>
      <c r="AU149" s="152" t="s">
        <v>84</v>
      </c>
      <c r="AY149" s="20" t="s">
        <v>133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20" t="s">
        <v>37</v>
      </c>
      <c r="BK149" s="153">
        <f>ROUND(I149*H149,2)</f>
        <v>0</v>
      </c>
      <c r="BL149" s="20" t="s">
        <v>140</v>
      </c>
      <c r="BM149" s="152" t="s">
        <v>1008</v>
      </c>
    </row>
    <row r="150" spans="1:65" s="2" customFormat="1">
      <c r="A150" s="35"/>
      <c r="B150" s="36"/>
      <c r="C150" s="35"/>
      <c r="D150" s="181" t="s">
        <v>290</v>
      </c>
      <c r="E150" s="35"/>
      <c r="F150" s="182" t="s">
        <v>1009</v>
      </c>
      <c r="G150" s="35"/>
      <c r="H150" s="35"/>
      <c r="I150" s="183"/>
      <c r="J150" s="35"/>
      <c r="K150" s="35"/>
      <c r="L150" s="36"/>
      <c r="M150" s="184"/>
      <c r="N150" s="185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290</v>
      </c>
      <c r="AU150" s="20" t="s">
        <v>84</v>
      </c>
    </row>
    <row r="151" spans="1:65" s="14" customFormat="1">
      <c r="B151" s="163"/>
      <c r="D151" s="155" t="s">
        <v>142</v>
      </c>
      <c r="E151" s="164" t="s">
        <v>3</v>
      </c>
      <c r="F151" s="165" t="s">
        <v>1010</v>
      </c>
      <c r="H151" s="164" t="s">
        <v>3</v>
      </c>
      <c r="I151" s="166"/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142</v>
      </c>
      <c r="AU151" s="164" t="s">
        <v>84</v>
      </c>
      <c r="AV151" s="14" t="s">
        <v>37</v>
      </c>
      <c r="AW151" s="14" t="s">
        <v>36</v>
      </c>
      <c r="AX151" s="14" t="s">
        <v>75</v>
      </c>
      <c r="AY151" s="164" t="s">
        <v>133</v>
      </c>
    </row>
    <row r="152" spans="1:65" s="14" customFormat="1">
      <c r="B152" s="163"/>
      <c r="D152" s="155" t="s">
        <v>142</v>
      </c>
      <c r="E152" s="164" t="s">
        <v>3</v>
      </c>
      <c r="F152" s="165" t="s">
        <v>1011</v>
      </c>
      <c r="H152" s="164" t="s">
        <v>3</v>
      </c>
      <c r="I152" s="166"/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142</v>
      </c>
      <c r="AU152" s="164" t="s">
        <v>84</v>
      </c>
      <c r="AV152" s="14" t="s">
        <v>37</v>
      </c>
      <c r="AW152" s="14" t="s">
        <v>36</v>
      </c>
      <c r="AX152" s="14" t="s">
        <v>75</v>
      </c>
      <c r="AY152" s="164" t="s">
        <v>133</v>
      </c>
    </row>
    <row r="153" spans="1:65" s="13" customFormat="1">
      <c r="B153" s="154"/>
      <c r="D153" s="155" t="s">
        <v>142</v>
      </c>
      <c r="E153" s="156" t="s">
        <v>3</v>
      </c>
      <c r="F153" s="157" t="s">
        <v>1012</v>
      </c>
      <c r="H153" s="158">
        <v>29.873999999999999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142</v>
      </c>
      <c r="AU153" s="156" t="s">
        <v>84</v>
      </c>
      <c r="AV153" s="13" t="s">
        <v>84</v>
      </c>
      <c r="AW153" s="13" t="s">
        <v>36</v>
      </c>
      <c r="AX153" s="13" t="s">
        <v>75</v>
      </c>
      <c r="AY153" s="156" t="s">
        <v>133</v>
      </c>
    </row>
    <row r="154" spans="1:65" s="14" customFormat="1">
      <c r="B154" s="163"/>
      <c r="D154" s="155" t="s">
        <v>142</v>
      </c>
      <c r="E154" s="164" t="s">
        <v>3</v>
      </c>
      <c r="F154" s="165" t="s">
        <v>1013</v>
      </c>
      <c r="H154" s="164" t="s">
        <v>3</v>
      </c>
      <c r="I154" s="166"/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142</v>
      </c>
      <c r="AU154" s="164" t="s">
        <v>84</v>
      </c>
      <c r="AV154" s="14" t="s">
        <v>37</v>
      </c>
      <c r="AW154" s="14" t="s">
        <v>36</v>
      </c>
      <c r="AX154" s="14" t="s">
        <v>75</v>
      </c>
      <c r="AY154" s="164" t="s">
        <v>133</v>
      </c>
    </row>
    <row r="155" spans="1:65" s="13" customFormat="1">
      <c r="B155" s="154"/>
      <c r="D155" s="155" t="s">
        <v>142</v>
      </c>
      <c r="E155" s="156" t="s">
        <v>3</v>
      </c>
      <c r="F155" s="157" t="s">
        <v>1014</v>
      </c>
      <c r="H155" s="158">
        <v>17.617999999999999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142</v>
      </c>
      <c r="AU155" s="156" t="s">
        <v>84</v>
      </c>
      <c r="AV155" s="13" t="s">
        <v>84</v>
      </c>
      <c r="AW155" s="13" t="s">
        <v>36</v>
      </c>
      <c r="AX155" s="13" t="s">
        <v>75</v>
      </c>
      <c r="AY155" s="156" t="s">
        <v>133</v>
      </c>
    </row>
    <row r="156" spans="1:65" s="14" customFormat="1">
      <c r="B156" s="163"/>
      <c r="D156" s="155" t="s">
        <v>142</v>
      </c>
      <c r="E156" s="164" t="s">
        <v>3</v>
      </c>
      <c r="F156" s="165" t="s">
        <v>1015</v>
      </c>
      <c r="H156" s="164" t="s">
        <v>3</v>
      </c>
      <c r="I156" s="166"/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142</v>
      </c>
      <c r="AU156" s="164" t="s">
        <v>84</v>
      </c>
      <c r="AV156" s="14" t="s">
        <v>37</v>
      </c>
      <c r="AW156" s="14" t="s">
        <v>36</v>
      </c>
      <c r="AX156" s="14" t="s">
        <v>75</v>
      </c>
      <c r="AY156" s="164" t="s">
        <v>133</v>
      </c>
    </row>
    <row r="157" spans="1:65" s="14" customFormat="1">
      <c r="B157" s="163"/>
      <c r="D157" s="155" t="s">
        <v>142</v>
      </c>
      <c r="E157" s="164" t="s">
        <v>3</v>
      </c>
      <c r="F157" s="165" t="s">
        <v>1016</v>
      </c>
      <c r="H157" s="164" t="s">
        <v>3</v>
      </c>
      <c r="I157" s="166"/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142</v>
      </c>
      <c r="AU157" s="164" t="s">
        <v>84</v>
      </c>
      <c r="AV157" s="14" t="s">
        <v>37</v>
      </c>
      <c r="AW157" s="14" t="s">
        <v>36</v>
      </c>
      <c r="AX157" s="14" t="s">
        <v>75</v>
      </c>
      <c r="AY157" s="164" t="s">
        <v>133</v>
      </c>
    </row>
    <row r="158" spans="1:65" s="13" customFormat="1">
      <c r="B158" s="154"/>
      <c r="D158" s="155" t="s">
        <v>142</v>
      </c>
      <c r="E158" s="156" t="s">
        <v>3</v>
      </c>
      <c r="F158" s="157" t="s">
        <v>1017</v>
      </c>
      <c r="H158" s="158">
        <v>13.09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142</v>
      </c>
      <c r="AU158" s="156" t="s">
        <v>84</v>
      </c>
      <c r="AV158" s="13" t="s">
        <v>84</v>
      </c>
      <c r="AW158" s="13" t="s">
        <v>36</v>
      </c>
      <c r="AX158" s="13" t="s">
        <v>75</v>
      </c>
      <c r="AY158" s="156" t="s">
        <v>133</v>
      </c>
    </row>
    <row r="159" spans="1:65" s="14" customFormat="1">
      <c r="B159" s="163"/>
      <c r="D159" s="155" t="s">
        <v>142</v>
      </c>
      <c r="E159" s="164" t="s">
        <v>3</v>
      </c>
      <c r="F159" s="165" t="s">
        <v>1013</v>
      </c>
      <c r="H159" s="164" t="s">
        <v>3</v>
      </c>
      <c r="I159" s="166"/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142</v>
      </c>
      <c r="AU159" s="164" t="s">
        <v>84</v>
      </c>
      <c r="AV159" s="14" t="s">
        <v>37</v>
      </c>
      <c r="AW159" s="14" t="s">
        <v>36</v>
      </c>
      <c r="AX159" s="14" t="s">
        <v>75</v>
      </c>
      <c r="AY159" s="164" t="s">
        <v>133</v>
      </c>
    </row>
    <row r="160" spans="1:65" s="13" customFormat="1">
      <c r="B160" s="154"/>
      <c r="D160" s="155" t="s">
        <v>142</v>
      </c>
      <c r="E160" s="156" t="s">
        <v>3</v>
      </c>
      <c r="F160" s="157" t="s">
        <v>1018</v>
      </c>
      <c r="H160" s="158">
        <v>10.78</v>
      </c>
      <c r="I160" s="159"/>
      <c r="L160" s="154"/>
      <c r="M160" s="160"/>
      <c r="N160" s="161"/>
      <c r="O160" s="161"/>
      <c r="P160" s="161"/>
      <c r="Q160" s="161"/>
      <c r="R160" s="161"/>
      <c r="S160" s="161"/>
      <c r="T160" s="162"/>
      <c r="AT160" s="156" t="s">
        <v>142</v>
      </c>
      <c r="AU160" s="156" t="s">
        <v>84</v>
      </c>
      <c r="AV160" s="13" t="s">
        <v>84</v>
      </c>
      <c r="AW160" s="13" t="s">
        <v>36</v>
      </c>
      <c r="AX160" s="13" t="s">
        <v>75</v>
      </c>
      <c r="AY160" s="156" t="s">
        <v>133</v>
      </c>
    </row>
    <row r="161" spans="2:51" s="14" customFormat="1">
      <c r="B161" s="163"/>
      <c r="D161" s="155" t="s">
        <v>142</v>
      </c>
      <c r="E161" s="164" t="s">
        <v>3</v>
      </c>
      <c r="F161" s="165" t="s">
        <v>1019</v>
      </c>
      <c r="H161" s="164" t="s">
        <v>3</v>
      </c>
      <c r="I161" s="166"/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142</v>
      </c>
      <c r="AU161" s="164" t="s">
        <v>84</v>
      </c>
      <c r="AV161" s="14" t="s">
        <v>37</v>
      </c>
      <c r="AW161" s="14" t="s">
        <v>36</v>
      </c>
      <c r="AX161" s="14" t="s">
        <v>75</v>
      </c>
      <c r="AY161" s="164" t="s">
        <v>133</v>
      </c>
    </row>
    <row r="162" spans="2:51" s="13" customFormat="1">
      <c r="B162" s="154"/>
      <c r="D162" s="155" t="s">
        <v>142</v>
      </c>
      <c r="E162" s="156" t="s">
        <v>3</v>
      </c>
      <c r="F162" s="157" t="s">
        <v>1020</v>
      </c>
      <c r="H162" s="158">
        <v>19.25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84</v>
      </c>
      <c r="AV162" s="13" t="s">
        <v>84</v>
      </c>
      <c r="AW162" s="13" t="s">
        <v>36</v>
      </c>
      <c r="AX162" s="13" t="s">
        <v>75</v>
      </c>
      <c r="AY162" s="156" t="s">
        <v>133</v>
      </c>
    </row>
    <row r="163" spans="2:51" s="14" customFormat="1">
      <c r="B163" s="163"/>
      <c r="D163" s="155" t="s">
        <v>142</v>
      </c>
      <c r="E163" s="164" t="s">
        <v>3</v>
      </c>
      <c r="F163" s="165" t="s">
        <v>1021</v>
      </c>
      <c r="H163" s="164" t="s">
        <v>3</v>
      </c>
      <c r="I163" s="166"/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142</v>
      </c>
      <c r="AU163" s="164" t="s">
        <v>84</v>
      </c>
      <c r="AV163" s="14" t="s">
        <v>37</v>
      </c>
      <c r="AW163" s="14" t="s">
        <v>36</v>
      </c>
      <c r="AX163" s="14" t="s">
        <v>75</v>
      </c>
      <c r="AY163" s="164" t="s">
        <v>133</v>
      </c>
    </row>
    <row r="164" spans="2:51" s="14" customFormat="1">
      <c r="B164" s="163"/>
      <c r="D164" s="155" t="s">
        <v>142</v>
      </c>
      <c r="E164" s="164" t="s">
        <v>3</v>
      </c>
      <c r="F164" s="165" t="s">
        <v>1016</v>
      </c>
      <c r="H164" s="164" t="s">
        <v>3</v>
      </c>
      <c r="I164" s="166"/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142</v>
      </c>
      <c r="AU164" s="164" t="s">
        <v>84</v>
      </c>
      <c r="AV164" s="14" t="s">
        <v>37</v>
      </c>
      <c r="AW164" s="14" t="s">
        <v>36</v>
      </c>
      <c r="AX164" s="14" t="s">
        <v>75</v>
      </c>
      <c r="AY164" s="164" t="s">
        <v>133</v>
      </c>
    </row>
    <row r="165" spans="2:51" s="13" customFormat="1">
      <c r="B165" s="154"/>
      <c r="D165" s="155" t="s">
        <v>142</v>
      </c>
      <c r="E165" s="156" t="s">
        <v>3</v>
      </c>
      <c r="F165" s="157" t="s">
        <v>1022</v>
      </c>
      <c r="H165" s="158">
        <v>25.599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142</v>
      </c>
      <c r="AU165" s="156" t="s">
        <v>84</v>
      </c>
      <c r="AV165" s="13" t="s">
        <v>84</v>
      </c>
      <c r="AW165" s="13" t="s">
        <v>36</v>
      </c>
      <c r="AX165" s="13" t="s">
        <v>75</v>
      </c>
      <c r="AY165" s="156" t="s">
        <v>133</v>
      </c>
    </row>
    <row r="166" spans="2:51" s="14" customFormat="1">
      <c r="B166" s="163"/>
      <c r="D166" s="155" t="s">
        <v>142</v>
      </c>
      <c r="E166" s="164" t="s">
        <v>3</v>
      </c>
      <c r="F166" s="165" t="s">
        <v>1013</v>
      </c>
      <c r="H166" s="164" t="s">
        <v>3</v>
      </c>
      <c r="I166" s="166"/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142</v>
      </c>
      <c r="AU166" s="164" t="s">
        <v>84</v>
      </c>
      <c r="AV166" s="14" t="s">
        <v>37</v>
      </c>
      <c r="AW166" s="14" t="s">
        <v>36</v>
      </c>
      <c r="AX166" s="14" t="s">
        <v>75</v>
      </c>
      <c r="AY166" s="164" t="s">
        <v>133</v>
      </c>
    </row>
    <row r="167" spans="2:51" s="13" customFormat="1">
      <c r="B167" s="154"/>
      <c r="D167" s="155" t="s">
        <v>142</v>
      </c>
      <c r="E167" s="156" t="s">
        <v>3</v>
      </c>
      <c r="F167" s="157" t="s">
        <v>1023</v>
      </c>
      <c r="H167" s="158">
        <v>16.324000000000002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142</v>
      </c>
      <c r="AU167" s="156" t="s">
        <v>84</v>
      </c>
      <c r="AV167" s="13" t="s">
        <v>84</v>
      </c>
      <c r="AW167" s="13" t="s">
        <v>36</v>
      </c>
      <c r="AX167" s="13" t="s">
        <v>75</v>
      </c>
      <c r="AY167" s="156" t="s">
        <v>133</v>
      </c>
    </row>
    <row r="168" spans="2:51" s="14" customFormat="1">
      <c r="B168" s="163"/>
      <c r="D168" s="155" t="s">
        <v>142</v>
      </c>
      <c r="E168" s="164" t="s">
        <v>3</v>
      </c>
      <c r="F168" s="165" t="s">
        <v>1024</v>
      </c>
      <c r="H168" s="164" t="s">
        <v>3</v>
      </c>
      <c r="I168" s="166"/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142</v>
      </c>
      <c r="AU168" s="164" t="s">
        <v>84</v>
      </c>
      <c r="AV168" s="14" t="s">
        <v>37</v>
      </c>
      <c r="AW168" s="14" t="s">
        <v>36</v>
      </c>
      <c r="AX168" s="14" t="s">
        <v>75</v>
      </c>
      <c r="AY168" s="164" t="s">
        <v>133</v>
      </c>
    </row>
    <row r="169" spans="2:51" s="14" customFormat="1">
      <c r="B169" s="163"/>
      <c r="D169" s="155" t="s">
        <v>142</v>
      </c>
      <c r="E169" s="164" t="s">
        <v>3</v>
      </c>
      <c r="F169" s="165" t="s">
        <v>1016</v>
      </c>
      <c r="H169" s="164" t="s">
        <v>3</v>
      </c>
      <c r="I169" s="166"/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142</v>
      </c>
      <c r="AU169" s="164" t="s">
        <v>84</v>
      </c>
      <c r="AV169" s="14" t="s">
        <v>37</v>
      </c>
      <c r="AW169" s="14" t="s">
        <v>36</v>
      </c>
      <c r="AX169" s="14" t="s">
        <v>75</v>
      </c>
      <c r="AY169" s="164" t="s">
        <v>133</v>
      </c>
    </row>
    <row r="170" spans="2:51" s="13" customFormat="1">
      <c r="B170" s="154"/>
      <c r="D170" s="155" t="s">
        <v>142</v>
      </c>
      <c r="E170" s="156" t="s">
        <v>3</v>
      </c>
      <c r="F170" s="157" t="s">
        <v>1025</v>
      </c>
      <c r="H170" s="158">
        <v>23.943000000000001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142</v>
      </c>
      <c r="AU170" s="156" t="s">
        <v>84</v>
      </c>
      <c r="AV170" s="13" t="s">
        <v>84</v>
      </c>
      <c r="AW170" s="13" t="s">
        <v>36</v>
      </c>
      <c r="AX170" s="13" t="s">
        <v>75</v>
      </c>
      <c r="AY170" s="156" t="s">
        <v>133</v>
      </c>
    </row>
    <row r="171" spans="2:51" s="14" customFormat="1">
      <c r="B171" s="163"/>
      <c r="D171" s="155" t="s">
        <v>142</v>
      </c>
      <c r="E171" s="164" t="s">
        <v>3</v>
      </c>
      <c r="F171" s="165" t="s">
        <v>1013</v>
      </c>
      <c r="H171" s="164" t="s">
        <v>3</v>
      </c>
      <c r="I171" s="166"/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142</v>
      </c>
      <c r="AU171" s="164" t="s">
        <v>84</v>
      </c>
      <c r="AV171" s="14" t="s">
        <v>37</v>
      </c>
      <c r="AW171" s="14" t="s">
        <v>36</v>
      </c>
      <c r="AX171" s="14" t="s">
        <v>75</v>
      </c>
      <c r="AY171" s="164" t="s">
        <v>133</v>
      </c>
    </row>
    <row r="172" spans="2:51" s="13" customFormat="1">
      <c r="B172" s="154"/>
      <c r="D172" s="155" t="s">
        <v>142</v>
      </c>
      <c r="E172" s="156" t="s">
        <v>3</v>
      </c>
      <c r="F172" s="157" t="s">
        <v>1026</v>
      </c>
      <c r="H172" s="158">
        <v>17.350000000000001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142</v>
      </c>
      <c r="AU172" s="156" t="s">
        <v>84</v>
      </c>
      <c r="AV172" s="13" t="s">
        <v>84</v>
      </c>
      <c r="AW172" s="13" t="s">
        <v>36</v>
      </c>
      <c r="AX172" s="13" t="s">
        <v>75</v>
      </c>
      <c r="AY172" s="156" t="s">
        <v>133</v>
      </c>
    </row>
    <row r="173" spans="2:51" s="14" customFormat="1">
      <c r="B173" s="163"/>
      <c r="D173" s="155" t="s">
        <v>142</v>
      </c>
      <c r="E173" s="164" t="s">
        <v>3</v>
      </c>
      <c r="F173" s="165" t="s">
        <v>1027</v>
      </c>
      <c r="H173" s="164" t="s">
        <v>3</v>
      </c>
      <c r="I173" s="166"/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142</v>
      </c>
      <c r="AU173" s="164" t="s">
        <v>84</v>
      </c>
      <c r="AV173" s="14" t="s">
        <v>37</v>
      </c>
      <c r="AW173" s="14" t="s">
        <v>36</v>
      </c>
      <c r="AX173" s="14" t="s">
        <v>75</v>
      </c>
      <c r="AY173" s="164" t="s">
        <v>133</v>
      </c>
    </row>
    <row r="174" spans="2:51" s="14" customFormat="1">
      <c r="B174" s="163"/>
      <c r="D174" s="155" t="s">
        <v>142</v>
      </c>
      <c r="E174" s="164" t="s">
        <v>3</v>
      </c>
      <c r="F174" s="165" t="s">
        <v>1016</v>
      </c>
      <c r="H174" s="164" t="s">
        <v>3</v>
      </c>
      <c r="I174" s="166"/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142</v>
      </c>
      <c r="AU174" s="164" t="s">
        <v>84</v>
      </c>
      <c r="AV174" s="14" t="s">
        <v>37</v>
      </c>
      <c r="AW174" s="14" t="s">
        <v>36</v>
      </c>
      <c r="AX174" s="14" t="s">
        <v>75</v>
      </c>
      <c r="AY174" s="164" t="s">
        <v>133</v>
      </c>
    </row>
    <row r="175" spans="2:51" s="13" customFormat="1">
      <c r="B175" s="154"/>
      <c r="D175" s="155" t="s">
        <v>142</v>
      </c>
      <c r="E175" s="156" t="s">
        <v>3</v>
      </c>
      <c r="F175" s="157" t="s">
        <v>1028</v>
      </c>
      <c r="H175" s="158">
        <v>12.192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142</v>
      </c>
      <c r="AU175" s="156" t="s">
        <v>84</v>
      </c>
      <c r="AV175" s="13" t="s">
        <v>84</v>
      </c>
      <c r="AW175" s="13" t="s">
        <v>36</v>
      </c>
      <c r="AX175" s="13" t="s">
        <v>75</v>
      </c>
      <c r="AY175" s="156" t="s">
        <v>133</v>
      </c>
    </row>
    <row r="176" spans="2:51" s="14" customFormat="1">
      <c r="B176" s="163"/>
      <c r="D176" s="155" t="s">
        <v>142</v>
      </c>
      <c r="E176" s="164" t="s">
        <v>3</v>
      </c>
      <c r="F176" s="165" t="s">
        <v>1013</v>
      </c>
      <c r="H176" s="164" t="s">
        <v>3</v>
      </c>
      <c r="I176" s="166"/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142</v>
      </c>
      <c r="AU176" s="164" t="s">
        <v>84</v>
      </c>
      <c r="AV176" s="14" t="s">
        <v>37</v>
      </c>
      <c r="AW176" s="14" t="s">
        <v>36</v>
      </c>
      <c r="AX176" s="14" t="s">
        <v>75</v>
      </c>
      <c r="AY176" s="164" t="s">
        <v>133</v>
      </c>
    </row>
    <row r="177" spans="2:51" s="13" customFormat="1">
      <c r="B177" s="154"/>
      <c r="D177" s="155" t="s">
        <v>142</v>
      </c>
      <c r="E177" s="156" t="s">
        <v>3</v>
      </c>
      <c r="F177" s="157" t="s">
        <v>1028</v>
      </c>
      <c r="H177" s="158">
        <v>12.192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142</v>
      </c>
      <c r="AU177" s="156" t="s">
        <v>84</v>
      </c>
      <c r="AV177" s="13" t="s">
        <v>84</v>
      </c>
      <c r="AW177" s="13" t="s">
        <v>36</v>
      </c>
      <c r="AX177" s="13" t="s">
        <v>75</v>
      </c>
      <c r="AY177" s="156" t="s">
        <v>133</v>
      </c>
    </row>
    <row r="178" spans="2:51" s="14" customFormat="1">
      <c r="B178" s="163"/>
      <c r="D178" s="155" t="s">
        <v>142</v>
      </c>
      <c r="E178" s="164" t="s">
        <v>3</v>
      </c>
      <c r="F178" s="165" t="s">
        <v>1029</v>
      </c>
      <c r="H178" s="164" t="s">
        <v>3</v>
      </c>
      <c r="I178" s="166"/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142</v>
      </c>
      <c r="AU178" s="164" t="s">
        <v>84</v>
      </c>
      <c r="AV178" s="14" t="s">
        <v>37</v>
      </c>
      <c r="AW178" s="14" t="s">
        <v>36</v>
      </c>
      <c r="AX178" s="14" t="s">
        <v>75</v>
      </c>
      <c r="AY178" s="164" t="s">
        <v>133</v>
      </c>
    </row>
    <row r="179" spans="2:51" s="14" customFormat="1">
      <c r="B179" s="163"/>
      <c r="D179" s="155" t="s">
        <v>142</v>
      </c>
      <c r="E179" s="164" t="s">
        <v>3</v>
      </c>
      <c r="F179" s="165" t="s">
        <v>1016</v>
      </c>
      <c r="H179" s="164" t="s">
        <v>3</v>
      </c>
      <c r="I179" s="166"/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142</v>
      </c>
      <c r="AU179" s="164" t="s">
        <v>84</v>
      </c>
      <c r="AV179" s="14" t="s">
        <v>37</v>
      </c>
      <c r="AW179" s="14" t="s">
        <v>36</v>
      </c>
      <c r="AX179" s="14" t="s">
        <v>75</v>
      </c>
      <c r="AY179" s="164" t="s">
        <v>133</v>
      </c>
    </row>
    <row r="180" spans="2:51" s="13" customFormat="1">
      <c r="B180" s="154"/>
      <c r="D180" s="155" t="s">
        <v>142</v>
      </c>
      <c r="E180" s="156" t="s">
        <v>3</v>
      </c>
      <c r="F180" s="157" t="s">
        <v>1030</v>
      </c>
      <c r="H180" s="158">
        <v>23.321999999999999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142</v>
      </c>
      <c r="AU180" s="156" t="s">
        <v>84</v>
      </c>
      <c r="AV180" s="13" t="s">
        <v>84</v>
      </c>
      <c r="AW180" s="13" t="s">
        <v>36</v>
      </c>
      <c r="AX180" s="13" t="s">
        <v>75</v>
      </c>
      <c r="AY180" s="156" t="s">
        <v>133</v>
      </c>
    </row>
    <row r="181" spans="2:51" s="14" customFormat="1">
      <c r="B181" s="163"/>
      <c r="D181" s="155" t="s">
        <v>142</v>
      </c>
      <c r="E181" s="164" t="s">
        <v>3</v>
      </c>
      <c r="F181" s="165" t="s">
        <v>1013</v>
      </c>
      <c r="H181" s="164" t="s">
        <v>3</v>
      </c>
      <c r="I181" s="166"/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142</v>
      </c>
      <c r="AU181" s="164" t="s">
        <v>84</v>
      </c>
      <c r="AV181" s="14" t="s">
        <v>37</v>
      </c>
      <c r="AW181" s="14" t="s">
        <v>36</v>
      </c>
      <c r="AX181" s="14" t="s">
        <v>75</v>
      </c>
      <c r="AY181" s="164" t="s">
        <v>133</v>
      </c>
    </row>
    <row r="182" spans="2:51" s="13" customFormat="1">
      <c r="B182" s="154"/>
      <c r="D182" s="155" t="s">
        <v>142</v>
      </c>
      <c r="E182" s="156" t="s">
        <v>3</v>
      </c>
      <c r="F182" s="157" t="s">
        <v>1031</v>
      </c>
      <c r="H182" s="158">
        <v>16.224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142</v>
      </c>
      <c r="AU182" s="156" t="s">
        <v>84</v>
      </c>
      <c r="AV182" s="13" t="s">
        <v>84</v>
      </c>
      <c r="AW182" s="13" t="s">
        <v>36</v>
      </c>
      <c r="AX182" s="13" t="s">
        <v>75</v>
      </c>
      <c r="AY182" s="156" t="s">
        <v>133</v>
      </c>
    </row>
    <row r="183" spans="2:51" s="14" customFormat="1">
      <c r="B183" s="163"/>
      <c r="D183" s="155" t="s">
        <v>142</v>
      </c>
      <c r="E183" s="164" t="s">
        <v>3</v>
      </c>
      <c r="F183" s="165" t="s">
        <v>1032</v>
      </c>
      <c r="H183" s="164" t="s">
        <v>3</v>
      </c>
      <c r="I183" s="166"/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142</v>
      </c>
      <c r="AU183" s="164" t="s">
        <v>84</v>
      </c>
      <c r="AV183" s="14" t="s">
        <v>37</v>
      </c>
      <c r="AW183" s="14" t="s">
        <v>36</v>
      </c>
      <c r="AX183" s="14" t="s">
        <v>75</v>
      </c>
      <c r="AY183" s="164" t="s">
        <v>133</v>
      </c>
    </row>
    <row r="184" spans="2:51" s="14" customFormat="1">
      <c r="B184" s="163"/>
      <c r="D184" s="155" t="s">
        <v>142</v>
      </c>
      <c r="E184" s="164" t="s">
        <v>3</v>
      </c>
      <c r="F184" s="165" t="s">
        <v>1016</v>
      </c>
      <c r="H184" s="164" t="s">
        <v>3</v>
      </c>
      <c r="I184" s="166"/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142</v>
      </c>
      <c r="AU184" s="164" t="s">
        <v>84</v>
      </c>
      <c r="AV184" s="14" t="s">
        <v>37</v>
      </c>
      <c r="AW184" s="14" t="s">
        <v>36</v>
      </c>
      <c r="AX184" s="14" t="s">
        <v>75</v>
      </c>
      <c r="AY184" s="164" t="s">
        <v>133</v>
      </c>
    </row>
    <row r="185" spans="2:51" s="13" customFormat="1">
      <c r="B185" s="154"/>
      <c r="D185" s="155" t="s">
        <v>142</v>
      </c>
      <c r="E185" s="156" t="s">
        <v>3</v>
      </c>
      <c r="F185" s="157" t="s">
        <v>1033</v>
      </c>
      <c r="H185" s="158">
        <v>27.254999999999999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142</v>
      </c>
      <c r="AU185" s="156" t="s">
        <v>84</v>
      </c>
      <c r="AV185" s="13" t="s">
        <v>84</v>
      </c>
      <c r="AW185" s="13" t="s">
        <v>36</v>
      </c>
      <c r="AX185" s="13" t="s">
        <v>75</v>
      </c>
      <c r="AY185" s="156" t="s">
        <v>133</v>
      </c>
    </row>
    <row r="186" spans="2:51" s="14" customFormat="1">
      <c r="B186" s="163"/>
      <c r="D186" s="155" t="s">
        <v>142</v>
      </c>
      <c r="E186" s="164" t="s">
        <v>3</v>
      </c>
      <c r="F186" s="165" t="s">
        <v>1013</v>
      </c>
      <c r="H186" s="164" t="s">
        <v>3</v>
      </c>
      <c r="I186" s="166"/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142</v>
      </c>
      <c r="AU186" s="164" t="s">
        <v>84</v>
      </c>
      <c r="AV186" s="14" t="s">
        <v>37</v>
      </c>
      <c r="AW186" s="14" t="s">
        <v>36</v>
      </c>
      <c r="AX186" s="14" t="s">
        <v>75</v>
      </c>
      <c r="AY186" s="164" t="s">
        <v>133</v>
      </c>
    </row>
    <row r="187" spans="2:51" s="13" customFormat="1">
      <c r="B187" s="154"/>
      <c r="D187" s="155" t="s">
        <v>142</v>
      </c>
      <c r="E187" s="156" t="s">
        <v>3</v>
      </c>
      <c r="F187" s="157" t="s">
        <v>1034</v>
      </c>
      <c r="H187" s="158">
        <v>26.86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142</v>
      </c>
      <c r="AU187" s="156" t="s">
        <v>84</v>
      </c>
      <c r="AV187" s="13" t="s">
        <v>84</v>
      </c>
      <c r="AW187" s="13" t="s">
        <v>36</v>
      </c>
      <c r="AX187" s="13" t="s">
        <v>75</v>
      </c>
      <c r="AY187" s="156" t="s">
        <v>133</v>
      </c>
    </row>
    <row r="188" spans="2:51" s="14" customFormat="1">
      <c r="B188" s="163"/>
      <c r="D188" s="155" t="s">
        <v>142</v>
      </c>
      <c r="E188" s="164" t="s">
        <v>3</v>
      </c>
      <c r="F188" s="165" t="s">
        <v>1035</v>
      </c>
      <c r="H188" s="164" t="s">
        <v>3</v>
      </c>
      <c r="I188" s="166"/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142</v>
      </c>
      <c r="AU188" s="164" t="s">
        <v>84</v>
      </c>
      <c r="AV188" s="14" t="s">
        <v>37</v>
      </c>
      <c r="AW188" s="14" t="s">
        <v>36</v>
      </c>
      <c r="AX188" s="14" t="s">
        <v>75</v>
      </c>
      <c r="AY188" s="164" t="s">
        <v>133</v>
      </c>
    </row>
    <row r="189" spans="2:51" s="14" customFormat="1">
      <c r="B189" s="163"/>
      <c r="D189" s="155" t="s">
        <v>142</v>
      </c>
      <c r="E189" s="164" t="s">
        <v>3</v>
      </c>
      <c r="F189" s="165" t="s">
        <v>1016</v>
      </c>
      <c r="H189" s="164" t="s">
        <v>3</v>
      </c>
      <c r="I189" s="166"/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142</v>
      </c>
      <c r="AU189" s="164" t="s">
        <v>84</v>
      </c>
      <c r="AV189" s="14" t="s">
        <v>37</v>
      </c>
      <c r="AW189" s="14" t="s">
        <v>36</v>
      </c>
      <c r="AX189" s="14" t="s">
        <v>75</v>
      </c>
      <c r="AY189" s="164" t="s">
        <v>133</v>
      </c>
    </row>
    <row r="190" spans="2:51" s="13" customFormat="1">
      <c r="B190" s="154"/>
      <c r="D190" s="155" t="s">
        <v>142</v>
      </c>
      <c r="E190" s="156" t="s">
        <v>3</v>
      </c>
      <c r="F190" s="157" t="s">
        <v>1036</v>
      </c>
      <c r="H190" s="158">
        <v>6.6689999999999996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142</v>
      </c>
      <c r="AU190" s="156" t="s">
        <v>84</v>
      </c>
      <c r="AV190" s="13" t="s">
        <v>84</v>
      </c>
      <c r="AW190" s="13" t="s">
        <v>36</v>
      </c>
      <c r="AX190" s="13" t="s">
        <v>75</v>
      </c>
      <c r="AY190" s="156" t="s">
        <v>133</v>
      </c>
    </row>
    <row r="191" spans="2:51" s="14" customFormat="1">
      <c r="B191" s="163"/>
      <c r="D191" s="155" t="s">
        <v>142</v>
      </c>
      <c r="E191" s="164" t="s">
        <v>3</v>
      </c>
      <c r="F191" s="165" t="s">
        <v>1013</v>
      </c>
      <c r="H191" s="164" t="s">
        <v>3</v>
      </c>
      <c r="I191" s="166"/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142</v>
      </c>
      <c r="AU191" s="164" t="s">
        <v>84</v>
      </c>
      <c r="AV191" s="14" t="s">
        <v>37</v>
      </c>
      <c r="AW191" s="14" t="s">
        <v>36</v>
      </c>
      <c r="AX191" s="14" t="s">
        <v>75</v>
      </c>
      <c r="AY191" s="164" t="s">
        <v>133</v>
      </c>
    </row>
    <row r="192" spans="2:51" s="13" customFormat="1">
      <c r="B192" s="154"/>
      <c r="D192" s="155" t="s">
        <v>142</v>
      </c>
      <c r="E192" s="156" t="s">
        <v>3</v>
      </c>
      <c r="F192" s="157" t="s">
        <v>1037</v>
      </c>
      <c r="H192" s="158">
        <v>10.53</v>
      </c>
      <c r="I192" s="159"/>
      <c r="L192" s="154"/>
      <c r="M192" s="160"/>
      <c r="N192" s="161"/>
      <c r="O192" s="161"/>
      <c r="P192" s="161"/>
      <c r="Q192" s="161"/>
      <c r="R192" s="161"/>
      <c r="S192" s="161"/>
      <c r="T192" s="162"/>
      <c r="AT192" s="156" t="s">
        <v>142</v>
      </c>
      <c r="AU192" s="156" t="s">
        <v>84</v>
      </c>
      <c r="AV192" s="13" t="s">
        <v>84</v>
      </c>
      <c r="AW192" s="13" t="s">
        <v>36</v>
      </c>
      <c r="AX192" s="13" t="s">
        <v>75</v>
      </c>
      <c r="AY192" s="156" t="s">
        <v>133</v>
      </c>
    </row>
    <row r="193" spans="2:51" s="14" customFormat="1">
      <c r="B193" s="163"/>
      <c r="D193" s="155" t="s">
        <v>142</v>
      </c>
      <c r="E193" s="164" t="s">
        <v>3</v>
      </c>
      <c r="F193" s="165" t="s">
        <v>1019</v>
      </c>
      <c r="H193" s="164" t="s">
        <v>3</v>
      </c>
      <c r="I193" s="166"/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142</v>
      </c>
      <c r="AU193" s="164" t="s">
        <v>84</v>
      </c>
      <c r="AV193" s="14" t="s">
        <v>37</v>
      </c>
      <c r="AW193" s="14" t="s">
        <v>36</v>
      </c>
      <c r="AX193" s="14" t="s">
        <v>75</v>
      </c>
      <c r="AY193" s="164" t="s">
        <v>133</v>
      </c>
    </row>
    <row r="194" spans="2:51" s="13" customFormat="1">
      <c r="B194" s="154"/>
      <c r="D194" s="155" t="s">
        <v>142</v>
      </c>
      <c r="E194" s="156" t="s">
        <v>3</v>
      </c>
      <c r="F194" s="157" t="s">
        <v>1038</v>
      </c>
      <c r="H194" s="158">
        <v>16.146000000000001</v>
      </c>
      <c r="I194" s="159"/>
      <c r="L194" s="154"/>
      <c r="M194" s="160"/>
      <c r="N194" s="161"/>
      <c r="O194" s="161"/>
      <c r="P194" s="161"/>
      <c r="Q194" s="161"/>
      <c r="R194" s="161"/>
      <c r="S194" s="161"/>
      <c r="T194" s="162"/>
      <c r="AT194" s="156" t="s">
        <v>142</v>
      </c>
      <c r="AU194" s="156" t="s">
        <v>84</v>
      </c>
      <c r="AV194" s="13" t="s">
        <v>84</v>
      </c>
      <c r="AW194" s="13" t="s">
        <v>36</v>
      </c>
      <c r="AX194" s="13" t="s">
        <v>75</v>
      </c>
      <c r="AY194" s="156" t="s">
        <v>133</v>
      </c>
    </row>
    <row r="195" spans="2:51" s="14" customFormat="1">
      <c r="B195" s="163"/>
      <c r="D195" s="155" t="s">
        <v>142</v>
      </c>
      <c r="E195" s="164" t="s">
        <v>3</v>
      </c>
      <c r="F195" s="165" t="s">
        <v>1039</v>
      </c>
      <c r="H195" s="164" t="s">
        <v>3</v>
      </c>
      <c r="I195" s="166"/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142</v>
      </c>
      <c r="AU195" s="164" t="s">
        <v>84</v>
      </c>
      <c r="AV195" s="14" t="s">
        <v>37</v>
      </c>
      <c r="AW195" s="14" t="s">
        <v>36</v>
      </c>
      <c r="AX195" s="14" t="s">
        <v>75</v>
      </c>
      <c r="AY195" s="164" t="s">
        <v>133</v>
      </c>
    </row>
    <row r="196" spans="2:51" s="14" customFormat="1">
      <c r="B196" s="163"/>
      <c r="D196" s="155" t="s">
        <v>142</v>
      </c>
      <c r="E196" s="164" t="s">
        <v>3</v>
      </c>
      <c r="F196" s="165" t="s">
        <v>1016</v>
      </c>
      <c r="H196" s="164" t="s">
        <v>3</v>
      </c>
      <c r="I196" s="166"/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142</v>
      </c>
      <c r="AU196" s="164" t="s">
        <v>84</v>
      </c>
      <c r="AV196" s="14" t="s">
        <v>37</v>
      </c>
      <c r="AW196" s="14" t="s">
        <v>36</v>
      </c>
      <c r="AX196" s="14" t="s">
        <v>75</v>
      </c>
      <c r="AY196" s="164" t="s">
        <v>133</v>
      </c>
    </row>
    <row r="197" spans="2:51" s="13" customFormat="1">
      <c r="B197" s="154"/>
      <c r="D197" s="155" t="s">
        <v>142</v>
      </c>
      <c r="E197" s="156" t="s">
        <v>3</v>
      </c>
      <c r="F197" s="157" t="s">
        <v>1040</v>
      </c>
      <c r="H197" s="158">
        <v>23.667000000000002</v>
      </c>
      <c r="I197" s="159"/>
      <c r="L197" s="154"/>
      <c r="M197" s="160"/>
      <c r="N197" s="161"/>
      <c r="O197" s="161"/>
      <c r="P197" s="161"/>
      <c r="Q197" s="161"/>
      <c r="R197" s="161"/>
      <c r="S197" s="161"/>
      <c r="T197" s="162"/>
      <c r="AT197" s="156" t="s">
        <v>142</v>
      </c>
      <c r="AU197" s="156" t="s">
        <v>84</v>
      </c>
      <c r="AV197" s="13" t="s">
        <v>84</v>
      </c>
      <c r="AW197" s="13" t="s">
        <v>36</v>
      </c>
      <c r="AX197" s="13" t="s">
        <v>75</v>
      </c>
      <c r="AY197" s="156" t="s">
        <v>133</v>
      </c>
    </row>
    <row r="198" spans="2:51" s="14" customFormat="1">
      <c r="B198" s="163"/>
      <c r="D198" s="155" t="s">
        <v>142</v>
      </c>
      <c r="E198" s="164" t="s">
        <v>3</v>
      </c>
      <c r="F198" s="165" t="s">
        <v>1013</v>
      </c>
      <c r="H198" s="164" t="s">
        <v>3</v>
      </c>
      <c r="I198" s="166"/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142</v>
      </c>
      <c r="AU198" s="164" t="s">
        <v>84</v>
      </c>
      <c r="AV198" s="14" t="s">
        <v>37</v>
      </c>
      <c r="AW198" s="14" t="s">
        <v>36</v>
      </c>
      <c r="AX198" s="14" t="s">
        <v>75</v>
      </c>
      <c r="AY198" s="164" t="s">
        <v>133</v>
      </c>
    </row>
    <row r="199" spans="2:51" s="13" customFormat="1">
      <c r="B199" s="154"/>
      <c r="D199" s="155" t="s">
        <v>142</v>
      </c>
      <c r="E199" s="156" t="s">
        <v>3</v>
      </c>
      <c r="F199" s="157" t="s">
        <v>1041</v>
      </c>
      <c r="H199" s="158">
        <v>22.638000000000002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142</v>
      </c>
      <c r="AU199" s="156" t="s">
        <v>84</v>
      </c>
      <c r="AV199" s="13" t="s">
        <v>84</v>
      </c>
      <c r="AW199" s="13" t="s">
        <v>36</v>
      </c>
      <c r="AX199" s="13" t="s">
        <v>75</v>
      </c>
      <c r="AY199" s="156" t="s">
        <v>133</v>
      </c>
    </row>
    <row r="200" spans="2:51" s="14" customFormat="1">
      <c r="B200" s="163"/>
      <c r="D200" s="155" t="s">
        <v>142</v>
      </c>
      <c r="E200" s="164" t="s">
        <v>3</v>
      </c>
      <c r="F200" s="165" t="s">
        <v>1039</v>
      </c>
      <c r="H200" s="164" t="s">
        <v>3</v>
      </c>
      <c r="I200" s="166"/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142</v>
      </c>
      <c r="AU200" s="164" t="s">
        <v>84</v>
      </c>
      <c r="AV200" s="14" t="s">
        <v>37</v>
      </c>
      <c r="AW200" s="14" t="s">
        <v>36</v>
      </c>
      <c r="AX200" s="14" t="s">
        <v>75</v>
      </c>
      <c r="AY200" s="164" t="s">
        <v>133</v>
      </c>
    </row>
    <row r="201" spans="2:51" s="14" customFormat="1">
      <c r="B201" s="163"/>
      <c r="D201" s="155" t="s">
        <v>142</v>
      </c>
      <c r="E201" s="164" t="s">
        <v>3</v>
      </c>
      <c r="F201" s="165" t="s">
        <v>1016</v>
      </c>
      <c r="H201" s="164" t="s">
        <v>3</v>
      </c>
      <c r="I201" s="166"/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142</v>
      </c>
      <c r="AU201" s="164" t="s">
        <v>84</v>
      </c>
      <c r="AV201" s="14" t="s">
        <v>37</v>
      </c>
      <c r="AW201" s="14" t="s">
        <v>36</v>
      </c>
      <c r="AX201" s="14" t="s">
        <v>75</v>
      </c>
      <c r="AY201" s="164" t="s">
        <v>133</v>
      </c>
    </row>
    <row r="202" spans="2:51" s="13" customFormat="1">
      <c r="B202" s="154"/>
      <c r="D202" s="155" t="s">
        <v>142</v>
      </c>
      <c r="E202" s="156" t="s">
        <v>3</v>
      </c>
      <c r="F202" s="157" t="s">
        <v>1040</v>
      </c>
      <c r="H202" s="158">
        <v>23.667000000000002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142</v>
      </c>
      <c r="AU202" s="156" t="s">
        <v>84</v>
      </c>
      <c r="AV202" s="13" t="s">
        <v>84</v>
      </c>
      <c r="AW202" s="13" t="s">
        <v>36</v>
      </c>
      <c r="AX202" s="13" t="s">
        <v>75</v>
      </c>
      <c r="AY202" s="156" t="s">
        <v>133</v>
      </c>
    </row>
    <row r="203" spans="2:51" s="14" customFormat="1">
      <c r="B203" s="163"/>
      <c r="D203" s="155" t="s">
        <v>142</v>
      </c>
      <c r="E203" s="164" t="s">
        <v>3</v>
      </c>
      <c r="F203" s="165" t="s">
        <v>1013</v>
      </c>
      <c r="H203" s="164" t="s">
        <v>3</v>
      </c>
      <c r="I203" s="166"/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142</v>
      </c>
      <c r="AU203" s="164" t="s">
        <v>84</v>
      </c>
      <c r="AV203" s="14" t="s">
        <v>37</v>
      </c>
      <c r="AW203" s="14" t="s">
        <v>36</v>
      </c>
      <c r="AX203" s="14" t="s">
        <v>75</v>
      </c>
      <c r="AY203" s="164" t="s">
        <v>133</v>
      </c>
    </row>
    <row r="204" spans="2:51" s="13" customFormat="1">
      <c r="B204" s="154"/>
      <c r="D204" s="155" t="s">
        <v>142</v>
      </c>
      <c r="E204" s="156" t="s">
        <v>3</v>
      </c>
      <c r="F204" s="157" t="s">
        <v>1041</v>
      </c>
      <c r="H204" s="158">
        <v>22.638000000000002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142</v>
      </c>
      <c r="AU204" s="156" t="s">
        <v>84</v>
      </c>
      <c r="AV204" s="13" t="s">
        <v>84</v>
      </c>
      <c r="AW204" s="13" t="s">
        <v>36</v>
      </c>
      <c r="AX204" s="13" t="s">
        <v>75</v>
      </c>
      <c r="AY204" s="156" t="s">
        <v>133</v>
      </c>
    </row>
    <row r="205" spans="2:51" s="14" customFormat="1">
      <c r="B205" s="163"/>
      <c r="D205" s="155" t="s">
        <v>142</v>
      </c>
      <c r="E205" s="164" t="s">
        <v>3</v>
      </c>
      <c r="F205" s="165" t="s">
        <v>1042</v>
      </c>
      <c r="H205" s="164" t="s">
        <v>3</v>
      </c>
      <c r="I205" s="166"/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142</v>
      </c>
      <c r="AU205" s="164" t="s">
        <v>84</v>
      </c>
      <c r="AV205" s="14" t="s">
        <v>37</v>
      </c>
      <c r="AW205" s="14" t="s">
        <v>36</v>
      </c>
      <c r="AX205" s="14" t="s">
        <v>75</v>
      </c>
      <c r="AY205" s="164" t="s">
        <v>133</v>
      </c>
    </row>
    <row r="206" spans="2:51" s="14" customFormat="1">
      <c r="B206" s="163"/>
      <c r="D206" s="155" t="s">
        <v>142</v>
      </c>
      <c r="E206" s="164" t="s">
        <v>3</v>
      </c>
      <c r="F206" s="165" t="s">
        <v>1016</v>
      </c>
      <c r="H206" s="164" t="s">
        <v>3</v>
      </c>
      <c r="I206" s="166"/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142</v>
      </c>
      <c r="AU206" s="164" t="s">
        <v>84</v>
      </c>
      <c r="AV206" s="14" t="s">
        <v>37</v>
      </c>
      <c r="AW206" s="14" t="s">
        <v>36</v>
      </c>
      <c r="AX206" s="14" t="s">
        <v>75</v>
      </c>
      <c r="AY206" s="164" t="s">
        <v>133</v>
      </c>
    </row>
    <row r="207" spans="2:51" s="13" customFormat="1">
      <c r="B207" s="154"/>
      <c r="D207" s="155" t="s">
        <v>142</v>
      </c>
      <c r="E207" s="156" t="s">
        <v>3</v>
      </c>
      <c r="F207" s="157" t="s">
        <v>1043</v>
      </c>
      <c r="H207" s="158">
        <v>26.411000000000001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142</v>
      </c>
      <c r="AU207" s="156" t="s">
        <v>84</v>
      </c>
      <c r="AV207" s="13" t="s">
        <v>84</v>
      </c>
      <c r="AW207" s="13" t="s">
        <v>36</v>
      </c>
      <c r="AX207" s="13" t="s">
        <v>75</v>
      </c>
      <c r="AY207" s="156" t="s">
        <v>133</v>
      </c>
    </row>
    <row r="208" spans="2:51" s="14" customFormat="1">
      <c r="B208" s="163"/>
      <c r="D208" s="155" t="s">
        <v>142</v>
      </c>
      <c r="E208" s="164" t="s">
        <v>3</v>
      </c>
      <c r="F208" s="165" t="s">
        <v>1013</v>
      </c>
      <c r="H208" s="164" t="s">
        <v>3</v>
      </c>
      <c r="I208" s="166"/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142</v>
      </c>
      <c r="AU208" s="164" t="s">
        <v>84</v>
      </c>
      <c r="AV208" s="14" t="s">
        <v>37</v>
      </c>
      <c r="AW208" s="14" t="s">
        <v>36</v>
      </c>
      <c r="AX208" s="14" t="s">
        <v>75</v>
      </c>
      <c r="AY208" s="164" t="s">
        <v>133</v>
      </c>
    </row>
    <row r="209" spans="2:51" s="13" customFormat="1">
      <c r="B209" s="154"/>
      <c r="D209" s="155" t="s">
        <v>142</v>
      </c>
      <c r="E209" s="156" t="s">
        <v>3</v>
      </c>
      <c r="F209" s="157" t="s">
        <v>1044</v>
      </c>
      <c r="H209" s="158">
        <v>10.29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142</v>
      </c>
      <c r="AU209" s="156" t="s">
        <v>84</v>
      </c>
      <c r="AV209" s="13" t="s">
        <v>84</v>
      </c>
      <c r="AW209" s="13" t="s">
        <v>36</v>
      </c>
      <c r="AX209" s="13" t="s">
        <v>75</v>
      </c>
      <c r="AY209" s="156" t="s">
        <v>133</v>
      </c>
    </row>
    <row r="210" spans="2:51" s="14" customFormat="1">
      <c r="B210" s="163"/>
      <c r="D210" s="155" t="s">
        <v>142</v>
      </c>
      <c r="E210" s="164" t="s">
        <v>3</v>
      </c>
      <c r="F210" s="165" t="s">
        <v>1019</v>
      </c>
      <c r="H210" s="164" t="s">
        <v>3</v>
      </c>
      <c r="I210" s="166"/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142</v>
      </c>
      <c r="AU210" s="164" t="s">
        <v>84</v>
      </c>
      <c r="AV210" s="14" t="s">
        <v>37</v>
      </c>
      <c r="AW210" s="14" t="s">
        <v>36</v>
      </c>
      <c r="AX210" s="14" t="s">
        <v>75</v>
      </c>
      <c r="AY210" s="164" t="s">
        <v>133</v>
      </c>
    </row>
    <row r="211" spans="2:51" s="13" customFormat="1">
      <c r="B211" s="154"/>
      <c r="D211" s="155" t="s">
        <v>142</v>
      </c>
      <c r="E211" s="156" t="s">
        <v>3</v>
      </c>
      <c r="F211" s="157" t="s">
        <v>1045</v>
      </c>
      <c r="H211" s="158">
        <v>16.463999999999999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142</v>
      </c>
      <c r="AU211" s="156" t="s">
        <v>84</v>
      </c>
      <c r="AV211" s="13" t="s">
        <v>84</v>
      </c>
      <c r="AW211" s="13" t="s">
        <v>36</v>
      </c>
      <c r="AX211" s="13" t="s">
        <v>75</v>
      </c>
      <c r="AY211" s="156" t="s">
        <v>133</v>
      </c>
    </row>
    <row r="212" spans="2:51" s="14" customFormat="1">
      <c r="B212" s="163"/>
      <c r="D212" s="155" t="s">
        <v>142</v>
      </c>
      <c r="E212" s="164" t="s">
        <v>3</v>
      </c>
      <c r="F212" s="165" t="s">
        <v>1046</v>
      </c>
      <c r="H212" s="164" t="s">
        <v>3</v>
      </c>
      <c r="I212" s="166"/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142</v>
      </c>
      <c r="AU212" s="164" t="s">
        <v>84</v>
      </c>
      <c r="AV212" s="14" t="s">
        <v>37</v>
      </c>
      <c r="AW212" s="14" t="s">
        <v>36</v>
      </c>
      <c r="AX212" s="14" t="s">
        <v>75</v>
      </c>
      <c r="AY212" s="164" t="s">
        <v>133</v>
      </c>
    </row>
    <row r="213" spans="2:51" s="14" customFormat="1">
      <c r="B213" s="163"/>
      <c r="D213" s="155" t="s">
        <v>142</v>
      </c>
      <c r="E213" s="164" t="s">
        <v>3</v>
      </c>
      <c r="F213" s="165" t="s">
        <v>1016</v>
      </c>
      <c r="H213" s="164" t="s">
        <v>3</v>
      </c>
      <c r="I213" s="166"/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142</v>
      </c>
      <c r="AU213" s="164" t="s">
        <v>84</v>
      </c>
      <c r="AV213" s="14" t="s">
        <v>37</v>
      </c>
      <c r="AW213" s="14" t="s">
        <v>36</v>
      </c>
      <c r="AX213" s="14" t="s">
        <v>75</v>
      </c>
      <c r="AY213" s="164" t="s">
        <v>133</v>
      </c>
    </row>
    <row r="214" spans="2:51" s="13" customFormat="1">
      <c r="B214" s="154"/>
      <c r="D214" s="155" t="s">
        <v>142</v>
      </c>
      <c r="E214" s="156" t="s">
        <v>3</v>
      </c>
      <c r="F214" s="157" t="s">
        <v>1047</v>
      </c>
      <c r="H214" s="158">
        <v>27.832000000000001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142</v>
      </c>
      <c r="AU214" s="156" t="s">
        <v>84</v>
      </c>
      <c r="AV214" s="13" t="s">
        <v>84</v>
      </c>
      <c r="AW214" s="13" t="s">
        <v>36</v>
      </c>
      <c r="AX214" s="13" t="s">
        <v>75</v>
      </c>
      <c r="AY214" s="156" t="s">
        <v>133</v>
      </c>
    </row>
    <row r="215" spans="2:51" s="14" customFormat="1">
      <c r="B215" s="163"/>
      <c r="D215" s="155" t="s">
        <v>142</v>
      </c>
      <c r="E215" s="164" t="s">
        <v>3</v>
      </c>
      <c r="F215" s="165" t="s">
        <v>1013</v>
      </c>
      <c r="H215" s="164" t="s">
        <v>3</v>
      </c>
      <c r="I215" s="166"/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142</v>
      </c>
      <c r="AU215" s="164" t="s">
        <v>84</v>
      </c>
      <c r="AV215" s="14" t="s">
        <v>37</v>
      </c>
      <c r="AW215" s="14" t="s">
        <v>36</v>
      </c>
      <c r="AX215" s="14" t="s">
        <v>75</v>
      </c>
      <c r="AY215" s="164" t="s">
        <v>133</v>
      </c>
    </row>
    <row r="216" spans="2:51" s="13" customFormat="1">
      <c r="B216" s="154"/>
      <c r="D216" s="155" t="s">
        <v>142</v>
      </c>
      <c r="E216" s="156" t="s">
        <v>3</v>
      </c>
      <c r="F216" s="157" t="s">
        <v>1048</v>
      </c>
      <c r="H216" s="158">
        <v>25.872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75</v>
      </c>
      <c r="AY216" s="156" t="s">
        <v>133</v>
      </c>
    </row>
    <row r="217" spans="2:51" s="14" customFormat="1">
      <c r="B217" s="163"/>
      <c r="D217" s="155" t="s">
        <v>142</v>
      </c>
      <c r="E217" s="164" t="s">
        <v>3</v>
      </c>
      <c r="F217" s="165" t="s">
        <v>1049</v>
      </c>
      <c r="H217" s="164" t="s">
        <v>3</v>
      </c>
      <c r="I217" s="166"/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142</v>
      </c>
      <c r="AU217" s="164" t="s">
        <v>84</v>
      </c>
      <c r="AV217" s="14" t="s">
        <v>37</v>
      </c>
      <c r="AW217" s="14" t="s">
        <v>36</v>
      </c>
      <c r="AX217" s="14" t="s">
        <v>75</v>
      </c>
      <c r="AY217" s="164" t="s">
        <v>133</v>
      </c>
    </row>
    <row r="218" spans="2:51" s="14" customFormat="1">
      <c r="B218" s="163"/>
      <c r="D218" s="155" t="s">
        <v>142</v>
      </c>
      <c r="E218" s="164" t="s">
        <v>3</v>
      </c>
      <c r="F218" s="165" t="s">
        <v>1016</v>
      </c>
      <c r="H218" s="164" t="s">
        <v>3</v>
      </c>
      <c r="I218" s="166"/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142</v>
      </c>
      <c r="AU218" s="164" t="s">
        <v>84</v>
      </c>
      <c r="AV218" s="14" t="s">
        <v>37</v>
      </c>
      <c r="AW218" s="14" t="s">
        <v>36</v>
      </c>
      <c r="AX218" s="14" t="s">
        <v>75</v>
      </c>
      <c r="AY218" s="164" t="s">
        <v>133</v>
      </c>
    </row>
    <row r="219" spans="2:51" s="13" customFormat="1">
      <c r="B219" s="154"/>
      <c r="D219" s="155" t="s">
        <v>142</v>
      </c>
      <c r="E219" s="156" t="s">
        <v>3</v>
      </c>
      <c r="F219" s="157" t="s">
        <v>1050</v>
      </c>
      <c r="H219" s="158">
        <v>6.5960000000000001</v>
      </c>
      <c r="I219" s="159"/>
      <c r="L219" s="154"/>
      <c r="M219" s="160"/>
      <c r="N219" s="161"/>
      <c r="O219" s="161"/>
      <c r="P219" s="161"/>
      <c r="Q219" s="161"/>
      <c r="R219" s="161"/>
      <c r="S219" s="161"/>
      <c r="T219" s="162"/>
      <c r="AT219" s="156" t="s">
        <v>142</v>
      </c>
      <c r="AU219" s="156" t="s">
        <v>84</v>
      </c>
      <c r="AV219" s="13" t="s">
        <v>84</v>
      </c>
      <c r="AW219" s="13" t="s">
        <v>36</v>
      </c>
      <c r="AX219" s="13" t="s">
        <v>75</v>
      </c>
      <c r="AY219" s="156" t="s">
        <v>133</v>
      </c>
    </row>
    <row r="220" spans="2:51" s="14" customFormat="1">
      <c r="B220" s="163"/>
      <c r="D220" s="155" t="s">
        <v>142</v>
      </c>
      <c r="E220" s="164" t="s">
        <v>3</v>
      </c>
      <c r="F220" s="165" t="s">
        <v>1013</v>
      </c>
      <c r="H220" s="164" t="s">
        <v>3</v>
      </c>
      <c r="I220" s="166"/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142</v>
      </c>
      <c r="AU220" s="164" t="s">
        <v>84</v>
      </c>
      <c r="AV220" s="14" t="s">
        <v>37</v>
      </c>
      <c r="AW220" s="14" t="s">
        <v>36</v>
      </c>
      <c r="AX220" s="14" t="s">
        <v>75</v>
      </c>
      <c r="AY220" s="164" t="s">
        <v>133</v>
      </c>
    </row>
    <row r="221" spans="2:51" s="13" customFormat="1">
      <c r="B221" s="154"/>
      <c r="D221" s="155" t="s">
        <v>142</v>
      </c>
      <c r="E221" s="156" t="s">
        <v>3</v>
      </c>
      <c r="F221" s="157" t="s">
        <v>1051</v>
      </c>
      <c r="H221" s="158">
        <v>12.416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142</v>
      </c>
      <c r="AU221" s="156" t="s">
        <v>84</v>
      </c>
      <c r="AV221" s="13" t="s">
        <v>84</v>
      </c>
      <c r="AW221" s="13" t="s">
        <v>36</v>
      </c>
      <c r="AX221" s="13" t="s">
        <v>75</v>
      </c>
      <c r="AY221" s="156" t="s">
        <v>133</v>
      </c>
    </row>
    <row r="222" spans="2:51" s="14" customFormat="1">
      <c r="B222" s="163"/>
      <c r="D222" s="155" t="s">
        <v>142</v>
      </c>
      <c r="E222" s="164" t="s">
        <v>3</v>
      </c>
      <c r="F222" s="165" t="s">
        <v>1019</v>
      </c>
      <c r="H222" s="164" t="s">
        <v>3</v>
      </c>
      <c r="I222" s="166"/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142</v>
      </c>
      <c r="AU222" s="164" t="s">
        <v>84</v>
      </c>
      <c r="AV222" s="14" t="s">
        <v>37</v>
      </c>
      <c r="AW222" s="14" t="s">
        <v>36</v>
      </c>
      <c r="AX222" s="14" t="s">
        <v>75</v>
      </c>
      <c r="AY222" s="164" t="s">
        <v>133</v>
      </c>
    </row>
    <row r="223" spans="2:51" s="13" customFormat="1">
      <c r="B223" s="154"/>
      <c r="D223" s="155" t="s">
        <v>142</v>
      </c>
      <c r="E223" s="156" t="s">
        <v>3</v>
      </c>
      <c r="F223" s="157" t="s">
        <v>1052</v>
      </c>
      <c r="H223" s="158">
        <v>17.847999999999999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142</v>
      </c>
      <c r="AU223" s="156" t="s">
        <v>84</v>
      </c>
      <c r="AV223" s="13" t="s">
        <v>84</v>
      </c>
      <c r="AW223" s="13" t="s">
        <v>36</v>
      </c>
      <c r="AX223" s="13" t="s">
        <v>75</v>
      </c>
      <c r="AY223" s="156" t="s">
        <v>133</v>
      </c>
    </row>
    <row r="224" spans="2:51" s="14" customFormat="1">
      <c r="B224" s="163"/>
      <c r="D224" s="155" t="s">
        <v>142</v>
      </c>
      <c r="E224" s="164" t="s">
        <v>3</v>
      </c>
      <c r="F224" s="165" t="s">
        <v>1053</v>
      </c>
      <c r="H224" s="164" t="s">
        <v>3</v>
      </c>
      <c r="I224" s="166"/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142</v>
      </c>
      <c r="AU224" s="164" t="s">
        <v>84</v>
      </c>
      <c r="AV224" s="14" t="s">
        <v>37</v>
      </c>
      <c r="AW224" s="14" t="s">
        <v>36</v>
      </c>
      <c r="AX224" s="14" t="s">
        <v>75</v>
      </c>
      <c r="AY224" s="164" t="s">
        <v>133</v>
      </c>
    </row>
    <row r="225" spans="2:51" s="14" customFormat="1">
      <c r="B225" s="163"/>
      <c r="D225" s="155" t="s">
        <v>142</v>
      </c>
      <c r="E225" s="164" t="s">
        <v>3</v>
      </c>
      <c r="F225" s="165" t="s">
        <v>1016</v>
      </c>
      <c r="H225" s="164" t="s">
        <v>3</v>
      </c>
      <c r="I225" s="166"/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142</v>
      </c>
      <c r="AU225" s="164" t="s">
        <v>84</v>
      </c>
      <c r="AV225" s="14" t="s">
        <v>37</v>
      </c>
      <c r="AW225" s="14" t="s">
        <v>36</v>
      </c>
      <c r="AX225" s="14" t="s">
        <v>75</v>
      </c>
      <c r="AY225" s="164" t="s">
        <v>133</v>
      </c>
    </row>
    <row r="226" spans="2:51" s="13" customFormat="1">
      <c r="B226" s="154"/>
      <c r="D226" s="155" t="s">
        <v>142</v>
      </c>
      <c r="E226" s="156" t="s">
        <v>3</v>
      </c>
      <c r="F226" s="157" t="s">
        <v>1054</v>
      </c>
      <c r="H226" s="158">
        <v>27.477</v>
      </c>
      <c r="I226" s="159"/>
      <c r="L226" s="154"/>
      <c r="M226" s="160"/>
      <c r="N226" s="161"/>
      <c r="O226" s="161"/>
      <c r="P226" s="161"/>
      <c r="Q226" s="161"/>
      <c r="R226" s="161"/>
      <c r="S226" s="161"/>
      <c r="T226" s="162"/>
      <c r="AT226" s="156" t="s">
        <v>142</v>
      </c>
      <c r="AU226" s="156" t="s">
        <v>84</v>
      </c>
      <c r="AV226" s="13" t="s">
        <v>84</v>
      </c>
      <c r="AW226" s="13" t="s">
        <v>36</v>
      </c>
      <c r="AX226" s="13" t="s">
        <v>75</v>
      </c>
      <c r="AY226" s="156" t="s">
        <v>133</v>
      </c>
    </row>
    <row r="227" spans="2:51" s="14" customFormat="1">
      <c r="B227" s="163"/>
      <c r="D227" s="155" t="s">
        <v>142</v>
      </c>
      <c r="E227" s="164" t="s">
        <v>3</v>
      </c>
      <c r="F227" s="165" t="s">
        <v>1013</v>
      </c>
      <c r="H227" s="164" t="s">
        <v>3</v>
      </c>
      <c r="I227" s="166"/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142</v>
      </c>
      <c r="AU227" s="164" t="s">
        <v>84</v>
      </c>
      <c r="AV227" s="14" t="s">
        <v>37</v>
      </c>
      <c r="AW227" s="14" t="s">
        <v>36</v>
      </c>
      <c r="AX227" s="14" t="s">
        <v>75</v>
      </c>
      <c r="AY227" s="164" t="s">
        <v>133</v>
      </c>
    </row>
    <row r="228" spans="2:51" s="13" customFormat="1">
      <c r="B228" s="154"/>
      <c r="D228" s="155" t="s">
        <v>142</v>
      </c>
      <c r="E228" s="156" t="s">
        <v>3</v>
      </c>
      <c r="F228" s="157" t="s">
        <v>1055</v>
      </c>
      <c r="H228" s="158">
        <v>36.378</v>
      </c>
      <c r="I228" s="159"/>
      <c r="L228" s="154"/>
      <c r="M228" s="160"/>
      <c r="N228" s="161"/>
      <c r="O228" s="161"/>
      <c r="P228" s="161"/>
      <c r="Q228" s="161"/>
      <c r="R228" s="161"/>
      <c r="S228" s="161"/>
      <c r="T228" s="162"/>
      <c r="AT228" s="156" t="s">
        <v>142</v>
      </c>
      <c r="AU228" s="156" t="s">
        <v>84</v>
      </c>
      <c r="AV228" s="13" t="s">
        <v>84</v>
      </c>
      <c r="AW228" s="13" t="s">
        <v>36</v>
      </c>
      <c r="AX228" s="13" t="s">
        <v>75</v>
      </c>
      <c r="AY228" s="156" t="s">
        <v>133</v>
      </c>
    </row>
    <row r="229" spans="2:51" s="14" customFormat="1">
      <c r="B229" s="163"/>
      <c r="D229" s="155" t="s">
        <v>142</v>
      </c>
      <c r="E229" s="164" t="s">
        <v>3</v>
      </c>
      <c r="F229" s="165" t="s">
        <v>1056</v>
      </c>
      <c r="H229" s="164" t="s">
        <v>3</v>
      </c>
      <c r="I229" s="166"/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142</v>
      </c>
      <c r="AU229" s="164" t="s">
        <v>84</v>
      </c>
      <c r="AV229" s="14" t="s">
        <v>37</v>
      </c>
      <c r="AW229" s="14" t="s">
        <v>36</v>
      </c>
      <c r="AX229" s="14" t="s">
        <v>75</v>
      </c>
      <c r="AY229" s="164" t="s">
        <v>133</v>
      </c>
    </row>
    <row r="230" spans="2:51" s="14" customFormat="1">
      <c r="B230" s="163"/>
      <c r="D230" s="155" t="s">
        <v>142</v>
      </c>
      <c r="E230" s="164" t="s">
        <v>3</v>
      </c>
      <c r="F230" s="165" t="s">
        <v>1016</v>
      </c>
      <c r="H230" s="164" t="s">
        <v>3</v>
      </c>
      <c r="I230" s="166"/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142</v>
      </c>
      <c r="AU230" s="164" t="s">
        <v>84</v>
      </c>
      <c r="AV230" s="14" t="s">
        <v>37</v>
      </c>
      <c r="AW230" s="14" t="s">
        <v>36</v>
      </c>
      <c r="AX230" s="14" t="s">
        <v>75</v>
      </c>
      <c r="AY230" s="164" t="s">
        <v>133</v>
      </c>
    </row>
    <row r="231" spans="2:51" s="13" customFormat="1">
      <c r="B231" s="154"/>
      <c r="D231" s="155" t="s">
        <v>142</v>
      </c>
      <c r="E231" s="156" t="s">
        <v>3</v>
      </c>
      <c r="F231" s="157" t="s">
        <v>1057</v>
      </c>
      <c r="H231" s="158">
        <v>6.681</v>
      </c>
      <c r="I231" s="159"/>
      <c r="L231" s="154"/>
      <c r="M231" s="160"/>
      <c r="N231" s="161"/>
      <c r="O231" s="161"/>
      <c r="P231" s="161"/>
      <c r="Q231" s="161"/>
      <c r="R231" s="161"/>
      <c r="S231" s="161"/>
      <c r="T231" s="162"/>
      <c r="AT231" s="156" t="s">
        <v>142</v>
      </c>
      <c r="AU231" s="156" t="s">
        <v>84</v>
      </c>
      <c r="AV231" s="13" t="s">
        <v>84</v>
      </c>
      <c r="AW231" s="13" t="s">
        <v>36</v>
      </c>
      <c r="AX231" s="13" t="s">
        <v>75</v>
      </c>
      <c r="AY231" s="156" t="s">
        <v>133</v>
      </c>
    </row>
    <row r="232" spans="2:51" s="14" customFormat="1">
      <c r="B232" s="163"/>
      <c r="D232" s="155" t="s">
        <v>142</v>
      </c>
      <c r="E232" s="164" t="s">
        <v>3</v>
      </c>
      <c r="F232" s="165" t="s">
        <v>1013</v>
      </c>
      <c r="H232" s="164" t="s">
        <v>3</v>
      </c>
      <c r="I232" s="166"/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142</v>
      </c>
      <c r="AU232" s="164" t="s">
        <v>84</v>
      </c>
      <c r="AV232" s="14" t="s">
        <v>37</v>
      </c>
      <c r="AW232" s="14" t="s">
        <v>36</v>
      </c>
      <c r="AX232" s="14" t="s">
        <v>75</v>
      </c>
      <c r="AY232" s="164" t="s">
        <v>133</v>
      </c>
    </row>
    <row r="233" spans="2:51" s="13" customFormat="1">
      <c r="B233" s="154"/>
      <c r="D233" s="155" t="s">
        <v>142</v>
      </c>
      <c r="E233" s="156" t="s">
        <v>3</v>
      </c>
      <c r="F233" s="157" t="s">
        <v>1058</v>
      </c>
      <c r="H233" s="158">
        <v>12.576000000000001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142</v>
      </c>
      <c r="AU233" s="156" t="s">
        <v>84</v>
      </c>
      <c r="AV233" s="13" t="s">
        <v>84</v>
      </c>
      <c r="AW233" s="13" t="s">
        <v>36</v>
      </c>
      <c r="AX233" s="13" t="s">
        <v>75</v>
      </c>
      <c r="AY233" s="156" t="s">
        <v>133</v>
      </c>
    </row>
    <row r="234" spans="2:51" s="14" customFormat="1">
      <c r="B234" s="163"/>
      <c r="D234" s="155" t="s">
        <v>142</v>
      </c>
      <c r="E234" s="164" t="s">
        <v>3</v>
      </c>
      <c r="F234" s="165" t="s">
        <v>1019</v>
      </c>
      <c r="H234" s="164" t="s">
        <v>3</v>
      </c>
      <c r="I234" s="166"/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142</v>
      </c>
      <c r="AU234" s="164" t="s">
        <v>84</v>
      </c>
      <c r="AV234" s="14" t="s">
        <v>37</v>
      </c>
      <c r="AW234" s="14" t="s">
        <v>36</v>
      </c>
      <c r="AX234" s="14" t="s">
        <v>75</v>
      </c>
      <c r="AY234" s="164" t="s">
        <v>133</v>
      </c>
    </row>
    <row r="235" spans="2:51" s="13" customFormat="1">
      <c r="B235" s="154"/>
      <c r="D235" s="155" t="s">
        <v>142</v>
      </c>
      <c r="E235" s="156" t="s">
        <v>3</v>
      </c>
      <c r="F235" s="157" t="s">
        <v>1059</v>
      </c>
      <c r="H235" s="158">
        <v>18.077999999999999</v>
      </c>
      <c r="I235" s="159"/>
      <c r="L235" s="154"/>
      <c r="M235" s="160"/>
      <c r="N235" s="161"/>
      <c r="O235" s="161"/>
      <c r="P235" s="161"/>
      <c r="Q235" s="161"/>
      <c r="R235" s="161"/>
      <c r="S235" s="161"/>
      <c r="T235" s="162"/>
      <c r="AT235" s="156" t="s">
        <v>142</v>
      </c>
      <c r="AU235" s="156" t="s">
        <v>84</v>
      </c>
      <c r="AV235" s="13" t="s">
        <v>84</v>
      </c>
      <c r="AW235" s="13" t="s">
        <v>36</v>
      </c>
      <c r="AX235" s="13" t="s">
        <v>75</v>
      </c>
      <c r="AY235" s="156" t="s">
        <v>133</v>
      </c>
    </row>
    <row r="236" spans="2:51" s="14" customFormat="1">
      <c r="B236" s="163"/>
      <c r="D236" s="155" t="s">
        <v>142</v>
      </c>
      <c r="E236" s="164" t="s">
        <v>3</v>
      </c>
      <c r="F236" s="165" t="s">
        <v>1060</v>
      </c>
      <c r="H236" s="164" t="s">
        <v>3</v>
      </c>
      <c r="I236" s="166"/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142</v>
      </c>
      <c r="AU236" s="164" t="s">
        <v>84</v>
      </c>
      <c r="AV236" s="14" t="s">
        <v>37</v>
      </c>
      <c r="AW236" s="14" t="s">
        <v>36</v>
      </c>
      <c r="AX236" s="14" t="s">
        <v>75</v>
      </c>
      <c r="AY236" s="164" t="s">
        <v>133</v>
      </c>
    </row>
    <row r="237" spans="2:51" s="14" customFormat="1">
      <c r="B237" s="163"/>
      <c r="D237" s="155" t="s">
        <v>142</v>
      </c>
      <c r="E237" s="164" t="s">
        <v>3</v>
      </c>
      <c r="F237" s="165" t="s">
        <v>1016</v>
      </c>
      <c r="H237" s="164" t="s">
        <v>3</v>
      </c>
      <c r="I237" s="166"/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142</v>
      </c>
      <c r="AU237" s="164" t="s">
        <v>84</v>
      </c>
      <c r="AV237" s="14" t="s">
        <v>37</v>
      </c>
      <c r="AW237" s="14" t="s">
        <v>36</v>
      </c>
      <c r="AX237" s="14" t="s">
        <v>75</v>
      </c>
      <c r="AY237" s="164" t="s">
        <v>133</v>
      </c>
    </row>
    <row r="238" spans="2:51" s="13" customFormat="1">
      <c r="B238" s="154"/>
      <c r="D238" s="155" t="s">
        <v>142</v>
      </c>
      <c r="E238" s="156" t="s">
        <v>3</v>
      </c>
      <c r="F238" s="157" t="s">
        <v>1057</v>
      </c>
      <c r="H238" s="158">
        <v>6.681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142</v>
      </c>
      <c r="AU238" s="156" t="s">
        <v>84</v>
      </c>
      <c r="AV238" s="13" t="s">
        <v>84</v>
      </c>
      <c r="AW238" s="13" t="s">
        <v>36</v>
      </c>
      <c r="AX238" s="13" t="s">
        <v>75</v>
      </c>
      <c r="AY238" s="156" t="s">
        <v>133</v>
      </c>
    </row>
    <row r="239" spans="2:51" s="14" customFormat="1">
      <c r="B239" s="163"/>
      <c r="D239" s="155" t="s">
        <v>142</v>
      </c>
      <c r="E239" s="164" t="s">
        <v>3</v>
      </c>
      <c r="F239" s="165" t="s">
        <v>1013</v>
      </c>
      <c r="H239" s="164" t="s">
        <v>3</v>
      </c>
      <c r="I239" s="166"/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142</v>
      </c>
      <c r="AU239" s="164" t="s">
        <v>84</v>
      </c>
      <c r="AV239" s="14" t="s">
        <v>37</v>
      </c>
      <c r="AW239" s="14" t="s">
        <v>36</v>
      </c>
      <c r="AX239" s="14" t="s">
        <v>75</v>
      </c>
      <c r="AY239" s="164" t="s">
        <v>133</v>
      </c>
    </row>
    <row r="240" spans="2:51" s="13" customFormat="1">
      <c r="B240" s="154"/>
      <c r="D240" s="155" t="s">
        <v>142</v>
      </c>
      <c r="E240" s="156" t="s">
        <v>3</v>
      </c>
      <c r="F240" s="157" t="s">
        <v>1058</v>
      </c>
      <c r="H240" s="158">
        <v>12.576000000000001</v>
      </c>
      <c r="I240" s="159"/>
      <c r="L240" s="154"/>
      <c r="M240" s="160"/>
      <c r="N240" s="161"/>
      <c r="O240" s="161"/>
      <c r="P240" s="161"/>
      <c r="Q240" s="161"/>
      <c r="R240" s="161"/>
      <c r="S240" s="161"/>
      <c r="T240" s="162"/>
      <c r="AT240" s="156" t="s">
        <v>142</v>
      </c>
      <c r="AU240" s="156" t="s">
        <v>84</v>
      </c>
      <c r="AV240" s="13" t="s">
        <v>84</v>
      </c>
      <c r="AW240" s="13" t="s">
        <v>36</v>
      </c>
      <c r="AX240" s="13" t="s">
        <v>75</v>
      </c>
      <c r="AY240" s="156" t="s">
        <v>133</v>
      </c>
    </row>
    <row r="241" spans="2:51" s="14" customFormat="1">
      <c r="B241" s="163"/>
      <c r="D241" s="155" t="s">
        <v>142</v>
      </c>
      <c r="E241" s="164" t="s">
        <v>3</v>
      </c>
      <c r="F241" s="165" t="s">
        <v>1061</v>
      </c>
      <c r="H241" s="164" t="s">
        <v>3</v>
      </c>
      <c r="I241" s="166"/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142</v>
      </c>
      <c r="AU241" s="164" t="s">
        <v>84</v>
      </c>
      <c r="AV241" s="14" t="s">
        <v>37</v>
      </c>
      <c r="AW241" s="14" t="s">
        <v>36</v>
      </c>
      <c r="AX241" s="14" t="s">
        <v>75</v>
      </c>
      <c r="AY241" s="164" t="s">
        <v>133</v>
      </c>
    </row>
    <row r="242" spans="2:51" s="14" customFormat="1">
      <c r="B242" s="163"/>
      <c r="D242" s="155" t="s">
        <v>142</v>
      </c>
      <c r="E242" s="164" t="s">
        <v>3</v>
      </c>
      <c r="F242" s="165" t="s">
        <v>1016</v>
      </c>
      <c r="H242" s="164" t="s">
        <v>3</v>
      </c>
      <c r="I242" s="166"/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142</v>
      </c>
      <c r="AU242" s="164" t="s">
        <v>84</v>
      </c>
      <c r="AV242" s="14" t="s">
        <v>37</v>
      </c>
      <c r="AW242" s="14" t="s">
        <v>36</v>
      </c>
      <c r="AX242" s="14" t="s">
        <v>75</v>
      </c>
      <c r="AY242" s="164" t="s">
        <v>133</v>
      </c>
    </row>
    <row r="243" spans="2:51" s="13" customFormat="1">
      <c r="B243" s="154"/>
      <c r="D243" s="155" t="s">
        <v>142</v>
      </c>
      <c r="E243" s="156" t="s">
        <v>3</v>
      </c>
      <c r="F243" s="157" t="s">
        <v>1062</v>
      </c>
      <c r="H243" s="158">
        <v>26.553999999999998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142</v>
      </c>
      <c r="AU243" s="156" t="s">
        <v>84</v>
      </c>
      <c r="AV243" s="13" t="s">
        <v>84</v>
      </c>
      <c r="AW243" s="13" t="s">
        <v>36</v>
      </c>
      <c r="AX243" s="13" t="s">
        <v>75</v>
      </c>
      <c r="AY243" s="156" t="s">
        <v>133</v>
      </c>
    </row>
    <row r="244" spans="2:51" s="14" customFormat="1">
      <c r="B244" s="163"/>
      <c r="D244" s="155" t="s">
        <v>142</v>
      </c>
      <c r="E244" s="164" t="s">
        <v>3</v>
      </c>
      <c r="F244" s="165" t="s">
        <v>1013</v>
      </c>
      <c r="H244" s="164" t="s">
        <v>3</v>
      </c>
      <c r="I244" s="166"/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142</v>
      </c>
      <c r="AU244" s="164" t="s">
        <v>84</v>
      </c>
      <c r="AV244" s="14" t="s">
        <v>37</v>
      </c>
      <c r="AW244" s="14" t="s">
        <v>36</v>
      </c>
      <c r="AX244" s="14" t="s">
        <v>75</v>
      </c>
      <c r="AY244" s="164" t="s">
        <v>133</v>
      </c>
    </row>
    <row r="245" spans="2:51" s="13" customFormat="1">
      <c r="B245" s="154"/>
      <c r="D245" s="155" t="s">
        <v>142</v>
      </c>
      <c r="E245" s="156" t="s">
        <v>3</v>
      </c>
      <c r="F245" s="157" t="s">
        <v>1063</v>
      </c>
      <c r="H245" s="158">
        <v>24.684000000000001</v>
      </c>
      <c r="I245" s="159"/>
      <c r="L245" s="154"/>
      <c r="M245" s="160"/>
      <c r="N245" s="161"/>
      <c r="O245" s="161"/>
      <c r="P245" s="161"/>
      <c r="Q245" s="161"/>
      <c r="R245" s="161"/>
      <c r="S245" s="161"/>
      <c r="T245" s="162"/>
      <c r="AT245" s="156" t="s">
        <v>142</v>
      </c>
      <c r="AU245" s="156" t="s">
        <v>84</v>
      </c>
      <c r="AV245" s="13" t="s">
        <v>84</v>
      </c>
      <c r="AW245" s="13" t="s">
        <v>36</v>
      </c>
      <c r="AX245" s="13" t="s">
        <v>75</v>
      </c>
      <c r="AY245" s="156" t="s">
        <v>133</v>
      </c>
    </row>
    <row r="246" spans="2:51" s="14" customFormat="1">
      <c r="B246" s="163"/>
      <c r="D246" s="155" t="s">
        <v>142</v>
      </c>
      <c r="E246" s="164" t="s">
        <v>3</v>
      </c>
      <c r="F246" s="165" t="s">
        <v>1064</v>
      </c>
      <c r="H246" s="164" t="s">
        <v>3</v>
      </c>
      <c r="I246" s="166"/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142</v>
      </c>
      <c r="AU246" s="164" t="s">
        <v>84</v>
      </c>
      <c r="AV246" s="14" t="s">
        <v>37</v>
      </c>
      <c r="AW246" s="14" t="s">
        <v>36</v>
      </c>
      <c r="AX246" s="14" t="s">
        <v>75</v>
      </c>
      <c r="AY246" s="164" t="s">
        <v>133</v>
      </c>
    </row>
    <row r="247" spans="2:51" s="14" customFormat="1">
      <c r="B247" s="163"/>
      <c r="D247" s="155" t="s">
        <v>142</v>
      </c>
      <c r="E247" s="164" t="s">
        <v>3</v>
      </c>
      <c r="F247" s="165" t="s">
        <v>1016</v>
      </c>
      <c r="H247" s="164" t="s">
        <v>3</v>
      </c>
      <c r="I247" s="166"/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142</v>
      </c>
      <c r="AU247" s="164" t="s">
        <v>84</v>
      </c>
      <c r="AV247" s="14" t="s">
        <v>37</v>
      </c>
      <c r="AW247" s="14" t="s">
        <v>36</v>
      </c>
      <c r="AX247" s="14" t="s">
        <v>75</v>
      </c>
      <c r="AY247" s="164" t="s">
        <v>133</v>
      </c>
    </row>
    <row r="248" spans="2:51" s="13" customFormat="1">
      <c r="B248" s="154"/>
      <c r="D248" s="155" t="s">
        <v>142</v>
      </c>
      <c r="E248" s="156" t="s">
        <v>3</v>
      </c>
      <c r="F248" s="157" t="s">
        <v>1065</v>
      </c>
      <c r="H248" s="158">
        <v>6.3239999999999998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142</v>
      </c>
      <c r="AU248" s="156" t="s">
        <v>84</v>
      </c>
      <c r="AV248" s="13" t="s">
        <v>84</v>
      </c>
      <c r="AW248" s="13" t="s">
        <v>36</v>
      </c>
      <c r="AX248" s="13" t="s">
        <v>75</v>
      </c>
      <c r="AY248" s="156" t="s">
        <v>133</v>
      </c>
    </row>
    <row r="249" spans="2:51" s="14" customFormat="1">
      <c r="B249" s="163"/>
      <c r="D249" s="155" t="s">
        <v>142</v>
      </c>
      <c r="E249" s="164" t="s">
        <v>3</v>
      </c>
      <c r="F249" s="165" t="s">
        <v>1013</v>
      </c>
      <c r="H249" s="164" t="s">
        <v>3</v>
      </c>
      <c r="I249" s="166"/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142</v>
      </c>
      <c r="AU249" s="164" t="s">
        <v>84</v>
      </c>
      <c r="AV249" s="14" t="s">
        <v>37</v>
      </c>
      <c r="AW249" s="14" t="s">
        <v>36</v>
      </c>
      <c r="AX249" s="14" t="s">
        <v>75</v>
      </c>
      <c r="AY249" s="164" t="s">
        <v>133</v>
      </c>
    </row>
    <row r="250" spans="2:51" s="13" customFormat="1">
      <c r="B250" s="154"/>
      <c r="D250" s="155" t="s">
        <v>142</v>
      </c>
      <c r="E250" s="156" t="s">
        <v>3</v>
      </c>
      <c r="F250" s="157" t="s">
        <v>1066</v>
      </c>
      <c r="H250" s="158">
        <v>11.904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142</v>
      </c>
      <c r="AU250" s="156" t="s">
        <v>84</v>
      </c>
      <c r="AV250" s="13" t="s">
        <v>84</v>
      </c>
      <c r="AW250" s="13" t="s">
        <v>36</v>
      </c>
      <c r="AX250" s="13" t="s">
        <v>75</v>
      </c>
      <c r="AY250" s="156" t="s">
        <v>133</v>
      </c>
    </row>
    <row r="251" spans="2:51" s="14" customFormat="1">
      <c r="B251" s="163"/>
      <c r="D251" s="155" t="s">
        <v>142</v>
      </c>
      <c r="E251" s="164" t="s">
        <v>3</v>
      </c>
      <c r="F251" s="165" t="s">
        <v>1019</v>
      </c>
      <c r="H251" s="164" t="s">
        <v>3</v>
      </c>
      <c r="I251" s="166"/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142</v>
      </c>
      <c r="AU251" s="164" t="s">
        <v>84</v>
      </c>
      <c r="AV251" s="14" t="s">
        <v>37</v>
      </c>
      <c r="AW251" s="14" t="s">
        <v>36</v>
      </c>
      <c r="AX251" s="14" t="s">
        <v>75</v>
      </c>
      <c r="AY251" s="164" t="s">
        <v>133</v>
      </c>
    </row>
    <row r="252" spans="2:51" s="13" customFormat="1">
      <c r="B252" s="154"/>
      <c r="D252" s="155" t="s">
        <v>142</v>
      </c>
      <c r="E252" s="156" t="s">
        <v>3</v>
      </c>
      <c r="F252" s="157" t="s">
        <v>1067</v>
      </c>
      <c r="H252" s="158">
        <v>17.111999999999998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142</v>
      </c>
      <c r="AU252" s="156" t="s">
        <v>84</v>
      </c>
      <c r="AV252" s="13" t="s">
        <v>84</v>
      </c>
      <c r="AW252" s="13" t="s">
        <v>36</v>
      </c>
      <c r="AX252" s="13" t="s">
        <v>75</v>
      </c>
      <c r="AY252" s="156" t="s">
        <v>133</v>
      </c>
    </row>
    <row r="253" spans="2:51" s="14" customFormat="1">
      <c r="B253" s="163"/>
      <c r="D253" s="155" t="s">
        <v>142</v>
      </c>
      <c r="E253" s="164" t="s">
        <v>3</v>
      </c>
      <c r="F253" s="165" t="s">
        <v>1068</v>
      </c>
      <c r="H253" s="164" t="s">
        <v>3</v>
      </c>
      <c r="I253" s="166"/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142</v>
      </c>
      <c r="AU253" s="164" t="s">
        <v>84</v>
      </c>
      <c r="AV253" s="14" t="s">
        <v>37</v>
      </c>
      <c r="AW253" s="14" t="s">
        <v>36</v>
      </c>
      <c r="AX253" s="14" t="s">
        <v>75</v>
      </c>
      <c r="AY253" s="164" t="s">
        <v>133</v>
      </c>
    </row>
    <row r="254" spans="2:51" s="14" customFormat="1">
      <c r="B254" s="163"/>
      <c r="D254" s="155" t="s">
        <v>142</v>
      </c>
      <c r="E254" s="164" t="s">
        <v>3</v>
      </c>
      <c r="F254" s="165" t="s">
        <v>1016</v>
      </c>
      <c r="H254" s="164" t="s">
        <v>3</v>
      </c>
      <c r="I254" s="166"/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142</v>
      </c>
      <c r="AU254" s="164" t="s">
        <v>84</v>
      </c>
      <c r="AV254" s="14" t="s">
        <v>37</v>
      </c>
      <c r="AW254" s="14" t="s">
        <v>36</v>
      </c>
      <c r="AX254" s="14" t="s">
        <v>75</v>
      </c>
      <c r="AY254" s="164" t="s">
        <v>133</v>
      </c>
    </row>
    <row r="255" spans="2:51" s="13" customFormat="1">
      <c r="B255" s="154"/>
      <c r="D255" s="155" t="s">
        <v>142</v>
      </c>
      <c r="E255" s="156" t="s">
        <v>3</v>
      </c>
      <c r="F255" s="157" t="s">
        <v>1069</v>
      </c>
      <c r="H255" s="158">
        <v>26.27</v>
      </c>
      <c r="I255" s="159"/>
      <c r="L255" s="154"/>
      <c r="M255" s="160"/>
      <c r="N255" s="161"/>
      <c r="O255" s="161"/>
      <c r="P255" s="161"/>
      <c r="Q255" s="161"/>
      <c r="R255" s="161"/>
      <c r="S255" s="161"/>
      <c r="T255" s="162"/>
      <c r="AT255" s="156" t="s">
        <v>142</v>
      </c>
      <c r="AU255" s="156" t="s">
        <v>84</v>
      </c>
      <c r="AV255" s="13" t="s">
        <v>84</v>
      </c>
      <c r="AW255" s="13" t="s">
        <v>36</v>
      </c>
      <c r="AX255" s="13" t="s">
        <v>75</v>
      </c>
      <c r="AY255" s="156" t="s">
        <v>133</v>
      </c>
    </row>
    <row r="256" spans="2:51" s="14" customFormat="1">
      <c r="B256" s="163"/>
      <c r="D256" s="155" t="s">
        <v>142</v>
      </c>
      <c r="E256" s="164" t="s">
        <v>3</v>
      </c>
      <c r="F256" s="165" t="s">
        <v>1013</v>
      </c>
      <c r="H256" s="164" t="s">
        <v>3</v>
      </c>
      <c r="I256" s="166"/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142</v>
      </c>
      <c r="AU256" s="164" t="s">
        <v>84</v>
      </c>
      <c r="AV256" s="14" t="s">
        <v>37</v>
      </c>
      <c r="AW256" s="14" t="s">
        <v>36</v>
      </c>
      <c r="AX256" s="14" t="s">
        <v>75</v>
      </c>
      <c r="AY256" s="164" t="s">
        <v>133</v>
      </c>
    </row>
    <row r="257" spans="2:51" s="13" customFormat="1">
      <c r="B257" s="154"/>
      <c r="D257" s="155" t="s">
        <v>142</v>
      </c>
      <c r="E257" s="156" t="s">
        <v>3</v>
      </c>
      <c r="F257" s="157" t="s">
        <v>1070</v>
      </c>
      <c r="H257" s="158">
        <v>31.82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142</v>
      </c>
      <c r="AU257" s="156" t="s">
        <v>84</v>
      </c>
      <c r="AV257" s="13" t="s">
        <v>84</v>
      </c>
      <c r="AW257" s="13" t="s">
        <v>36</v>
      </c>
      <c r="AX257" s="13" t="s">
        <v>75</v>
      </c>
      <c r="AY257" s="156" t="s">
        <v>133</v>
      </c>
    </row>
    <row r="258" spans="2:51" s="14" customFormat="1">
      <c r="B258" s="163"/>
      <c r="D258" s="155" t="s">
        <v>142</v>
      </c>
      <c r="E258" s="164" t="s">
        <v>3</v>
      </c>
      <c r="F258" s="165" t="s">
        <v>1071</v>
      </c>
      <c r="H258" s="164" t="s">
        <v>3</v>
      </c>
      <c r="I258" s="166"/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142</v>
      </c>
      <c r="AU258" s="164" t="s">
        <v>84</v>
      </c>
      <c r="AV258" s="14" t="s">
        <v>37</v>
      </c>
      <c r="AW258" s="14" t="s">
        <v>36</v>
      </c>
      <c r="AX258" s="14" t="s">
        <v>75</v>
      </c>
      <c r="AY258" s="164" t="s">
        <v>133</v>
      </c>
    </row>
    <row r="259" spans="2:51" s="14" customFormat="1">
      <c r="B259" s="163"/>
      <c r="D259" s="155" t="s">
        <v>142</v>
      </c>
      <c r="E259" s="164" t="s">
        <v>3</v>
      </c>
      <c r="F259" s="165" t="s">
        <v>1016</v>
      </c>
      <c r="H259" s="164" t="s">
        <v>3</v>
      </c>
      <c r="I259" s="166"/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142</v>
      </c>
      <c r="AU259" s="164" t="s">
        <v>84</v>
      </c>
      <c r="AV259" s="14" t="s">
        <v>37</v>
      </c>
      <c r="AW259" s="14" t="s">
        <v>36</v>
      </c>
      <c r="AX259" s="14" t="s">
        <v>75</v>
      </c>
      <c r="AY259" s="164" t="s">
        <v>133</v>
      </c>
    </row>
    <row r="260" spans="2:51" s="13" customFormat="1">
      <c r="B260" s="154"/>
      <c r="D260" s="155" t="s">
        <v>142</v>
      </c>
      <c r="E260" s="156" t="s">
        <v>3</v>
      </c>
      <c r="F260" s="157" t="s">
        <v>1072</v>
      </c>
      <c r="H260" s="158">
        <v>27.01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142</v>
      </c>
      <c r="AU260" s="156" t="s">
        <v>84</v>
      </c>
      <c r="AV260" s="13" t="s">
        <v>84</v>
      </c>
      <c r="AW260" s="13" t="s">
        <v>36</v>
      </c>
      <c r="AX260" s="13" t="s">
        <v>75</v>
      </c>
      <c r="AY260" s="156" t="s">
        <v>133</v>
      </c>
    </row>
    <row r="261" spans="2:51" s="14" customFormat="1">
      <c r="B261" s="163"/>
      <c r="D261" s="155" t="s">
        <v>142</v>
      </c>
      <c r="E261" s="164" t="s">
        <v>3</v>
      </c>
      <c r="F261" s="165" t="s">
        <v>1013</v>
      </c>
      <c r="H261" s="164" t="s">
        <v>3</v>
      </c>
      <c r="I261" s="166"/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142</v>
      </c>
      <c r="AU261" s="164" t="s">
        <v>84</v>
      </c>
      <c r="AV261" s="14" t="s">
        <v>37</v>
      </c>
      <c r="AW261" s="14" t="s">
        <v>36</v>
      </c>
      <c r="AX261" s="14" t="s">
        <v>75</v>
      </c>
      <c r="AY261" s="164" t="s">
        <v>133</v>
      </c>
    </row>
    <row r="262" spans="2:51" s="13" customFormat="1">
      <c r="B262" s="154"/>
      <c r="D262" s="155" t="s">
        <v>142</v>
      </c>
      <c r="E262" s="156" t="s">
        <v>3</v>
      </c>
      <c r="F262" s="157" t="s">
        <v>1073</v>
      </c>
      <c r="H262" s="158">
        <v>18.5</v>
      </c>
      <c r="I262" s="159"/>
      <c r="L262" s="154"/>
      <c r="M262" s="160"/>
      <c r="N262" s="161"/>
      <c r="O262" s="161"/>
      <c r="P262" s="161"/>
      <c r="Q262" s="161"/>
      <c r="R262" s="161"/>
      <c r="S262" s="161"/>
      <c r="T262" s="162"/>
      <c r="AT262" s="156" t="s">
        <v>142</v>
      </c>
      <c r="AU262" s="156" t="s">
        <v>84</v>
      </c>
      <c r="AV262" s="13" t="s">
        <v>84</v>
      </c>
      <c r="AW262" s="13" t="s">
        <v>36</v>
      </c>
      <c r="AX262" s="13" t="s">
        <v>75</v>
      </c>
      <c r="AY262" s="156" t="s">
        <v>133</v>
      </c>
    </row>
    <row r="263" spans="2:51" s="14" customFormat="1">
      <c r="B263" s="163"/>
      <c r="D263" s="155" t="s">
        <v>142</v>
      </c>
      <c r="E263" s="164" t="s">
        <v>3</v>
      </c>
      <c r="F263" s="165" t="s">
        <v>1074</v>
      </c>
      <c r="H263" s="164" t="s">
        <v>3</v>
      </c>
      <c r="I263" s="166"/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142</v>
      </c>
      <c r="AU263" s="164" t="s">
        <v>84</v>
      </c>
      <c r="AV263" s="14" t="s">
        <v>37</v>
      </c>
      <c r="AW263" s="14" t="s">
        <v>36</v>
      </c>
      <c r="AX263" s="14" t="s">
        <v>75</v>
      </c>
      <c r="AY263" s="164" t="s">
        <v>133</v>
      </c>
    </row>
    <row r="264" spans="2:51" s="14" customFormat="1">
      <c r="B264" s="163"/>
      <c r="D264" s="155" t="s">
        <v>142</v>
      </c>
      <c r="E264" s="164" t="s">
        <v>3</v>
      </c>
      <c r="F264" s="165" t="s">
        <v>1016</v>
      </c>
      <c r="H264" s="164" t="s">
        <v>3</v>
      </c>
      <c r="I264" s="166"/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142</v>
      </c>
      <c r="AU264" s="164" t="s">
        <v>84</v>
      </c>
      <c r="AV264" s="14" t="s">
        <v>37</v>
      </c>
      <c r="AW264" s="14" t="s">
        <v>36</v>
      </c>
      <c r="AX264" s="14" t="s">
        <v>75</v>
      </c>
      <c r="AY264" s="164" t="s">
        <v>133</v>
      </c>
    </row>
    <row r="265" spans="2:51" s="13" customFormat="1">
      <c r="B265" s="154"/>
      <c r="D265" s="155" t="s">
        <v>142</v>
      </c>
      <c r="E265" s="156" t="s">
        <v>3</v>
      </c>
      <c r="F265" s="157" t="s">
        <v>1072</v>
      </c>
      <c r="H265" s="158">
        <v>27.01</v>
      </c>
      <c r="I265" s="159"/>
      <c r="L265" s="154"/>
      <c r="M265" s="160"/>
      <c r="N265" s="161"/>
      <c r="O265" s="161"/>
      <c r="P265" s="161"/>
      <c r="Q265" s="161"/>
      <c r="R265" s="161"/>
      <c r="S265" s="161"/>
      <c r="T265" s="162"/>
      <c r="AT265" s="156" t="s">
        <v>142</v>
      </c>
      <c r="AU265" s="156" t="s">
        <v>84</v>
      </c>
      <c r="AV265" s="13" t="s">
        <v>84</v>
      </c>
      <c r="AW265" s="13" t="s">
        <v>36</v>
      </c>
      <c r="AX265" s="13" t="s">
        <v>75</v>
      </c>
      <c r="AY265" s="156" t="s">
        <v>133</v>
      </c>
    </row>
    <row r="266" spans="2:51" s="14" customFormat="1">
      <c r="B266" s="163"/>
      <c r="D266" s="155" t="s">
        <v>142</v>
      </c>
      <c r="E266" s="164" t="s">
        <v>3</v>
      </c>
      <c r="F266" s="165" t="s">
        <v>1013</v>
      </c>
      <c r="H266" s="164" t="s">
        <v>3</v>
      </c>
      <c r="I266" s="166"/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142</v>
      </c>
      <c r="AU266" s="164" t="s">
        <v>84</v>
      </c>
      <c r="AV266" s="14" t="s">
        <v>37</v>
      </c>
      <c r="AW266" s="14" t="s">
        <v>36</v>
      </c>
      <c r="AX266" s="14" t="s">
        <v>75</v>
      </c>
      <c r="AY266" s="164" t="s">
        <v>133</v>
      </c>
    </row>
    <row r="267" spans="2:51" s="13" customFormat="1">
      <c r="B267" s="154"/>
      <c r="D267" s="155" t="s">
        <v>142</v>
      </c>
      <c r="E267" s="156" t="s">
        <v>3</v>
      </c>
      <c r="F267" s="157" t="s">
        <v>1073</v>
      </c>
      <c r="H267" s="158">
        <v>18.5</v>
      </c>
      <c r="I267" s="159"/>
      <c r="L267" s="154"/>
      <c r="M267" s="160"/>
      <c r="N267" s="161"/>
      <c r="O267" s="161"/>
      <c r="P267" s="161"/>
      <c r="Q267" s="161"/>
      <c r="R267" s="161"/>
      <c r="S267" s="161"/>
      <c r="T267" s="162"/>
      <c r="AT267" s="156" t="s">
        <v>142</v>
      </c>
      <c r="AU267" s="156" t="s">
        <v>84</v>
      </c>
      <c r="AV267" s="13" t="s">
        <v>84</v>
      </c>
      <c r="AW267" s="13" t="s">
        <v>36</v>
      </c>
      <c r="AX267" s="13" t="s">
        <v>75</v>
      </c>
      <c r="AY267" s="156" t="s">
        <v>133</v>
      </c>
    </row>
    <row r="268" spans="2:51" s="14" customFormat="1">
      <c r="B268" s="163"/>
      <c r="D268" s="155" t="s">
        <v>142</v>
      </c>
      <c r="E268" s="164" t="s">
        <v>3</v>
      </c>
      <c r="F268" s="165" t="s">
        <v>1075</v>
      </c>
      <c r="H268" s="164" t="s">
        <v>3</v>
      </c>
      <c r="I268" s="166"/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142</v>
      </c>
      <c r="AU268" s="164" t="s">
        <v>84</v>
      </c>
      <c r="AV268" s="14" t="s">
        <v>37</v>
      </c>
      <c r="AW268" s="14" t="s">
        <v>36</v>
      </c>
      <c r="AX268" s="14" t="s">
        <v>75</v>
      </c>
      <c r="AY268" s="164" t="s">
        <v>133</v>
      </c>
    </row>
    <row r="269" spans="2:51" s="14" customFormat="1">
      <c r="B269" s="163"/>
      <c r="D269" s="155" t="s">
        <v>142</v>
      </c>
      <c r="E269" s="164" t="s">
        <v>3</v>
      </c>
      <c r="F269" s="165" t="s">
        <v>1016</v>
      </c>
      <c r="H269" s="164" t="s">
        <v>3</v>
      </c>
      <c r="I269" s="166"/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142</v>
      </c>
      <c r="AU269" s="164" t="s">
        <v>84</v>
      </c>
      <c r="AV269" s="14" t="s">
        <v>37</v>
      </c>
      <c r="AW269" s="14" t="s">
        <v>36</v>
      </c>
      <c r="AX269" s="14" t="s">
        <v>75</v>
      </c>
      <c r="AY269" s="164" t="s">
        <v>133</v>
      </c>
    </row>
    <row r="270" spans="2:51" s="13" customFormat="1">
      <c r="B270" s="154"/>
      <c r="D270" s="155" t="s">
        <v>142</v>
      </c>
      <c r="E270" s="156" t="s">
        <v>3</v>
      </c>
      <c r="F270" s="157" t="s">
        <v>1076</v>
      </c>
      <c r="H270" s="158">
        <v>28.47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142</v>
      </c>
      <c r="AU270" s="156" t="s">
        <v>84</v>
      </c>
      <c r="AV270" s="13" t="s">
        <v>84</v>
      </c>
      <c r="AW270" s="13" t="s">
        <v>36</v>
      </c>
      <c r="AX270" s="13" t="s">
        <v>75</v>
      </c>
      <c r="AY270" s="156" t="s">
        <v>133</v>
      </c>
    </row>
    <row r="271" spans="2:51" s="14" customFormat="1">
      <c r="B271" s="163"/>
      <c r="D271" s="155" t="s">
        <v>142</v>
      </c>
      <c r="E271" s="164" t="s">
        <v>3</v>
      </c>
      <c r="F271" s="165" t="s">
        <v>1013</v>
      </c>
      <c r="H271" s="164" t="s">
        <v>3</v>
      </c>
      <c r="I271" s="166"/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142</v>
      </c>
      <c r="AU271" s="164" t="s">
        <v>84</v>
      </c>
      <c r="AV271" s="14" t="s">
        <v>37</v>
      </c>
      <c r="AW271" s="14" t="s">
        <v>36</v>
      </c>
      <c r="AX271" s="14" t="s">
        <v>75</v>
      </c>
      <c r="AY271" s="164" t="s">
        <v>133</v>
      </c>
    </row>
    <row r="272" spans="2:51" s="13" customFormat="1">
      <c r="B272" s="154"/>
      <c r="D272" s="155" t="s">
        <v>142</v>
      </c>
      <c r="E272" s="156" t="s">
        <v>3</v>
      </c>
      <c r="F272" s="157" t="s">
        <v>1077</v>
      </c>
      <c r="H272" s="158">
        <v>18.72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142</v>
      </c>
      <c r="AU272" s="156" t="s">
        <v>84</v>
      </c>
      <c r="AV272" s="13" t="s">
        <v>84</v>
      </c>
      <c r="AW272" s="13" t="s">
        <v>36</v>
      </c>
      <c r="AX272" s="13" t="s">
        <v>75</v>
      </c>
      <c r="AY272" s="156" t="s">
        <v>133</v>
      </c>
    </row>
    <row r="273" spans="2:51" s="14" customFormat="1">
      <c r="B273" s="163"/>
      <c r="D273" s="155" t="s">
        <v>142</v>
      </c>
      <c r="E273" s="164" t="s">
        <v>3</v>
      </c>
      <c r="F273" s="165" t="s">
        <v>1078</v>
      </c>
      <c r="H273" s="164" t="s">
        <v>3</v>
      </c>
      <c r="I273" s="166"/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142</v>
      </c>
      <c r="AU273" s="164" t="s">
        <v>84</v>
      </c>
      <c r="AV273" s="14" t="s">
        <v>37</v>
      </c>
      <c r="AW273" s="14" t="s">
        <v>36</v>
      </c>
      <c r="AX273" s="14" t="s">
        <v>75</v>
      </c>
      <c r="AY273" s="164" t="s">
        <v>133</v>
      </c>
    </row>
    <row r="274" spans="2:51" s="14" customFormat="1">
      <c r="B274" s="163"/>
      <c r="D274" s="155" t="s">
        <v>142</v>
      </c>
      <c r="E274" s="164" t="s">
        <v>3</v>
      </c>
      <c r="F274" s="165" t="s">
        <v>1016</v>
      </c>
      <c r="H274" s="164" t="s">
        <v>3</v>
      </c>
      <c r="I274" s="166"/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142</v>
      </c>
      <c r="AU274" s="164" t="s">
        <v>84</v>
      </c>
      <c r="AV274" s="14" t="s">
        <v>37</v>
      </c>
      <c r="AW274" s="14" t="s">
        <v>36</v>
      </c>
      <c r="AX274" s="14" t="s">
        <v>75</v>
      </c>
      <c r="AY274" s="164" t="s">
        <v>133</v>
      </c>
    </row>
    <row r="275" spans="2:51" s="13" customFormat="1">
      <c r="B275" s="154"/>
      <c r="D275" s="155" t="s">
        <v>142</v>
      </c>
      <c r="E275" s="156" t="s">
        <v>3</v>
      </c>
      <c r="F275" s="157" t="s">
        <v>1079</v>
      </c>
      <c r="H275" s="158">
        <v>28.032</v>
      </c>
      <c r="I275" s="159"/>
      <c r="L275" s="154"/>
      <c r="M275" s="160"/>
      <c r="N275" s="161"/>
      <c r="O275" s="161"/>
      <c r="P275" s="161"/>
      <c r="Q275" s="161"/>
      <c r="R275" s="161"/>
      <c r="S275" s="161"/>
      <c r="T275" s="162"/>
      <c r="AT275" s="156" t="s">
        <v>142</v>
      </c>
      <c r="AU275" s="156" t="s">
        <v>84</v>
      </c>
      <c r="AV275" s="13" t="s">
        <v>84</v>
      </c>
      <c r="AW275" s="13" t="s">
        <v>36</v>
      </c>
      <c r="AX275" s="13" t="s">
        <v>75</v>
      </c>
      <c r="AY275" s="156" t="s">
        <v>133</v>
      </c>
    </row>
    <row r="276" spans="2:51" s="14" customFormat="1">
      <c r="B276" s="163"/>
      <c r="D276" s="155" t="s">
        <v>142</v>
      </c>
      <c r="E276" s="164" t="s">
        <v>3</v>
      </c>
      <c r="F276" s="165" t="s">
        <v>1013</v>
      </c>
      <c r="H276" s="164" t="s">
        <v>3</v>
      </c>
      <c r="I276" s="166"/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142</v>
      </c>
      <c r="AU276" s="164" t="s">
        <v>84</v>
      </c>
      <c r="AV276" s="14" t="s">
        <v>37</v>
      </c>
      <c r="AW276" s="14" t="s">
        <v>36</v>
      </c>
      <c r="AX276" s="14" t="s">
        <v>75</v>
      </c>
      <c r="AY276" s="164" t="s">
        <v>133</v>
      </c>
    </row>
    <row r="277" spans="2:51" s="13" customFormat="1">
      <c r="B277" s="154"/>
      <c r="D277" s="155" t="s">
        <v>142</v>
      </c>
      <c r="E277" s="156" t="s">
        <v>3</v>
      </c>
      <c r="F277" s="157" t="s">
        <v>1080</v>
      </c>
      <c r="H277" s="158">
        <v>19.2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142</v>
      </c>
      <c r="AU277" s="156" t="s">
        <v>84</v>
      </c>
      <c r="AV277" s="13" t="s">
        <v>84</v>
      </c>
      <c r="AW277" s="13" t="s">
        <v>36</v>
      </c>
      <c r="AX277" s="13" t="s">
        <v>75</v>
      </c>
      <c r="AY277" s="156" t="s">
        <v>133</v>
      </c>
    </row>
    <row r="278" spans="2:51" s="14" customFormat="1">
      <c r="B278" s="163"/>
      <c r="D278" s="155" t="s">
        <v>142</v>
      </c>
      <c r="E278" s="164" t="s">
        <v>3</v>
      </c>
      <c r="F278" s="165" t="s">
        <v>1081</v>
      </c>
      <c r="H278" s="164" t="s">
        <v>3</v>
      </c>
      <c r="I278" s="166"/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142</v>
      </c>
      <c r="AU278" s="164" t="s">
        <v>84</v>
      </c>
      <c r="AV278" s="14" t="s">
        <v>37</v>
      </c>
      <c r="AW278" s="14" t="s">
        <v>36</v>
      </c>
      <c r="AX278" s="14" t="s">
        <v>75</v>
      </c>
      <c r="AY278" s="164" t="s">
        <v>133</v>
      </c>
    </row>
    <row r="279" spans="2:51" s="14" customFormat="1">
      <c r="B279" s="163"/>
      <c r="D279" s="155" t="s">
        <v>142</v>
      </c>
      <c r="E279" s="164" t="s">
        <v>3</v>
      </c>
      <c r="F279" s="165" t="s">
        <v>1016</v>
      </c>
      <c r="H279" s="164" t="s">
        <v>3</v>
      </c>
      <c r="I279" s="166"/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142</v>
      </c>
      <c r="AU279" s="164" t="s">
        <v>84</v>
      </c>
      <c r="AV279" s="14" t="s">
        <v>37</v>
      </c>
      <c r="AW279" s="14" t="s">
        <v>36</v>
      </c>
      <c r="AX279" s="14" t="s">
        <v>75</v>
      </c>
      <c r="AY279" s="164" t="s">
        <v>133</v>
      </c>
    </row>
    <row r="280" spans="2:51" s="13" customFormat="1">
      <c r="B280" s="154"/>
      <c r="D280" s="155" t="s">
        <v>142</v>
      </c>
      <c r="E280" s="156" t="s">
        <v>3</v>
      </c>
      <c r="F280" s="157" t="s">
        <v>1082</v>
      </c>
      <c r="H280" s="158">
        <v>26.411999999999999</v>
      </c>
      <c r="I280" s="159"/>
      <c r="L280" s="154"/>
      <c r="M280" s="160"/>
      <c r="N280" s="161"/>
      <c r="O280" s="161"/>
      <c r="P280" s="161"/>
      <c r="Q280" s="161"/>
      <c r="R280" s="161"/>
      <c r="S280" s="161"/>
      <c r="T280" s="162"/>
      <c r="AT280" s="156" t="s">
        <v>142</v>
      </c>
      <c r="AU280" s="156" t="s">
        <v>84</v>
      </c>
      <c r="AV280" s="13" t="s">
        <v>84</v>
      </c>
      <c r="AW280" s="13" t="s">
        <v>36</v>
      </c>
      <c r="AX280" s="13" t="s">
        <v>75</v>
      </c>
      <c r="AY280" s="156" t="s">
        <v>133</v>
      </c>
    </row>
    <row r="281" spans="2:51" s="14" customFormat="1">
      <c r="B281" s="163"/>
      <c r="D281" s="155" t="s">
        <v>142</v>
      </c>
      <c r="E281" s="164" t="s">
        <v>3</v>
      </c>
      <c r="F281" s="165" t="s">
        <v>1083</v>
      </c>
      <c r="H281" s="164" t="s">
        <v>3</v>
      </c>
      <c r="I281" s="166"/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142</v>
      </c>
      <c r="AU281" s="164" t="s">
        <v>84</v>
      </c>
      <c r="AV281" s="14" t="s">
        <v>37</v>
      </c>
      <c r="AW281" s="14" t="s">
        <v>36</v>
      </c>
      <c r="AX281" s="14" t="s">
        <v>75</v>
      </c>
      <c r="AY281" s="164" t="s">
        <v>133</v>
      </c>
    </row>
    <row r="282" spans="2:51" s="14" customFormat="1">
      <c r="B282" s="163"/>
      <c r="D282" s="155" t="s">
        <v>142</v>
      </c>
      <c r="E282" s="164" t="s">
        <v>3</v>
      </c>
      <c r="F282" s="165" t="s">
        <v>1016</v>
      </c>
      <c r="H282" s="164" t="s">
        <v>3</v>
      </c>
      <c r="I282" s="166"/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142</v>
      </c>
      <c r="AU282" s="164" t="s">
        <v>84</v>
      </c>
      <c r="AV282" s="14" t="s">
        <v>37</v>
      </c>
      <c r="AW282" s="14" t="s">
        <v>36</v>
      </c>
      <c r="AX282" s="14" t="s">
        <v>75</v>
      </c>
      <c r="AY282" s="164" t="s">
        <v>133</v>
      </c>
    </row>
    <row r="283" spans="2:51" s="13" customFormat="1">
      <c r="B283" s="154"/>
      <c r="D283" s="155" t="s">
        <v>142</v>
      </c>
      <c r="E283" s="156" t="s">
        <v>3</v>
      </c>
      <c r="F283" s="157" t="s">
        <v>1084</v>
      </c>
      <c r="H283" s="158">
        <v>25.259</v>
      </c>
      <c r="I283" s="159"/>
      <c r="L283" s="154"/>
      <c r="M283" s="160"/>
      <c r="N283" s="161"/>
      <c r="O283" s="161"/>
      <c r="P283" s="161"/>
      <c r="Q283" s="161"/>
      <c r="R283" s="161"/>
      <c r="S283" s="161"/>
      <c r="T283" s="162"/>
      <c r="AT283" s="156" t="s">
        <v>142</v>
      </c>
      <c r="AU283" s="156" t="s">
        <v>84</v>
      </c>
      <c r="AV283" s="13" t="s">
        <v>84</v>
      </c>
      <c r="AW283" s="13" t="s">
        <v>36</v>
      </c>
      <c r="AX283" s="13" t="s">
        <v>75</v>
      </c>
      <c r="AY283" s="156" t="s">
        <v>133</v>
      </c>
    </row>
    <row r="284" spans="2:51" s="14" customFormat="1">
      <c r="B284" s="163"/>
      <c r="D284" s="155" t="s">
        <v>142</v>
      </c>
      <c r="E284" s="164" t="s">
        <v>3</v>
      </c>
      <c r="F284" s="165" t="s">
        <v>1013</v>
      </c>
      <c r="H284" s="164" t="s">
        <v>3</v>
      </c>
      <c r="I284" s="166"/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142</v>
      </c>
      <c r="AU284" s="164" t="s">
        <v>84</v>
      </c>
      <c r="AV284" s="14" t="s">
        <v>37</v>
      </c>
      <c r="AW284" s="14" t="s">
        <v>36</v>
      </c>
      <c r="AX284" s="14" t="s">
        <v>75</v>
      </c>
      <c r="AY284" s="164" t="s">
        <v>133</v>
      </c>
    </row>
    <row r="285" spans="2:51" s="13" customFormat="1">
      <c r="B285" s="154"/>
      <c r="D285" s="155" t="s">
        <v>142</v>
      </c>
      <c r="E285" s="156" t="s">
        <v>3</v>
      </c>
      <c r="F285" s="157" t="s">
        <v>1085</v>
      </c>
      <c r="H285" s="158">
        <v>45.994</v>
      </c>
      <c r="I285" s="159"/>
      <c r="L285" s="154"/>
      <c r="M285" s="160"/>
      <c r="N285" s="161"/>
      <c r="O285" s="161"/>
      <c r="P285" s="161"/>
      <c r="Q285" s="161"/>
      <c r="R285" s="161"/>
      <c r="S285" s="161"/>
      <c r="T285" s="162"/>
      <c r="AT285" s="156" t="s">
        <v>142</v>
      </c>
      <c r="AU285" s="156" t="s">
        <v>84</v>
      </c>
      <c r="AV285" s="13" t="s">
        <v>84</v>
      </c>
      <c r="AW285" s="13" t="s">
        <v>36</v>
      </c>
      <c r="AX285" s="13" t="s">
        <v>75</v>
      </c>
      <c r="AY285" s="156" t="s">
        <v>133</v>
      </c>
    </row>
    <row r="286" spans="2:51" s="14" customFormat="1">
      <c r="B286" s="163"/>
      <c r="D286" s="155" t="s">
        <v>142</v>
      </c>
      <c r="E286" s="164" t="s">
        <v>3</v>
      </c>
      <c r="F286" s="165" t="s">
        <v>1086</v>
      </c>
      <c r="H286" s="164" t="s">
        <v>3</v>
      </c>
      <c r="I286" s="166"/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142</v>
      </c>
      <c r="AU286" s="164" t="s">
        <v>84</v>
      </c>
      <c r="AV286" s="14" t="s">
        <v>37</v>
      </c>
      <c r="AW286" s="14" t="s">
        <v>36</v>
      </c>
      <c r="AX286" s="14" t="s">
        <v>75</v>
      </c>
      <c r="AY286" s="164" t="s">
        <v>133</v>
      </c>
    </row>
    <row r="287" spans="2:51" s="14" customFormat="1">
      <c r="B287" s="163"/>
      <c r="D287" s="155" t="s">
        <v>142</v>
      </c>
      <c r="E287" s="164" t="s">
        <v>3</v>
      </c>
      <c r="F287" s="165" t="s">
        <v>1016</v>
      </c>
      <c r="H287" s="164" t="s">
        <v>3</v>
      </c>
      <c r="I287" s="166"/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142</v>
      </c>
      <c r="AU287" s="164" t="s">
        <v>84</v>
      </c>
      <c r="AV287" s="14" t="s">
        <v>37</v>
      </c>
      <c r="AW287" s="14" t="s">
        <v>36</v>
      </c>
      <c r="AX287" s="14" t="s">
        <v>75</v>
      </c>
      <c r="AY287" s="164" t="s">
        <v>133</v>
      </c>
    </row>
    <row r="288" spans="2:51" s="13" customFormat="1">
      <c r="B288" s="154"/>
      <c r="D288" s="155" t="s">
        <v>142</v>
      </c>
      <c r="E288" s="156" t="s">
        <v>3</v>
      </c>
      <c r="F288" s="157" t="s">
        <v>1087</v>
      </c>
      <c r="H288" s="158">
        <v>25.024999999999999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142</v>
      </c>
      <c r="AU288" s="156" t="s">
        <v>84</v>
      </c>
      <c r="AV288" s="13" t="s">
        <v>84</v>
      </c>
      <c r="AW288" s="13" t="s">
        <v>36</v>
      </c>
      <c r="AX288" s="13" t="s">
        <v>75</v>
      </c>
      <c r="AY288" s="156" t="s">
        <v>133</v>
      </c>
    </row>
    <row r="289" spans="2:51" s="14" customFormat="1">
      <c r="B289" s="163"/>
      <c r="D289" s="155" t="s">
        <v>142</v>
      </c>
      <c r="E289" s="164" t="s">
        <v>3</v>
      </c>
      <c r="F289" s="165" t="s">
        <v>1013</v>
      </c>
      <c r="H289" s="164" t="s">
        <v>3</v>
      </c>
      <c r="I289" s="166"/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142</v>
      </c>
      <c r="AU289" s="164" t="s">
        <v>84</v>
      </c>
      <c r="AV289" s="14" t="s">
        <v>37</v>
      </c>
      <c r="AW289" s="14" t="s">
        <v>36</v>
      </c>
      <c r="AX289" s="14" t="s">
        <v>75</v>
      </c>
      <c r="AY289" s="164" t="s">
        <v>133</v>
      </c>
    </row>
    <row r="290" spans="2:51" s="13" customFormat="1">
      <c r="B290" s="154"/>
      <c r="D290" s="155" t="s">
        <v>142</v>
      </c>
      <c r="E290" s="156" t="s">
        <v>3</v>
      </c>
      <c r="F290" s="157" t="s">
        <v>1088</v>
      </c>
      <c r="H290" s="158">
        <v>42.35</v>
      </c>
      <c r="I290" s="159"/>
      <c r="L290" s="154"/>
      <c r="M290" s="160"/>
      <c r="N290" s="161"/>
      <c r="O290" s="161"/>
      <c r="P290" s="161"/>
      <c r="Q290" s="161"/>
      <c r="R290" s="161"/>
      <c r="S290" s="161"/>
      <c r="T290" s="162"/>
      <c r="AT290" s="156" t="s">
        <v>142</v>
      </c>
      <c r="AU290" s="156" t="s">
        <v>84</v>
      </c>
      <c r="AV290" s="13" t="s">
        <v>84</v>
      </c>
      <c r="AW290" s="13" t="s">
        <v>36</v>
      </c>
      <c r="AX290" s="13" t="s">
        <v>75</v>
      </c>
      <c r="AY290" s="156" t="s">
        <v>133</v>
      </c>
    </row>
    <row r="291" spans="2:51" s="14" customFormat="1">
      <c r="B291" s="163"/>
      <c r="D291" s="155" t="s">
        <v>142</v>
      </c>
      <c r="E291" s="164" t="s">
        <v>3</v>
      </c>
      <c r="F291" s="165" t="s">
        <v>1089</v>
      </c>
      <c r="H291" s="164" t="s">
        <v>3</v>
      </c>
      <c r="I291" s="166"/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142</v>
      </c>
      <c r="AU291" s="164" t="s">
        <v>84</v>
      </c>
      <c r="AV291" s="14" t="s">
        <v>37</v>
      </c>
      <c r="AW291" s="14" t="s">
        <v>36</v>
      </c>
      <c r="AX291" s="14" t="s">
        <v>75</v>
      </c>
      <c r="AY291" s="164" t="s">
        <v>133</v>
      </c>
    </row>
    <row r="292" spans="2:51" s="14" customFormat="1">
      <c r="B292" s="163"/>
      <c r="D292" s="155" t="s">
        <v>142</v>
      </c>
      <c r="E292" s="164" t="s">
        <v>3</v>
      </c>
      <c r="F292" s="165" t="s">
        <v>1016</v>
      </c>
      <c r="H292" s="164" t="s">
        <v>3</v>
      </c>
      <c r="I292" s="166"/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142</v>
      </c>
      <c r="AU292" s="164" t="s">
        <v>84</v>
      </c>
      <c r="AV292" s="14" t="s">
        <v>37</v>
      </c>
      <c r="AW292" s="14" t="s">
        <v>36</v>
      </c>
      <c r="AX292" s="14" t="s">
        <v>75</v>
      </c>
      <c r="AY292" s="164" t="s">
        <v>133</v>
      </c>
    </row>
    <row r="293" spans="2:51" s="13" customFormat="1">
      <c r="B293" s="154"/>
      <c r="D293" s="155" t="s">
        <v>142</v>
      </c>
      <c r="E293" s="156" t="s">
        <v>3</v>
      </c>
      <c r="F293" s="157" t="s">
        <v>1090</v>
      </c>
      <c r="H293" s="158">
        <v>20.67</v>
      </c>
      <c r="I293" s="159"/>
      <c r="L293" s="154"/>
      <c r="M293" s="160"/>
      <c r="N293" s="161"/>
      <c r="O293" s="161"/>
      <c r="P293" s="161"/>
      <c r="Q293" s="161"/>
      <c r="R293" s="161"/>
      <c r="S293" s="161"/>
      <c r="T293" s="162"/>
      <c r="AT293" s="156" t="s">
        <v>142</v>
      </c>
      <c r="AU293" s="156" t="s">
        <v>84</v>
      </c>
      <c r="AV293" s="13" t="s">
        <v>84</v>
      </c>
      <c r="AW293" s="13" t="s">
        <v>36</v>
      </c>
      <c r="AX293" s="13" t="s">
        <v>75</v>
      </c>
      <c r="AY293" s="156" t="s">
        <v>133</v>
      </c>
    </row>
    <row r="294" spans="2:51" s="14" customFormat="1">
      <c r="B294" s="163"/>
      <c r="D294" s="155" t="s">
        <v>142</v>
      </c>
      <c r="E294" s="164" t="s">
        <v>3</v>
      </c>
      <c r="F294" s="165" t="s">
        <v>1013</v>
      </c>
      <c r="H294" s="164" t="s">
        <v>3</v>
      </c>
      <c r="I294" s="166"/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142</v>
      </c>
      <c r="AU294" s="164" t="s">
        <v>84</v>
      </c>
      <c r="AV294" s="14" t="s">
        <v>37</v>
      </c>
      <c r="AW294" s="14" t="s">
        <v>36</v>
      </c>
      <c r="AX294" s="14" t="s">
        <v>75</v>
      </c>
      <c r="AY294" s="164" t="s">
        <v>133</v>
      </c>
    </row>
    <row r="295" spans="2:51" s="13" customFormat="1">
      <c r="B295" s="154"/>
      <c r="D295" s="155" t="s">
        <v>142</v>
      </c>
      <c r="E295" s="156" t="s">
        <v>3</v>
      </c>
      <c r="F295" s="157" t="s">
        <v>1091</v>
      </c>
      <c r="H295" s="158">
        <v>30.42</v>
      </c>
      <c r="I295" s="159"/>
      <c r="L295" s="154"/>
      <c r="M295" s="160"/>
      <c r="N295" s="161"/>
      <c r="O295" s="161"/>
      <c r="P295" s="161"/>
      <c r="Q295" s="161"/>
      <c r="R295" s="161"/>
      <c r="S295" s="161"/>
      <c r="T295" s="162"/>
      <c r="AT295" s="156" t="s">
        <v>142</v>
      </c>
      <c r="AU295" s="156" t="s">
        <v>84</v>
      </c>
      <c r="AV295" s="13" t="s">
        <v>84</v>
      </c>
      <c r="AW295" s="13" t="s">
        <v>36</v>
      </c>
      <c r="AX295" s="13" t="s">
        <v>75</v>
      </c>
      <c r="AY295" s="156" t="s">
        <v>133</v>
      </c>
    </row>
    <row r="296" spans="2:51" s="14" customFormat="1">
      <c r="B296" s="163"/>
      <c r="D296" s="155" t="s">
        <v>142</v>
      </c>
      <c r="E296" s="164" t="s">
        <v>3</v>
      </c>
      <c r="F296" s="165" t="s">
        <v>1092</v>
      </c>
      <c r="H296" s="164" t="s">
        <v>3</v>
      </c>
      <c r="I296" s="166"/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142</v>
      </c>
      <c r="AU296" s="164" t="s">
        <v>84</v>
      </c>
      <c r="AV296" s="14" t="s">
        <v>37</v>
      </c>
      <c r="AW296" s="14" t="s">
        <v>36</v>
      </c>
      <c r="AX296" s="14" t="s">
        <v>75</v>
      </c>
      <c r="AY296" s="164" t="s">
        <v>133</v>
      </c>
    </row>
    <row r="297" spans="2:51" s="14" customFormat="1">
      <c r="B297" s="163"/>
      <c r="D297" s="155" t="s">
        <v>142</v>
      </c>
      <c r="E297" s="164" t="s">
        <v>3</v>
      </c>
      <c r="F297" s="165" t="s">
        <v>1016</v>
      </c>
      <c r="H297" s="164" t="s">
        <v>3</v>
      </c>
      <c r="I297" s="166"/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142</v>
      </c>
      <c r="AU297" s="164" t="s">
        <v>84</v>
      </c>
      <c r="AV297" s="14" t="s">
        <v>37</v>
      </c>
      <c r="AW297" s="14" t="s">
        <v>36</v>
      </c>
      <c r="AX297" s="14" t="s">
        <v>75</v>
      </c>
      <c r="AY297" s="164" t="s">
        <v>133</v>
      </c>
    </row>
    <row r="298" spans="2:51" s="13" customFormat="1">
      <c r="B298" s="154"/>
      <c r="D298" s="155" t="s">
        <v>142</v>
      </c>
      <c r="E298" s="156" t="s">
        <v>3</v>
      </c>
      <c r="F298" s="157" t="s">
        <v>1093</v>
      </c>
      <c r="H298" s="158">
        <v>20.352</v>
      </c>
      <c r="I298" s="159"/>
      <c r="L298" s="154"/>
      <c r="M298" s="160"/>
      <c r="N298" s="161"/>
      <c r="O298" s="161"/>
      <c r="P298" s="161"/>
      <c r="Q298" s="161"/>
      <c r="R298" s="161"/>
      <c r="S298" s="161"/>
      <c r="T298" s="162"/>
      <c r="AT298" s="156" t="s">
        <v>142</v>
      </c>
      <c r="AU298" s="156" t="s">
        <v>84</v>
      </c>
      <c r="AV298" s="13" t="s">
        <v>84</v>
      </c>
      <c r="AW298" s="13" t="s">
        <v>36</v>
      </c>
      <c r="AX298" s="13" t="s">
        <v>75</v>
      </c>
      <c r="AY298" s="156" t="s">
        <v>133</v>
      </c>
    </row>
    <row r="299" spans="2:51" s="14" customFormat="1">
      <c r="B299" s="163"/>
      <c r="D299" s="155" t="s">
        <v>142</v>
      </c>
      <c r="E299" s="164" t="s">
        <v>3</v>
      </c>
      <c r="F299" s="165" t="s">
        <v>1013</v>
      </c>
      <c r="H299" s="164" t="s">
        <v>3</v>
      </c>
      <c r="I299" s="166"/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142</v>
      </c>
      <c r="AU299" s="164" t="s">
        <v>84</v>
      </c>
      <c r="AV299" s="14" t="s">
        <v>37</v>
      </c>
      <c r="AW299" s="14" t="s">
        <v>36</v>
      </c>
      <c r="AX299" s="14" t="s">
        <v>75</v>
      </c>
      <c r="AY299" s="164" t="s">
        <v>133</v>
      </c>
    </row>
    <row r="300" spans="2:51" s="13" customFormat="1">
      <c r="B300" s="154"/>
      <c r="D300" s="155" t="s">
        <v>142</v>
      </c>
      <c r="E300" s="156" t="s">
        <v>3</v>
      </c>
      <c r="F300" s="157" t="s">
        <v>1094</v>
      </c>
      <c r="H300" s="158">
        <v>17.664000000000001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142</v>
      </c>
      <c r="AU300" s="156" t="s">
        <v>84</v>
      </c>
      <c r="AV300" s="13" t="s">
        <v>84</v>
      </c>
      <c r="AW300" s="13" t="s">
        <v>36</v>
      </c>
      <c r="AX300" s="13" t="s">
        <v>75</v>
      </c>
      <c r="AY300" s="156" t="s">
        <v>133</v>
      </c>
    </row>
    <row r="301" spans="2:51" s="14" customFormat="1">
      <c r="B301" s="163"/>
      <c r="D301" s="155" t="s">
        <v>142</v>
      </c>
      <c r="E301" s="164" t="s">
        <v>3</v>
      </c>
      <c r="F301" s="165" t="s">
        <v>1095</v>
      </c>
      <c r="H301" s="164" t="s">
        <v>3</v>
      </c>
      <c r="I301" s="166"/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142</v>
      </c>
      <c r="AU301" s="164" t="s">
        <v>84</v>
      </c>
      <c r="AV301" s="14" t="s">
        <v>37</v>
      </c>
      <c r="AW301" s="14" t="s">
        <v>36</v>
      </c>
      <c r="AX301" s="14" t="s">
        <v>75</v>
      </c>
      <c r="AY301" s="164" t="s">
        <v>133</v>
      </c>
    </row>
    <row r="302" spans="2:51" s="14" customFormat="1">
      <c r="B302" s="163"/>
      <c r="D302" s="155" t="s">
        <v>142</v>
      </c>
      <c r="E302" s="164" t="s">
        <v>3</v>
      </c>
      <c r="F302" s="165" t="s">
        <v>1016</v>
      </c>
      <c r="H302" s="164" t="s">
        <v>3</v>
      </c>
      <c r="I302" s="166"/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142</v>
      </c>
      <c r="AU302" s="164" t="s">
        <v>84</v>
      </c>
      <c r="AV302" s="14" t="s">
        <v>37</v>
      </c>
      <c r="AW302" s="14" t="s">
        <v>36</v>
      </c>
      <c r="AX302" s="14" t="s">
        <v>75</v>
      </c>
      <c r="AY302" s="164" t="s">
        <v>133</v>
      </c>
    </row>
    <row r="303" spans="2:51" s="13" customFormat="1">
      <c r="B303" s="154"/>
      <c r="D303" s="155" t="s">
        <v>142</v>
      </c>
      <c r="E303" s="156" t="s">
        <v>3</v>
      </c>
      <c r="F303" s="157" t="s">
        <v>1096</v>
      </c>
      <c r="H303" s="158">
        <v>20.14</v>
      </c>
      <c r="I303" s="159"/>
      <c r="L303" s="154"/>
      <c r="M303" s="160"/>
      <c r="N303" s="161"/>
      <c r="O303" s="161"/>
      <c r="P303" s="161"/>
      <c r="Q303" s="161"/>
      <c r="R303" s="161"/>
      <c r="S303" s="161"/>
      <c r="T303" s="162"/>
      <c r="AT303" s="156" t="s">
        <v>142</v>
      </c>
      <c r="AU303" s="156" t="s">
        <v>84</v>
      </c>
      <c r="AV303" s="13" t="s">
        <v>84</v>
      </c>
      <c r="AW303" s="13" t="s">
        <v>36</v>
      </c>
      <c r="AX303" s="13" t="s">
        <v>75</v>
      </c>
      <c r="AY303" s="156" t="s">
        <v>133</v>
      </c>
    </row>
    <row r="304" spans="2:51" s="14" customFormat="1">
      <c r="B304" s="163"/>
      <c r="D304" s="155" t="s">
        <v>142</v>
      </c>
      <c r="E304" s="164" t="s">
        <v>3</v>
      </c>
      <c r="F304" s="165" t="s">
        <v>1013</v>
      </c>
      <c r="H304" s="164" t="s">
        <v>3</v>
      </c>
      <c r="I304" s="166"/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142</v>
      </c>
      <c r="AU304" s="164" t="s">
        <v>84</v>
      </c>
      <c r="AV304" s="14" t="s">
        <v>37</v>
      </c>
      <c r="AW304" s="14" t="s">
        <v>36</v>
      </c>
      <c r="AX304" s="14" t="s">
        <v>75</v>
      </c>
      <c r="AY304" s="164" t="s">
        <v>133</v>
      </c>
    </row>
    <row r="305" spans="1:65" s="13" customFormat="1">
      <c r="B305" s="154"/>
      <c r="D305" s="155" t="s">
        <v>142</v>
      </c>
      <c r="E305" s="156" t="s">
        <v>3</v>
      </c>
      <c r="F305" s="157" t="s">
        <v>1097</v>
      </c>
      <c r="H305" s="158">
        <v>16.72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142</v>
      </c>
      <c r="AU305" s="156" t="s">
        <v>84</v>
      </c>
      <c r="AV305" s="13" t="s">
        <v>84</v>
      </c>
      <c r="AW305" s="13" t="s">
        <v>36</v>
      </c>
      <c r="AX305" s="13" t="s">
        <v>75</v>
      </c>
      <c r="AY305" s="156" t="s">
        <v>133</v>
      </c>
    </row>
    <row r="306" spans="1:65" s="14" customFormat="1">
      <c r="B306" s="163"/>
      <c r="D306" s="155" t="s">
        <v>142</v>
      </c>
      <c r="E306" s="164" t="s">
        <v>3</v>
      </c>
      <c r="F306" s="165" t="s">
        <v>1098</v>
      </c>
      <c r="H306" s="164" t="s">
        <v>3</v>
      </c>
      <c r="I306" s="166"/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142</v>
      </c>
      <c r="AU306" s="164" t="s">
        <v>84</v>
      </c>
      <c r="AV306" s="14" t="s">
        <v>37</v>
      </c>
      <c r="AW306" s="14" t="s">
        <v>36</v>
      </c>
      <c r="AX306" s="14" t="s">
        <v>75</v>
      </c>
      <c r="AY306" s="164" t="s">
        <v>133</v>
      </c>
    </row>
    <row r="307" spans="1:65" s="14" customFormat="1">
      <c r="B307" s="163"/>
      <c r="D307" s="155" t="s">
        <v>142</v>
      </c>
      <c r="E307" s="164" t="s">
        <v>3</v>
      </c>
      <c r="F307" s="165" t="s">
        <v>1016</v>
      </c>
      <c r="H307" s="164" t="s">
        <v>3</v>
      </c>
      <c r="I307" s="166"/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142</v>
      </c>
      <c r="AU307" s="164" t="s">
        <v>84</v>
      </c>
      <c r="AV307" s="14" t="s">
        <v>37</v>
      </c>
      <c r="AW307" s="14" t="s">
        <v>36</v>
      </c>
      <c r="AX307" s="14" t="s">
        <v>75</v>
      </c>
      <c r="AY307" s="164" t="s">
        <v>133</v>
      </c>
    </row>
    <row r="308" spans="1:65" s="13" customFormat="1">
      <c r="B308" s="154"/>
      <c r="D308" s="155" t="s">
        <v>142</v>
      </c>
      <c r="E308" s="156" t="s">
        <v>3</v>
      </c>
      <c r="F308" s="157" t="s">
        <v>1099</v>
      </c>
      <c r="H308" s="158">
        <v>20.196000000000002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142</v>
      </c>
      <c r="AU308" s="156" t="s">
        <v>84</v>
      </c>
      <c r="AV308" s="13" t="s">
        <v>84</v>
      </c>
      <c r="AW308" s="13" t="s">
        <v>36</v>
      </c>
      <c r="AX308" s="13" t="s">
        <v>75</v>
      </c>
      <c r="AY308" s="156" t="s">
        <v>133</v>
      </c>
    </row>
    <row r="309" spans="1:65" s="14" customFormat="1">
      <c r="B309" s="163"/>
      <c r="D309" s="155" t="s">
        <v>142</v>
      </c>
      <c r="E309" s="164" t="s">
        <v>3</v>
      </c>
      <c r="F309" s="165" t="s">
        <v>1013</v>
      </c>
      <c r="H309" s="164" t="s">
        <v>3</v>
      </c>
      <c r="I309" s="166"/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142</v>
      </c>
      <c r="AU309" s="164" t="s">
        <v>84</v>
      </c>
      <c r="AV309" s="14" t="s">
        <v>37</v>
      </c>
      <c r="AW309" s="14" t="s">
        <v>36</v>
      </c>
      <c r="AX309" s="14" t="s">
        <v>75</v>
      </c>
      <c r="AY309" s="164" t="s">
        <v>133</v>
      </c>
    </row>
    <row r="310" spans="1:65" s="13" customFormat="1">
      <c r="B310" s="154"/>
      <c r="D310" s="155" t="s">
        <v>142</v>
      </c>
      <c r="E310" s="156" t="s">
        <v>3</v>
      </c>
      <c r="F310" s="157" t="s">
        <v>1100</v>
      </c>
      <c r="H310" s="158">
        <v>26.928000000000001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142</v>
      </c>
      <c r="AU310" s="156" t="s">
        <v>84</v>
      </c>
      <c r="AV310" s="13" t="s">
        <v>84</v>
      </c>
      <c r="AW310" s="13" t="s">
        <v>36</v>
      </c>
      <c r="AX310" s="13" t="s">
        <v>75</v>
      </c>
      <c r="AY310" s="156" t="s">
        <v>133</v>
      </c>
    </row>
    <row r="311" spans="1:65" s="15" customFormat="1">
      <c r="B311" s="170"/>
      <c r="D311" s="155" t="s">
        <v>142</v>
      </c>
      <c r="E311" s="171" t="s">
        <v>3</v>
      </c>
      <c r="F311" s="172" t="s">
        <v>163</v>
      </c>
      <c r="H311" s="173">
        <v>1350.2439999999999</v>
      </c>
      <c r="I311" s="174"/>
      <c r="L311" s="170"/>
      <c r="M311" s="175"/>
      <c r="N311" s="176"/>
      <c r="O311" s="176"/>
      <c r="P311" s="176"/>
      <c r="Q311" s="176"/>
      <c r="R311" s="176"/>
      <c r="S311" s="176"/>
      <c r="T311" s="177"/>
      <c r="AT311" s="171" t="s">
        <v>142</v>
      </c>
      <c r="AU311" s="171" t="s">
        <v>84</v>
      </c>
      <c r="AV311" s="15" t="s">
        <v>140</v>
      </c>
      <c r="AW311" s="15" t="s">
        <v>36</v>
      </c>
      <c r="AX311" s="15" t="s">
        <v>37</v>
      </c>
      <c r="AY311" s="171" t="s">
        <v>133</v>
      </c>
    </row>
    <row r="312" spans="1:65" s="2" customFormat="1" ht="24.2" customHeight="1">
      <c r="A312" s="35"/>
      <c r="B312" s="140"/>
      <c r="C312" s="141" t="s">
        <v>227</v>
      </c>
      <c r="D312" s="141" t="s">
        <v>136</v>
      </c>
      <c r="E312" s="142" t="s">
        <v>1101</v>
      </c>
      <c r="F312" s="143" t="s">
        <v>1102</v>
      </c>
      <c r="G312" s="144" t="s">
        <v>333</v>
      </c>
      <c r="H312" s="145">
        <v>1293.424</v>
      </c>
      <c r="I312" s="146"/>
      <c r="J312" s="147">
        <f>ROUND(I312*H312,2)</f>
        <v>0</v>
      </c>
      <c r="K312" s="143" t="s">
        <v>288</v>
      </c>
      <c r="L312" s="36"/>
      <c r="M312" s="148" t="s">
        <v>3</v>
      </c>
      <c r="N312" s="149" t="s">
        <v>46</v>
      </c>
      <c r="O312" s="56"/>
      <c r="P312" s="150">
        <f>O312*H312</f>
        <v>0</v>
      </c>
      <c r="Q312" s="150">
        <v>1.1900000000000001E-3</v>
      </c>
      <c r="R312" s="150">
        <f>Q312*H312</f>
        <v>1.5391745600000002</v>
      </c>
      <c r="S312" s="150">
        <v>0</v>
      </c>
      <c r="T312" s="15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52" t="s">
        <v>140</v>
      </c>
      <c r="AT312" s="152" t="s">
        <v>136</v>
      </c>
      <c r="AU312" s="152" t="s">
        <v>84</v>
      </c>
      <c r="AY312" s="20" t="s">
        <v>133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20" t="s">
        <v>37</v>
      </c>
      <c r="BK312" s="153">
        <f>ROUND(I312*H312,2)</f>
        <v>0</v>
      </c>
      <c r="BL312" s="20" t="s">
        <v>140</v>
      </c>
      <c r="BM312" s="152" t="s">
        <v>1103</v>
      </c>
    </row>
    <row r="313" spans="1:65" s="2" customFormat="1">
      <c r="A313" s="35"/>
      <c r="B313" s="36"/>
      <c r="C313" s="35"/>
      <c r="D313" s="181" t="s">
        <v>290</v>
      </c>
      <c r="E313" s="35"/>
      <c r="F313" s="182" t="s">
        <v>1104</v>
      </c>
      <c r="G313" s="35"/>
      <c r="H313" s="35"/>
      <c r="I313" s="183"/>
      <c r="J313" s="35"/>
      <c r="K313" s="35"/>
      <c r="L313" s="36"/>
      <c r="M313" s="184"/>
      <c r="N313" s="185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20" t="s">
        <v>290</v>
      </c>
      <c r="AU313" s="20" t="s">
        <v>84</v>
      </c>
    </row>
    <row r="314" spans="1:65" s="14" customFormat="1">
      <c r="B314" s="163"/>
      <c r="D314" s="155" t="s">
        <v>142</v>
      </c>
      <c r="E314" s="164" t="s">
        <v>3</v>
      </c>
      <c r="F314" s="165" t="s">
        <v>1105</v>
      </c>
      <c r="H314" s="164" t="s">
        <v>3</v>
      </c>
      <c r="I314" s="166"/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142</v>
      </c>
      <c r="AU314" s="164" t="s">
        <v>84</v>
      </c>
      <c r="AV314" s="14" t="s">
        <v>37</v>
      </c>
      <c r="AW314" s="14" t="s">
        <v>36</v>
      </c>
      <c r="AX314" s="14" t="s">
        <v>75</v>
      </c>
      <c r="AY314" s="164" t="s">
        <v>133</v>
      </c>
    </row>
    <row r="315" spans="1:65" s="14" customFormat="1">
      <c r="B315" s="163"/>
      <c r="D315" s="155" t="s">
        <v>142</v>
      </c>
      <c r="E315" s="164" t="s">
        <v>3</v>
      </c>
      <c r="F315" s="165" t="s">
        <v>1016</v>
      </c>
      <c r="H315" s="164" t="s">
        <v>3</v>
      </c>
      <c r="I315" s="166"/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142</v>
      </c>
      <c r="AU315" s="164" t="s">
        <v>84</v>
      </c>
      <c r="AV315" s="14" t="s">
        <v>37</v>
      </c>
      <c r="AW315" s="14" t="s">
        <v>36</v>
      </c>
      <c r="AX315" s="14" t="s">
        <v>75</v>
      </c>
      <c r="AY315" s="164" t="s">
        <v>133</v>
      </c>
    </row>
    <row r="316" spans="1:65" s="13" customFormat="1">
      <c r="B316" s="154"/>
      <c r="D316" s="155" t="s">
        <v>142</v>
      </c>
      <c r="E316" s="156" t="s">
        <v>3</v>
      </c>
      <c r="F316" s="157" t="s">
        <v>1106</v>
      </c>
      <c r="H316" s="158">
        <v>10.907999999999999</v>
      </c>
      <c r="I316" s="159"/>
      <c r="L316" s="154"/>
      <c r="M316" s="160"/>
      <c r="N316" s="161"/>
      <c r="O316" s="161"/>
      <c r="P316" s="161"/>
      <c r="Q316" s="161"/>
      <c r="R316" s="161"/>
      <c r="S316" s="161"/>
      <c r="T316" s="162"/>
      <c r="AT316" s="156" t="s">
        <v>142</v>
      </c>
      <c r="AU316" s="156" t="s">
        <v>84</v>
      </c>
      <c r="AV316" s="13" t="s">
        <v>84</v>
      </c>
      <c r="AW316" s="13" t="s">
        <v>36</v>
      </c>
      <c r="AX316" s="13" t="s">
        <v>75</v>
      </c>
      <c r="AY316" s="156" t="s">
        <v>133</v>
      </c>
    </row>
    <row r="317" spans="1:65" s="14" customFormat="1">
      <c r="B317" s="163"/>
      <c r="D317" s="155" t="s">
        <v>142</v>
      </c>
      <c r="E317" s="164" t="s">
        <v>3</v>
      </c>
      <c r="F317" s="165" t="s">
        <v>1013</v>
      </c>
      <c r="H317" s="164" t="s">
        <v>3</v>
      </c>
      <c r="I317" s="166"/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142</v>
      </c>
      <c r="AU317" s="164" t="s">
        <v>84</v>
      </c>
      <c r="AV317" s="14" t="s">
        <v>37</v>
      </c>
      <c r="AW317" s="14" t="s">
        <v>36</v>
      </c>
      <c r="AX317" s="14" t="s">
        <v>75</v>
      </c>
      <c r="AY317" s="164" t="s">
        <v>133</v>
      </c>
    </row>
    <row r="318" spans="1:65" s="13" customFormat="1">
      <c r="B318" s="154"/>
      <c r="D318" s="155" t="s">
        <v>142</v>
      </c>
      <c r="E318" s="156" t="s">
        <v>3</v>
      </c>
      <c r="F318" s="157" t="s">
        <v>1107</v>
      </c>
      <c r="H318" s="158">
        <v>14.544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142</v>
      </c>
      <c r="AU318" s="156" t="s">
        <v>84</v>
      </c>
      <c r="AV318" s="13" t="s">
        <v>84</v>
      </c>
      <c r="AW318" s="13" t="s">
        <v>36</v>
      </c>
      <c r="AX318" s="13" t="s">
        <v>75</v>
      </c>
      <c r="AY318" s="156" t="s">
        <v>133</v>
      </c>
    </row>
    <row r="319" spans="1:65" s="14" customFormat="1">
      <c r="B319" s="163"/>
      <c r="D319" s="155" t="s">
        <v>142</v>
      </c>
      <c r="E319" s="164" t="s">
        <v>3</v>
      </c>
      <c r="F319" s="165" t="s">
        <v>1019</v>
      </c>
      <c r="H319" s="164" t="s">
        <v>3</v>
      </c>
      <c r="I319" s="166"/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142</v>
      </c>
      <c r="AU319" s="164" t="s">
        <v>84</v>
      </c>
      <c r="AV319" s="14" t="s">
        <v>37</v>
      </c>
      <c r="AW319" s="14" t="s">
        <v>36</v>
      </c>
      <c r="AX319" s="14" t="s">
        <v>75</v>
      </c>
      <c r="AY319" s="164" t="s">
        <v>133</v>
      </c>
    </row>
    <row r="320" spans="1:65" s="13" customFormat="1">
      <c r="B320" s="154"/>
      <c r="D320" s="155" t="s">
        <v>142</v>
      </c>
      <c r="E320" s="156" t="s">
        <v>3</v>
      </c>
      <c r="F320" s="157" t="s">
        <v>1108</v>
      </c>
      <c r="H320" s="158">
        <v>9.6959999999999997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142</v>
      </c>
      <c r="AU320" s="156" t="s">
        <v>84</v>
      </c>
      <c r="AV320" s="13" t="s">
        <v>84</v>
      </c>
      <c r="AW320" s="13" t="s">
        <v>36</v>
      </c>
      <c r="AX320" s="13" t="s">
        <v>75</v>
      </c>
      <c r="AY320" s="156" t="s">
        <v>133</v>
      </c>
    </row>
    <row r="321" spans="2:51" s="14" customFormat="1">
      <c r="B321" s="163"/>
      <c r="D321" s="155" t="s">
        <v>142</v>
      </c>
      <c r="E321" s="164" t="s">
        <v>3</v>
      </c>
      <c r="F321" s="165" t="s">
        <v>1109</v>
      </c>
      <c r="H321" s="164" t="s">
        <v>3</v>
      </c>
      <c r="I321" s="166"/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142</v>
      </c>
      <c r="AU321" s="164" t="s">
        <v>84</v>
      </c>
      <c r="AV321" s="14" t="s">
        <v>37</v>
      </c>
      <c r="AW321" s="14" t="s">
        <v>36</v>
      </c>
      <c r="AX321" s="14" t="s">
        <v>75</v>
      </c>
      <c r="AY321" s="164" t="s">
        <v>133</v>
      </c>
    </row>
    <row r="322" spans="2:51" s="14" customFormat="1">
      <c r="B322" s="163"/>
      <c r="D322" s="155" t="s">
        <v>142</v>
      </c>
      <c r="E322" s="164" t="s">
        <v>3</v>
      </c>
      <c r="F322" s="165" t="s">
        <v>1016</v>
      </c>
      <c r="H322" s="164" t="s">
        <v>3</v>
      </c>
      <c r="I322" s="166"/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142</v>
      </c>
      <c r="AU322" s="164" t="s">
        <v>84</v>
      </c>
      <c r="AV322" s="14" t="s">
        <v>37</v>
      </c>
      <c r="AW322" s="14" t="s">
        <v>36</v>
      </c>
      <c r="AX322" s="14" t="s">
        <v>75</v>
      </c>
      <c r="AY322" s="164" t="s">
        <v>133</v>
      </c>
    </row>
    <row r="323" spans="2:51" s="13" customFormat="1">
      <c r="B323" s="154"/>
      <c r="D323" s="155" t="s">
        <v>142</v>
      </c>
      <c r="E323" s="156" t="s">
        <v>3</v>
      </c>
      <c r="F323" s="157" t="s">
        <v>1110</v>
      </c>
      <c r="H323" s="158">
        <v>12.555</v>
      </c>
      <c r="I323" s="159"/>
      <c r="L323" s="154"/>
      <c r="M323" s="160"/>
      <c r="N323" s="161"/>
      <c r="O323" s="161"/>
      <c r="P323" s="161"/>
      <c r="Q323" s="161"/>
      <c r="R323" s="161"/>
      <c r="S323" s="161"/>
      <c r="T323" s="162"/>
      <c r="AT323" s="156" t="s">
        <v>142</v>
      </c>
      <c r="AU323" s="156" t="s">
        <v>84</v>
      </c>
      <c r="AV323" s="13" t="s">
        <v>84</v>
      </c>
      <c r="AW323" s="13" t="s">
        <v>36</v>
      </c>
      <c r="AX323" s="13" t="s">
        <v>75</v>
      </c>
      <c r="AY323" s="156" t="s">
        <v>133</v>
      </c>
    </row>
    <row r="324" spans="2:51" s="14" customFormat="1">
      <c r="B324" s="163"/>
      <c r="D324" s="155" t="s">
        <v>142</v>
      </c>
      <c r="E324" s="164" t="s">
        <v>3</v>
      </c>
      <c r="F324" s="165" t="s">
        <v>1013</v>
      </c>
      <c r="H324" s="164" t="s">
        <v>3</v>
      </c>
      <c r="I324" s="166"/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142</v>
      </c>
      <c r="AU324" s="164" t="s">
        <v>84</v>
      </c>
      <c r="AV324" s="14" t="s">
        <v>37</v>
      </c>
      <c r="AW324" s="14" t="s">
        <v>36</v>
      </c>
      <c r="AX324" s="14" t="s">
        <v>75</v>
      </c>
      <c r="AY324" s="164" t="s">
        <v>133</v>
      </c>
    </row>
    <row r="325" spans="2:51" s="13" customFormat="1">
      <c r="B325" s="154"/>
      <c r="D325" s="155" t="s">
        <v>142</v>
      </c>
      <c r="E325" s="156" t="s">
        <v>3</v>
      </c>
      <c r="F325" s="157" t="s">
        <v>1111</v>
      </c>
      <c r="H325" s="158">
        <v>12.15</v>
      </c>
      <c r="I325" s="159"/>
      <c r="L325" s="154"/>
      <c r="M325" s="160"/>
      <c r="N325" s="161"/>
      <c r="O325" s="161"/>
      <c r="P325" s="161"/>
      <c r="Q325" s="161"/>
      <c r="R325" s="161"/>
      <c r="S325" s="161"/>
      <c r="T325" s="162"/>
      <c r="AT325" s="156" t="s">
        <v>142</v>
      </c>
      <c r="AU325" s="156" t="s">
        <v>84</v>
      </c>
      <c r="AV325" s="13" t="s">
        <v>84</v>
      </c>
      <c r="AW325" s="13" t="s">
        <v>36</v>
      </c>
      <c r="AX325" s="13" t="s">
        <v>75</v>
      </c>
      <c r="AY325" s="156" t="s">
        <v>133</v>
      </c>
    </row>
    <row r="326" spans="2:51" s="14" customFormat="1">
      <c r="B326" s="163"/>
      <c r="D326" s="155" t="s">
        <v>142</v>
      </c>
      <c r="E326" s="164" t="s">
        <v>3</v>
      </c>
      <c r="F326" s="165" t="s">
        <v>1019</v>
      </c>
      <c r="H326" s="164" t="s">
        <v>3</v>
      </c>
      <c r="I326" s="166"/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142</v>
      </c>
      <c r="AU326" s="164" t="s">
        <v>84</v>
      </c>
      <c r="AV326" s="14" t="s">
        <v>37</v>
      </c>
      <c r="AW326" s="14" t="s">
        <v>36</v>
      </c>
      <c r="AX326" s="14" t="s">
        <v>75</v>
      </c>
      <c r="AY326" s="164" t="s">
        <v>133</v>
      </c>
    </row>
    <row r="327" spans="2:51" s="13" customFormat="1">
      <c r="B327" s="154"/>
      <c r="D327" s="155" t="s">
        <v>142</v>
      </c>
      <c r="E327" s="156" t="s">
        <v>3</v>
      </c>
      <c r="F327" s="157" t="s">
        <v>1112</v>
      </c>
      <c r="H327" s="158">
        <v>9.7200000000000006</v>
      </c>
      <c r="I327" s="159"/>
      <c r="L327" s="154"/>
      <c r="M327" s="160"/>
      <c r="N327" s="161"/>
      <c r="O327" s="161"/>
      <c r="P327" s="161"/>
      <c r="Q327" s="161"/>
      <c r="R327" s="161"/>
      <c r="S327" s="161"/>
      <c r="T327" s="162"/>
      <c r="AT327" s="156" t="s">
        <v>142</v>
      </c>
      <c r="AU327" s="156" t="s">
        <v>84</v>
      </c>
      <c r="AV327" s="13" t="s">
        <v>84</v>
      </c>
      <c r="AW327" s="13" t="s">
        <v>36</v>
      </c>
      <c r="AX327" s="13" t="s">
        <v>75</v>
      </c>
      <c r="AY327" s="156" t="s">
        <v>133</v>
      </c>
    </row>
    <row r="328" spans="2:51" s="14" customFormat="1">
      <c r="B328" s="163"/>
      <c r="D328" s="155" t="s">
        <v>142</v>
      </c>
      <c r="E328" s="164" t="s">
        <v>3</v>
      </c>
      <c r="F328" s="165" t="s">
        <v>1081</v>
      </c>
      <c r="H328" s="164" t="s">
        <v>3</v>
      </c>
      <c r="I328" s="166"/>
      <c r="L328" s="163"/>
      <c r="M328" s="167"/>
      <c r="N328" s="168"/>
      <c r="O328" s="168"/>
      <c r="P328" s="168"/>
      <c r="Q328" s="168"/>
      <c r="R328" s="168"/>
      <c r="S328" s="168"/>
      <c r="T328" s="169"/>
      <c r="AT328" s="164" t="s">
        <v>142</v>
      </c>
      <c r="AU328" s="164" t="s">
        <v>84</v>
      </c>
      <c r="AV328" s="14" t="s">
        <v>37</v>
      </c>
      <c r="AW328" s="14" t="s">
        <v>36</v>
      </c>
      <c r="AX328" s="14" t="s">
        <v>75</v>
      </c>
      <c r="AY328" s="164" t="s">
        <v>133</v>
      </c>
    </row>
    <row r="329" spans="2:51" s="14" customFormat="1">
      <c r="B329" s="163"/>
      <c r="D329" s="155" t="s">
        <v>142</v>
      </c>
      <c r="E329" s="164" t="s">
        <v>3</v>
      </c>
      <c r="F329" s="165" t="s">
        <v>1013</v>
      </c>
      <c r="H329" s="164" t="s">
        <v>3</v>
      </c>
      <c r="I329" s="166"/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142</v>
      </c>
      <c r="AU329" s="164" t="s">
        <v>84</v>
      </c>
      <c r="AV329" s="14" t="s">
        <v>37</v>
      </c>
      <c r="AW329" s="14" t="s">
        <v>36</v>
      </c>
      <c r="AX329" s="14" t="s">
        <v>75</v>
      </c>
      <c r="AY329" s="164" t="s">
        <v>133</v>
      </c>
    </row>
    <row r="330" spans="2:51" s="13" customFormat="1">
      <c r="B330" s="154"/>
      <c r="D330" s="155" t="s">
        <v>142</v>
      </c>
      <c r="E330" s="156" t="s">
        <v>3</v>
      </c>
      <c r="F330" s="157" t="s">
        <v>1113</v>
      </c>
      <c r="H330" s="158">
        <v>50.22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142</v>
      </c>
      <c r="AU330" s="156" t="s">
        <v>84</v>
      </c>
      <c r="AV330" s="13" t="s">
        <v>84</v>
      </c>
      <c r="AW330" s="13" t="s">
        <v>36</v>
      </c>
      <c r="AX330" s="13" t="s">
        <v>75</v>
      </c>
      <c r="AY330" s="156" t="s">
        <v>133</v>
      </c>
    </row>
    <row r="331" spans="2:51" s="14" customFormat="1">
      <c r="B331" s="163"/>
      <c r="D331" s="155" t="s">
        <v>142</v>
      </c>
      <c r="E331" s="164" t="s">
        <v>3</v>
      </c>
      <c r="F331" s="165" t="s">
        <v>1114</v>
      </c>
      <c r="H331" s="164" t="s">
        <v>3</v>
      </c>
      <c r="I331" s="166"/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142</v>
      </c>
      <c r="AU331" s="164" t="s">
        <v>84</v>
      </c>
      <c r="AV331" s="14" t="s">
        <v>37</v>
      </c>
      <c r="AW331" s="14" t="s">
        <v>36</v>
      </c>
      <c r="AX331" s="14" t="s">
        <v>75</v>
      </c>
      <c r="AY331" s="164" t="s">
        <v>133</v>
      </c>
    </row>
    <row r="332" spans="2:51" s="14" customFormat="1">
      <c r="B332" s="163"/>
      <c r="D332" s="155" t="s">
        <v>142</v>
      </c>
      <c r="E332" s="164" t="s">
        <v>3</v>
      </c>
      <c r="F332" s="165" t="s">
        <v>1016</v>
      </c>
      <c r="H332" s="164" t="s">
        <v>3</v>
      </c>
      <c r="I332" s="166"/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142</v>
      </c>
      <c r="AU332" s="164" t="s">
        <v>84</v>
      </c>
      <c r="AV332" s="14" t="s">
        <v>37</v>
      </c>
      <c r="AW332" s="14" t="s">
        <v>36</v>
      </c>
      <c r="AX332" s="14" t="s">
        <v>75</v>
      </c>
      <c r="AY332" s="164" t="s">
        <v>133</v>
      </c>
    </row>
    <row r="333" spans="2:51" s="13" customFormat="1">
      <c r="B333" s="154"/>
      <c r="D333" s="155" t="s">
        <v>142</v>
      </c>
      <c r="E333" s="156" t="s">
        <v>3</v>
      </c>
      <c r="F333" s="157" t="s">
        <v>1115</v>
      </c>
      <c r="H333" s="158">
        <v>14.105</v>
      </c>
      <c r="I333" s="159"/>
      <c r="L333" s="154"/>
      <c r="M333" s="160"/>
      <c r="N333" s="161"/>
      <c r="O333" s="161"/>
      <c r="P333" s="161"/>
      <c r="Q333" s="161"/>
      <c r="R333" s="161"/>
      <c r="S333" s="161"/>
      <c r="T333" s="162"/>
      <c r="AT333" s="156" t="s">
        <v>142</v>
      </c>
      <c r="AU333" s="156" t="s">
        <v>84</v>
      </c>
      <c r="AV333" s="13" t="s">
        <v>84</v>
      </c>
      <c r="AW333" s="13" t="s">
        <v>36</v>
      </c>
      <c r="AX333" s="13" t="s">
        <v>75</v>
      </c>
      <c r="AY333" s="156" t="s">
        <v>133</v>
      </c>
    </row>
    <row r="334" spans="2:51" s="14" customFormat="1">
      <c r="B334" s="163"/>
      <c r="D334" s="155" t="s">
        <v>142</v>
      </c>
      <c r="E334" s="164" t="s">
        <v>3</v>
      </c>
      <c r="F334" s="165" t="s">
        <v>1013</v>
      </c>
      <c r="H334" s="164" t="s">
        <v>3</v>
      </c>
      <c r="I334" s="166"/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142</v>
      </c>
      <c r="AU334" s="164" t="s">
        <v>84</v>
      </c>
      <c r="AV334" s="14" t="s">
        <v>37</v>
      </c>
      <c r="AW334" s="14" t="s">
        <v>36</v>
      </c>
      <c r="AX334" s="14" t="s">
        <v>75</v>
      </c>
      <c r="AY334" s="164" t="s">
        <v>133</v>
      </c>
    </row>
    <row r="335" spans="2:51" s="13" customFormat="1">
      <c r="B335" s="154"/>
      <c r="D335" s="155" t="s">
        <v>142</v>
      </c>
      <c r="E335" s="156" t="s">
        <v>3</v>
      </c>
      <c r="F335" s="157" t="s">
        <v>1116</v>
      </c>
      <c r="H335" s="158">
        <v>14.507999999999999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142</v>
      </c>
      <c r="AU335" s="156" t="s">
        <v>84</v>
      </c>
      <c r="AV335" s="13" t="s">
        <v>84</v>
      </c>
      <c r="AW335" s="13" t="s">
        <v>36</v>
      </c>
      <c r="AX335" s="13" t="s">
        <v>75</v>
      </c>
      <c r="AY335" s="156" t="s">
        <v>133</v>
      </c>
    </row>
    <row r="336" spans="2:51" s="14" customFormat="1">
      <c r="B336" s="163"/>
      <c r="D336" s="155" t="s">
        <v>142</v>
      </c>
      <c r="E336" s="164" t="s">
        <v>3</v>
      </c>
      <c r="F336" s="165" t="s">
        <v>1019</v>
      </c>
      <c r="H336" s="164" t="s">
        <v>3</v>
      </c>
      <c r="I336" s="166"/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142</v>
      </c>
      <c r="AU336" s="164" t="s">
        <v>84</v>
      </c>
      <c r="AV336" s="14" t="s">
        <v>37</v>
      </c>
      <c r="AW336" s="14" t="s">
        <v>36</v>
      </c>
      <c r="AX336" s="14" t="s">
        <v>75</v>
      </c>
      <c r="AY336" s="164" t="s">
        <v>133</v>
      </c>
    </row>
    <row r="337" spans="2:51" s="13" customFormat="1">
      <c r="B337" s="154"/>
      <c r="D337" s="155" t="s">
        <v>142</v>
      </c>
      <c r="E337" s="156" t="s">
        <v>3</v>
      </c>
      <c r="F337" s="157" t="s">
        <v>1117</v>
      </c>
      <c r="H337" s="158">
        <v>9.6720000000000006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142</v>
      </c>
      <c r="AU337" s="156" t="s">
        <v>84</v>
      </c>
      <c r="AV337" s="13" t="s">
        <v>84</v>
      </c>
      <c r="AW337" s="13" t="s">
        <v>36</v>
      </c>
      <c r="AX337" s="13" t="s">
        <v>75</v>
      </c>
      <c r="AY337" s="156" t="s">
        <v>133</v>
      </c>
    </row>
    <row r="338" spans="2:51" s="14" customFormat="1">
      <c r="B338" s="163"/>
      <c r="D338" s="155" t="s">
        <v>142</v>
      </c>
      <c r="E338" s="164" t="s">
        <v>3</v>
      </c>
      <c r="F338" s="165" t="s">
        <v>1118</v>
      </c>
      <c r="H338" s="164" t="s">
        <v>3</v>
      </c>
      <c r="I338" s="166"/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142</v>
      </c>
      <c r="AU338" s="164" t="s">
        <v>84</v>
      </c>
      <c r="AV338" s="14" t="s">
        <v>37</v>
      </c>
      <c r="AW338" s="14" t="s">
        <v>36</v>
      </c>
      <c r="AX338" s="14" t="s">
        <v>75</v>
      </c>
      <c r="AY338" s="164" t="s">
        <v>133</v>
      </c>
    </row>
    <row r="339" spans="2:51" s="14" customFormat="1">
      <c r="B339" s="163"/>
      <c r="D339" s="155" t="s">
        <v>142</v>
      </c>
      <c r="E339" s="164" t="s">
        <v>3</v>
      </c>
      <c r="F339" s="165" t="s">
        <v>1016</v>
      </c>
      <c r="H339" s="164" t="s">
        <v>3</v>
      </c>
      <c r="I339" s="166"/>
      <c r="L339" s="163"/>
      <c r="M339" s="167"/>
      <c r="N339" s="168"/>
      <c r="O339" s="168"/>
      <c r="P339" s="168"/>
      <c r="Q339" s="168"/>
      <c r="R339" s="168"/>
      <c r="S339" s="168"/>
      <c r="T339" s="169"/>
      <c r="AT339" s="164" t="s">
        <v>142</v>
      </c>
      <c r="AU339" s="164" t="s">
        <v>84</v>
      </c>
      <c r="AV339" s="14" t="s">
        <v>37</v>
      </c>
      <c r="AW339" s="14" t="s">
        <v>36</v>
      </c>
      <c r="AX339" s="14" t="s">
        <v>75</v>
      </c>
      <c r="AY339" s="164" t="s">
        <v>133</v>
      </c>
    </row>
    <row r="340" spans="2:51" s="13" customFormat="1">
      <c r="B340" s="154"/>
      <c r="D340" s="155" t="s">
        <v>142</v>
      </c>
      <c r="E340" s="156" t="s">
        <v>3</v>
      </c>
      <c r="F340" s="157" t="s">
        <v>1119</v>
      </c>
      <c r="H340" s="158">
        <v>15.365</v>
      </c>
      <c r="I340" s="159"/>
      <c r="L340" s="154"/>
      <c r="M340" s="160"/>
      <c r="N340" s="161"/>
      <c r="O340" s="161"/>
      <c r="P340" s="161"/>
      <c r="Q340" s="161"/>
      <c r="R340" s="161"/>
      <c r="S340" s="161"/>
      <c r="T340" s="162"/>
      <c r="AT340" s="156" t="s">
        <v>142</v>
      </c>
      <c r="AU340" s="156" t="s">
        <v>84</v>
      </c>
      <c r="AV340" s="13" t="s">
        <v>84</v>
      </c>
      <c r="AW340" s="13" t="s">
        <v>36</v>
      </c>
      <c r="AX340" s="13" t="s">
        <v>75</v>
      </c>
      <c r="AY340" s="156" t="s">
        <v>133</v>
      </c>
    </row>
    <row r="341" spans="2:51" s="14" customFormat="1">
      <c r="B341" s="163"/>
      <c r="D341" s="155" t="s">
        <v>142</v>
      </c>
      <c r="E341" s="164" t="s">
        <v>3</v>
      </c>
      <c r="F341" s="165" t="s">
        <v>1013</v>
      </c>
      <c r="H341" s="164" t="s">
        <v>3</v>
      </c>
      <c r="I341" s="166"/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142</v>
      </c>
      <c r="AU341" s="164" t="s">
        <v>84</v>
      </c>
      <c r="AV341" s="14" t="s">
        <v>37</v>
      </c>
      <c r="AW341" s="14" t="s">
        <v>36</v>
      </c>
      <c r="AX341" s="14" t="s">
        <v>75</v>
      </c>
      <c r="AY341" s="164" t="s">
        <v>133</v>
      </c>
    </row>
    <row r="342" spans="2:51" s="13" customFormat="1">
      <c r="B342" s="154"/>
      <c r="D342" s="155" t="s">
        <v>142</v>
      </c>
      <c r="E342" s="156" t="s">
        <v>3</v>
      </c>
      <c r="F342" s="157" t="s">
        <v>1120</v>
      </c>
      <c r="H342" s="158">
        <v>14.926</v>
      </c>
      <c r="I342" s="159"/>
      <c r="L342" s="154"/>
      <c r="M342" s="160"/>
      <c r="N342" s="161"/>
      <c r="O342" s="161"/>
      <c r="P342" s="161"/>
      <c r="Q342" s="161"/>
      <c r="R342" s="161"/>
      <c r="S342" s="161"/>
      <c r="T342" s="162"/>
      <c r="AT342" s="156" t="s">
        <v>142</v>
      </c>
      <c r="AU342" s="156" t="s">
        <v>84</v>
      </c>
      <c r="AV342" s="13" t="s">
        <v>84</v>
      </c>
      <c r="AW342" s="13" t="s">
        <v>36</v>
      </c>
      <c r="AX342" s="13" t="s">
        <v>75</v>
      </c>
      <c r="AY342" s="156" t="s">
        <v>133</v>
      </c>
    </row>
    <row r="343" spans="2:51" s="14" customFormat="1">
      <c r="B343" s="163"/>
      <c r="D343" s="155" t="s">
        <v>142</v>
      </c>
      <c r="E343" s="164" t="s">
        <v>3</v>
      </c>
      <c r="F343" s="165" t="s">
        <v>1019</v>
      </c>
      <c r="H343" s="164" t="s">
        <v>3</v>
      </c>
      <c r="I343" s="166"/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142</v>
      </c>
      <c r="AU343" s="164" t="s">
        <v>84</v>
      </c>
      <c r="AV343" s="14" t="s">
        <v>37</v>
      </c>
      <c r="AW343" s="14" t="s">
        <v>36</v>
      </c>
      <c r="AX343" s="14" t="s">
        <v>75</v>
      </c>
      <c r="AY343" s="164" t="s">
        <v>133</v>
      </c>
    </row>
    <row r="344" spans="2:51" s="13" customFormat="1">
      <c r="B344" s="154"/>
      <c r="D344" s="155" t="s">
        <v>142</v>
      </c>
      <c r="E344" s="156" t="s">
        <v>3</v>
      </c>
      <c r="F344" s="157" t="s">
        <v>1121</v>
      </c>
      <c r="H344" s="158">
        <v>10.536</v>
      </c>
      <c r="I344" s="159"/>
      <c r="L344" s="154"/>
      <c r="M344" s="160"/>
      <c r="N344" s="161"/>
      <c r="O344" s="161"/>
      <c r="P344" s="161"/>
      <c r="Q344" s="161"/>
      <c r="R344" s="161"/>
      <c r="S344" s="161"/>
      <c r="T344" s="162"/>
      <c r="AT344" s="156" t="s">
        <v>142</v>
      </c>
      <c r="AU344" s="156" t="s">
        <v>84</v>
      </c>
      <c r="AV344" s="13" t="s">
        <v>84</v>
      </c>
      <c r="AW344" s="13" t="s">
        <v>36</v>
      </c>
      <c r="AX344" s="13" t="s">
        <v>75</v>
      </c>
      <c r="AY344" s="156" t="s">
        <v>133</v>
      </c>
    </row>
    <row r="345" spans="2:51" s="14" customFormat="1">
      <c r="B345" s="163"/>
      <c r="D345" s="155" t="s">
        <v>142</v>
      </c>
      <c r="E345" s="164" t="s">
        <v>3</v>
      </c>
      <c r="F345" s="165" t="s">
        <v>1122</v>
      </c>
      <c r="H345" s="164" t="s">
        <v>3</v>
      </c>
      <c r="I345" s="166"/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142</v>
      </c>
      <c r="AU345" s="164" t="s">
        <v>84</v>
      </c>
      <c r="AV345" s="14" t="s">
        <v>37</v>
      </c>
      <c r="AW345" s="14" t="s">
        <v>36</v>
      </c>
      <c r="AX345" s="14" t="s">
        <v>75</v>
      </c>
      <c r="AY345" s="164" t="s">
        <v>133</v>
      </c>
    </row>
    <row r="346" spans="2:51" s="14" customFormat="1">
      <c r="B346" s="163"/>
      <c r="D346" s="155" t="s">
        <v>142</v>
      </c>
      <c r="E346" s="164" t="s">
        <v>3</v>
      </c>
      <c r="F346" s="165" t="s">
        <v>1016</v>
      </c>
      <c r="H346" s="164" t="s">
        <v>3</v>
      </c>
      <c r="I346" s="166"/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142</v>
      </c>
      <c r="AU346" s="164" t="s">
        <v>84</v>
      </c>
      <c r="AV346" s="14" t="s">
        <v>37</v>
      </c>
      <c r="AW346" s="14" t="s">
        <v>36</v>
      </c>
      <c r="AX346" s="14" t="s">
        <v>75</v>
      </c>
      <c r="AY346" s="164" t="s">
        <v>133</v>
      </c>
    </row>
    <row r="347" spans="2:51" s="13" customFormat="1">
      <c r="B347" s="154"/>
      <c r="D347" s="155" t="s">
        <v>142</v>
      </c>
      <c r="E347" s="156" t="s">
        <v>3</v>
      </c>
      <c r="F347" s="157" t="s">
        <v>1123</v>
      </c>
      <c r="H347" s="158">
        <v>15.26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142</v>
      </c>
      <c r="AU347" s="156" t="s">
        <v>84</v>
      </c>
      <c r="AV347" s="13" t="s">
        <v>84</v>
      </c>
      <c r="AW347" s="13" t="s">
        <v>36</v>
      </c>
      <c r="AX347" s="13" t="s">
        <v>75</v>
      </c>
      <c r="AY347" s="156" t="s">
        <v>133</v>
      </c>
    </row>
    <row r="348" spans="2:51" s="14" customFormat="1">
      <c r="B348" s="163"/>
      <c r="D348" s="155" t="s">
        <v>142</v>
      </c>
      <c r="E348" s="164" t="s">
        <v>3</v>
      </c>
      <c r="F348" s="165" t="s">
        <v>1013</v>
      </c>
      <c r="H348" s="164" t="s">
        <v>3</v>
      </c>
      <c r="I348" s="166"/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142</v>
      </c>
      <c r="AU348" s="164" t="s">
        <v>84</v>
      </c>
      <c r="AV348" s="14" t="s">
        <v>37</v>
      </c>
      <c r="AW348" s="14" t="s">
        <v>36</v>
      </c>
      <c r="AX348" s="14" t="s">
        <v>75</v>
      </c>
      <c r="AY348" s="164" t="s">
        <v>133</v>
      </c>
    </row>
    <row r="349" spans="2:51" s="13" customFormat="1">
      <c r="B349" s="154"/>
      <c r="D349" s="155" t="s">
        <v>142</v>
      </c>
      <c r="E349" s="156" t="s">
        <v>3</v>
      </c>
      <c r="F349" s="157" t="s">
        <v>1124</v>
      </c>
      <c r="H349" s="158">
        <v>14.824</v>
      </c>
      <c r="I349" s="159"/>
      <c r="L349" s="154"/>
      <c r="M349" s="160"/>
      <c r="N349" s="161"/>
      <c r="O349" s="161"/>
      <c r="P349" s="161"/>
      <c r="Q349" s="161"/>
      <c r="R349" s="161"/>
      <c r="S349" s="161"/>
      <c r="T349" s="162"/>
      <c r="AT349" s="156" t="s">
        <v>142</v>
      </c>
      <c r="AU349" s="156" t="s">
        <v>84</v>
      </c>
      <c r="AV349" s="13" t="s">
        <v>84</v>
      </c>
      <c r="AW349" s="13" t="s">
        <v>36</v>
      </c>
      <c r="AX349" s="13" t="s">
        <v>75</v>
      </c>
      <c r="AY349" s="156" t="s">
        <v>133</v>
      </c>
    </row>
    <row r="350" spans="2:51" s="14" customFormat="1">
      <c r="B350" s="163"/>
      <c r="D350" s="155" t="s">
        <v>142</v>
      </c>
      <c r="E350" s="164" t="s">
        <v>3</v>
      </c>
      <c r="F350" s="165" t="s">
        <v>1019</v>
      </c>
      <c r="H350" s="164" t="s">
        <v>3</v>
      </c>
      <c r="I350" s="166"/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142</v>
      </c>
      <c r="AU350" s="164" t="s">
        <v>84</v>
      </c>
      <c r="AV350" s="14" t="s">
        <v>37</v>
      </c>
      <c r="AW350" s="14" t="s">
        <v>36</v>
      </c>
      <c r="AX350" s="14" t="s">
        <v>75</v>
      </c>
      <c r="AY350" s="164" t="s">
        <v>133</v>
      </c>
    </row>
    <row r="351" spans="2:51" s="13" customFormat="1">
      <c r="B351" s="154"/>
      <c r="D351" s="155" t="s">
        <v>142</v>
      </c>
      <c r="E351" s="156" t="s">
        <v>3</v>
      </c>
      <c r="F351" s="157" t="s">
        <v>1125</v>
      </c>
      <c r="H351" s="158">
        <v>10.464</v>
      </c>
      <c r="I351" s="159"/>
      <c r="L351" s="154"/>
      <c r="M351" s="160"/>
      <c r="N351" s="161"/>
      <c r="O351" s="161"/>
      <c r="P351" s="161"/>
      <c r="Q351" s="161"/>
      <c r="R351" s="161"/>
      <c r="S351" s="161"/>
      <c r="T351" s="162"/>
      <c r="AT351" s="156" t="s">
        <v>142</v>
      </c>
      <c r="AU351" s="156" t="s">
        <v>84</v>
      </c>
      <c r="AV351" s="13" t="s">
        <v>84</v>
      </c>
      <c r="AW351" s="13" t="s">
        <v>36</v>
      </c>
      <c r="AX351" s="13" t="s">
        <v>75</v>
      </c>
      <c r="AY351" s="156" t="s">
        <v>133</v>
      </c>
    </row>
    <row r="352" spans="2:51" s="14" customFormat="1">
      <c r="B352" s="163"/>
      <c r="D352" s="155" t="s">
        <v>142</v>
      </c>
      <c r="E352" s="164" t="s">
        <v>3</v>
      </c>
      <c r="F352" s="165" t="s">
        <v>1126</v>
      </c>
      <c r="H352" s="164" t="s">
        <v>3</v>
      </c>
      <c r="I352" s="166"/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142</v>
      </c>
      <c r="AU352" s="164" t="s">
        <v>84</v>
      </c>
      <c r="AV352" s="14" t="s">
        <v>37</v>
      </c>
      <c r="AW352" s="14" t="s">
        <v>36</v>
      </c>
      <c r="AX352" s="14" t="s">
        <v>75</v>
      </c>
      <c r="AY352" s="164" t="s">
        <v>133</v>
      </c>
    </row>
    <row r="353" spans="2:51" s="14" customFormat="1">
      <c r="B353" s="163"/>
      <c r="D353" s="155" t="s">
        <v>142</v>
      </c>
      <c r="E353" s="164" t="s">
        <v>3</v>
      </c>
      <c r="F353" s="165" t="s">
        <v>1016</v>
      </c>
      <c r="H353" s="164" t="s">
        <v>3</v>
      </c>
      <c r="I353" s="166"/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142</v>
      </c>
      <c r="AU353" s="164" t="s">
        <v>84</v>
      </c>
      <c r="AV353" s="14" t="s">
        <v>37</v>
      </c>
      <c r="AW353" s="14" t="s">
        <v>36</v>
      </c>
      <c r="AX353" s="14" t="s">
        <v>75</v>
      </c>
      <c r="AY353" s="164" t="s">
        <v>133</v>
      </c>
    </row>
    <row r="354" spans="2:51" s="13" customFormat="1">
      <c r="B354" s="154"/>
      <c r="D354" s="155" t="s">
        <v>142</v>
      </c>
      <c r="E354" s="156" t="s">
        <v>3</v>
      </c>
      <c r="F354" s="157" t="s">
        <v>1127</v>
      </c>
      <c r="H354" s="158">
        <v>24.827000000000002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142</v>
      </c>
      <c r="AU354" s="156" t="s">
        <v>84</v>
      </c>
      <c r="AV354" s="13" t="s">
        <v>84</v>
      </c>
      <c r="AW354" s="13" t="s">
        <v>36</v>
      </c>
      <c r="AX354" s="13" t="s">
        <v>75</v>
      </c>
      <c r="AY354" s="156" t="s">
        <v>133</v>
      </c>
    </row>
    <row r="355" spans="2:51" s="14" customFormat="1">
      <c r="B355" s="163"/>
      <c r="D355" s="155" t="s">
        <v>142</v>
      </c>
      <c r="E355" s="164" t="s">
        <v>3</v>
      </c>
      <c r="F355" s="165" t="s">
        <v>1013</v>
      </c>
      <c r="H355" s="164" t="s">
        <v>3</v>
      </c>
      <c r="I355" s="166"/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142</v>
      </c>
      <c r="AU355" s="164" t="s">
        <v>84</v>
      </c>
      <c r="AV355" s="14" t="s">
        <v>37</v>
      </c>
      <c r="AW355" s="14" t="s">
        <v>36</v>
      </c>
      <c r="AX355" s="14" t="s">
        <v>75</v>
      </c>
      <c r="AY355" s="164" t="s">
        <v>133</v>
      </c>
    </row>
    <row r="356" spans="2:51" s="13" customFormat="1">
      <c r="B356" s="154"/>
      <c r="D356" s="155" t="s">
        <v>142</v>
      </c>
      <c r="E356" s="156" t="s">
        <v>3</v>
      </c>
      <c r="F356" s="157" t="s">
        <v>1128</v>
      </c>
      <c r="H356" s="158">
        <v>40.700000000000003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142</v>
      </c>
      <c r="AU356" s="156" t="s">
        <v>84</v>
      </c>
      <c r="AV356" s="13" t="s">
        <v>84</v>
      </c>
      <c r="AW356" s="13" t="s">
        <v>36</v>
      </c>
      <c r="AX356" s="13" t="s">
        <v>75</v>
      </c>
      <c r="AY356" s="156" t="s">
        <v>133</v>
      </c>
    </row>
    <row r="357" spans="2:51" s="14" customFormat="1">
      <c r="B357" s="163"/>
      <c r="D357" s="155" t="s">
        <v>142</v>
      </c>
      <c r="E357" s="164" t="s">
        <v>3</v>
      </c>
      <c r="F357" s="165" t="s">
        <v>1129</v>
      </c>
      <c r="H357" s="164" t="s">
        <v>3</v>
      </c>
      <c r="I357" s="166"/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142</v>
      </c>
      <c r="AU357" s="164" t="s">
        <v>84</v>
      </c>
      <c r="AV357" s="14" t="s">
        <v>37</v>
      </c>
      <c r="AW357" s="14" t="s">
        <v>36</v>
      </c>
      <c r="AX357" s="14" t="s">
        <v>75</v>
      </c>
      <c r="AY357" s="164" t="s">
        <v>133</v>
      </c>
    </row>
    <row r="358" spans="2:51" s="14" customFormat="1">
      <c r="B358" s="163"/>
      <c r="D358" s="155" t="s">
        <v>142</v>
      </c>
      <c r="E358" s="164" t="s">
        <v>3</v>
      </c>
      <c r="F358" s="165" t="s">
        <v>1016</v>
      </c>
      <c r="H358" s="164" t="s">
        <v>3</v>
      </c>
      <c r="I358" s="166"/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142</v>
      </c>
      <c r="AU358" s="164" t="s">
        <v>84</v>
      </c>
      <c r="AV358" s="14" t="s">
        <v>37</v>
      </c>
      <c r="AW358" s="14" t="s">
        <v>36</v>
      </c>
      <c r="AX358" s="14" t="s">
        <v>75</v>
      </c>
      <c r="AY358" s="164" t="s">
        <v>133</v>
      </c>
    </row>
    <row r="359" spans="2:51" s="13" customFormat="1">
      <c r="B359" s="154"/>
      <c r="D359" s="155" t="s">
        <v>142</v>
      </c>
      <c r="E359" s="156" t="s">
        <v>3</v>
      </c>
      <c r="F359" s="157" t="s">
        <v>1130</v>
      </c>
      <c r="H359" s="158">
        <v>22.22</v>
      </c>
      <c r="I359" s="159"/>
      <c r="L359" s="154"/>
      <c r="M359" s="160"/>
      <c r="N359" s="161"/>
      <c r="O359" s="161"/>
      <c r="P359" s="161"/>
      <c r="Q359" s="161"/>
      <c r="R359" s="161"/>
      <c r="S359" s="161"/>
      <c r="T359" s="162"/>
      <c r="AT359" s="156" t="s">
        <v>142</v>
      </c>
      <c r="AU359" s="156" t="s">
        <v>84</v>
      </c>
      <c r="AV359" s="13" t="s">
        <v>84</v>
      </c>
      <c r="AW359" s="13" t="s">
        <v>36</v>
      </c>
      <c r="AX359" s="13" t="s">
        <v>75</v>
      </c>
      <c r="AY359" s="156" t="s">
        <v>133</v>
      </c>
    </row>
    <row r="360" spans="2:51" s="14" customFormat="1">
      <c r="B360" s="163"/>
      <c r="D360" s="155" t="s">
        <v>142</v>
      </c>
      <c r="E360" s="164" t="s">
        <v>3</v>
      </c>
      <c r="F360" s="165" t="s">
        <v>1013</v>
      </c>
      <c r="H360" s="164" t="s">
        <v>3</v>
      </c>
      <c r="I360" s="166"/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142</v>
      </c>
      <c r="AU360" s="164" t="s">
        <v>84</v>
      </c>
      <c r="AV360" s="14" t="s">
        <v>37</v>
      </c>
      <c r="AW360" s="14" t="s">
        <v>36</v>
      </c>
      <c r="AX360" s="14" t="s">
        <v>75</v>
      </c>
      <c r="AY360" s="164" t="s">
        <v>133</v>
      </c>
    </row>
    <row r="361" spans="2:51" s="13" customFormat="1">
      <c r="B361" s="154"/>
      <c r="D361" s="155" t="s">
        <v>142</v>
      </c>
      <c r="E361" s="156" t="s">
        <v>3</v>
      </c>
      <c r="F361" s="157" t="s">
        <v>1131</v>
      </c>
      <c r="H361" s="158">
        <v>18.584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142</v>
      </c>
      <c r="AU361" s="156" t="s">
        <v>84</v>
      </c>
      <c r="AV361" s="13" t="s">
        <v>84</v>
      </c>
      <c r="AW361" s="13" t="s">
        <v>36</v>
      </c>
      <c r="AX361" s="13" t="s">
        <v>75</v>
      </c>
      <c r="AY361" s="156" t="s">
        <v>133</v>
      </c>
    </row>
    <row r="362" spans="2:51" s="14" customFormat="1">
      <c r="B362" s="163"/>
      <c r="D362" s="155" t="s">
        <v>142</v>
      </c>
      <c r="E362" s="164" t="s">
        <v>3</v>
      </c>
      <c r="F362" s="165" t="s">
        <v>1132</v>
      </c>
      <c r="H362" s="164" t="s">
        <v>3</v>
      </c>
      <c r="I362" s="166"/>
      <c r="L362" s="163"/>
      <c r="M362" s="167"/>
      <c r="N362" s="168"/>
      <c r="O362" s="168"/>
      <c r="P362" s="168"/>
      <c r="Q362" s="168"/>
      <c r="R362" s="168"/>
      <c r="S362" s="168"/>
      <c r="T362" s="169"/>
      <c r="AT362" s="164" t="s">
        <v>142</v>
      </c>
      <c r="AU362" s="164" t="s">
        <v>84</v>
      </c>
      <c r="AV362" s="14" t="s">
        <v>37</v>
      </c>
      <c r="AW362" s="14" t="s">
        <v>36</v>
      </c>
      <c r="AX362" s="14" t="s">
        <v>75</v>
      </c>
      <c r="AY362" s="164" t="s">
        <v>133</v>
      </c>
    </row>
    <row r="363" spans="2:51" s="14" customFormat="1">
      <c r="B363" s="163"/>
      <c r="D363" s="155" t="s">
        <v>142</v>
      </c>
      <c r="E363" s="164" t="s">
        <v>3</v>
      </c>
      <c r="F363" s="165" t="s">
        <v>1016</v>
      </c>
      <c r="H363" s="164" t="s">
        <v>3</v>
      </c>
      <c r="I363" s="166"/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142</v>
      </c>
      <c r="AU363" s="164" t="s">
        <v>84</v>
      </c>
      <c r="AV363" s="14" t="s">
        <v>37</v>
      </c>
      <c r="AW363" s="14" t="s">
        <v>36</v>
      </c>
      <c r="AX363" s="14" t="s">
        <v>75</v>
      </c>
      <c r="AY363" s="164" t="s">
        <v>133</v>
      </c>
    </row>
    <row r="364" spans="2:51" s="13" customFormat="1">
      <c r="B364" s="154"/>
      <c r="D364" s="155" t="s">
        <v>142</v>
      </c>
      <c r="E364" s="156" t="s">
        <v>3</v>
      </c>
      <c r="F364" s="157" t="s">
        <v>1133</v>
      </c>
      <c r="H364" s="158">
        <v>23.954000000000001</v>
      </c>
      <c r="I364" s="159"/>
      <c r="L364" s="154"/>
      <c r="M364" s="160"/>
      <c r="N364" s="161"/>
      <c r="O364" s="161"/>
      <c r="P364" s="161"/>
      <c r="Q364" s="161"/>
      <c r="R364" s="161"/>
      <c r="S364" s="161"/>
      <c r="T364" s="162"/>
      <c r="AT364" s="156" t="s">
        <v>142</v>
      </c>
      <c r="AU364" s="156" t="s">
        <v>84</v>
      </c>
      <c r="AV364" s="13" t="s">
        <v>84</v>
      </c>
      <c r="AW364" s="13" t="s">
        <v>36</v>
      </c>
      <c r="AX364" s="13" t="s">
        <v>75</v>
      </c>
      <c r="AY364" s="156" t="s">
        <v>133</v>
      </c>
    </row>
    <row r="365" spans="2:51" s="14" customFormat="1">
      <c r="B365" s="163"/>
      <c r="D365" s="155" t="s">
        <v>142</v>
      </c>
      <c r="E365" s="164" t="s">
        <v>3</v>
      </c>
      <c r="F365" s="165" t="s">
        <v>1013</v>
      </c>
      <c r="H365" s="164" t="s">
        <v>3</v>
      </c>
      <c r="I365" s="166"/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142</v>
      </c>
      <c r="AU365" s="164" t="s">
        <v>84</v>
      </c>
      <c r="AV365" s="14" t="s">
        <v>37</v>
      </c>
      <c r="AW365" s="14" t="s">
        <v>36</v>
      </c>
      <c r="AX365" s="14" t="s">
        <v>75</v>
      </c>
      <c r="AY365" s="164" t="s">
        <v>133</v>
      </c>
    </row>
    <row r="366" spans="2:51" s="13" customFormat="1">
      <c r="B366" s="154"/>
      <c r="D366" s="155" t="s">
        <v>142</v>
      </c>
      <c r="E366" s="156" t="s">
        <v>3</v>
      </c>
      <c r="F366" s="157" t="s">
        <v>1134</v>
      </c>
      <c r="H366" s="158">
        <v>18.675999999999998</v>
      </c>
      <c r="I366" s="159"/>
      <c r="L366" s="154"/>
      <c r="M366" s="160"/>
      <c r="N366" s="161"/>
      <c r="O366" s="161"/>
      <c r="P366" s="161"/>
      <c r="Q366" s="161"/>
      <c r="R366" s="161"/>
      <c r="S366" s="161"/>
      <c r="T366" s="162"/>
      <c r="AT366" s="156" t="s">
        <v>142</v>
      </c>
      <c r="AU366" s="156" t="s">
        <v>84</v>
      </c>
      <c r="AV366" s="13" t="s">
        <v>84</v>
      </c>
      <c r="AW366" s="13" t="s">
        <v>36</v>
      </c>
      <c r="AX366" s="13" t="s">
        <v>75</v>
      </c>
      <c r="AY366" s="156" t="s">
        <v>133</v>
      </c>
    </row>
    <row r="367" spans="2:51" s="14" customFormat="1">
      <c r="B367" s="163"/>
      <c r="D367" s="155" t="s">
        <v>142</v>
      </c>
      <c r="E367" s="164" t="s">
        <v>3</v>
      </c>
      <c r="F367" s="165" t="s">
        <v>1135</v>
      </c>
      <c r="H367" s="164" t="s">
        <v>3</v>
      </c>
      <c r="I367" s="166"/>
      <c r="L367" s="163"/>
      <c r="M367" s="167"/>
      <c r="N367" s="168"/>
      <c r="O367" s="168"/>
      <c r="P367" s="168"/>
      <c r="Q367" s="168"/>
      <c r="R367" s="168"/>
      <c r="S367" s="168"/>
      <c r="T367" s="169"/>
      <c r="AT367" s="164" t="s">
        <v>142</v>
      </c>
      <c r="AU367" s="164" t="s">
        <v>84</v>
      </c>
      <c r="AV367" s="14" t="s">
        <v>37</v>
      </c>
      <c r="AW367" s="14" t="s">
        <v>36</v>
      </c>
      <c r="AX367" s="14" t="s">
        <v>75</v>
      </c>
      <c r="AY367" s="164" t="s">
        <v>133</v>
      </c>
    </row>
    <row r="368" spans="2:51" s="14" customFormat="1">
      <c r="B368" s="163"/>
      <c r="D368" s="155" t="s">
        <v>142</v>
      </c>
      <c r="E368" s="164" t="s">
        <v>3</v>
      </c>
      <c r="F368" s="165" t="s">
        <v>1016</v>
      </c>
      <c r="H368" s="164" t="s">
        <v>3</v>
      </c>
      <c r="I368" s="166"/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142</v>
      </c>
      <c r="AU368" s="164" t="s">
        <v>84</v>
      </c>
      <c r="AV368" s="14" t="s">
        <v>37</v>
      </c>
      <c r="AW368" s="14" t="s">
        <v>36</v>
      </c>
      <c r="AX368" s="14" t="s">
        <v>75</v>
      </c>
      <c r="AY368" s="164" t="s">
        <v>133</v>
      </c>
    </row>
    <row r="369" spans="2:51" s="13" customFormat="1">
      <c r="B369" s="154"/>
      <c r="D369" s="155" t="s">
        <v>142</v>
      </c>
      <c r="E369" s="156" t="s">
        <v>3</v>
      </c>
      <c r="F369" s="157" t="s">
        <v>1136</v>
      </c>
      <c r="H369" s="158">
        <v>15.82</v>
      </c>
      <c r="I369" s="159"/>
      <c r="L369" s="154"/>
      <c r="M369" s="160"/>
      <c r="N369" s="161"/>
      <c r="O369" s="161"/>
      <c r="P369" s="161"/>
      <c r="Q369" s="161"/>
      <c r="R369" s="161"/>
      <c r="S369" s="161"/>
      <c r="T369" s="162"/>
      <c r="AT369" s="156" t="s">
        <v>142</v>
      </c>
      <c r="AU369" s="156" t="s">
        <v>84</v>
      </c>
      <c r="AV369" s="13" t="s">
        <v>84</v>
      </c>
      <c r="AW369" s="13" t="s">
        <v>36</v>
      </c>
      <c r="AX369" s="13" t="s">
        <v>75</v>
      </c>
      <c r="AY369" s="156" t="s">
        <v>133</v>
      </c>
    </row>
    <row r="370" spans="2:51" s="14" customFormat="1">
      <c r="B370" s="163"/>
      <c r="D370" s="155" t="s">
        <v>142</v>
      </c>
      <c r="E370" s="164" t="s">
        <v>3</v>
      </c>
      <c r="F370" s="165" t="s">
        <v>1013</v>
      </c>
      <c r="H370" s="164" t="s">
        <v>3</v>
      </c>
      <c r="I370" s="166"/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142</v>
      </c>
      <c r="AU370" s="164" t="s">
        <v>84</v>
      </c>
      <c r="AV370" s="14" t="s">
        <v>37</v>
      </c>
      <c r="AW370" s="14" t="s">
        <v>36</v>
      </c>
      <c r="AX370" s="14" t="s">
        <v>75</v>
      </c>
      <c r="AY370" s="164" t="s">
        <v>133</v>
      </c>
    </row>
    <row r="371" spans="2:51" s="13" customFormat="1">
      <c r="B371" s="154"/>
      <c r="D371" s="155" t="s">
        <v>142</v>
      </c>
      <c r="E371" s="156" t="s">
        <v>3</v>
      </c>
      <c r="F371" s="157" t="s">
        <v>1137</v>
      </c>
      <c r="H371" s="158">
        <v>14.464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142</v>
      </c>
      <c r="AU371" s="156" t="s">
        <v>84</v>
      </c>
      <c r="AV371" s="13" t="s">
        <v>84</v>
      </c>
      <c r="AW371" s="13" t="s">
        <v>36</v>
      </c>
      <c r="AX371" s="13" t="s">
        <v>75</v>
      </c>
      <c r="AY371" s="156" t="s">
        <v>133</v>
      </c>
    </row>
    <row r="372" spans="2:51" s="14" customFormat="1">
      <c r="B372" s="163"/>
      <c r="D372" s="155" t="s">
        <v>142</v>
      </c>
      <c r="E372" s="164" t="s">
        <v>3</v>
      </c>
      <c r="F372" s="165" t="s">
        <v>1019</v>
      </c>
      <c r="H372" s="164" t="s">
        <v>3</v>
      </c>
      <c r="I372" s="166"/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142</v>
      </c>
      <c r="AU372" s="164" t="s">
        <v>84</v>
      </c>
      <c r="AV372" s="14" t="s">
        <v>37</v>
      </c>
      <c r="AW372" s="14" t="s">
        <v>36</v>
      </c>
      <c r="AX372" s="14" t="s">
        <v>75</v>
      </c>
      <c r="AY372" s="164" t="s">
        <v>133</v>
      </c>
    </row>
    <row r="373" spans="2:51" s="13" customFormat="1">
      <c r="B373" s="154"/>
      <c r="D373" s="155" t="s">
        <v>142</v>
      </c>
      <c r="E373" s="156" t="s">
        <v>3</v>
      </c>
      <c r="F373" s="157" t="s">
        <v>1138</v>
      </c>
      <c r="H373" s="158">
        <v>11.752000000000001</v>
      </c>
      <c r="I373" s="159"/>
      <c r="L373" s="154"/>
      <c r="M373" s="160"/>
      <c r="N373" s="161"/>
      <c r="O373" s="161"/>
      <c r="P373" s="161"/>
      <c r="Q373" s="161"/>
      <c r="R373" s="161"/>
      <c r="S373" s="161"/>
      <c r="T373" s="162"/>
      <c r="AT373" s="156" t="s">
        <v>142</v>
      </c>
      <c r="AU373" s="156" t="s">
        <v>84</v>
      </c>
      <c r="AV373" s="13" t="s">
        <v>84</v>
      </c>
      <c r="AW373" s="13" t="s">
        <v>36</v>
      </c>
      <c r="AX373" s="13" t="s">
        <v>75</v>
      </c>
      <c r="AY373" s="156" t="s">
        <v>133</v>
      </c>
    </row>
    <row r="374" spans="2:51" s="14" customFormat="1">
      <c r="B374" s="163"/>
      <c r="D374" s="155" t="s">
        <v>142</v>
      </c>
      <c r="E374" s="164" t="s">
        <v>3</v>
      </c>
      <c r="F374" s="165" t="s">
        <v>1139</v>
      </c>
      <c r="H374" s="164" t="s">
        <v>3</v>
      </c>
      <c r="I374" s="166"/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142</v>
      </c>
      <c r="AU374" s="164" t="s">
        <v>84</v>
      </c>
      <c r="AV374" s="14" t="s">
        <v>37</v>
      </c>
      <c r="AW374" s="14" t="s">
        <v>36</v>
      </c>
      <c r="AX374" s="14" t="s">
        <v>75</v>
      </c>
      <c r="AY374" s="164" t="s">
        <v>133</v>
      </c>
    </row>
    <row r="375" spans="2:51" s="14" customFormat="1">
      <c r="B375" s="163"/>
      <c r="D375" s="155" t="s">
        <v>142</v>
      </c>
      <c r="E375" s="164" t="s">
        <v>3</v>
      </c>
      <c r="F375" s="165" t="s">
        <v>1016</v>
      </c>
      <c r="H375" s="164" t="s">
        <v>3</v>
      </c>
      <c r="I375" s="166"/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142</v>
      </c>
      <c r="AU375" s="164" t="s">
        <v>84</v>
      </c>
      <c r="AV375" s="14" t="s">
        <v>37</v>
      </c>
      <c r="AW375" s="14" t="s">
        <v>36</v>
      </c>
      <c r="AX375" s="14" t="s">
        <v>75</v>
      </c>
      <c r="AY375" s="164" t="s">
        <v>133</v>
      </c>
    </row>
    <row r="376" spans="2:51" s="13" customFormat="1">
      <c r="B376" s="154"/>
      <c r="D376" s="155" t="s">
        <v>142</v>
      </c>
      <c r="E376" s="156" t="s">
        <v>3</v>
      </c>
      <c r="F376" s="157" t="s">
        <v>1140</v>
      </c>
      <c r="H376" s="158">
        <v>22.274999999999999</v>
      </c>
      <c r="I376" s="159"/>
      <c r="L376" s="154"/>
      <c r="M376" s="160"/>
      <c r="N376" s="161"/>
      <c r="O376" s="161"/>
      <c r="P376" s="161"/>
      <c r="Q376" s="161"/>
      <c r="R376" s="161"/>
      <c r="S376" s="161"/>
      <c r="T376" s="162"/>
      <c r="AT376" s="156" t="s">
        <v>142</v>
      </c>
      <c r="AU376" s="156" t="s">
        <v>84</v>
      </c>
      <c r="AV376" s="13" t="s">
        <v>84</v>
      </c>
      <c r="AW376" s="13" t="s">
        <v>36</v>
      </c>
      <c r="AX376" s="13" t="s">
        <v>75</v>
      </c>
      <c r="AY376" s="156" t="s">
        <v>133</v>
      </c>
    </row>
    <row r="377" spans="2:51" s="14" customFormat="1">
      <c r="B377" s="163"/>
      <c r="D377" s="155" t="s">
        <v>142</v>
      </c>
      <c r="E377" s="164" t="s">
        <v>3</v>
      </c>
      <c r="F377" s="165" t="s">
        <v>1013</v>
      </c>
      <c r="H377" s="164" t="s">
        <v>3</v>
      </c>
      <c r="I377" s="166"/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142</v>
      </c>
      <c r="AU377" s="164" t="s">
        <v>84</v>
      </c>
      <c r="AV377" s="14" t="s">
        <v>37</v>
      </c>
      <c r="AW377" s="14" t="s">
        <v>36</v>
      </c>
      <c r="AX377" s="14" t="s">
        <v>75</v>
      </c>
      <c r="AY377" s="164" t="s">
        <v>133</v>
      </c>
    </row>
    <row r="378" spans="2:51" s="13" customFormat="1">
      <c r="B378" s="154"/>
      <c r="D378" s="155" t="s">
        <v>142</v>
      </c>
      <c r="E378" s="156" t="s">
        <v>3</v>
      </c>
      <c r="F378" s="157" t="s">
        <v>1141</v>
      </c>
      <c r="H378" s="158">
        <v>17.82</v>
      </c>
      <c r="I378" s="159"/>
      <c r="L378" s="154"/>
      <c r="M378" s="160"/>
      <c r="N378" s="161"/>
      <c r="O378" s="161"/>
      <c r="P378" s="161"/>
      <c r="Q378" s="161"/>
      <c r="R378" s="161"/>
      <c r="S378" s="161"/>
      <c r="T378" s="162"/>
      <c r="AT378" s="156" t="s">
        <v>142</v>
      </c>
      <c r="AU378" s="156" t="s">
        <v>84</v>
      </c>
      <c r="AV378" s="13" t="s">
        <v>84</v>
      </c>
      <c r="AW378" s="13" t="s">
        <v>36</v>
      </c>
      <c r="AX378" s="13" t="s">
        <v>75</v>
      </c>
      <c r="AY378" s="156" t="s">
        <v>133</v>
      </c>
    </row>
    <row r="379" spans="2:51" s="14" customFormat="1">
      <c r="B379" s="163"/>
      <c r="D379" s="155" t="s">
        <v>142</v>
      </c>
      <c r="E379" s="164" t="s">
        <v>3</v>
      </c>
      <c r="F379" s="165" t="s">
        <v>1142</v>
      </c>
      <c r="H379" s="164" t="s">
        <v>3</v>
      </c>
      <c r="I379" s="166"/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142</v>
      </c>
      <c r="AU379" s="164" t="s">
        <v>84</v>
      </c>
      <c r="AV379" s="14" t="s">
        <v>37</v>
      </c>
      <c r="AW379" s="14" t="s">
        <v>36</v>
      </c>
      <c r="AX379" s="14" t="s">
        <v>75</v>
      </c>
      <c r="AY379" s="164" t="s">
        <v>133</v>
      </c>
    </row>
    <row r="380" spans="2:51" s="14" customFormat="1">
      <c r="B380" s="163"/>
      <c r="D380" s="155" t="s">
        <v>142</v>
      </c>
      <c r="E380" s="164" t="s">
        <v>3</v>
      </c>
      <c r="F380" s="165" t="s">
        <v>1016</v>
      </c>
      <c r="H380" s="164" t="s">
        <v>3</v>
      </c>
      <c r="I380" s="166"/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142</v>
      </c>
      <c r="AU380" s="164" t="s">
        <v>84</v>
      </c>
      <c r="AV380" s="14" t="s">
        <v>37</v>
      </c>
      <c r="AW380" s="14" t="s">
        <v>36</v>
      </c>
      <c r="AX380" s="14" t="s">
        <v>75</v>
      </c>
      <c r="AY380" s="164" t="s">
        <v>133</v>
      </c>
    </row>
    <row r="381" spans="2:51" s="13" customFormat="1">
      <c r="B381" s="154"/>
      <c r="D381" s="155" t="s">
        <v>142</v>
      </c>
      <c r="E381" s="156" t="s">
        <v>3</v>
      </c>
      <c r="F381" s="157" t="s">
        <v>1143</v>
      </c>
      <c r="H381" s="158">
        <v>16.45</v>
      </c>
      <c r="I381" s="159"/>
      <c r="L381" s="154"/>
      <c r="M381" s="160"/>
      <c r="N381" s="161"/>
      <c r="O381" s="161"/>
      <c r="P381" s="161"/>
      <c r="Q381" s="161"/>
      <c r="R381" s="161"/>
      <c r="S381" s="161"/>
      <c r="T381" s="162"/>
      <c r="AT381" s="156" t="s">
        <v>142</v>
      </c>
      <c r="AU381" s="156" t="s">
        <v>84</v>
      </c>
      <c r="AV381" s="13" t="s">
        <v>84</v>
      </c>
      <c r="AW381" s="13" t="s">
        <v>36</v>
      </c>
      <c r="AX381" s="13" t="s">
        <v>75</v>
      </c>
      <c r="AY381" s="156" t="s">
        <v>133</v>
      </c>
    </row>
    <row r="382" spans="2:51" s="14" customFormat="1">
      <c r="B382" s="163"/>
      <c r="D382" s="155" t="s">
        <v>142</v>
      </c>
      <c r="E382" s="164" t="s">
        <v>3</v>
      </c>
      <c r="F382" s="165" t="s">
        <v>1013</v>
      </c>
      <c r="H382" s="164" t="s">
        <v>3</v>
      </c>
      <c r="I382" s="166"/>
      <c r="L382" s="163"/>
      <c r="M382" s="167"/>
      <c r="N382" s="168"/>
      <c r="O382" s="168"/>
      <c r="P382" s="168"/>
      <c r="Q382" s="168"/>
      <c r="R382" s="168"/>
      <c r="S382" s="168"/>
      <c r="T382" s="169"/>
      <c r="AT382" s="164" t="s">
        <v>142</v>
      </c>
      <c r="AU382" s="164" t="s">
        <v>84</v>
      </c>
      <c r="AV382" s="14" t="s">
        <v>37</v>
      </c>
      <c r="AW382" s="14" t="s">
        <v>36</v>
      </c>
      <c r="AX382" s="14" t="s">
        <v>75</v>
      </c>
      <c r="AY382" s="164" t="s">
        <v>133</v>
      </c>
    </row>
    <row r="383" spans="2:51" s="13" customFormat="1">
      <c r="B383" s="154"/>
      <c r="D383" s="155" t="s">
        <v>142</v>
      </c>
      <c r="E383" s="156" t="s">
        <v>3</v>
      </c>
      <c r="F383" s="157" t="s">
        <v>1144</v>
      </c>
      <c r="H383" s="158">
        <v>15.98</v>
      </c>
      <c r="I383" s="159"/>
      <c r="L383" s="154"/>
      <c r="M383" s="160"/>
      <c r="N383" s="161"/>
      <c r="O383" s="161"/>
      <c r="P383" s="161"/>
      <c r="Q383" s="161"/>
      <c r="R383" s="161"/>
      <c r="S383" s="161"/>
      <c r="T383" s="162"/>
      <c r="AT383" s="156" t="s">
        <v>142</v>
      </c>
      <c r="AU383" s="156" t="s">
        <v>84</v>
      </c>
      <c r="AV383" s="13" t="s">
        <v>84</v>
      </c>
      <c r="AW383" s="13" t="s">
        <v>36</v>
      </c>
      <c r="AX383" s="13" t="s">
        <v>75</v>
      </c>
      <c r="AY383" s="156" t="s">
        <v>133</v>
      </c>
    </row>
    <row r="384" spans="2:51" s="14" customFormat="1">
      <c r="B384" s="163"/>
      <c r="D384" s="155" t="s">
        <v>142</v>
      </c>
      <c r="E384" s="164" t="s">
        <v>3</v>
      </c>
      <c r="F384" s="165" t="s">
        <v>1019</v>
      </c>
      <c r="H384" s="164" t="s">
        <v>3</v>
      </c>
      <c r="I384" s="166"/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142</v>
      </c>
      <c r="AU384" s="164" t="s">
        <v>84</v>
      </c>
      <c r="AV384" s="14" t="s">
        <v>37</v>
      </c>
      <c r="AW384" s="14" t="s">
        <v>36</v>
      </c>
      <c r="AX384" s="14" t="s">
        <v>75</v>
      </c>
      <c r="AY384" s="164" t="s">
        <v>133</v>
      </c>
    </row>
    <row r="385" spans="2:51" s="13" customFormat="1">
      <c r="B385" s="154"/>
      <c r="D385" s="155" t="s">
        <v>142</v>
      </c>
      <c r="E385" s="156" t="s">
        <v>3</v>
      </c>
      <c r="F385" s="157" t="s">
        <v>1145</v>
      </c>
      <c r="H385" s="158">
        <v>11.28</v>
      </c>
      <c r="I385" s="159"/>
      <c r="L385" s="154"/>
      <c r="M385" s="160"/>
      <c r="N385" s="161"/>
      <c r="O385" s="161"/>
      <c r="P385" s="161"/>
      <c r="Q385" s="161"/>
      <c r="R385" s="161"/>
      <c r="S385" s="161"/>
      <c r="T385" s="162"/>
      <c r="AT385" s="156" t="s">
        <v>142</v>
      </c>
      <c r="AU385" s="156" t="s">
        <v>84</v>
      </c>
      <c r="AV385" s="13" t="s">
        <v>84</v>
      </c>
      <c r="AW385" s="13" t="s">
        <v>36</v>
      </c>
      <c r="AX385" s="13" t="s">
        <v>75</v>
      </c>
      <c r="AY385" s="156" t="s">
        <v>133</v>
      </c>
    </row>
    <row r="386" spans="2:51" s="14" customFormat="1">
      <c r="B386" s="163"/>
      <c r="D386" s="155" t="s">
        <v>142</v>
      </c>
      <c r="E386" s="164" t="s">
        <v>3</v>
      </c>
      <c r="F386" s="165" t="s">
        <v>1146</v>
      </c>
      <c r="H386" s="164" t="s">
        <v>3</v>
      </c>
      <c r="I386" s="166"/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142</v>
      </c>
      <c r="AU386" s="164" t="s">
        <v>84</v>
      </c>
      <c r="AV386" s="14" t="s">
        <v>37</v>
      </c>
      <c r="AW386" s="14" t="s">
        <v>36</v>
      </c>
      <c r="AX386" s="14" t="s">
        <v>75</v>
      </c>
      <c r="AY386" s="164" t="s">
        <v>133</v>
      </c>
    </row>
    <row r="387" spans="2:51" s="14" customFormat="1">
      <c r="B387" s="163"/>
      <c r="D387" s="155" t="s">
        <v>142</v>
      </c>
      <c r="E387" s="164" t="s">
        <v>3</v>
      </c>
      <c r="F387" s="165" t="s">
        <v>1016</v>
      </c>
      <c r="H387" s="164" t="s">
        <v>3</v>
      </c>
      <c r="I387" s="166"/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142</v>
      </c>
      <c r="AU387" s="164" t="s">
        <v>84</v>
      </c>
      <c r="AV387" s="14" t="s">
        <v>37</v>
      </c>
      <c r="AW387" s="14" t="s">
        <v>36</v>
      </c>
      <c r="AX387" s="14" t="s">
        <v>75</v>
      </c>
      <c r="AY387" s="164" t="s">
        <v>133</v>
      </c>
    </row>
    <row r="388" spans="2:51" s="13" customFormat="1">
      <c r="B388" s="154"/>
      <c r="D388" s="155" t="s">
        <v>142</v>
      </c>
      <c r="E388" s="156" t="s">
        <v>3</v>
      </c>
      <c r="F388" s="157" t="s">
        <v>1147</v>
      </c>
      <c r="H388" s="158">
        <v>17.149999999999999</v>
      </c>
      <c r="I388" s="159"/>
      <c r="L388" s="154"/>
      <c r="M388" s="160"/>
      <c r="N388" s="161"/>
      <c r="O388" s="161"/>
      <c r="P388" s="161"/>
      <c r="Q388" s="161"/>
      <c r="R388" s="161"/>
      <c r="S388" s="161"/>
      <c r="T388" s="162"/>
      <c r="AT388" s="156" t="s">
        <v>142</v>
      </c>
      <c r="AU388" s="156" t="s">
        <v>84</v>
      </c>
      <c r="AV388" s="13" t="s">
        <v>84</v>
      </c>
      <c r="AW388" s="13" t="s">
        <v>36</v>
      </c>
      <c r="AX388" s="13" t="s">
        <v>75</v>
      </c>
      <c r="AY388" s="156" t="s">
        <v>133</v>
      </c>
    </row>
    <row r="389" spans="2:51" s="14" customFormat="1">
      <c r="B389" s="163"/>
      <c r="D389" s="155" t="s">
        <v>142</v>
      </c>
      <c r="E389" s="164" t="s">
        <v>3</v>
      </c>
      <c r="F389" s="165" t="s">
        <v>1013</v>
      </c>
      <c r="H389" s="164" t="s">
        <v>3</v>
      </c>
      <c r="I389" s="166"/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142</v>
      </c>
      <c r="AU389" s="164" t="s">
        <v>84</v>
      </c>
      <c r="AV389" s="14" t="s">
        <v>37</v>
      </c>
      <c r="AW389" s="14" t="s">
        <v>36</v>
      </c>
      <c r="AX389" s="14" t="s">
        <v>75</v>
      </c>
      <c r="AY389" s="164" t="s">
        <v>133</v>
      </c>
    </row>
    <row r="390" spans="2:51" s="13" customFormat="1">
      <c r="B390" s="154"/>
      <c r="D390" s="155" t="s">
        <v>142</v>
      </c>
      <c r="E390" s="156" t="s">
        <v>3</v>
      </c>
      <c r="F390" s="157" t="s">
        <v>1148</v>
      </c>
      <c r="H390" s="158">
        <v>15.68</v>
      </c>
      <c r="I390" s="159"/>
      <c r="L390" s="154"/>
      <c r="M390" s="160"/>
      <c r="N390" s="161"/>
      <c r="O390" s="161"/>
      <c r="P390" s="161"/>
      <c r="Q390" s="161"/>
      <c r="R390" s="161"/>
      <c r="S390" s="161"/>
      <c r="T390" s="162"/>
      <c r="AT390" s="156" t="s">
        <v>142</v>
      </c>
      <c r="AU390" s="156" t="s">
        <v>84</v>
      </c>
      <c r="AV390" s="13" t="s">
        <v>84</v>
      </c>
      <c r="AW390" s="13" t="s">
        <v>36</v>
      </c>
      <c r="AX390" s="13" t="s">
        <v>75</v>
      </c>
      <c r="AY390" s="156" t="s">
        <v>133</v>
      </c>
    </row>
    <row r="391" spans="2:51" s="14" customFormat="1">
      <c r="B391" s="163"/>
      <c r="D391" s="155" t="s">
        <v>142</v>
      </c>
      <c r="E391" s="164" t="s">
        <v>3</v>
      </c>
      <c r="F391" s="165" t="s">
        <v>1019</v>
      </c>
      <c r="H391" s="164" t="s">
        <v>3</v>
      </c>
      <c r="I391" s="166"/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142</v>
      </c>
      <c r="AU391" s="164" t="s">
        <v>84</v>
      </c>
      <c r="AV391" s="14" t="s">
        <v>37</v>
      </c>
      <c r="AW391" s="14" t="s">
        <v>36</v>
      </c>
      <c r="AX391" s="14" t="s">
        <v>75</v>
      </c>
      <c r="AY391" s="164" t="s">
        <v>133</v>
      </c>
    </row>
    <row r="392" spans="2:51" s="13" customFormat="1">
      <c r="B392" s="154"/>
      <c r="D392" s="155" t="s">
        <v>142</v>
      </c>
      <c r="E392" s="156" t="s">
        <v>3</v>
      </c>
      <c r="F392" s="157" t="s">
        <v>1149</v>
      </c>
      <c r="H392" s="158">
        <v>11.76</v>
      </c>
      <c r="I392" s="159"/>
      <c r="L392" s="154"/>
      <c r="M392" s="160"/>
      <c r="N392" s="161"/>
      <c r="O392" s="161"/>
      <c r="P392" s="161"/>
      <c r="Q392" s="161"/>
      <c r="R392" s="161"/>
      <c r="S392" s="161"/>
      <c r="T392" s="162"/>
      <c r="AT392" s="156" t="s">
        <v>142</v>
      </c>
      <c r="AU392" s="156" t="s">
        <v>84</v>
      </c>
      <c r="AV392" s="13" t="s">
        <v>84</v>
      </c>
      <c r="AW392" s="13" t="s">
        <v>36</v>
      </c>
      <c r="AX392" s="13" t="s">
        <v>75</v>
      </c>
      <c r="AY392" s="156" t="s">
        <v>133</v>
      </c>
    </row>
    <row r="393" spans="2:51" s="14" customFormat="1">
      <c r="B393" s="163"/>
      <c r="D393" s="155" t="s">
        <v>142</v>
      </c>
      <c r="E393" s="164" t="s">
        <v>3</v>
      </c>
      <c r="F393" s="165" t="s">
        <v>1150</v>
      </c>
      <c r="H393" s="164" t="s">
        <v>3</v>
      </c>
      <c r="I393" s="166"/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142</v>
      </c>
      <c r="AU393" s="164" t="s">
        <v>84</v>
      </c>
      <c r="AV393" s="14" t="s">
        <v>37</v>
      </c>
      <c r="AW393" s="14" t="s">
        <v>36</v>
      </c>
      <c r="AX393" s="14" t="s">
        <v>75</v>
      </c>
      <c r="AY393" s="164" t="s">
        <v>133</v>
      </c>
    </row>
    <row r="394" spans="2:51" s="14" customFormat="1">
      <c r="B394" s="163"/>
      <c r="D394" s="155" t="s">
        <v>142</v>
      </c>
      <c r="E394" s="164" t="s">
        <v>3</v>
      </c>
      <c r="F394" s="165" t="s">
        <v>1016</v>
      </c>
      <c r="H394" s="164" t="s">
        <v>3</v>
      </c>
      <c r="I394" s="166"/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142</v>
      </c>
      <c r="AU394" s="164" t="s">
        <v>84</v>
      </c>
      <c r="AV394" s="14" t="s">
        <v>37</v>
      </c>
      <c r="AW394" s="14" t="s">
        <v>36</v>
      </c>
      <c r="AX394" s="14" t="s">
        <v>75</v>
      </c>
      <c r="AY394" s="164" t="s">
        <v>133</v>
      </c>
    </row>
    <row r="395" spans="2:51" s="13" customFormat="1">
      <c r="B395" s="154"/>
      <c r="D395" s="155" t="s">
        <v>142</v>
      </c>
      <c r="E395" s="156" t="s">
        <v>3</v>
      </c>
      <c r="F395" s="157" t="s">
        <v>1151</v>
      </c>
      <c r="H395" s="158">
        <v>17.045000000000002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142</v>
      </c>
      <c r="AU395" s="156" t="s">
        <v>84</v>
      </c>
      <c r="AV395" s="13" t="s">
        <v>84</v>
      </c>
      <c r="AW395" s="13" t="s">
        <v>36</v>
      </c>
      <c r="AX395" s="13" t="s">
        <v>75</v>
      </c>
      <c r="AY395" s="156" t="s">
        <v>133</v>
      </c>
    </row>
    <row r="396" spans="2:51" s="14" customFormat="1">
      <c r="B396" s="163"/>
      <c r="D396" s="155" t="s">
        <v>142</v>
      </c>
      <c r="E396" s="164" t="s">
        <v>3</v>
      </c>
      <c r="F396" s="165" t="s">
        <v>1013</v>
      </c>
      <c r="H396" s="164" t="s">
        <v>3</v>
      </c>
      <c r="I396" s="166"/>
      <c r="L396" s="163"/>
      <c r="M396" s="167"/>
      <c r="N396" s="168"/>
      <c r="O396" s="168"/>
      <c r="P396" s="168"/>
      <c r="Q396" s="168"/>
      <c r="R396" s="168"/>
      <c r="S396" s="168"/>
      <c r="T396" s="169"/>
      <c r="AT396" s="164" t="s">
        <v>142</v>
      </c>
      <c r="AU396" s="164" t="s">
        <v>84</v>
      </c>
      <c r="AV396" s="14" t="s">
        <v>37</v>
      </c>
      <c r="AW396" s="14" t="s">
        <v>36</v>
      </c>
      <c r="AX396" s="14" t="s">
        <v>75</v>
      </c>
      <c r="AY396" s="164" t="s">
        <v>133</v>
      </c>
    </row>
    <row r="397" spans="2:51" s="13" customFormat="1">
      <c r="B397" s="154"/>
      <c r="D397" s="155" t="s">
        <v>142</v>
      </c>
      <c r="E397" s="156" t="s">
        <v>3</v>
      </c>
      <c r="F397" s="157" t="s">
        <v>1152</v>
      </c>
      <c r="H397" s="158">
        <v>14.61</v>
      </c>
      <c r="I397" s="159"/>
      <c r="L397" s="154"/>
      <c r="M397" s="160"/>
      <c r="N397" s="161"/>
      <c r="O397" s="161"/>
      <c r="P397" s="161"/>
      <c r="Q397" s="161"/>
      <c r="R397" s="161"/>
      <c r="S397" s="161"/>
      <c r="T397" s="162"/>
      <c r="AT397" s="156" t="s">
        <v>142</v>
      </c>
      <c r="AU397" s="156" t="s">
        <v>84</v>
      </c>
      <c r="AV397" s="13" t="s">
        <v>84</v>
      </c>
      <c r="AW397" s="13" t="s">
        <v>36</v>
      </c>
      <c r="AX397" s="13" t="s">
        <v>75</v>
      </c>
      <c r="AY397" s="156" t="s">
        <v>133</v>
      </c>
    </row>
    <row r="398" spans="2:51" s="14" customFormat="1">
      <c r="B398" s="163"/>
      <c r="D398" s="155" t="s">
        <v>142</v>
      </c>
      <c r="E398" s="164" t="s">
        <v>3</v>
      </c>
      <c r="F398" s="165" t="s">
        <v>1019</v>
      </c>
      <c r="H398" s="164" t="s">
        <v>3</v>
      </c>
      <c r="I398" s="166"/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142</v>
      </c>
      <c r="AU398" s="164" t="s">
        <v>84</v>
      </c>
      <c r="AV398" s="14" t="s">
        <v>37</v>
      </c>
      <c r="AW398" s="14" t="s">
        <v>36</v>
      </c>
      <c r="AX398" s="14" t="s">
        <v>75</v>
      </c>
      <c r="AY398" s="164" t="s">
        <v>133</v>
      </c>
    </row>
    <row r="399" spans="2:51" s="13" customFormat="1">
      <c r="B399" s="154"/>
      <c r="D399" s="155" t="s">
        <v>142</v>
      </c>
      <c r="E399" s="156" t="s">
        <v>3</v>
      </c>
      <c r="F399" s="157" t="s">
        <v>1153</v>
      </c>
      <c r="H399" s="158">
        <v>12.662000000000001</v>
      </c>
      <c r="I399" s="159"/>
      <c r="L399" s="154"/>
      <c r="M399" s="160"/>
      <c r="N399" s="161"/>
      <c r="O399" s="161"/>
      <c r="P399" s="161"/>
      <c r="Q399" s="161"/>
      <c r="R399" s="161"/>
      <c r="S399" s="161"/>
      <c r="T399" s="162"/>
      <c r="AT399" s="156" t="s">
        <v>142</v>
      </c>
      <c r="AU399" s="156" t="s">
        <v>84</v>
      </c>
      <c r="AV399" s="13" t="s">
        <v>84</v>
      </c>
      <c r="AW399" s="13" t="s">
        <v>36</v>
      </c>
      <c r="AX399" s="13" t="s">
        <v>75</v>
      </c>
      <c r="AY399" s="156" t="s">
        <v>133</v>
      </c>
    </row>
    <row r="400" spans="2:51" s="14" customFormat="1">
      <c r="B400" s="163"/>
      <c r="D400" s="155" t="s">
        <v>142</v>
      </c>
      <c r="E400" s="164" t="s">
        <v>3</v>
      </c>
      <c r="F400" s="165" t="s">
        <v>1154</v>
      </c>
      <c r="H400" s="164" t="s">
        <v>3</v>
      </c>
      <c r="I400" s="166"/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142</v>
      </c>
      <c r="AU400" s="164" t="s">
        <v>84</v>
      </c>
      <c r="AV400" s="14" t="s">
        <v>37</v>
      </c>
      <c r="AW400" s="14" t="s">
        <v>36</v>
      </c>
      <c r="AX400" s="14" t="s">
        <v>75</v>
      </c>
      <c r="AY400" s="164" t="s">
        <v>133</v>
      </c>
    </row>
    <row r="401" spans="2:51" s="14" customFormat="1">
      <c r="B401" s="163"/>
      <c r="D401" s="155" t="s">
        <v>142</v>
      </c>
      <c r="E401" s="164" t="s">
        <v>3</v>
      </c>
      <c r="F401" s="165" t="s">
        <v>1016</v>
      </c>
      <c r="H401" s="164" t="s">
        <v>3</v>
      </c>
      <c r="I401" s="166"/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142</v>
      </c>
      <c r="AU401" s="164" t="s">
        <v>84</v>
      </c>
      <c r="AV401" s="14" t="s">
        <v>37</v>
      </c>
      <c r="AW401" s="14" t="s">
        <v>36</v>
      </c>
      <c r="AX401" s="14" t="s">
        <v>75</v>
      </c>
      <c r="AY401" s="164" t="s">
        <v>133</v>
      </c>
    </row>
    <row r="402" spans="2:51" s="13" customFormat="1">
      <c r="B402" s="154"/>
      <c r="D402" s="155" t="s">
        <v>142</v>
      </c>
      <c r="E402" s="156" t="s">
        <v>3</v>
      </c>
      <c r="F402" s="157" t="s">
        <v>1155</v>
      </c>
      <c r="H402" s="158">
        <v>22.79</v>
      </c>
      <c r="I402" s="159"/>
      <c r="L402" s="154"/>
      <c r="M402" s="160"/>
      <c r="N402" s="161"/>
      <c r="O402" s="161"/>
      <c r="P402" s="161"/>
      <c r="Q402" s="161"/>
      <c r="R402" s="161"/>
      <c r="S402" s="161"/>
      <c r="T402" s="162"/>
      <c r="AT402" s="156" t="s">
        <v>142</v>
      </c>
      <c r="AU402" s="156" t="s">
        <v>84</v>
      </c>
      <c r="AV402" s="13" t="s">
        <v>84</v>
      </c>
      <c r="AW402" s="13" t="s">
        <v>36</v>
      </c>
      <c r="AX402" s="13" t="s">
        <v>75</v>
      </c>
      <c r="AY402" s="156" t="s">
        <v>133</v>
      </c>
    </row>
    <row r="403" spans="2:51" s="14" customFormat="1">
      <c r="B403" s="163"/>
      <c r="D403" s="155" t="s">
        <v>142</v>
      </c>
      <c r="E403" s="164" t="s">
        <v>3</v>
      </c>
      <c r="F403" s="165" t="s">
        <v>1013</v>
      </c>
      <c r="H403" s="164" t="s">
        <v>3</v>
      </c>
      <c r="I403" s="166"/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142</v>
      </c>
      <c r="AU403" s="164" t="s">
        <v>84</v>
      </c>
      <c r="AV403" s="14" t="s">
        <v>37</v>
      </c>
      <c r="AW403" s="14" t="s">
        <v>36</v>
      </c>
      <c r="AX403" s="14" t="s">
        <v>75</v>
      </c>
      <c r="AY403" s="164" t="s">
        <v>133</v>
      </c>
    </row>
    <row r="404" spans="2:51" s="13" customFormat="1">
      <c r="B404" s="154"/>
      <c r="D404" s="155" t="s">
        <v>142</v>
      </c>
      <c r="E404" s="156" t="s">
        <v>3</v>
      </c>
      <c r="F404" s="157" t="s">
        <v>1156</v>
      </c>
      <c r="H404" s="158">
        <v>29.24</v>
      </c>
      <c r="I404" s="159"/>
      <c r="L404" s="154"/>
      <c r="M404" s="160"/>
      <c r="N404" s="161"/>
      <c r="O404" s="161"/>
      <c r="P404" s="161"/>
      <c r="Q404" s="161"/>
      <c r="R404" s="161"/>
      <c r="S404" s="161"/>
      <c r="T404" s="162"/>
      <c r="AT404" s="156" t="s">
        <v>142</v>
      </c>
      <c r="AU404" s="156" t="s">
        <v>84</v>
      </c>
      <c r="AV404" s="13" t="s">
        <v>84</v>
      </c>
      <c r="AW404" s="13" t="s">
        <v>36</v>
      </c>
      <c r="AX404" s="13" t="s">
        <v>75</v>
      </c>
      <c r="AY404" s="156" t="s">
        <v>133</v>
      </c>
    </row>
    <row r="405" spans="2:51" s="14" customFormat="1">
      <c r="B405" s="163"/>
      <c r="D405" s="155" t="s">
        <v>142</v>
      </c>
      <c r="E405" s="164" t="s">
        <v>3</v>
      </c>
      <c r="F405" s="165" t="s">
        <v>1157</v>
      </c>
      <c r="H405" s="164" t="s">
        <v>3</v>
      </c>
      <c r="I405" s="166"/>
      <c r="L405" s="163"/>
      <c r="M405" s="167"/>
      <c r="N405" s="168"/>
      <c r="O405" s="168"/>
      <c r="P405" s="168"/>
      <c r="Q405" s="168"/>
      <c r="R405" s="168"/>
      <c r="S405" s="168"/>
      <c r="T405" s="169"/>
      <c r="AT405" s="164" t="s">
        <v>142</v>
      </c>
      <c r="AU405" s="164" t="s">
        <v>84</v>
      </c>
      <c r="AV405" s="14" t="s">
        <v>37</v>
      </c>
      <c r="AW405" s="14" t="s">
        <v>36</v>
      </c>
      <c r="AX405" s="14" t="s">
        <v>75</v>
      </c>
      <c r="AY405" s="164" t="s">
        <v>133</v>
      </c>
    </row>
    <row r="406" spans="2:51" s="14" customFormat="1">
      <c r="B406" s="163"/>
      <c r="D406" s="155" t="s">
        <v>142</v>
      </c>
      <c r="E406" s="164" t="s">
        <v>3</v>
      </c>
      <c r="F406" s="165" t="s">
        <v>1016</v>
      </c>
      <c r="H406" s="164" t="s">
        <v>3</v>
      </c>
      <c r="I406" s="166"/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142</v>
      </c>
      <c r="AU406" s="164" t="s">
        <v>84</v>
      </c>
      <c r="AV406" s="14" t="s">
        <v>37</v>
      </c>
      <c r="AW406" s="14" t="s">
        <v>36</v>
      </c>
      <c r="AX406" s="14" t="s">
        <v>75</v>
      </c>
      <c r="AY406" s="164" t="s">
        <v>133</v>
      </c>
    </row>
    <row r="407" spans="2:51" s="13" customFormat="1">
      <c r="B407" s="154"/>
      <c r="D407" s="155" t="s">
        <v>142</v>
      </c>
      <c r="E407" s="156" t="s">
        <v>3</v>
      </c>
      <c r="F407" s="157" t="s">
        <v>1158</v>
      </c>
      <c r="H407" s="158">
        <v>23.055</v>
      </c>
      <c r="I407" s="159"/>
      <c r="L407" s="154"/>
      <c r="M407" s="160"/>
      <c r="N407" s="161"/>
      <c r="O407" s="161"/>
      <c r="P407" s="161"/>
      <c r="Q407" s="161"/>
      <c r="R407" s="161"/>
      <c r="S407" s="161"/>
      <c r="T407" s="162"/>
      <c r="AT407" s="156" t="s">
        <v>142</v>
      </c>
      <c r="AU407" s="156" t="s">
        <v>84</v>
      </c>
      <c r="AV407" s="13" t="s">
        <v>84</v>
      </c>
      <c r="AW407" s="13" t="s">
        <v>36</v>
      </c>
      <c r="AX407" s="13" t="s">
        <v>75</v>
      </c>
      <c r="AY407" s="156" t="s">
        <v>133</v>
      </c>
    </row>
    <row r="408" spans="2:51" s="14" customFormat="1">
      <c r="B408" s="163"/>
      <c r="D408" s="155" t="s">
        <v>142</v>
      </c>
      <c r="E408" s="164" t="s">
        <v>3</v>
      </c>
      <c r="F408" s="165" t="s">
        <v>1013</v>
      </c>
      <c r="H408" s="164" t="s">
        <v>3</v>
      </c>
      <c r="I408" s="166"/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142</v>
      </c>
      <c r="AU408" s="164" t="s">
        <v>84</v>
      </c>
      <c r="AV408" s="14" t="s">
        <v>37</v>
      </c>
      <c r="AW408" s="14" t="s">
        <v>36</v>
      </c>
      <c r="AX408" s="14" t="s">
        <v>75</v>
      </c>
      <c r="AY408" s="164" t="s">
        <v>133</v>
      </c>
    </row>
    <row r="409" spans="2:51" s="13" customFormat="1">
      <c r="B409" s="154"/>
      <c r="D409" s="155" t="s">
        <v>142</v>
      </c>
      <c r="E409" s="156" t="s">
        <v>3</v>
      </c>
      <c r="F409" s="157" t="s">
        <v>1159</v>
      </c>
      <c r="H409" s="158">
        <v>33.93</v>
      </c>
      <c r="I409" s="159"/>
      <c r="L409" s="154"/>
      <c r="M409" s="160"/>
      <c r="N409" s="161"/>
      <c r="O409" s="161"/>
      <c r="P409" s="161"/>
      <c r="Q409" s="161"/>
      <c r="R409" s="161"/>
      <c r="S409" s="161"/>
      <c r="T409" s="162"/>
      <c r="AT409" s="156" t="s">
        <v>142</v>
      </c>
      <c r="AU409" s="156" t="s">
        <v>84</v>
      </c>
      <c r="AV409" s="13" t="s">
        <v>84</v>
      </c>
      <c r="AW409" s="13" t="s">
        <v>36</v>
      </c>
      <c r="AX409" s="13" t="s">
        <v>75</v>
      </c>
      <c r="AY409" s="156" t="s">
        <v>133</v>
      </c>
    </row>
    <row r="410" spans="2:51" s="14" customFormat="1">
      <c r="B410" s="163"/>
      <c r="D410" s="155" t="s">
        <v>142</v>
      </c>
      <c r="E410" s="164" t="s">
        <v>3</v>
      </c>
      <c r="F410" s="165" t="s">
        <v>1160</v>
      </c>
      <c r="H410" s="164" t="s">
        <v>3</v>
      </c>
      <c r="I410" s="166"/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142</v>
      </c>
      <c r="AU410" s="164" t="s">
        <v>84</v>
      </c>
      <c r="AV410" s="14" t="s">
        <v>37</v>
      </c>
      <c r="AW410" s="14" t="s">
        <v>36</v>
      </c>
      <c r="AX410" s="14" t="s">
        <v>75</v>
      </c>
      <c r="AY410" s="164" t="s">
        <v>133</v>
      </c>
    </row>
    <row r="411" spans="2:51" s="14" customFormat="1">
      <c r="B411" s="163"/>
      <c r="D411" s="155" t="s">
        <v>142</v>
      </c>
      <c r="E411" s="164" t="s">
        <v>3</v>
      </c>
      <c r="F411" s="165" t="s">
        <v>1016</v>
      </c>
      <c r="H411" s="164" t="s">
        <v>3</v>
      </c>
      <c r="I411" s="166"/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142</v>
      </c>
      <c r="AU411" s="164" t="s">
        <v>84</v>
      </c>
      <c r="AV411" s="14" t="s">
        <v>37</v>
      </c>
      <c r="AW411" s="14" t="s">
        <v>36</v>
      </c>
      <c r="AX411" s="14" t="s">
        <v>75</v>
      </c>
      <c r="AY411" s="164" t="s">
        <v>133</v>
      </c>
    </row>
    <row r="412" spans="2:51" s="13" customFormat="1">
      <c r="B412" s="154"/>
      <c r="D412" s="155" t="s">
        <v>142</v>
      </c>
      <c r="E412" s="156" t="s">
        <v>3</v>
      </c>
      <c r="F412" s="157" t="s">
        <v>1161</v>
      </c>
      <c r="H412" s="158">
        <v>23.266999999999999</v>
      </c>
      <c r="I412" s="159"/>
      <c r="L412" s="154"/>
      <c r="M412" s="160"/>
      <c r="N412" s="161"/>
      <c r="O412" s="161"/>
      <c r="P412" s="161"/>
      <c r="Q412" s="161"/>
      <c r="R412" s="161"/>
      <c r="S412" s="161"/>
      <c r="T412" s="162"/>
      <c r="AT412" s="156" t="s">
        <v>142</v>
      </c>
      <c r="AU412" s="156" t="s">
        <v>84</v>
      </c>
      <c r="AV412" s="13" t="s">
        <v>84</v>
      </c>
      <c r="AW412" s="13" t="s">
        <v>36</v>
      </c>
      <c r="AX412" s="13" t="s">
        <v>75</v>
      </c>
      <c r="AY412" s="156" t="s">
        <v>133</v>
      </c>
    </row>
    <row r="413" spans="2:51" s="14" customFormat="1">
      <c r="B413" s="163"/>
      <c r="D413" s="155" t="s">
        <v>142</v>
      </c>
      <c r="E413" s="164" t="s">
        <v>3</v>
      </c>
      <c r="F413" s="165" t="s">
        <v>1013</v>
      </c>
      <c r="H413" s="164" t="s">
        <v>3</v>
      </c>
      <c r="I413" s="166"/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142</v>
      </c>
      <c r="AU413" s="164" t="s">
        <v>84</v>
      </c>
      <c r="AV413" s="14" t="s">
        <v>37</v>
      </c>
      <c r="AW413" s="14" t="s">
        <v>36</v>
      </c>
      <c r="AX413" s="14" t="s">
        <v>75</v>
      </c>
      <c r="AY413" s="164" t="s">
        <v>133</v>
      </c>
    </row>
    <row r="414" spans="2:51" s="13" customFormat="1">
      <c r="B414" s="154"/>
      <c r="D414" s="155" t="s">
        <v>142</v>
      </c>
      <c r="E414" s="156" t="s">
        <v>3</v>
      </c>
      <c r="F414" s="157" t="s">
        <v>1162</v>
      </c>
      <c r="H414" s="158">
        <v>53.558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142</v>
      </c>
      <c r="AU414" s="156" t="s">
        <v>84</v>
      </c>
      <c r="AV414" s="13" t="s">
        <v>84</v>
      </c>
      <c r="AW414" s="13" t="s">
        <v>36</v>
      </c>
      <c r="AX414" s="13" t="s">
        <v>75</v>
      </c>
      <c r="AY414" s="156" t="s">
        <v>133</v>
      </c>
    </row>
    <row r="415" spans="2:51" s="14" customFormat="1">
      <c r="B415" s="163"/>
      <c r="D415" s="155" t="s">
        <v>142</v>
      </c>
      <c r="E415" s="164" t="s">
        <v>3</v>
      </c>
      <c r="F415" s="165" t="s">
        <v>1163</v>
      </c>
      <c r="H415" s="164" t="s">
        <v>3</v>
      </c>
      <c r="I415" s="166"/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142</v>
      </c>
      <c r="AU415" s="164" t="s">
        <v>84</v>
      </c>
      <c r="AV415" s="14" t="s">
        <v>37</v>
      </c>
      <c r="AW415" s="14" t="s">
        <v>36</v>
      </c>
      <c r="AX415" s="14" t="s">
        <v>75</v>
      </c>
      <c r="AY415" s="164" t="s">
        <v>133</v>
      </c>
    </row>
    <row r="416" spans="2:51" s="14" customFormat="1">
      <c r="B416" s="163"/>
      <c r="D416" s="155" t="s">
        <v>142</v>
      </c>
      <c r="E416" s="164" t="s">
        <v>3</v>
      </c>
      <c r="F416" s="165" t="s">
        <v>1016</v>
      </c>
      <c r="H416" s="164" t="s">
        <v>3</v>
      </c>
      <c r="I416" s="166"/>
      <c r="L416" s="163"/>
      <c r="M416" s="167"/>
      <c r="N416" s="168"/>
      <c r="O416" s="168"/>
      <c r="P416" s="168"/>
      <c r="Q416" s="168"/>
      <c r="R416" s="168"/>
      <c r="S416" s="168"/>
      <c r="T416" s="169"/>
      <c r="AT416" s="164" t="s">
        <v>142</v>
      </c>
      <c r="AU416" s="164" t="s">
        <v>84</v>
      </c>
      <c r="AV416" s="14" t="s">
        <v>37</v>
      </c>
      <c r="AW416" s="14" t="s">
        <v>36</v>
      </c>
      <c r="AX416" s="14" t="s">
        <v>75</v>
      </c>
      <c r="AY416" s="164" t="s">
        <v>133</v>
      </c>
    </row>
    <row r="417" spans="2:51" s="13" customFormat="1">
      <c r="B417" s="154"/>
      <c r="D417" s="155" t="s">
        <v>142</v>
      </c>
      <c r="E417" s="156" t="s">
        <v>3</v>
      </c>
      <c r="F417" s="157" t="s">
        <v>1164</v>
      </c>
      <c r="H417" s="158">
        <v>22.949000000000002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142</v>
      </c>
      <c r="AU417" s="156" t="s">
        <v>84</v>
      </c>
      <c r="AV417" s="13" t="s">
        <v>84</v>
      </c>
      <c r="AW417" s="13" t="s">
        <v>36</v>
      </c>
      <c r="AX417" s="13" t="s">
        <v>75</v>
      </c>
      <c r="AY417" s="156" t="s">
        <v>133</v>
      </c>
    </row>
    <row r="418" spans="2:51" s="14" customFormat="1">
      <c r="B418" s="163"/>
      <c r="D418" s="155" t="s">
        <v>142</v>
      </c>
      <c r="E418" s="164" t="s">
        <v>3</v>
      </c>
      <c r="F418" s="165" t="s">
        <v>1013</v>
      </c>
      <c r="H418" s="164" t="s">
        <v>3</v>
      </c>
      <c r="I418" s="166"/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142</v>
      </c>
      <c r="AU418" s="164" t="s">
        <v>84</v>
      </c>
      <c r="AV418" s="14" t="s">
        <v>37</v>
      </c>
      <c r="AW418" s="14" t="s">
        <v>36</v>
      </c>
      <c r="AX418" s="14" t="s">
        <v>75</v>
      </c>
      <c r="AY418" s="164" t="s">
        <v>133</v>
      </c>
    </row>
    <row r="419" spans="2:51" s="13" customFormat="1">
      <c r="B419" s="154"/>
      <c r="D419" s="155" t="s">
        <v>142</v>
      </c>
      <c r="E419" s="156" t="s">
        <v>3</v>
      </c>
      <c r="F419" s="157" t="s">
        <v>1165</v>
      </c>
      <c r="H419" s="158">
        <v>40.701999999999998</v>
      </c>
      <c r="I419" s="159"/>
      <c r="L419" s="154"/>
      <c r="M419" s="160"/>
      <c r="N419" s="161"/>
      <c r="O419" s="161"/>
      <c r="P419" s="161"/>
      <c r="Q419" s="161"/>
      <c r="R419" s="161"/>
      <c r="S419" s="161"/>
      <c r="T419" s="162"/>
      <c r="AT419" s="156" t="s">
        <v>142</v>
      </c>
      <c r="AU419" s="156" t="s">
        <v>84</v>
      </c>
      <c r="AV419" s="13" t="s">
        <v>84</v>
      </c>
      <c r="AW419" s="13" t="s">
        <v>36</v>
      </c>
      <c r="AX419" s="13" t="s">
        <v>75</v>
      </c>
      <c r="AY419" s="156" t="s">
        <v>133</v>
      </c>
    </row>
    <row r="420" spans="2:51" s="14" customFormat="1">
      <c r="B420" s="163"/>
      <c r="D420" s="155" t="s">
        <v>142</v>
      </c>
      <c r="E420" s="164" t="s">
        <v>3</v>
      </c>
      <c r="F420" s="165" t="s">
        <v>1166</v>
      </c>
      <c r="H420" s="164" t="s">
        <v>3</v>
      </c>
      <c r="I420" s="166"/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142</v>
      </c>
      <c r="AU420" s="164" t="s">
        <v>84</v>
      </c>
      <c r="AV420" s="14" t="s">
        <v>37</v>
      </c>
      <c r="AW420" s="14" t="s">
        <v>36</v>
      </c>
      <c r="AX420" s="14" t="s">
        <v>75</v>
      </c>
      <c r="AY420" s="164" t="s">
        <v>133</v>
      </c>
    </row>
    <row r="421" spans="2:51" s="14" customFormat="1">
      <c r="B421" s="163"/>
      <c r="D421" s="155" t="s">
        <v>142</v>
      </c>
      <c r="E421" s="164" t="s">
        <v>3</v>
      </c>
      <c r="F421" s="165" t="s">
        <v>1016</v>
      </c>
      <c r="H421" s="164" t="s">
        <v>3</v>
      </c>
      <c r="I421" s="166"/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142</v>
      </c>
      <c r="AU421" s="164" t="s">
        <v>84</v>
      </c>
      <c r="AV421" s="14" t="s">
        <v>37</v>
      </c>
      <c r="AW421" s="14" t="s">
        <v>36</v>
      </c>
      <c r="AX421" s="14" t="s">
        <v>75</v>
      </c>
      <c r="AY421" s="164" t="s">
        <v>133</v>
      </c>
    </row>
    <row r="422" spans="2:51" s="13" customFormat="1">
      <c r="B422" s="154"/>
      <c r="D422" s="155" t="s">
        <v>142</v>
      </c>
      <c r="E422" s="156" t="s">
        <v>3</v>
      </c>
      <c r="F422" s="157" t="s">
        <v>1167</v>
      </c>
      <c r="H422" s="158">
        <v>24.591999999999999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142</v>
      </c>
      <c r="AU422" s="156" t="s">
        <v>84</v>
      </c>
      <c r="AV422" s="13" t="s">
        <v>84</v>
      </c>
      <c r="AW422" s="13" t="s">
        <v>36</v>
      </c>
      <c r="AX422" s="13" t="s">
        <v>75</v>
      </c>
      <c r="AY422" s="156" t="s">
        <v>133</v>
      </c>
    </row>
    <row r="423" spans="2:51" s="14" customFormat="1">
      <c r="B423" s="163"/>
      <c r="D423" s="155" t="s">
        <v>142</v>
      </c>
      <c r="E423" s="164" t="s">
        <v>3</v>
      </c>
      <c r="F423" s="165" t="s">
        <v>1013</v>
      </c>
      <c r="H423" s="164" t="s">
        <v>3</v>
      </c>
      <c r="I423" s="166"/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142</v>
      </c>
      <c r="AU423" s="164" t="s">
        <v>84</v>
      </c>
      <c r="AV423" s="14" t="s">
        <v>37</v>
      </c>
      <c r="AW423" s="14" t="s">
        <v>36</v>
      </c>
      <c r="AX423" s="14" t="s">
        <v>75</v>
      </c>
      <c r="AY423" s="164" t="s">
        <v>133</v>
      </c>
    </row>
    <row r="424" spans="2:51" s="13" customFormat="1">
      <c r="B424" s="154"/>
      <c r="D424" s="155" t="s">
        <v>142</v>
      </c>
      <c r="E424" s="156" t="s">
        <v>3</v>
      </c>
      <c r="F424" s="157" t="s">
        <v>1168</v>
      </c>
      <c r="H424" s="158">
        <v>30.623999999999999</v>
      </c>
      <c r="I424" s="159"/>
      <c r="L424" s="154"/>
      <c r="M424" s="160"/>
      <c r="N424" s="161"/>
      <c r="O424" s="161"/>
      <c r="P424" s="161"/>
      <c r="Q424" s="161"/>
      <c r="R424" s="161"/>
      <c r="S424" s="161"/>
      <c r="T424" s="162"/>
      <c r="AT424" s="156" t="s">
        <v>142</v>
      </c>
      <c r="AU424" s="156" t="s">
        <v>84</v>
      </c>
      <c r="AV424" s="13" t="s">
        <v>84</v>
      </c>
      <c r="AW424" s="13" t="s">
        <v>36</v>
      </c>
      <c r="AX424" s="13" t="s">
        <v>75</v>
      </c>
      <c r="AY424" s="156" t="s">
        <v>133</v>
      </c>
    </row>
    <row r="425" spans="2:51" s="14" customFormat="1">
      <c r="B425" s="163"/>
      <c r="D425" s="155" t="s">
        <v>142</v>
      </c>
      <c r="E425" s="164" t="s">
        <v>3</v>
      </c>
      <c r="F425" s="165" t="s">
        <v>1169</v>
      </c>
      <c r="H425" s="164" t="s">
        <v>3</v>
      </c>
      <c r="I425" s="166"/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142</v>
      </c>
      <c r="AU425" s="164" t="s">
        <v>84</v>
      </c>
      <c r="AV425" s="14" t="s">
        <v>37</v>
      </c>
      <c r="AW425" s="14" t="s">
        <v>36</v>
      </c>
      <c r="AX425" s="14" t="s">
        <v>75</v>
      </c>
      <c r="AY425" s="164" t="s">
        <v>133</v>
      </c>
    </row>
    <row r="426" spans="2:51" s="14" customFormat="1">
      <c r="B426" s="163"/>
      <c r="D426" s="155" t="s">
        <v>142</v>
      </c>
      <c r="E426" s="164" t="s">
        <v>3</v>
      </c>
      <c r="F426" s="165" t="s">
        <v>1016</v>
      </c>
      <c r="H426" s="164" t="s">
        <v>3</v>
      </c>
      <c r="I426" s="166"/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142</v>
      </c>
      <c r="AU426" s="164" t="s">
        <v>84</v>
      </c>
      <c r="AV426" s="14" t="s">
        <v>37</v>
      </c>
      <c r="AW426" s="14" t="s">
        <v>36</v>
      </c>
      <c r="AX426" s="14" t="s">
        <v>75</v>
      </c>
      <c r="AY426" s="164" t="s">
        <v>133</v>
      </c>
    </row>
    <row r="427" spans="2:51" s="13" customFormat="1">
      <c r="B427" s="154"/>
      <c r="D427" s="155" t="s">
        <v>142</v>
      </c>
      <c r="E427" s="156" t="s">
        <v>3</v>
      </c>
      <c r="F427" s="157" t="s">
        <v>1170</v>
      </c>
      <c r="H427" s="158">
        <v>25.175000000000001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142</v>
      </c>
      <c r="AU427" s="156" t="s">
        <v>84</v>
      </c>
      <c r="AV427" s="13" t="s">
        <v>84</v>
      </c>
      <c r="AW427" s="13" t="s">
        <v>36</v>
      </c>
      <c r="AX427" s="13" t="s">
        <v>75</v>
      </c>
      <c r="AY427" s="156" t="s">
        <v>133</v>
      </c>
    </row>
    <row r="428" spans="2:51" s="14" customFormat="1">
      <c r="B428" s="163"/>
      <c r="D428" s="155" t="s">
        <v>142</v>
      </c>
      <c r="E428" s="164" t="s">
        <v>3</v>
      </c>
      <c r="F428" s="165" t="s">
        <v>1013</v>
      </c>
      <c r="H428" s="164" t="s">
        <v>3</v>
      </c>
      <c r="I428" s="166"/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142</v>
      </c>
      <c r="AU428" s="164" t="s">
        <v>84</v>
      </c>
      <c r="AV428" s="14" t="s">
        <v>37</v>
      </c>
      <c r="AW428" s="14" t="s">
        <v>36</v>
      </c>
      <c r="AX428" s="14" t="s">
        <v>75</v>
      </c>
      <c r="AY428" s="164" t="s">
        <v>133</v>
      </c>
    </row>
    <row r="429" spans="2:51" s="13" customFormat="1">
      <c r="B429" s="154"/>
      <c r="D429" s="155" t="s">
        <v>142</v>
      </c>
      <c r="E429" s="156" t="s">
        <v>3</v>
      </c>
      <c r="F429" s="157" t="s">
        <v>1171</v>
      </c>
      <c r="H429" s="158">
        <v>20.9</v>
      </c>
      <c r="I429" s="159"/>
      <c r="L429" s="154"/>
      <c r="M429" s="160"/>
      <c r="N429" s="161"/>
      <c r="O429" s="161"/>
      <c r="P429" s="161"/>
      <c r="Q429" s="161"/>
      <c r="R429" s="161"/>
      <c r="S429" s="161"/>
      <c r="T429" s="162"/>
      <c r="AT429" s="156" t="s">
        <v>142</v>
      </c>
      <c r="AU429" s="156" t="s">
        <v>84</v>
      </c>
      <c r="AV429" s="13" t="s">
        <v>84</v>
      </c>
      <c r="AW429" s="13" t="s">
        <v>36</v>
      </c>
      <c r="AX429" s="13" t="s">
        <v>75</v>
      </c>
      <c r="AY429" s="156" t="s">
        <v>133</v>
      </c>
    </row>
    <row r="430" spans="2:51" s="14" customFormat="1">
      <c r="B430" s="163"/>
      <c r="D430" s="155" t="s">
        <v>142</v>
      </c>
      <c r="E430" s="164" t="s">
        <v>3</v>
      </c>
      <c r="F430" s="165" t="s">
        <v>1172</v>
      </c>
      <c r="H430" s="164" t="s">
        <v>3</v>
      </c>
      <c r="I430" s="166"/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142</v>
      </c>
      <c r="AU430" s="164" t="s">
        <v>84</v>
      </c>
      <c r="AV430" s="14" t="s">
        <v>37</v>
      </c>
      <c r="AW430" s="14" t="s">
        <v>36</v>
      </c>
      <c r="AX430" s="14" t="s">
        <v>75</v>
      </c>
      <c r="AY430" s="164" t="s">
        <v>133</v>
      </c>
    </row>
    <row r="431" spans="2:51" s="14" customFormat="1">
      <c r="B431" s="163"/>
      <c r="D431" s="155" t="s">
        <v>142</v>
      </c>
      <c r="E431" s="164" t="s">
        <v>3</v>
      </c>
      <c r="F431" s="165" t="s">
        <v>1016</v>
      </c>
      <c r="H431" s="164" t="s">
        <v>3</v>
      </c>
      <c r="I431" s="166"/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142</v>
      </c>
      <c r="AU431" s="164" t="s">
        <v>84</v>
      </c>
      <c r="AV431" s="14" t="s">
        <v>37</v>
      </c>
      <c r="AW431" s="14" t="s">
        <v>36</v>
      </c>
      <c r="AX431" s="14" t="s">
        <v>75</v>
      </c>
      <c r="AY431" s="164" t="s">
        <v>133</v>
      </c>
    </row>
    <row r="432" spans="2:51" s="13" customFormat="1">
      <c r="B432" s="154"/>
      <c r="D432" s="155" t="s">
        <v>142</v>
      </c>
      <c r="E432" s="156" t="s">
        <v>3</v>
      </c>
      <c r="F432" s="157" t="s">
        <v>1170</v>
      </c>
      <c r="H432" s="158">
        <v>25.175000000000001</v>
      </c>
      <c r="I432" s="159"/>
      <c r="L432" s="154"/>
      <c r="M432" s="160"/>
      <c r="N432" s="161"/>
      <c r="O432" s="161"/>
      <c r="P432" s="161"/>
      <c r="Q432" s="161"/>
      <c r="R432" s="161"/>
      <c r="S432" s="161"/>
      <c r="T432" s="162"/>
      <c r="AT432" s="156" t="s">
        <v>142</v>
      </c>
      <c r="AU432" s="156" t="s">
        <v>84</v>
      </c>
      <c r="AV432" s="13" t="s">
        <v>84</v>
      </c>
      <c r="AW432" s="13" t="s">
        <v>36</v>
      </c>
      <c r="AX432" s="13" t="s">
        <v>75</v>
      </c>
      <c r="AY432" s="156" t="s">
        <v>133</v>
      </c>
    </row>
    <row r="433" spans="2:51" s="14" customFormat="1">
      <c r="B433" s="163"/>
      <c r="D433" s="155" t="s">
        <v>142</v>
      </c>
      <c r="E433" s="164" t="s">
        <v>3</v>
      </c>
      <c r="F433" s="165" t="s">
        <v>1013</v>
      </c>
      <c r="H433" s="164" t="s">
        <v>3</v>
      </c>
      <c r="I433" s="166"/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142</v>
      </c>
      <c r="AU433" s="164" t="s">
        <v>84</v>
      </c>
      <c r="AV433" s="14" t="s">
        <v>37</v>
      </c>
      <c r="AW433" s="14" t="s">
        <v>36</v>
      </c>
      <c r="AX433" s="14" t="s">
        <v>75</v>
      </c>
      <c r="AY433" s="164" t="s">
        <v>133</v>
      </c>
    </row>
    <row r="434" spans="2:51" s="13" customFormat="1">
      <c r="B434" s="154"/>
      <c r="D434" s="155" t="s">
        <v>142</v>
      </c>
      <c r="E434" s="156" t="s">
        <v>3</v>
      </c>
      <c r="F434" s="157" t="s">
        <v>1171</v>
      </c>
      <c r="H434" s="158">
        <v>20.9</v>
      </c>
      <c r="I434" s="159"/>
      <c r="L434" s="154"/>
      <c r="M434" s="160"/>
      <c r="N434" s="161"/>
      <c r="O434" s="161"/>
      <c r="P434" s="161"/>
      <c r="Q434" s="161"/>
      <c r="R434" s="161"/>
      <c r="S434" s="161"/>
      <c r="T434" s="162"/>
      <c r="AT434" s="156" t="s">
        <v>142</v>
      </c>
      <c r="AU434" s="156" t="s">
        <v>84</v>
      </c>
      <c r="AV434" s="13" t="s">
        <v>84</v>
      </c>
      <c r="AW434" s="13" t="s">
        <v>36</v>
      </c>
      <c r="AX434" s="13" t="s">
        <v>75</v>
      </c>
      <c r="AY434" s="156" t="s">
        <v>133</v>
      </c>
    </row>
    <row r="435" spans="2:51" s="14" customFormat="1">
      <c r="B435" s="163"/>
      <c r="D435" s="155" t="s">
        <v>142</v>
      </c>
      <c r="E435" s="164" t="s">
        <v>3</v>
      </c>
      <c r="F435" s="165" t="s">
        <v>1173</v>
      </c>
      <c r="H435" s="164" t="s">
        <v>3</v>
      </c>
      <c r="I435" s="166"/>
      <c r="L435" s="163"/>
      <c r="M435" s="167"/>
      <c r="N435" s="168"/>
      <c r="O435" s="168"/>
      <c r="P435" s="168"/>
      <c r="Q435" s="168"/>
      <c r="R435" s="168"/>
      <c r="S435" s="168"/>
      <c r="T435" s="169"/>
      <c r="AT435" s="164" t="s">
        <v>142</v>
      </c>
      <c r="AU435" s="164" t="s">
        <v>84</v>
      </c>
      <c r="AV435" s="14" t="s">
        <v>37</v>
      </c>
      <c r="AW435" s="14" t="s">
        <v>36</v>
      </c>
      <c r="AX435" s="14" t="s">
        <v>75</v>
      </c>
      <c r="AY435" s="164" t="s">
        <v>133</v>
      </c>
    </row>
    <row r="436" spans="2:51" s="14" customFormat="1">
      <c r="B436" s="163"/>
      <c r="D436" s="155" t="s">
        <v>142</v>
      </c>
      <c r="E436" s="164" t="s">
        <v>3</v>
      </c>
      <c r="F436" s="165" t="s">
        <v>1016</v>
      </c>
      <c r="H436" s="164" t="s">
        <v>3</v>
      </c>
      <c r="I436" s="166"/>
      <c r="L436" s="163"/>
      <c r="M436" s="167"/>
      <c r="N436" s="168"/>
      <c r="O436" s="168"/>
      <c r="P436" s="168"/>
      <c r="Q436" s="168"/>
      <c r="R436" s="168"/>
      <c r="S436" s="168"/>
      <c r="T436" s="169"/>
      <c r="AT436" s="164" t="s">
        <v>142</v>
      </c>
      <c r="AU436" s="164" t="s">
        <v>84</v>
      </c>
      <c r="AV436" s="14" t="s">
        <v>37</v>
      </c>
      <c r="AW436" s="14" t="s">
        <v>36</v>
      </c>
      <c r="AX436" s="14" t="s">
        <v>75</v>
      </c>
      <c r="AY436" s="164" t="s">
        <v>133</v>
      </c>
    </row>
    <row r="437" spans="2:51" s="13" customFormat="1">
      <c r="B437" s="154"/>
      <c r="D437" s="155" t="s">
        <v>142</v>
      </c>
      <c r="E437" s="156" t="s">
        <v>3</v>
      </c>
      <c r="F437" s="157" t="s">
        <v>1174</v>
      </c>
      <c r="H437" s="158">
        <v>25.545999999999999</v>
      </c>
      <c r="I437" s="159"/>
      <c r="L437" s="154"/>
      <c r="M437" s="160"/>
      <c r="N437" s="161"/>
      <c r="O437" s="161"/>
      <c r="P437" s="161"/>
      <c r="Q437" s="161"/>
      <c r="R437" s="161"/>
      <c r="S437" s="161"/>
      <c r="T437" s="162"/>
      <c r="AT437" s="156" t="s">
        <v>142</v>
      </c>
      <c r="AU437" s="156" t="s">
        <v>84</v>
      </c>
      <c r="AV437" s="13" t="s">
        <v>84</v>
      </c>
      <c r="AW437" s="13" t="s">
        <v>36</v>
      </c>
      <c r="AX437" s="13" t="s">
        <v>75</v>
      </c>
      <c r="AY437" s="156" t="s">
        <v>133</v>
      </c>
    </row>
    <row r="438" spans="2:51" s="14" customFormat="1">
      <c r="B438" s="163"/>
      <c r="D438" s="155" t="s">
        <v>142</v>
      </c>
      <c r="E438" s="164" t="s">
        <v>3</v>
      </c>
      <c r="F438" s="165" t="s">
        <v>1013</v>
      </c>
      <c r="H438" s="164" t="s">
        <v>3</v>
      </c>
      <c r="I438" s="166"/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142</v>
      </c>
      <c r="AU438" s="164" t="s">
        <v>84</v>
      </c>
      <c r="AV438" s="14" t="s">
        <v>37</v>
      </c>
      <c r="AW438" s="14" t="s">
        <v>36</v>
      </c>
      <c r="AX438" s="14" t="s">
        <v>75</v>
      </c>
      <c r="AY438" s="164" t="s">
        <v>133</v>
      </c>
    </row>
    <row r="439" spans="2:51" s="13" customFormat="1">
      <c r="B439" s="154"/>
      <c r="D439" s="155" t="s">
        <v>142</v>
      </c>
      <c r="E439" s="156" t="s">
        <v>3</v>
      </c>
      <c r="F439" s="157" t="s">
        <v>1175</v>
      </c>
      <c r="H439" s="158">
        <v>54.948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142</v>
      </c>
      <c r="AU439" s="156" t="s">
        <v>84</v>
      </c>
      <c r="AV439" s="13" t="s">
        <v>84</v>
      </c>
      <c r="AW439" s="13" t="s">
        <v>36</v>
      </c>
      <c r="AX439" s="13" t="s">
        <v>75</v>
      </c>
      <c r="AY439" s="156" t="s">
        <v>133</v>
      </c>
    </row>
    <row r="440" spans="2:51" s="14" customFormat="1">
      <c r="B440" s="163"/>
      <c r="D440" s="155" t="s">
        <v>142</v>
      </c>
      <c r="E440" s="164" t="s">
        <v>3</v>
      </c>
      <c r="F440" s="165" t="s">
        <v>1176</v>
      </c>
      <c r="H440" s="164" t="s">
        <v>3</v>
      </c>
      <c r="I440" s="166"/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142</v>
      </c>
      <c r="AU440" s="164" t="s">
        <v>84</v>
      </c>
      <c r="AV440" s="14" t="s">
        <v>37</v>
      </c>
      <c r="AW440" s="14" t="s">
        <v>36</v>
      </c>
      <c r="AX440" s="14" t="s">
        <v>75</v>
      </c>
      <c r="AY440" s="164" t="s">
        <v>133</v>
      </c>
    </row>
    <row r="441" spans="2:51" s="14" customFormat="1">
      <c r="B441" s="163"/>
      <c r="D441" s="155" t="s">
        <v>142</v>
      </c>
      <c r="E441" s="164" t="s">
        <v>3</v>
      </c>
      <c r="F441" s="165" t="s">
        <v>1016</v>
      </c>
      <c r="H441" s="164" t="s">
        <v>3</v>
      </c>
      <c r="I441" s="166"/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142</v>
      </c>
      <c r="AU441" s="164" t="s">
        <v>84</v>
      </c>
      <c r="AV441" s="14" t="s">
        <v>37</v>
      </c>
      <c r="AW441" s="14" t="s">
        <v>36</v>
      </c>
      <c r="AX441" s="14" t="s">
        <v>75</v>
      </c>
      <c r="AY441" s="164" t="s">
        <v>133</v>
      </c>
    </row>
    <row r="442" spans="2:51" s="13" customFormat="1">
      <c r="B442" s="154"/>
      <c r="D442" s="155" t="s">
        <v>142</v>
      </c>
      <c r="E442" s="156" t="s">
        <v>3</v>
      </c>
      <c r="F442" s="157" t="s">
        <v>1177</v>
      </c>
      <c r="H442" s="158">
        <v>25.228000000000002</v>
      </c>
      <c r="I442" s="159"/>
      <c r="L442" s="154"/>
      <c r="M442" s="160"/>
      <c r="N442" s="161"/>
      <c r="O442" s="161"/>
      <c r="P442" s="161"/>
      <c r="Q442" s="161"/>
      <c r="R442" s="161"/>
      <c r="S442" s="161"/>
      <c r="T442" s="162"/>
      <c r="AT442" s="156" t="s">
        <v>142</v>
      </c>
      <c r="AU442" s="156" t="s">
        <v>84</v>
      </c>
      <c r="AV442" s="13" t="s">
        <v>84</v>
      </c>
      <c r="AW442" s="13" t="s">
        <v>36</v>
      </c>
      <c r="AX442" s="13" t="s">
        <v>75</v>
      </c>
      <c r="AY442" s="156" t="s">
        <v>133</v>
      </c>
    </row>
    <row r="443" spans="2:51" s="14" customFormat="1">
      <c r="B443" s="163"/>
      <c r="D443" s="155" t="s">
        <v>142</v>
      </c>
      <c r="E443" s="164" t="s">
        <v>3</v>
      </c>
      <c r="F443" s="165" t="s">
        <v>1013</v>
      </c>
      <c r="H443" s="164" t="s">
        <v>3</v>
      </c>
      <c r="I443" s="166"/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142</v>
      </c>
      <c r="AU443" s="164" t="s">
        <v>84</v>
      </c>
      <c r="AV443" s="14" t="s">
        <v>37</v>
      </c>
      <c r="AW443" s="14" t="s">
        <v>36</v>
      </c>
      <c r="AX443" s="14" t="s">
        <v>75</v>
      </c>
      <c r="AY443" s="164" t="s">
        <v>133</v>
      </c>
    </row>
    <row r="444" spans="2:51" s="13" customFormat="1">
      <c r="B444" s="154"/>
      <c r="D444" s="155" t="s">
        <v>142</v>
      </c>
      <c r="E444" s="156" t="s">
        <v>3</v>
      </c>
      <c r="F444" s="157" t="s">
        <v>1178</v>
      </c>
      <c r="H444" s="158">
        <v>20.943999999999999</v>
      </c>
      <c r="I444" s="159"/>
      <c r="L444" s="154"/>
      <c r="M444" s="160"/>
      <c r="N444" s="161"/>
      <c r="O444" s="161"/>
      <c r="P444" s="161"/>
      <c r="Q444" s="161"/>
      <c r="R444" s="161"/>
      <c r="S444" s="161"/>
      <c r="T444" s="162"/>
      <c r="AT444" s="156" t="s">
        <v>142</v>
      </c>
      <c r="AU444" s="156" t="s">
        <v>84</v>
      </c>
      <c r="AV444" s="13" t="s">
        <v>84</v>
      </c>
      <c r="AW444" s="13" t="s">
        <v>36</v>
      </c>
      <c r="AX444" s="13" t="s">
        <v>75</v>
      </c>
      <c r="AY444" s="156" t="s">
        <v>133</v>
      </c>
    </row>
    <row r="445" spans="2:51" s="14" customFormat="1">
      <c r="B445" s="163"/>
      <c r="D445" s="155" t="s">
        <v>142</v>
      </c>
      <c r="E445" s="164" t="s">
        <v>3</v>
      </c>
      <c r="F445" s="165" t="s">
        <v>1179</v>
      </c>
      <c r="H445" s="164" t="s">
        <v>3</v>
      </c>
      <c r="I445" s="166"/>
      <c r="L445" s="163"/>
      <c r="M445" s="167"/>
      <c r="N445" s="168"/>
      <c r="O445" s="168"/>
      <c r="P445" s="168"/>
      <c r="Q445" s="168"/>
      <c r="R445" s="168"/>
      <c r="S445" s="168"/>
      <c r="T445" s="169"/>
      <c r="AT445" s="164" t="s">
        <v>142</v>
      </c>
      <c r="AU445" s="164" t="s">
        <v>84</v>
      </c>
      <c r="AV445" s="14" t="s">
        <v>37</v>
      </c>
      <c r="AW445" s="14" t="s">
        <v>36</v>
      </c>
      <c r="AX445" s="14" t="s">
        <v>75</v>
      </c>
      <c r="AY445" s="164" t="s">
        <v>133</v>
      </c>
    </row>
    <row r="446" spans="2:51" s="14" customFormat="1">
      <c r="B446" s="163"/>
      <c r="D446" s="155" t="s">
        <v>142</v>
      </c>
      <c r="E446" s="164" t="s">
        <v>3</v>
      </c>
      <c r="F446" s="165" t="s">
        <v>1016</v>
      </c>
      <c r="H446" s="164" t="s">
        <v>3</v>
      </c>
      <c r="I446" s="166"/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142</v>
      </c>
      <c r="AU446" s="164" t="s">
        <v>84</v>
      </c>
      <c r="AV446" s="14" t="s">
        <v>37</v>
      </c>
      <c r="AW446" s="14" t="s">
        <v>36</v>
      </c>
      <c r="AX446" s="14" t="s">
        <v>75</v>
      </c>
      <c r="AY446" s="164" t="s">
        <v>133</v>
      </c>
    </row>
    <row r="447" spans="2:51" s="13" customFormat="1">
      <c r="B447" s="154"/>
      <c r="D447" s="155" t="s">
        <v>142</v>
      </c>
      <c r="E447" s="156" t="s">
        <v>3</v>
      </c>
      <c r="F447" s="157" t="s">
        <v>1180</v>
      </c>
      <c r="H447" s="158">
        <v>25.97</v>
      </c>
      <c r="I447" s="159"/>
      <c r="L447" s="154"/>
      <c r="M447" s="160"/>
      <c r="N447" s="161"/>
      <c r="O447" s="161"/>
      <c r="P447" s="161"/>
      <c r="Q447" s="161"/>
      <c r="R447" s="161"/>
      <c r="S447" s="161"/>
      <c r="T447" s="162"/>
      <c r="AT447" s="156" t="s">
        <v>142</v>
      </c>
      <c r="AU447" s="156" t="s">
        <v>84</v>
      </c>
      <c r="AV447" s="13" t="s">
        <v>84</v>
      </c>
      <c r="AW447" s="13" t="s">
        <v>36</v>
      </c>
      <c r="AX447" s="13" t="s">
        <v>75</v>
      </c>
      <c r="AY447" s="156" t="s">
        <v>133</v>
      </c>
    </row>
    <row r="448" spans="2:51" s="14" customFormat="1">
      <c r="B448" s="163"/>
      <c r="D448" s="155" t="s">
        <v>142</v>
      </c>
      <c r="E448" s="164" t="s">
        <v>3</v>
      </c>
      <c r="F448" s="165" t="s">
        <v>1013</v>
      </c>
      <c r="H448" s="164" t="s">
        <v>3</v>
      </c>
      <c r="I448" s="166"/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142</v>
      </c>
      <c r="AU448" s="164" t="s">
        <v>84</v>
      </c>
      <c r="AV448" s="14" t="s">
        <v>37</v>
      </c>
      <c r="AW448" s="14" t="s">
        <v>36</v>
      </c>
      <c r="AX448" s="14" t="s">
        <v>75</v>
      </c>
      <c r="AY448" s="164" t="s">
        <v>133</v>
      </c>
    </row>
    <row r="449" spans="1:65" s="13" customFormat="1">
      <c r="B449" s="154"/>
      <c r="D449" s="155" t="s">
        <v>142</v>
      </c>
      <c r="E449" s="156" t="s">
        <v>3</v>
      </c>
      <c r="F449" s="157" t="s">
        <v>1181</v>
      </c>
      <c r="H449" s="158">
        <v>40.18</v>
      </c>
      <c r="I449" s="159"/>
      <c r="L449" s="154"/>
      <c r="M449" s="160"/>
      <c r="N449" s="161"/>
      <c r="O449" s="161"/>
      <c r="P449" s="161"/>
      <c r="Q449" s="161"/>
      <c r="R449" s="161"/>
      <c r="S449" s="161"/>
      <c r="T449" s="162"/>
      <c r="AT449" s="156" t="s">
        <v>142</v>
      </c>
      <c r="AU449" s="156" t="s">
        <v>84</v>
      </c>
      <c r="AV449" s="13" t="s">
        <v>84</v>
      </c>
      <c r="AW449" s="13" t="s">
        <v>36</v>
      </c>
      <c r="AX449" s="13" t="s">
        <v>75</v>
      </c>
      <c r="AY449" s="156" t="s">
        <v>133</v>
      </c>
    </row>
    <row r="450" spans="1:65" s="14" customFormat="1">
      <c r="B450" s="163"/>
      <c r="D450" s="155" t="s">
        <v>142</v>
      </c>
      <c r="E450" s="164" t="s">
        <v>3</v>
      </c>
      <c r="F450" s="165" t="s">
        <v>1182</v>
      </c>
      <c r="H450" s="164" t="s">
        <v>3</v>
      </c>
      <c r="I450" s="166"/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142</v>
      </c>
      <c r="AU450" s="164" t="s">
        <v>84</v>
      </c>
      <c r="AV450" s="14" t="s">
        <v>37</v>
      </c>
      <c r="AW450" s="14" t="s">
        <v>36</v>
      </c>
      <c r="AX450" s="14" t="s">
        <v>75</v>
      </c>
      <c r="AY450" s="164" t="s">
        <v>133</v>
      </c>
    </row>
    <row r="451" spans="1:65" s="14" customFormat="1">
      <c r="B451" s="163"/>
      <c r="D451" s="155" t="s">
        <v>142</v>
      </c>
      <c r="E451" s="164" t="s">
        <v>3</v>
      </c>
      <c r="F451" s="165" t="s">
        <v>1016</v>
      </c>
      <c r="H451" s="164" t="s">
        <v>3</v>
      </c>
      <c r="I451" s="166"/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142</v>
      </c>
      <c r="AU451" s="164" t="s">
        <v>84</v>
      </c>
      <c r="AV451" s="14" t="s">
        <v>37</v>
      </c>
      <c r="AW451" s="14" t="s">
        <v>36</v>
      </c>
      <c r="AX451" s="14" t="s">
        <v>75</v>
      </c>
      <c r="AY451" s="164" t="s">
        <v>133</v>
      </c>
    </row>
    <row r="452" spans="1:65" s="13" customFormat="1">
      <c r="B452" s="154"/>
      <c r="D452" s="155" t="s">
        <v>142</v>
      </c>
      <c r="E452" s="156" t="s">
        <v>3</v>
      </c>
      <c r="F452" s="157" t="s">
        <v>1167</v>
      </c>
      <c r="H452" s="158">
        <v>24.591999999999999</v>
      </c>
      <c r="I452" s="159"/>
      <c r="L452" s="154"/>
      <c r="M452" s="160"/>
      <c r="N452" s="161"/>
      <c r="O452" s="161"/>
      <c r="P452" s="161"/>
      <c r="Q452" s="161"/>
      <c r="R452" s="161"/>
      <c r="S452" s="161"/>
      <c r="T452" s="162"/>
      <c r="AT452" s="156" t="s">
        <v>142</v>
      </c>
      <c r="AU452" s="156" t="s">
        <v>84</v>
      </c>
      <c r="AV452" s="13" t="s">
        <v>84</v>
      </c>
      <c r="AW452" s="13" t="s">
        <v>36</v>
      </c>
      <c r="AX452" s="13" t="s">
        <v>75</v>
      </c>
      <c r="AY452" s="156" t="s">
        <v>133</v>
      </c>
    </row>
    <row r="453" spans="1:65" s="14" customFormat="1">
      <c r="B453" s="163"/>
      <c r="D453" s="155" t="s">
        <v>142</v>
      </c>
      <c r="E453" s="164" t="s">
        <v>3</v>
      </c>
      <c r="F453" s="165" t="s">
        <v>1013</v>
      </c>
      <c r="H453" s="164" t="s">
        <v>3</v>
      </c>
      <c r="I453" s="166"/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142</v>
      </c>
      <c r="AU453" s="164" t="s">
        <v>84</v>
      </c>
      <c r="AV453" s="14" t="s">
        <v>37</v>
      </c>
      <c r="AW453" s="14" t="s">
        <v>36</v>
      </c>
      <c r="AX453" s="14" t="s">
        <v>75</v>
      </c>
      <c r="AY453" s="164" t="s">
        <v>133</v>
      </c>
    </row>
    <row r="454" spans="1:65" s="13" customFormat="1">
      <c r="B454" s="154"/>
      <c r="D454" s="155" t="s">
        <v>142</v>
      </c>
      <c r="E454" s="156" t="s">
        <v>3</v>
      </c>
      <c r="F454" s="157" t="s">
        <v>1183</v>
      </c>
      <c r="H454" s="158">
        <v>25.056000000000001</v>
      </c>
      <c r="I454" s="159"/>
      <c r="L454" s="154"/>
      <c r="M454" s="160"/>
      <c r="N454" s="161"/>
      <c r="O454" s="161"/>
      <c r="P454" s="161"/>
      <c r="Q454" s="161"/>
      <c r="R454" s="161"/>
      <c r="S454" s="161"/>
      <c r="T454" s="162"/>
      <c r="AT454" s="156" t="s">
        <v>142</v>
      </c>
      <c r="AU454" s="156" t="s">
        <v>84</v>
      </c>
      <c r="AV454" s="13" t="s">
        <v>84</v>
      </c>
      <c r="AW454" s="13" t="s">
        <v>36</v>
      </c>
      <c r="AX454" s="13" t="s">
        <v>75</v>
      </c>
      <c r="AY454" s="156" t="s">
        <v>133</v>
      </c>
    </row>
    <row r="455" spans="1:65" s="14" customFormat="1">
      <c r="B455" s="163"/>
      <c r="D455" s="155" t="s">
        <v>142</v>
      </c>
      <c r="E455" s="164" t="s">
        <v>3</v>
      </c>
      <c r="F455" s="165" t="s">
        <v>1184</v>
      </c>
      <c r="H455" s="164" t="s">
        <v>3</v>
      </c>
      <c r="I455" s="166"/>
      <c r="L455" s="163"/>
      <c r="M455" s="167"/>
      <c r="N455" s="168"/>
      <c r="O455" s="168"/>
      <c r="P455" s="168"/>
      <c r="Q455" s="168"/>
      <c r="R455" s="168"/>
      <c r="S455" s="168"/>
      <c r="T455" s="169"/>
      <c r="AT455" s="164" t="s">
        <v>142</v>
      </c>
      <c r="AU455" s="164" t="s">
        <v>84</v>
      </c>
      <c r="AV455" s="14" t="s">
        <v>37</v>
      </c>
      <c r="AW455" s="14" t="s">
        <v>36</v>
      </c>
      <c r="AX455" s="14" t="s">
        <v>75</v>
      </c>
      <c r="AY455" s="164" t="s">
        <v>133</v>
      </c>
    </row>
    <row r="456" spans="1:65" s="14" customFormat="1">
      <c r="B456" s="163"/>
      <c r="D456" s="155" t="s">
        <v>142</v>
      </c>
      <c r="E456" s="164" t="s">
        <v>3</v>
      </c>
      <c r="F456" s="165" t="s">
        <v>1016</v>
      </c>
      <c r="H456" s="164" t="s">
        <v>3</v>
      </c>
      <c r="I456" s="166"/>
      <c r="L456" s="163"/>
      <c r="M456" s="167"/>
      <c r="N456" s="168"/>
      <c r="O456" s="168"/>
      <c r="P456" s="168"/>
      <c r="Q456" s="168"/>
      <c r="R456" s="168"/>
      <c r="S456" s="168"/>
      <c r="T456" s="169"/>
      <c r="AT456" s="164" t="s">
        <v>142</v>
      </c>
      <c r="AU456" s="164" t="s">
        <v>84</v>
      </c>
      <c r="AV456" s="14" t="s">
        <v>37</v>
      </c>
      <c r="AW456" s="14" t="s">
        <v>36</v>
      </c>
      <c r="AX456" s="14" t="s">
        <v>75</v>
      </c>
      <c r="AY456" s="164" t="s">
        <v>133</v>
      </c>
    </row>
    <row r="457" spans="1:65" s="13" customFormat="1">
      <c r="B457" s="154"/>
      <c r="D457" s="155" t="s">
        <v>142</v>
      </c>
      <c r="E457" s="156" t="s">
        <v>3</v>
      </c>
      <c r="F457" s="157" t="s">
        <v>1185</v>
      </c>
      <c r="H457" s="158">
        <v>21.471</v>
      </c>
      <c r="I457" s="159"/>
      <c r="L457" s="154"/>
      <c r="M457" s="160"/>
      <c r="N457" s="161"/>
      <c r="O457" s="161"/>
      <c r="P457" s="161"/>
      <c r="Q457" s="161"/>
      <c r="R457" s="161"/>
      <c r="S457" s="161"/>
      <c r="T457" s="162"/>
      <c r="AT457" s="156" t="s">
        <v>142</v>
      </c>
      <c r="AU457" s="156" t="s">
        <v>84</v>
      </c>
      <c r="AV457" s="13" t="s">
        <v>84</v>
      </c>
      <c r="AW457" s="13" t="s">
        <v>36</v>
      </c>
      <c r="AX457" s="13" t="s">
        <v>75</v>
      </c>
      <c r="AY457" s="156" t="s">
        <v>133</v>
      </c>
    </row>
    <row r="458" spans="1:65" s="14" customFormat="1">
      <c r="B458" s="163"/>
      <c r="D458" s="155" t="s">
        <v>142</v>
      </c>
      <c r="E458" s="164" t="s">
        <v>3</v>
      </c>
      <c r="F458" s="165" t="s">
        <v>1013</v>
      </c>
      <c r="H458" s="164" t="s">
        <v>3</v>
      </c>
      <c r="I458" s="166"/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142</v>
      </c>
      <c r="AU458" s="164" t="s">
        <v>84</v>
      </c>
      <c r="AV458" s="14" t="s">
        <v>37</v>
      </c>
      <c r="AW458" s="14" t="s">
        <v>36</v>
      </c>
      <c r="AX458" s="14" t="s">
        <v>75</v>
      </c>
      <c r="AY458" s="164" t="s">
        <v>133</v>
      </c>
    </row>
    <row r="459" spans="1:65" s="13" customFormat="1">
      <c r="B459" s="154"/>
      <c r="D459" s="155" t="s">
        <v>142</v>
      </c>
      <c r="E459" s="156" t="s">
        <v>3</v>
      </c>
      <c r="F459" s="157" t="s">
        <v>1186</v>
      </c>
      <c r="H459" s="158">
        <v>29.47</v>
      </c>
      <c r="I459" s="159"/>
      <c r="L459" s="154"/>
      <c r="M459" s="160"/>
      <c r="N459" s="161"/>
      <c r="O459" s="161"/>
      <c r="P459" s="161"/>
      <c r="Q459" s="161"/>
      <c r="R459" s="161"/>
      <c r="S459" s="161"/>
      <c r="T459" s="162"/>
      <c r="AT459" s="156" t="s">
        <v>142</v>
      </c>
      <c r="AU459" s="156" t="s">
        <v>84</v>
      </c>
      <c r="AV459" s="13" t="s">
        <v>84</v>
      </c>
      <c r="AW459" s="13" t="s">
        <v>36</v>
      </c>
      <c r="AX459" s="13" t="s">
        <v>75</v>
      </c>
      <c r="AY459" s="156" t="s">
        <v>133</v>
      </c>
    </row>
    <row r="460" spans="1:65" s="15" customFormat="1">
      <c r="B460" s="170"/>
      <c r="D460" s="155" t="s">
        <v>142</v>
      </c>
      <c r="E460" s="171" t="s">
        <v>3</v>
      </c>
      <c r="F460" s="172" t="s">
        <v>163</v>
      </c>
      <c r="H460" s="173">
        <v>1293.424</v>
      </c>
      <c r="I460" s="174"/>
      <c r="L460" s="170"/>
      <c r="M460" s="175"/>
      <c r="N460" s="176"/>
      <c r="O460" s="176"/>
      <c r="P460" s="176"/>
      <c r="Q460" s="176"/>
      <c r="R460" s="176"/>
      <c r="S460" s="176"/>
      <c r="T460" s="177"/>
      <c r="AT460" s="171" t="s">
        <v>142</v>
      </c>
      <c r="AU460" s="171" t="s">
        <v>84</v>
      </c>
      <c r="AV460" s="15" t="s">
        <v>140</v>
      </c>
      <c r="AW460" s="15" t="s">
        <v>36</v>
      </c>
      <c r="AX460" s="15" t="s">
        <v>37</v>
      </c>
      <c r="AY460" s="171" t="s">
        <v>133</v>
      </c>
    </row>
    <row r="461" spans="1:65" s="2" customFormat="1" ht="24.2" customHeight="1">
      <c r="A461" s="35"/>
      <c r="B461" s="140"/>
      <c r="C461" s="141" t="s">
        <v>231</v>
      </c>
      <c r="D461" s="141" t="s">
        <v>136</v>
      </c>
      <c r="E461" s="142" t="s">
        <v>1187</v>
      </c>
      <c r="F461" s="143" t="s">
        <v>1188</v>
      </c>
      <c r="G461" s="144" t="s">
        <v>333</v>
      </c>
      <c r="H461" s="145">
        <v>1350.2439999999999</v>
      </c>
      <c r="I461" s="146"/>
      <c r="J461" s="147">
        <f>ROUND(I461*H461,2)</f>
        <v>0</v>
      </c>
      <c r="K461" s="143" t="s">
        <v>288</v>
      </c>
      <c r="L461" s="36"/>
      <c r="M461" s="148" t="s">
        <v>3</v>
      </c>
      <c r="N461" s="149" t="s">
        <v>46</v>
      </c>
      <c r="O461" s="56"/>
      <c r="P461" s="150">
        <f>O461*H461</f>
        <v>0</v>
      </c>
      <c r="Q461" s="150">
        <v>0</v>
      </c>
      <c r="R461" s="150">
        <f>Q461*H461</f>
        <v>0</v>
      </c>
      <c r="S461" s="150">
        <v>0</v>
      </c>
      <c r="T461" s="15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52" t="s">
        <v>140</v>
      </c>
      <c r="AT461" s="152" t="s">
        <v>136</v>
      </c>
      <c r="AU461" s="152" t="s">
        <v>84</v>
      </c>
      <c r="AY461" s="20" t="s">
        <v>133</v>
      </c>
      <c r="BE461" s="153">
        <f>IF(N461="základní",J461,0)</f>
        <v>0</v>
      </c>
      <c r="BF461" s="153">
        <f>IF(N461="snížená",J461,0)</f>
        <v>0</v>
      </c>
      <c r="BG461" s="153">
        <f>IF(N461="zákl. přenesená",J461,0)</f>
        <v>0</v>
      </c>
      <c r="BH461" s="153">
        <f>IF(N461="sníž. přenesená",J461,0)</f>
        <v>0</v>
      </c>
      <c r="BI461" s="153">
        <f>IF(N461="nulová",J461,0)</f>
        <v>0</v>
      </c>
      <c r="BJ461" s="20" t="s">
        <v>37</v>
      </c>
      <c r="BK461" s="153">
        <f>ROUND(I461*H461,2)</f>
        <v>0</v>
      </c>
      <c r="BL461" s="20" t="s">
        <v>140</v>
      </c>
      <c r="BM461" s="152" t="s">
        <v>1189</v>
      </c>
    </row>
    <row r="462" spans="1:65" s="2" customFormat="1">
      <c r="A462" s="35"/>
      <c r="B462" s="36"/>
      <c r="C462" s="35"/>
      <c r="D462" s="181" t="s">
        <v>290</v>
      </c>
      <c r="E462" s="35"/>
      <c r="F462" s="182" t="s">
        <v>1190</v>
      </c>
      <c r="G462" s="35"/>
      <c r="H462" s="35"/>
      <c r="I462" s="183"/>
      <c r="J462" s="35"/>
      <c r="K462" s="35"/>
      <c r="L462" s="36"/>
      <c r="M462" s="184"/>
      <c r="N462" s="185"/>
      <c r="O462" s="56"/>
      <c r="P462" s="56"/>
      <c r="Q462" s="56"/>
      <c r="R462" s="56"/>
      <c r="S462" s="56"/>
      <c r="T462" s="57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20" t="s">
        <v>290</v>
      </c>
      <c r="AU462" s="20" t="s">
        <v>84</v>
      </c>
    </row>
    <row r="463" spans="1:65" s="13" customFormat="1">
      <c r="B463" s="154"/>
      <c r="D463" s="155" t="s">
        <v>142</v>
      </c>
      <c r="E463" s="156" t="s">
        <v>3</v>
      </c>
      <c r="F463" s="157" t="s">
        <v>1191</v>
      </c>
      <c r="H463" s="158">
        <v>1350.2439999999999</v>
      </c>
      <c r="I463" s="159"/>
      <c r="L463" s="154"/>
      <c r="M463" s="160"/>
      <c r="N463" s="161"/>
      <c r="O463" s="161"/>
      <c r="P463" s="161"/>
      <c r="Q463" s="161"/>
      <c r="R463" s="161"/>
      <c r="S463" s="161"/>
      <c r="T463" s="162"/>
      <c r="AT463" s="156" t="s">
        <v>142</v>
      </c>
      <c r="AU463" s="156" t="s">
        <v>84</v>
      </c>
      <c r="AV463" s="13" t="s">
        <v>84</v>
      </c>
      <c r="AW463" s="13" t="s">
        <v>36</v>
      </c>
      <c r="AX463" s="13" t="s">
        <v>37</v>
      </c>
      <c r="AY463" s="156" t="s">
        <v>133</v>
      </c>
    </row>
    <row r="464" spans="1:65" s="2" customFormat="1" ht="24.2" customHeight="1">
      <c r="A464" s="35"/>
      <c r="B464" s="140"/>
      <c r="C464" s="141" t="s">
        <v>8</v>
      </c>
      <c r="D464" s="141" t="s">
        <v>136</v>
      </c>
      <c r="E464" s="142" t="s">
        <v>1192</v>
      </c>
      <c r="F464" s="143" t="s">
        <v>1193</v>
      </c>
      <c r="G464" s="144" t="s">
        <v>333</v>
      </c>
      <c r="H464" s="145">
        <v>1293.424</v>
      </c>
      <c r="I464" s="146"/>
      <c r="J464" s="147">
        <f>ROUND(I464*H464,2)</f>
        <v>0</v>
      </c>
      <c r="K464" s="143" t="s">
        <v>288</v>
      </c>
      <c r="L464" s="36"/>
      <c r="M464" s="148" t="s">
        <v>3</v>
      </c>
      <c r="N464" s="149" t="s">
        <v>46</v>
      </c>
      <c r="O464" s="56"/>
      <c r="P464" s="150">
        <f>O464*H464</f>
        <v>0</v>
      </c>
      <c r="Q464" s="150">
        <v>0</v>
      </c>
      <c r="R464" s="150">
        <f>Q464*H464</f>
        <v>0</v>
      </c>
      <c r="S464" s="150">
        <v>0</v>
      </c>
      <c r="T464" s="15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52" t="s">
        <v>140</v>
      </c>
      <c r="AT464" s="152" t="s">
        <v>136</v>
      </c>
      <c r="AU464" s="152" t="s">
        <v>84</v>
      </c>
      <c r="AY464" s="20" t="s">
        <v>133</v>
      </c>
      <c r="BE464" s="153">
        <f>IF(N464="základní",J464,0)</f>
        <v>0</v>
      </c>
      <c r="BF464" s="153">
        <f>IF(N464="snížená",J464,0)</f>
        <v>0</v>
      </c>
      <c r="BG464" s="153">
        <f>IF(N464="zákl. přenesená",J464,0)</f>
        <v>0</v>
      </c>
      <c r="BH464" s="153">
        <f>IF(N464="sníž. přenesená",J464,0)</f>
        <v>0</v>
      </c>
      <c r="BI464" s="153">
        <f>IF(N464="nulová",J464,0)</f>
        <v>0</v>
      </c>
      <c r="BJ464" s="20" t="s">
        <v>37</v>
      </c>
      <c r="BK464" s="153">
        <f>ROUND(I464*H464,2)</f>
        <v>0</v>
      </c>
      <c r="BL464" s="20" t="s">
        <v>140</v>
      </c>
      <c r="BM464" s="152" t="s">
        <v>1194</v>
      </c>
    </row>
    <row r="465" spans="1:65" s="2" customFormat="1">
      <c r="A465" s="35"/>
      <c r="B465" s="36"/>
      <c r="C465" s="35"/>
      <c r="D465" s="181" t="s">
        <v>290</v>
      </c>
      <c r="E465" s="35"/>
      <c r="F465" s="182" t="s">
        <v>1195</v>
      </c>
      <c r="G465" s="35"/>
      <c r="H465" s="35"/>
      <c r="I465" s="183"/>
      <c r="J465" s="35"/>
      <c r="K465" s="35"/>
      <c r="L465" s="36"/>
      <c r="M465" s="184"/>
      <c r="N465" s="185"/>
      <c r="O465" s="56"/>
      <c r="P465" s="56"/>
      <c r="Q465" s="56"/>
      <c r="R465" s="56"/>
      <c r="S465" s="56"/>
      <c r="T465" s="57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20" t="s">
        <v>290</v>
      </c>
      <c r="AU465" s="20" t="s">
        <v>84</v>
      </c>
    </row>
    <row r="466" spans="1:65" s="13" customFormat="1">
      <c r="B466" s="154"/>
      <c r="D466" s="155" t="s">
        <v>142</v>
      </c>
      <c r="E466" s="156" t="s">
        <v>3</v>
      </c>
      <c r="F466" s="157" t="s">
        <v>1196</v>
      </c>
      <c r="H466" s="158">
        <v>1293.424</v>
      </c>
      <c r="I466" s="159"/>
      <c r="L466" s="154"/>
      <c r="M466" s="160"/>
      <c r="N466" s="161"/>
      <c r="O466" s="161"/>
      <c r="P466" s="161"/>
      <c r="Q466" s="161"/>
      <c r="R466" s="161"/>
      <c r="S466" s="161"/>
      <c r="T466" s="162"/>
      <c r="AT466" s="156" t="s">
        <v>142</v>
      </c>
      <c r="AU466" s="156" t="s">
        <v>84</v>
      </c>
      <c r="AV466" s="13" t="s">
        <v>84</v>
      </c>
      <c r="AW466" s="13" t="s">
        <v>36</v>
      </c>
      <c r="AX466" s="13" t="s">
        <v>37</v>
      </c>
      <c r="AY466" s="156" t="s">
        <v>133</v>
      </c>
    </row>
    <row r="467" spans="1:65" s="2" customFormat="1" ht="37.9" customHeight="1">
      <c r="A467" s="35"/>
      <c r="B467" s="140"/>
      <c r="C467" s="141" t="s">
        <v>242</v>
      </c>
      <c r="D467" s="141" t="s">
        <v>136</v>
      </c>
      <c r="E467" s="142" t="s">
        <v>469</v>
      </c>
      <c r="F467" s="143" t="s">
        <v>470</v>
      </c>
      <c r="G467" s="144" t="s">
        <v>295</v>
      </c>
      <c r="H467" s="145">
        <v>631.20699999999999</v>
      </c>
      <c r="I467" s="146"/>
      <c r="J467" s="147">
        <f>ROUND(I467*H467,2)</f>
        <v>0</v>
      </c>
      <c r="K467" s="143" t="s">
        <v>288</v>
      </c>
      <c r="L467" s="36"/>
      <c r="M467" s="148" t="s">
        <v>3</v>
      </c>
      <c r="N467" s="149" t="s">
        <v>46</v>
      </c>
      <c r="O467" s="56"/>
      <c r="P467" s="150">
        <f>O467*H467</f>
        <v>0</v>
      </c>
      <c r="Q467" s="150">
        <v>0</v>
      </c>
      <c r="R467" s="150">
        <f>Q467*H467</f>
        <v>0</v>
      </c>
      <c r="S467" s="150">
        <v>0</v>
      </c>
      <c r="T467" s="151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52" t="s">
        <v>140</v>
      </c>
      <c r="AT467" s="152" t="s">
        <v>136</v>
      </c>
      <c r="AU467" s="152" t="s">
        <v>84</v>
      </c>
      <c r="AY467" s="20" t="s">
        <v>133</v>
      </c>
      <c r="BE467" s="153">
        <f>IF(N467="základní",J467,0)</f>
        <v>0</v>
      </c>
      <c r="BF467" s="153">
        <f>IF(N467="snížená",J467,0)</f>
        <v>0</v>
      </c>
      <c r="BG467" s="153">
        <f>IF(N467="zákl. přenesená",J467,0)</f>
        <v>0</v>
      </c>
      <c r="BH467" s="153">
        <f>IF(N467="sníž. přenesená",J467,0)</f>
        <v>0</v>
      </c>
      <c r="BI467" s="153">
        <f>IF(N467="nulová",J467,0)</f>
        <v>0</v>
      </c>
      <c r="BJ467" s="20" t="s">
        <v>37</v>
      </c>
      <c r="BK467" s="153">
        <f>ROUND(I467*H467,2)</f>
        <v>0</v>
      </c>
      <c r="BL467" s="20" t="s">
        <v>140</v>
      </c>
      <c r="BM467" s="152" t="s">
        <v>1197</v>
      </c>
    </row>
    <row r="468" spans="1:65" s="2" customFormat="1">
      <c r="A468" s="35"/>
      <c r="B468" s="36"/>
      <c r="C468" s="35"/>
      <c r="D468" s="181" t="s">
        <v>290</v>
      </c>
      <c r="E468" s="35"/>
      <c r="F468" s="182" t="s">
        <v>472</v>
      </c>
      <c r="G468" s="35"/>
      <c r="H468" s="35"/>
      <c r="I468" s="183"/>
      <c r="J468" s="35"/>
      <c r="K468" s="35"/>
      <c r="L468" s="36"/>
      <c r="M468" s="184"/>
      <c r="N468" s="185"/>
      <c r="O468" s="56"/>
      <c r="P468" s="56"/>
      <c r="Q468" s="56"/>
      <c r="R468" s="56"/>
      <c r="S468" s="56"/>
      <c r="T468" s="57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20" t="s">
        <v>290</v>
      </c>
      <c r="AU468" s="20" t="s">
        <v>84</v>
      </c>
    </row>
    <row r="469" spans="1:65" s="13" customFormat="1">
      <c r="B469" s="154"/>
      <c r="D469" s="155" t="s">
        <v>142</v>
      </c>
      <c r="E469" s="156" t="s">
        <v>3</v>
      </c>
      <c r="F469" s="157" t="s">
        <v>1198</v>
      </c>
      <c r="H469" s="158">
        <v>631.20699999999999</v>
      </c>
      <c r="I469" s="159"/>
      <c r="L469" s="154"/>
      <c r="M469" s="160"/>
      <c r="N469" s="161"/>
      <c r="O469" s="161"/>
      <c r="P469" s="161"/>
      <c r="Q469" s="161"/>
      <c r="R469" s="161"/>
      <c r="S469" s="161"/>
      <c r="T469" s="162"/>
      <c r="AT469" s="156" t="s">
        <v>142</v>
      </c>
      <c r="AU469" s="156" t="s">
        <v>84</v>
      </c>
      <c r="AV469" s="13" t="s">
        <v>84</v>
      </c>
      <c r="AW469" s="13" t="s">
        <v>36</v>
      </c>
      <c r="AX469" s="13" t="s">
        <v>75</v>
      </c>
      <c r="AY469" s="156" t="s">
        <v>133</v>
      </c>
    </row>
    <row r="470" spans="1:65" s="2" customFormat="1" ht="37.9" customHeight="1">
      <c r="A470" s="35"/>
      <c r="B470" s="140"/>
      <c r="C470" s="141" t="s">
        <v>246</v>
      </c>
      <c r="D470" s="141" t="s">
        <v>136</v>
      </c>
      <c r="E470" s="142" t="s">
        <v>474</v>
      </c>
      <c r="F470" s="143" t="s">
        <v>475</v>
      </c>
      <c r="G470" s="144" t="s">
        <v>295</v>
      </c>
      <c r="H470" s="145">
        <v>70.134</v>
      </c>
      <c r="I470" s="146"/>
      <c r="J470" s="147">
        <f>ROUND(I470*H470,2)</f>
        <v>0</v>
      </c>
      <c r="K470" s="143" t="s">
        <v>288</v>
      </c>
      <c r="L470" s="36"/>
      <c r="M470" s="148" t="s">
        <v>3</v>
      </c>
      <c r="N470" s="149" t="s">
        <v>46</v>
      </c>
      <c r="O470" s="56"/>
      <c r="P470" s="150">
        <f>O470*H470</f>
        <v>0</v>
      </c>
      <c r="Q470" s="150">
        <v>0</v>
      </c>
      <c r="R470" s="150">
        <f>Q470*H470</f>
        <v>0</v>
      </c>
      <c r="S470" s="150">
        <v>0</v>
      </c>
      <c r="T470" s="151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52" t="s">
        <v>140</v>
      </c>
      <c r="AT470" s="152" t="s">
        <v>136</v>
      </c>
      <c r="AU470" s="152" t="s">
        <v>84</v>
      </c>
      <c r="AY470" s="20" t="s">
        <v>133</v>
      </c>
      <c r="BE470" s="153">
        <f>IF(N470="základní",J470,0)</f>
        <v>0</v>
      </c>
      <c r="BF470" s="153">
        <f>IF(N470="snížená",J470,0)</f>
        <v>0</v>
      </c>
      <c r="BG470" s="153">
        <f>IF(N470="zákl. přenesená",J470,0)</f>
        <v>0</v>
      </c>
      <c r="BH470" s="153">
        <f>IF(N470="sníž. přenesená",J470,0)</f>
        <v>0</v>
      </c>
      <c r="BI470" s="153">
        <f>IF(N470="nulová",J470,0)</f>
        <v>0</v>
      </c>
      <c r="BJ470" s="20" t="s">
        <v>37</v>
      </c>
      <c r="BK470" s="153">
        <f>ROUND(I470*H470,2)</f>
        <v>0</v>
      </c>
      <c r="BL470" s="20" t="s">
        <v>140</v>
      </c>
      <c r="BM470" s="152" t="s">
        <v>1199</v>
      </c>
    </row>
    <row r="471" spans="1:65" s="2" customFormat="1">
      <c r="A471" s="35"/>
      <c r="B471" s="36"/>
      <c r="C471" s="35"/>
      <c r="D471" s="181" t="s">
        <v>290</v>
      </c>
      <c r="E471" s="35"/>
      <c r="F471" s="182" t="s">
        <v>477</v>
      </c>
      <c r="G471" s="35"/>
      <c r="H471" s="35"/>
      <c r="I471" s="183"/>
      <c r="J471" s="35"/>
      <c r="K471" s="35"/>
      <c r="L471" s="36"/>
      <c r="M471" s="184"/>
      <c r="N471" s="185"/>
      <c r="O471" s="56"/>
      <c r="P471" s="56"/>
      <c r="Q471" s="56"/>
      <c r="R471" s="56"/>
      <c r="S471" s="56"/>
      <c r="T471" s="57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20" t="s">
        <v>290</v>
      </c>
      <c r="AU471" s="20" t="s">
        <v>84</v>
      </c>
    </row>
    <row r="472" spans="1:65" s="13" customFormat="1">
      <c r="B472" s="154"/>
      <c r="D472" s="155" t="s">
        <v>142</v>
      </c>
      <c r="E472" s="156" t="s">
        <v>3</v>
      </c>
      <c r="F472" s="157" t="s">
        <v>1200</v>
      </c>
      <c r="H472" s="158">
        <v>70.134</v>
      </c>
      <c r="I472" s="159"/>
      <c r="L472" s="154"/>
      <c r="M472" s="160"/>
      <c r="N472" s="161"/>
      <c r="O472" s="161"/>
      <c r="P472" s="161"/>
      <c r="Q472" s="161"/>
      <c r="R472" s="161"/>
      <c r="S472" s="161"/>
      <c r="T472" s="162"/>
      <c r="AT472" s="156" t="s">
        <v>142</v>
      </c>
      <c r="AU472" s="156" t="s">
        <v>84</v>
      </c>
      <c r="AV472" s="13" t="s">
        <v>84</v>
      </c>
      <c r="AW472" s="13" t="s">
        <v>36</v>
      </c>
      <c r="AX472" s="13" t="s">
        <v>75</v>
      </c>
      <c r="AY472" s="156" t="s">
        <v>133</v>
      </c>
    </row>
    <row r="473" spans="1:65" s="2" customFormat="1" ht="37.9" customHeight="1">
      <c r="A473" s="35"/>
      <c r="B473" s="140"/>
      <c r="C473" s="141" t="s">
        <v>250</v>
      </c>
      <c r="D473" s="141" t="s">
        <v>136</v>
      </c>
      <c r="E473" s="142" t="s">
        <v>479</v>
      </c>
      <c r="F473" s="143" t="s">
        <v>480</v>
      </c>
      <c r="G473" s="144" t="s">
        <v>295</v>
      </c>
      <c r="H473" s="145">
        <v>1246.912</v>
      </c>
      <c r="I473" s="146"/>
      <c r="J473" s="147">
        <f>ROUND(I473*H473,2)</f>
        <v>0</v>
      </c>
      <c r="K473" s="143" t="s">
        <v>288</v>
      </c>
      <c r="L473" s="36"/>
      <c r="M473" s="148" t="s">
        <v>3</v>
      </c>
      <c r="N473" s="149" t="s">
        <v>46</v>
      </c>
      <c r="O473" s="56"/>
      <c r="P473" s="150">
        <f>O473*H473</f>
        <v>0</v>
      </c>
      <c r="Q473" s="150">
        <v>0</v>
      </c>
      <c r="R473" s="150">
        <f>Q473*H473</f>
        <v>0</v>
      </c>
      <c r="S473" s="150">
        <v>0</v>
      </c>
      <c r="T473" s="151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52" t="s">
        <v>140</v>
      </c>
      <c r="AT473" s="152" t="s">
        <v>136</v>
      </c>
      <c r="AU473" s="152" t="s">
        <v>84</v>
      </c>
      <c r="AY473" s="20" t="s">
        <v>133</v>
      </c>
      <c r="BE473" s="153">
        <f>IF(N473="základní",J473,0)</f>
        <v>0</v>
      </c>
      <c r="BF473" s="153">
        <f>IF(N473="snížená",J473,0)</f>
        <v>0</v>
      </c>
      <c r="BG473" s="153">
        <f>IF(N473="zákl. přenesená",J473,0)</f>
        <v>0</v>
      </c>
      <c r="BH473" s="153">
        <f>IF(N473="sníž. přenesená",J473,0)</f>
        <v>0</v>
      </c>
      <c r="BI473" s="153">
        <f>IF(N473="nulová",J473,0)</f>
        <v>0</v>
      </c>
      <c r="BJ473" s="20" t="s">
        <v>37</v>
      </c>
      <c r="BK473" s="153">
        <f>ROUND(I473*H473,2)</f>
        <v>0</v>
      </c>
      <c r="BL473" s="20" t="s">
        <v>140</v>
      </c>
      <c r="BM473" s="152" t="s">
        <v>1201</v>
      </c>
    </row>
    <row r="474" spans="1:65" s="2" customFormat="1">
      <c r="A474" s="35"/>
      <c r="B474" s="36"/>
      <c r="C474" s="35"/>
      <c r="D474" s="181" t="s">
        <v>290</v>
      </c>
      <c r="E474" s="35"/>
      <c r="F474" s="182" t="s">
        <v>482</v>
      </c>
      <c r="G474" s="35"/>
      <c r="H474" s="35"/>
      <c r="I474" s="183"/>
      <c r="J474" s="35"/>
      <c r="K474" s="35"/>
      <c r="L474" s="36"/>
      <c r="M474" s="184"/>
      <c r="N474" s="185"/>
      <c r="O474" s="56"/>
      <c r="P474" s="56"/>
      <c r="Q474" s="56"/>
      <c r="R474" s="56"/>
      <c r="S474" s="56"/>
      <c r="T474" s="57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20" t="s">
        <v>290</v>
      </c>
      <c r="AU474" s="20" t="s">
        <v>84</v>
      </c>
    </row>
    <row r="475" spans="1:65" s="13" customFormat="1">
      <c r="B475" s="154"/>
      <c r="D475" s="155" t="s">
        <v>142</v>
      </c>
      <c r="E475" s="156" t="s">
        <v>3</v>
      </c>
      <c r="F475" s="157" t="s">
        <v>1202</v>
      </c>
      <c r="H475" s="158">
        <v>4.5179999999999998</v>
      </c>
      <c r="I475" s="159"/>
      <c r="L475" s="154"/>
      <c r="M475" s="160"/>
      <c r="N475" s="161"/>
      <c r="O475" s="161"/>
      <c r="P475" s="161"/>
      <c r="Q475" s="161"/>
      <c r="R475" s="161"/>
      <c r="S475" s="161"/>
      <c r="T475" s="162"/>
      <c r="AT475" s="156" t="s">
        <v>142</v>
      </c>
      <c r="AU475" s="156" t="s">
        <v>84</v>
      </c>
      <c r="AV475" s="13" t="s">
        <v>84</v>
      </c>
      <c r="AW475" s="13" t="s">
        <v>36</v>
      </c>
      <c r="AX475" s="13" t="s">
        <v>75</v>
      </c>
      <c r="AY475" s="156" t="s">
        <v>133</v>
      </c>
    </row>
    <row r="476" spans="1:65" s="13" customFormat="1">
      <c r="B476" s="154"/>
      <c r="D476" s="155" t="s">
        <v>142</v>
      </c>
      <c r="E476" s="156" t="s">
        <v>3</v>
      </c>
      <c r="F476" s="157" t="s">
        <v>1203</v>
      </c>
      <c r="H476" s="158">
        <v>1242.394</v>
      </c>
      <c r="I476" s="159"/>
      <c r="L476" s="154"/>
      <c r="M476" s="160"/>
      <c r="N476" s="161"/>
      <c r="O476" s="161"/>
      <c r="P476" s="161"/>
      <c r="Q476" s="161"/>
      <c r="R476" s="161"/>
      <c r="S476" s="161"/>
      <c r="T476" s="162"/>
      <c r="AT476" s="156" t="s">
        <v>142</v>
      </c>
      <c r="AU476" s="156" t="s">
        <v>84</v>
      </c>
      <c r="AV476" s="13" t="s">
        <v>84</v>
      </c>
      <c r="AW476" s="13" t="s">
        <v>36</v>
      </c>
      <c r="AX476" s="13" t="s">
        <v>75</v>
      </c>
      <c r="AY476" s="156" t="s">
        <v>133</v>
      </c>
    </row>
    <row r="477" spans="1:65" s="2" customFormat="1" ht="37.9" customHeight="1">
      <c r="A477" s="35"/>
      <c r="B477" s="140"/>
      <c r="C477" s="141" t="s">
        <v>254</v>
      </c>
      <c r="D477" s="141" t="s">
        <v>136</v>
      </c>
      <c r="E477" s="142" t="s">
        <v>483</v>
      </c>
      <c r="F477" s="143" t="s">
        <v>484</v>
      </c>
      <c r="G477" s="144" t="s">
        <v>295</v>
      </c>
      <c r="H477" s="145">
        <v>138.04</v>
      </c>
      <c r="I477" s="146"/>
      <c r="J477" s="147">
        <f>ROUND(I477*H477,2)</f>
        <v>0</v>
      </c>
      <c r="K477" s="143" t="s">
        <v>288</v>
      </c>
      <c r="L477" s="36"/>
      <c r="M477" s="148" t="s">
        <v>3</v>
      </c>
      <c r="N477" s="149" t="s">
        <v>46</v>
      </c>
      <c r="O477" s="56"/>
      <c r="P477" s="150">
        <f>O477*H477</f>
        <v>0</v>
      </c>
      <c r="Q477" s="150">
        <v>0</v>
      </c>
      <c r="R477" s="150">
        <f>Q477*H477</f>
        <v>0</v>
      </c>
      <c r="S477" s="150">
        <v>0</v>
      </c>
      <c r="T477" s="151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52" t="s">
        <v>140</v>
      </c>
      <c r="AT477" s="152" t="s">
        <v>136</v>
      </c>
      <c r="AU477" s="152" t="s">
        <v>84</v>
      </c>
      <c r="AY477" s="20" t="s">
        <v>133</v>
      </c>
      <c r="BE477" s="153">
        <f>IF(N477="základní",J477,0)</f>
        <v>0</v>
      </c>
      <c r="BF477" s="153">
        <f>IF(N477="snížená",J477,0)</f>
        <v>0</v>
      </c>
      <c r="BG477" s="153">
        <f>IF(N477="zákl. přenesená",J477,0)</f>
        <v>0</v>
      </c>
      <c r="BH477" s="153">
        <f>IF(N477="sníž. přenesená",J477,0)</f>
        <v>0</v>
      </c>
      <c r="BI477" s="153">
        <f>IF(N477="nulová",J477,0)</f>
        <v>0</v>
      </c>
      <c r="BJ477" s="20" t="s">
        <v>37</v>
      </c>
      <c r="BK477" s="153">
        <f>ROUND(I477*H477,2)</f>
        <v>0</v>
      </c>
      <c r="BL477" s="20" t="s">
        <v>140</v>
      </c>
      <c r="BM477" s="152" t="s">
        <v>1204</v>
      </c>
    </row>
    <row r="478" spans="1:65" s="2" customFormat="1">
      <c r="A478" s="35"/>
      <c r="B478" s="36"/>
      <c r="C478" s="35"/>
      <c r="D478" s="181" t="s">
        <v>290</v>
      </c>
      <c r="E478" s="35"/>
      <c r="F478" s="182" t="s">
        <v>486</v>
      </c>
      <c r="G478" s="35"/>
      <c r="H478" s="35"/>
      <c r="I478" s="183"/>
      <c r="J478" s="35"/>
      <c r="K478" s="35"/>
      <c r="L478" s="36"/>
      <c r="M478" s="184"/>
      <c r="N478" s="185"/>
      <c r="O478" s="56"/>
      <c r="P478" s="56"/>
      <c r="Q478" s="56"/>
      <c r="R478" s="56"/>
      <c r="S478" s="56"/>
      <c r="T478" s="57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20" t="s">
        <v>290</v>
      </c>
      <c r="AU478" s="20" t="s">
        <v>84</v>
      </c>
    </row>
    <row r="479" spans="1:65" s="13" customFormat="1">
      <c r="B479" s="154"/>
      <c r="D479" s="155" t="s">
        <v>142</v>
      </c>
      <c r="E479" s="156" t="s">
        <v>3</v>
      </c>
      <c r="F479" s="157" t="s">
        <v>1205</v>
      </c>
      <c r="H479" s="158">
        <v>138.04</v>
      </c>
      <c r="I479" s="159"/>
      <c r="L479" s="154"/>
      <c r="M479" s="160"/>
      <c r="N479" s="161"/>
      <c r="O479" s="161"/>
      <c r="P479" s="161"/>
      <c r="Q479" s="161"/>
      <c r="R479" s="161"/>
      <c r="S479" s="161"/>
      <c r="T479" s="162"/>
      <c r="AT479" s="156" t="s">
        <v>142</v>
      </c>
      <c r="AU479" s="156" t="s">
        <v>84</v>
      </c>
      <c r="AV479" s="13" t="s">
        <v>84</v>
      </c>
      <c r="AW479" s="13" t="s">
        <v>36</v>
      </c>
      <c r="AX479" s="13" t="s">
        <v>75</v>
      </c>
      <c r="AY479" s="156" t="s">
        <v>133</v>
      </c>
    </row>
    <row r="480" spans="1:65" s="2" customFormat="1" ht="24.2" customHeight="1">
      <c r="A480" s="35"/>
      <c r="B480" s="140"/>
      <c r="C480" s="141" t="s">
        <v>258</v>
      </c>
      <c r="D480" s="141" t="s">
        <v>136</v>
      </c>
      <c r="E480" s="142" t="s">
        <v>488</v>
      </c>
      <c r="F480" s="143" t="s">
        <v>489</v>
      </c>
      <c r="G480" s="144" t="s">
        <v>295</v>
      </c>
      <c r="H480" s="145">
        <v>1384.952</v>
      </c>
      <c r="I480" s="146"/>
      <c r="J480" s="147">
        <f>ROUND(I480*H480,2)</f>
        <v>0</v>
      </c>
      <c r="K480" s="143" t="s">
        <v>288</v>
      </c>
      <c r="L480" s="36"/>
      <c r="M480" s="148" t="s">
        <v>3</v>
      </c>
      <c r="N480" s="149" t="s">
        <v>46</v>
      </c>
      <c r="O480" s="56"/>
      <c r="P480" s="150">
        <f>O480*H480</f>
        <v>0</v>
      </c>
      <c r="Q480" s="150">
        <v>0</v>
      </c>
      <c r="R480" s="150">
        <f>Q480*H480</f>
        <v>0</v>
      </c>
      <c r="S480" s="150">
        <v>0</v>
      </c>
      <c r="T480" s="15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52" t="s">
        <v>140</v>
      </c>
      <c r="AT480" s="152" t="s">
        <v>136</v>
      </c>
      <c r="AU480" s="152" t="s">
        <v>84</v>
      </c>
      <c r="AY480" s="20" t="s">
        <v>133</v>
      </c>
      <c r="BE480" s="153">
        <f>IF(N480="základní",J480,0)</f>
        <v>0</v>
      </c>
      <c r="BF480" s="153">
        <f>IF(N480="snížená",J480,0)</f>
        <v>0</v>
      </c>
      <c r="BG480" s="153">
        <f>IF(N480="zákl. přenesená",J480,0)</f>
        <v>0</v>
      </c>
      <c r="BH480" s="153">
        <f>IF(N480="sníž. přenesená",J480,0)</f>
        <v>0</v>
      </c>
      <c r="BI480" s="153">
        <f>IF(N480="nulová",J480,0)</f>
        <v>0</v>
      </c>
      <c r="BJ480" s="20" t="s">
        <v>37</v>
      </c>
      <c r="BK480" s="153">
        <f>ROUND(I480*H480,2)</f>
        <v>0</v>
      </c>
      <c r="BL480" s="20" t="s">
        <v>140</v>
      </c>
      <c r="BM480" s="152" t="s">
        <v>1206</v>
      </c>
    </row>
    <row r="481" spans="1:65" s="2" customFormat="1">
      <c r="A481" s="35"/>
      <c r="B481" s="36"/>
      <c r="C481" s="35"/>
      <c r="D481" s="181" t="s">
        <v>290</v>
      </c>
      <c r="E481" s="35"/>
      <c r="F481" s="182" t="s">
        <v>491</v>
      </c>
      <c r="G481" s="35"/>
      <c r="H481" s="35"/>
      <c r="I481" s="183"/>
      <c r="J481" s="35"/>
      <c r="K481" s="35"/>
      <c r="L481" s="36"/>
      <c r="M481" s="184"/>
      <c r="N481" s="185"/>
      <c r="O481" s="56"/>
      <c r="P481" s="56"/>
      <c r="Q481" s="56"/>
      <c r="R481" s="56"/>
      <c r="S481" s="56"/>
      <c r="T481" s="57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20" t="s">
        <v>290</v>
      </c>
      <c r="AU481" s="20" t="s">
        <v>84</v>
      </c>
    </row>
    <row r="482" spans="1:65" s="13" customFormat="1">
      <c r="B482" s="154"/>
      <c r="D482" s="155" t="s">
        <v>142</v>
      </c>
      <c r="E482" s="156" t="s">
        <v>3</v>
      </c>
      <c r="F482" s="157" t="s">
        <v>1207</v>
      </c>
      <c r="H482" s="158">
        <v>1380.434</v>
      </c>
      <c r="I482" s="159"/>
      <c r="L482" s="154"/>
      <c r="M482" s="160"/>
      <c r="N482" s="161"/>
      <c r="O482" s="161"/>
      <c r="P482" s="161"/>
      <c r="Q482" s="161"/>
      <c r="R482" s="161"/>
      <c r="S482" s="161"/>
      <c r="T482" s="162"/>
      <c r="AT482" s="156" t="s">
        <v>142</v>
      </c>
      <c r="AU482" s="156" t="s">
        <v>84</v>
      </c>
      <c r="AV482" s="13" t="s">
        <v>84</v>
      </c>
      <c r="AW482" s="13" t="s">
        <v>36</v>
      </c>
      <c r="AX482" s="13" t="s">
        <v>75</v>
      </c>
      <c r="AY482" s="156" t="s">
        <v>133</v>
      </c>
    </row>
    <row r="483" spans="1:65" s="13" customFormat="1">
      <c r="B483" s="154"/>
      <c r="D483" s="155" t="s">
        <v>142</v>
      </c>
      <c r="E483" s="156" t="s">
        <v>3</v>
      </c>
      <c r="F483" s="157" t="s">
        <v>1208</v>
      </c>
      <c r="H483" s="158">
        <v>4.5179999999999998</v>
      </c>
      <c r="I483" s="159"/>
      <c r="L483" s="154"/>
      <c r="M483" s="160"/>
      <c r="N483" s="161"/>
      <c r="O483" s="161"/>
      <c r="P483" s="161"/>
      <c r="Q483" s="161"/>
      <c r="R483" s="161"/>
      <c r="S483" s="161"/>
      <c r="T483" s="162"/>
      <c r="AT483" s="156" t="s">
        <v>142</v>
      </c>
      <c r="AU483" s="156" t="s">
        <v>84</v>
      </c>
      <c r="AV483" s="13" t="s">
        <v>84</v>
      </c>
      <c r="AW483" s="13" t="s">
        <v>36</v>
      </c>
      <c r="AX483" s="13" t="s">
        <v>75</v>
      </c>
      <c r="AY483" s="156" t="s">
        <v>133</v>
      </c>
    </row>
    <row r="484" spans="1:65" s="15" customFormat="1">
      <c r="B484" s="170"/>
      <c r="D484" s="155" t="s">
        <v>142</v>
      </c>
      <c r="E484" s="171" t="s">
        <v>3</v>
      </c>
      <c r="F484" s="172" t="s">
        <v>163</v>
      </c>
      <c r="H484" s="173">
        <v>1384.952</v>
      </c>
      <c r="I484" s="174"/>
      <c r="L484" s="170"/>
      <c r="M484" s="175"/>
      <c r="N484" s="176"/>
      <c r="O484" s="176"/>
      <c r="P484" s="176"/>
      <c r="Q484" s="176"/>
      <c r="R484" s="176"/>
      <c r="S484" s="176"/>
      <c r="T484" s="177"/>
      <c r="AT484" s="171" t="s">
        <v>142</v>
      </c>
      <c r="AU484" s="171" t="s">
        <v>84</v>
      </c>
      <c r="AV484" s="15" t="s">
        <v>140</v>
      </c>
      <c r="AW484" s="15" t="s">
        <v>36</v>
      </c>
      <c r="AX484" s="15" t="s">
        <v>37</v>
      </c>
      <c r="AY484" s="171" t="s">
        <v>133</v>
      </c>
    </row>
    <row r="485" spans="1:65" s="2" customFormat="1" ht="16.5" customHeight="1">
      <c r="A485" s="35"/>
      <c r="B485" s="140"/>
      <c r="C485" s="141" t="s">
        <v>262</v>
      </c>
      <c r="D485" s="141" t="s">
        <v>136</v>
      </c>
      <c r="E485" s="142" t="s">
        <v>493</v>
      </c>
      <c r="F485" s="143" t="s">
        <v>494</v>
      </c>
      <c r="G485" s="144" t="s">
        <v>295</v>
      </c>
      <c r="H485" s="145">
        <v>970.82500000000005</v>
      </c>
      <c r="I485" s="146"/>
      <c r="J485" s="147">
        <f>ROUND(I485*H485,2)</f>
        <v>0</v>
      </c>
      <c r="K485" s="143" t="s">
        <v>3</v>
      </c>
      <c r="L485" s="36"/>
      <c r="M485" s="148" t="s">
        <v>3</v>
      </c>
      <c r="N485" s="149" t="s">
        <v>46</v>
      </c>
      <c r="O485" s="56"/>
      <c r="P485" s="150">
        <f>O485*H485</f>
        <v>0</v>
      </c>
      <c r="Q485" s="150">
        <v>0</v>
      </c>
      <c r="R485" s="150">
        <f>Q485*H485</f>
        <v>0</v>
      </c>
      <c r="S485" s="150">
        <v>0</v>
      </c>
      <c r="T485" s="15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52" t="s">
        <v>140</v>
      </c>
      <c r="AT485" s="152" t="s">
        <v>136</v>
      </c>
      <c r="AU485" s="152" t="s">
        <v>84</v>
      </c>
      <c r="AY485" s="20" t="s">
        <v>133</v>
      </c>
      <c r="BE485" s="153">
        <f>IF(N485="základní",J485,0)</f>
        <v>0</v>
      </c>
      <c r="BF485" s="153">
        <f>IF(N485="snížená",J485,0)</f>
        <v>0</v>
      </c>
      <c r="BG485" s="153">
        <f>IF(N485="zákl. přenesená",J485,0)</f>
        <v>0</v>
      </c>
      <c r="BH485" s="153">
        <f>IF(N485="sníž. přenesená",J485,0)</f>
        <v>0</v>
      </c>
      <c r="BI485" s="153">
        <f>IF(N485="nulová",J485,0)</f>
        <v>0</v>
      </c>
      <c r="BJ485" s="20" t="s">
        <v>37</v>
      </c>
      <c r="BK485" s="153">
        <f>ROUND(I485*H485,2)</f>
        <v>0</v>
      </c>
      <c r="BL485" s="20" t="s">
        <v>140</v>
      </c>
      <c r="BM485" s="152" t="s">
        <v>1209</v>
      </c>
    </row>
    <row r="486" spans="1:65" s="13" customFormat="1">
      <c r="B486" s="154"/>
      <c r="D486" s="155" t="s">
        <v>142</v>
      </c>
      <c r="E486" s="156" t="s">
        <v>3</v>
      </c>
      <c r="F486" s="157" t="s">
        <v>1208</v>
      </c>
      <c r="H486" s="158">
        <v>4.5179999999999998</v>
      </c>
      <c r="I486" s="159"/>
      <c r="L486" s="154"/>
      <c r="M486" s="160"/>
      <c r="N486" s="161"/>
      <c r="O486" s="161"/>
      <c r="P486" s="161"/>
      <c r="Q486" s="161"/>
      <c r="R486" s="161"/>
      <c r="S486" s="161"/>
      <c r="T486" s="162"/>
      <c r="AT486" s="156" t="s">
        <v>142</v>
      </c>
      <c r="AU486" s="156" t="s">
        <v>84</v>
      </c>
      <c r="AV486" s="13" t="s">
        <v>84</v>
      </c>
      <c r="AW486" s="13" t="s">
        <v>36</v>
      </c>
      <c r="AX486" s="13" t="s">
        <v>75</v>
      </c>
      <c r="AY486" s="156" t="s">
        <v>133</v>
      </c>
    </row>
    <row r="487" spans="1:65" s="13" customFormat="1">
      <c r="B487" s="154"/>
      <c r="D487" s="155" t="s">
        <v>142</v>
      </c>
      <c r="E487" s="156" t="s">
        <v>3</v>
      </c>
      <c r="F487" s="157" t="s">
        <v>1210</v>
      </c>
      <c r="H487" s="158">
        <v>966.30700000000002</v>
      </c>
      <c r="I487" s="159"/>
      <c r="L487" s="154"/>
      <c r="M487" s="160"/>
      <c r="N487" s="161"/>
      <c r="O487" s="161"/>
      <c r="P487" s="161"/>
      <c r="Q487" s="161"/>
      <c r="R487" s="161"/>
      <c r="S487" s="161"/>
      <c r="T487" s="162"/>
      <c r="AT487" s="156" t="s">
        <v>142</v>
      </c>
      <c r="AU487" s="156" t="s">
        <v>84</v>
      </c>
      <c r="AV487" s="13" t="s">
        <v>84</v>
      </c>
      <c r="AW487" s="13" t="s">
        <v>36</v>
      </c>
      <c r="AX487" s="13" t="s">
        <v>75</v>
      </c>
      <c r="AY487" s="156" t="s">
        <v>133</v>
      </c>
    </row>
    <row r="488" spans="1:65" s="15" customFormat="1">
      <c r="B488" s="170"/>
      <c r="D488" s="155" t="s">
        <v>142</v>
      </c>
      <c r="E488" s="171" t="s">
        <v>3</v>
      </c>
      <c r="F488" s="172" t="s">
        <v>163</v>
      </c>
      <c r="H488" s="173">
        <v>970.82500000000005</v>
      </c>
      <c r="I488" s="174"/>
      <c r="L488" s="170"/>
      <c r="M488" s="175"/>
      <c r="N488" s="176"/>
      <c r="O488" s="176"/>
      <c r="P488" s="176"/>
      <c r="Q488" s="176"/>
      <c r="R488" s="176"/>
      <c r="S488" s="176"/>
      <c r="T488" s="177"/>
      <c r="AT488" s="171" t="s">
        <v>142</v>
      </c>
      <c r="AU488" s="171" t="s">
        <v>84</v>
      </c>
      <c r="AV488" s="15" t="s">
        <v>140</v>
      </c>
      <c r="AW488" s="15" t="s">
        <v>36</v>
      </c>
      <c r="AX488" s="15" t="s">
        <v>37</v>
      </c>
      <c r="AY488" s="171" t="s">
        <v>133</v>
      </c>
    </row>
    <row r="489" spans="1:65" s="2" customFormat="1" ht="16.5" customHeight="1">
      <c r="A489" s="35"/>
      <c r="B489" s="140"/>
      <c r="C489" s="141" t="s">
        <v>270</v>
      </c>
      <c r="D489" s="141" t="s">
        <v>136</v>
      </c>
      <c r="E489" s="142" t="s">
        <v>497</v>
      </c>
      <c r="F489" s="143" t="s">
        <v>498</v>
      </c>
      <c r="G489" s="144" t="s">
        <v>295</v>
      </c>
      <c r="H489" s="145">
        <v>414.13099999999997</v>
      </c>
      <c r="I489" s="146"/>
      <c r="J489" s="147">
        <f>ROUND(I489*H489,2)</f>
        <v>0</v>
      </c>
      <c r="K489" s="143" t="s">
        <v>3</v>
      </c>
      <c r="L489" s="36"/>
      <c r="M489" s="148" t="s">
        <v>3</v>
      </c>
      <c r="N489" s="149" t="s">
        <v>46</v>
      </c>
      <c r="O489" s="56"/>
      <c r="P489" s="150">
        <f>O489*H489</f>
        <v>0</v>
      </c>
      <c r="Q489" s="150">
        <v>0</v>
      </c>
      <c r="R489" s="150">
        <f>Q489*H489</f>
        <v>0</v>
      </c>
      <c r="S489" s="150">
        <v>0</v>
      </c>
      <c r="T489" s="15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52" t="s">
        <v>140</v>
      </c>
      <c r="AT489" s="152" t="s">
        <v>136</v>
      </c>
      <c r="AU489" s="152" t="s">
        <v>84</v>
      </c>
      <c r="AY489" s="20" t="s">
        <v>133</v>
      </c>
      <c r="BE489" s="153">
        <f>IF(N489="základní",J489,0)</f>
        <v>0</v>
      </c>
      <c r="BF489" s="153">
        <f>IF(N489="snížená",J489,0)</f>
        <v>0</v>
      </c>
      <c r="BG489" s="153">
        <f>IF(N489="zákl. přenesená",J489,0)</f>
        <v>0</v>
      </c>
      <c r="BH489" s="153">
        <f>IF(N489="sníž. přenesená",J489,0)</f>
        <v>0</v>
      </c>
      <c r="BI489" s="153">
        <f>IF(N489="nulová",J489,0)</f>
        <v>0</v>
      </c>
      <c r="BJ489" s="20" t="s">
        <v>37</v>
      </c>
      <c r="BK489" s="153">
        <f>ROUND(I489*H489,2)</f>
        <v>0</v>
      </c>
      <c r="BL489" s="20" t="s">
        <v>140</v>
      </c>
      <c r="BM489" s="152" t="s">
        <v>1211</v>
      </c>
    </row>
    <row r="490" spans="1:65" s="13" customFormat="1">
      <c r="B490" s="154"/>
      <c r="D490" s="155" t="s">
        <v>142</v>
      </c>
      <c r="E490" s="156" t="s">
        <v>3</v>
      </c>
      <c r="F490" s="157" t="s">
        <v>1212</v>
      </c>
      <c r="H490" s="158">
        <v>414.13099999999997</v>
      </c>
      <c r="I490" s="159"/>
      <c r="L490" s="154"/>
      <c r="M490" s="160"/>
      <c r="N490" s="161"/>
      <c r="O490" s="161"/>
      <c r="P490" s="161"/>
      <c r="Q490" s="161"/>
      <c r="R490" s="161"/>
      <c r="S490" s="161"/>
      <c r="T490" s="162"/>
      <c r="AT490" s="156" t="s">
        <v>142</v>
      </c>
      <c r="AU490" s="156" t="s">
        <v>84</v>
      </c>
      <c r="AV490" s="13" t="s">
        <v>84</v>
      </c>
      <c r="AW490" s="13" t="s">
        <v>36</v>
      </c>
      <c r="AX490" s="13" t="s">
        <v>37</v>
      </c>
      <c r="AY490" s="156" t="s">
        <v>133</v>
      </c>
    </row>
    <row r="491" spans="1:65" s="2" customFormat="1" ht="24.2" customHeight="1">
      <c r="A491" s="35"/>
      <c r="B491" s="140"/>
      <c r="C491" s="141" t="s">
        <v>274</v>
      </c>
      <c r="D491" s="141" t="s">
        <v>136</v>
      </c>
      <c r="E491" s="142" t="s">
        <v>501</v>
      </c>
      <c r="F491" s="143" t="s">
        <v>502</v>
      </c>
      <c r="G491" s="144" t="s">
        <v>295</v>
      </c>
      <c r="H491" s="145">
        <v>1291.8579999999999</v>
      </c>
      <c r="I491" s="146"/>
      <c r="J491" s="147">
        <f>ROUND(I491*H491,2)</f>
        <v>0</v>
      </c>
      <c r="K491" s="143" t="s">
        <v>288</v>
      </c>
      <c r="L491" s="36"/>
      <c r="M491" s="148" t="s">
        <v>3</v>
      </c>
      <c r="N491" s="149" t="s">
        <v>46</v>
      </c>
      <c r="O491" s="56"/>
      <c r="P491" s="150">
        <f>O491*H491</f>
        <v>0</v>
      </c>
      <c r="Q491" s="150">
        <v>0</v>
      </c>
      <c r="R491" s="150">
        <f>Q491*H491</f>
        <v>0</v>
      </c>
      <c r="S491" s="150">
        <v>0</v>
      </c>
      <c r="T491" s="15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52" t="s">
        <v>140</v>
      </c>
      <c r="AT491" s="152" t="s">
        <v>136</v>
      </c>
      <c r="AU491" s="152" t="s">
        <v>84</v>
      </c>
      <c r="AY491" s="20" t="s">
        <v>133</v>
      </c>
      <c r="BE491" s="153">
        <f>IF(N491="základní",J491,0)</f>
        <v>0</v>
      </c>
      <c r="BF491" s="153">
        <f>IF(N491="snížená",J491,0)</f>
        <v>0</v>
      </c>
      <c r="BG491" s="153">
        <f>IF(N491="zákl. přenesená",J491,0)</f>
        <v>0</v>
      </c>
      <c r="BH491" s="153">
        <f>IF(N491="sníž. přenesená",J491,0)</f>
        <v>0</v>
      </c>
      <c r="BI491" s="153">
        <f>IF(N491="nulová",J491,0)</f>
        <v>0</v>
      </c>
      <c r="BJ491" s="20" t="s">
        <v>37</v>
      </c>
      <c r="BK491" s="153">
        <f>ROUND(I491*H491,2)</f>
        <v>0</v>
      </c>
      <c r="BL491" s="20" t="s">
        <v>140</v>
      </c>
      <c r="BM491" s="152" t="s">
        <v>1213</v>
      </c>
    </row>
    <row r="492" spans="1:65" s="2" customFormat="1">
      <c r="A492" s="35"/>
      <c r="B492" s="36"/>
      <c r="C492" s="35"/>
      <c r="D492" s="181" t="s">
        <v>290</v>
      </c>
      <c r="E492" s="35"/>
      <c r="F492" s="182" t="s">
        <v>504</v>
      </c>
      <c r="G492" s="35"/>
      <c r="H492" s="35"/>
      <c r="I492" s="183"/>
      <c r="J492" s="35"/>
      <c r="K492" s="35"/>
      <c r="L492" s="36"/>
      <c r="M492" s="184"/>
      <c r="N492" s="185"/>
      <c r="O492" s="56"/>
      <c r="P492" s="56"/>
      <c r="Q492" s="56"/>
      <c r="R492" s="56"/>
      <c r="S492" s="56"/>
      <c r="T492" s="57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20" t="s">
        <v>290</v>
      </c>
      <c r="AU492" s="20" t="s">
        <v>84</v>
      </c>
    </row>
    <row r="493" spans="1:65" s="15" customFormat="1">
      <c r="B493" s="170"/>
      <c r="D493" s="155" t="s">
        <v>142</v>
      </c>
      <c r="E493" s="171" t="s">
        <v>3</v>
      </c>
      <c r="F493" s="172" t="s">
        <v>163</v>
      </c>
      <c r="H493" s="173">
        <v>1291.8579999999999</v>
      </c>
      <c r="I493" s="174"/>
      <c r="L493" s="170"/>
      <c r="M493" s="175"/>
      <c r="N493" s="176"/>
      <c r="O493" s="176"/>
      <c r="P493" s="176"/>
      <c r="Q493" s="176"/>
      <c r="R493" s="176"/>
      <c r="S493" s="176"/>
      <c r="T493" s="177"/>
      <c r="AT493" s="171" t="s">
        <v>142</v>
      </c>
      <c r="AU493" s="171" t="s">
        <v>84</v>
      </c>
      <c r="AV493" s="15" t="s">
        <v>140</v>
      </c>
      <c r="AW493" s="15" t="s">
        <v>36</v>
      </c>
      <c r="AX493" s="15" t="s">
        <v>75</v>
      </c>
      <c r="AY493" s="171" t="s">
        <v>133</v>
      </c>
    </row>
    <row r="494" spans="1:65" s="2" customFormat="1" ht="16.5" customHeight="1">
      <c r="A494" s="35"/>
      <c r="B494" s="140"/>
      <c r="C494" s="186" t="s">
        <v>278</v>
      </c>
      <c r="D494" s="186" t="s">
        <v>292</v>
      </c>
      <c r="E494" s="187" t="s">
        <v>1214</v>
      </c>
      <c r="F494" s="188" t="s">
        <v>1215</v>
      </c>
      <c r="G494" s="189" t="s">
        <v>342</v>
      </c>
      <c r="H494" s="190">
        <v>2685.7730000000001</v>
      </c>
      <c r="I494" s="191"/>
      <c r="J494" s="192">
        <f>ROUND(I494*H494,2)</f>
        <v>0</v>
      </c>
      <c r="K494" s="188" t="s">
        <v>3</v>
      </c>
      <c r="L494" s="193"/>
      <c r="M494" s="194" t="s">
        <v>3</v>
      </c>
      <c r="N494" s="195" t="s">
        <v>46</v>
      </c>
      <c r="O494" s="56"/>
      <c r="P494" s="150">
        <f>O494*H494</f>
        <v>0</v>
      </c>
      <c r="Q494" s="150">
        <v>0</v>
      </c>
      <c r="R494" s="150">
        <f>Q494*H494</f>
        <v>0</v>
      </c>
      <c r="S494" s="150">
        <v>0</v>
      </c>
      <c r="T494" s="15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52" t="s">
        <v>172</v>
      </c>
      <c r="AT494" s="152" t="s">
        <v>292</v>
      </c>
      <c r="AU494" s="152" t="s">
        <v>84</v>
      </c>
      <c r="AY494" s="20" t="s">
        <v>133</v>
      </c>
      <c r="BE494" s="153">
        <f>IF(N494="základní",J494,0)</f>
        <v>0</v>
      </c>
      <c r="BF494" s="153">
        <f>IF(N494="snížená",J494,0)</f>
        <v>0</v>
      </c>
      <c r="BG494" s="153">
        <f>IF(N494="zákl. přenesená",J494,0)</f>
        <v>0</v>
      </c>
      <c r="BH494" s="153">
        <f>IF(N494="sníž. přenesená",J494,0)</f>
        <v>0</v>
      </c>
      <c r="BI494" s="153">
        <f>IF(N494="nulová",J494,0)</f>
        <v>0</v>
      </c>
      <c r="BJ494" s="20" t="s">
        <v>37</v>
      </c>
      <c r="BK494" s="153">
        <f>ROUND(I494*H494,2)</f>
        <v>0</v>
      </c>
      <c r="BL494" s="20" t="s">
        <v>140</v>
      </c>
      <c r="BM494" s="152" t="s">
        <v>1216</v>
      </c>
    </row>
    <row r="495" spans="1:65" s="13" customFormat="1">
      <c r="B495" s="154"/>
      <c r="D495" s="155" t="s">
        <v>142</v>
      </c>
      <c r="E495" s="156" t="s">
        <v>3</v>
      </c>
      <c r="F495" s="157" t="s">
        <v>1217</v>
      </c>
      <c r="H495" s="158">
        <v>2685.7730000000001</v>
      </c>
      <c r="I495" s="159"/>
      <c r="L495" s="154"/>
      <c r="M495" s="160"/>
      <c r="N495" s="161"/>
      <c r="O495" s="161"/>
      <c r="P495" s="161"/>
      <c r="Q495" s="161"/>
      <c r="R495" s="161"/>
      <c r="S495" s="161"/>
      <c r="T495" s="162"/>
      <c r="AT495" s="156" t="s">
        <v>142</v>
      </c>
      <c r="AU495" s="156" t="s">
        <v>84</v>
      </c>
      <c r="AV495" s="13" t="s">
        <v>84</v>
      </c>
      <c r="AW495" s="13" t="s">
        <v>36</v>
      </c>
      <c r="AX495" s="13" t="s">
        <v>75</v>
      </c>
      <c r="AY495" s="156" t="s">
        <v>133</v>
      </c>
    </row>
    <row r="496" spans="1:65" s="15" customFormat="1">
      <c r="B496" s="170"/>
      <c r="D496" s="155" t="s">
        <v>142</v>
      </c>
      <c r="E496" s="171" t="s">
        <v>3</v>
      </c>
      <c r="F496" s="172" t="s">
        <v>163</v>
      </c>
      <c r="H496" s="173">
        <v>2685.7730000000001</v>
      </c>
      <c r="I496" s="174"/>
      <c r="L496" s="170"/>
      <c r="M496" s="175"/>
      <c r="N496" s="176"/>
      <c r="O496" s="176"/>
      <c r="P496" s="176"/>
      <c r="Q496" s="176"/>
      <c r="R496" s="176"/>
      <c r="S496" s="176"/>
      <c r="T496" s="177"/>
      <c r="AT496" s="171" t="s">
        <v>142</v>
      </c>
      <c r="AU496" s="171" t="s">
        <v>84</v>
      </c>
      <c r="AV496" s="15" t="s">
        <v>140</v>
      </c>
      <c r="AW496" s="15" t="s">
        <v>36</v>
      </c>
      <c r="AX496" s="15" t="s">
        <v>37</v>
      </c>
      <c r="AY496" s="171" t="s">
        <v>133</v>
      </c>
    </row>
    <row r="497" spans="1:65" s="2" customFormat="1" ht="24.2" customHeight="1">
      <c r="A497" s="35"/>
      <c r="B497" s="140"/>
      <c r="C497" s="141" t="s">
        <v>526</v>
      </c>
      <c r="D497" s="141" t="s">
        <v>136</v>
      </c>
      <c r="E497" s="142" t="s">
        <v>509</v>
      </c>
      <c r="F497" s="143" t="s">
        <v>510</v>
      </c>
      <c r="G497" s="144" t="s">
        <v>295</v>
      </c>
      <c r="H497" s="145">
        <v>1496.614</v>
      </c>
      <c r="I497" s="146"/>
      <c r="J497" s="147">
        <f>ROUND(I497*H497,2)</f>
        <v>0</v>
      </c>
      <c r="K497" s="143" t="s">
        <v>288</v>
      </c>
      <c r="L497" s="36"/>
      <c r="M497" s="148" t="s">
        <v>3</v>
      </c>
      <c r="N497" s="149" t="s">
        <v>46</v>
      </c>
      <c r="O497" s="56"/>
      <c r="P497" s="150">
        <f>O497*H497</f>
        <v>0</v>
      </c>
      <c r="Q497" s="150">
        <v>0</v>
      </c>
      <c r="R497" s="150">
        <f>Q497*H497</f>
        <v>0</v>
      </c>
      <c r="S497" s="150">
        <v>0</v>
      </c>
      <c r="T497" s="15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52" t="s">
        <v>140</v>
      </c>
      <c r="AT497" s="152" t="s">
        <v>136</v>
      </c>
      <c r="AU497" s="152" t="s">
        <v>84</v>
      </c>
      <c r="AY497" s="20" t="s">
        <v>133</v>
      </c>
      <c r="BE497" s="153">
        <f>IF(N497="základní",J497,0)</f>
        <v>0</v>
      </c>
      <c r="BF497" s="153">
        <f>IF(N497="snížená",J497,0)</f>
        <v>0</v>
      </c>
      <c r="BG497" s="153">
        <f>IF(N497="zákl. přenesená",J497,0)</f>
        <v>0</v>
      </c>
      <c r="BH497" s="153">
        <f>IF(N497="sníž. přenesená",J497,0)</f>
        <v>0</v>
      </c>
      <c r="BI497" s="153">
        <f>IF(N497="nulová",J497,0)</f>
        <v>0</v>
      </c>
      <c r="BJ497" s="20" t="s">
        <v>37</v>
      </c>
      <c r="BK497" s="153">
        <f>ROUND(I497*H497,2)</f>
        <v>0</v>
      </c>
      <c r="BL497" s="20" t="s">
        <v>140</v>
      </c>
      <c r="BM497" s="152" t="s">
        <v>1218</v>
      </c>
    </row>
    <row r="498" spans="1:65" s="2" customFormat="1">
      <c r="A498" s="35"/>
      <c r="B498" s="36"/>
      <c r="C498" s="35"/>
      <c r="D498" s="181" t="s">
        <v>290</v>
      </c>
      <c r="E498" s="35"/>
      <c r="F498" s="182" t="s">
        <v>512</v>
      </c>
      <c r="G498" s="35"/>
      <c r="H498" s="35"/>
      <c r="I498" s="183"/>
      <c r="J498" s="35"/>
      <c r="K498" s="35"/>
      <c r="L498" s="36"/>
      <c r="M498" s="184"/>
      <c r="N498" s="185"/>
      <c r="O498" s="56"/>
      <c r="P498" s="56"/>
      <c r="Q498" s="56"/>
      <c r="R498" s="56"/>
      <c r="S498" s="56"/>
      <c r="T498" s="57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20" t="s">
        <v>290</v>
      </c>
      <c r="AU498" s="20" t="s">
        <v>84</v>
      </c>
    </row>
    <row r="499" spans="1:65" s="13" customFormat="1">
      <c r="B499" s="154"/>
      <c r="D499" s="155" t="s">
        <v>142</v>
      </c>
      <c r="E499" s="156" t="s">
        <v>3</v>
      </c>
      <c r="F499" s="157" t="s">
        <v>1219</v>
      </c>
      <c r="H499" s="158">
        <v>1492.096</v>
      </c>
      <c r="I499" s="159"/>
      <c r="L499" s="154"/>
      <c r="M499" s="160"/>
      <c r="N499" s="161"/>
      <c r="O499" s="161"/>
      <c r="P499" s="161"/>
      <c r="Q499" s="161"/>
      <c r="R499" s="161"/>
      <c r="S499" s="161"/>
      <c r="T499" s="162"/>
      <c r="AT499" s="156" t="s">
        <v>142</v>
      </c>
      <c r="AU499" s="156" t="s">
        <v>84</v>
      </c>
      <c r="AV499" s="13" t="s">
        <v>84</v>
      </c>
      <c r="AW499" s="13" t="s">
        <v>36</v>
      </c>
      <c r="AX499" s="13" t="s">
        <v>75</v>
      </c>
      <c r="AY499" s="156" t="s">
        <v>133</v>
      </c>
    </row>
    <row r="500" spans="1:65" s="13" customFormat="1">
      <c r="B500" s="154"/>
      <c r="D500" s="155" t="s">
        <v>142</v>
      </c>
      <c r="E500" s="156" t="s">
        <v>3</v>
      </c>
      <c r="F500" s="157" t="s">
        <v>1208</v>
      </c>
      <c r="H500" s="158">
        <v>4.5179999999999998</v>
      </c>
      <c r="I500" s="159"/>
      <c r="L500" s="154"/>
      <c r="M500" s="160"/>
      <c r="N500" s="161"/>
      <c r="O500" s="161"/>
      <c r="P500" s="161"/>
      <c r="Q500" s="161"/>
      <c r="R500" s="161"/>
      <c r="S500" s="161"/>
      <c r="T500" s="162"/>
      <c r="AT500" s="156" t="s">
        <v>142</v>
      </c>
      <c r="AU500" s="156" t="s">
        <v>84</v>
      </c>
      <c r="AV500" s="13" t="s">
        <v>84</v>
      </c>
      <c r="AW500" s="13" t="s">
        <v>36</v>
      </c>
      <c r="AX500" s="13" t="s">
        <v>75</v>
      </c>
      <c r="AY500" s="156" t="s">
        <v>133</v>
      </c>
    </row>
    <row r="501" spans="1:65" s="15" customFormat="1">
      <c r="B501" s="170"/>
      <c r="D501" s="155" t="s">
        <v>142</v>
      </c>
      <c r="E501" s="171" t="s">
        <v>3</v>
      </c>
      <c r="F501" s="172" t="s">
        <v>163</v>
      </c>
      <c r="H501" s="173">
        <v>1496.614</v>
      </c>
      <c r="I501" s="174"/>
      <c r="L501" s="170"/>
      <c r="M501" s="175"/>
      <c r="N501" s="176"/>
      <c r="O501" s="176"/>
      <c r="P501" s="176"/>
      <c r="Q501" s="176"/>
      <c r="R501" s="176"/>
      <c r="S501" s="176"/>
      <c r="T501" s="177"/>
      <c r="AT501" s="171" t="s">
        <v>142</v>
      </c>
      <c r="AU501" s="171" t="s">
        <v>84</v>
      </c>
      <c r="AV501" s="15" t="s">
        <v>140</v>
      </c>
      <c r="AW501" s="15" t="s">
        <v>36</v>
      </c>
      <c r="AX501" s="15" t="s">
        <v>37</v>
      </c>
      <c r="AY501" s="171" t="s">
        <v>133</v>
      </c>
    </row>
    <row r="502" spans="1:65" s="2" customFormat="1" ht="37.9" customHeight="1">
      <c r="A502" s="35"/>
      <c r="B502" s="140"/>
      <c r="C502" s="141" t="s">
        <v>533</v>
      </c>
      <c r="D502" s="141" t="s">
        <v>136</v>
      </c>
      <c r="E502" s="142" t="s">
        <v>1220</v>
      </c>
      <c r="F502" s="143" t="s">
        <v>515</v>
      </c>
      <c r="G502" s="144" t="s">
        <v>295</v>
      </c>
      <c r="H502" s="145">
        <v>1496.614</v>
      </c>
      <c r="I502" s="146"/>
      <c r="J502" s="147">
        <f>ROUND(I502*H502,2)</f>
        <v>0</v>
      </c>
      <c r="K502" s="143" t="s">
        <v>288</v>
      </c>
      <c r="L502" s="36"/>
      <c r="M502" s="148" t="s">
        <v>3</v>
      </c>
      <c r="N502" s="149" t="s">
        <v>46</v>
      </c>
      <c r="O502" s="56"/>
      <c r="P502" s="150">
        <f>O502*H502</f>
        <v>0</v>
      </c>
      <c r="Q502" s="150">
        <v>0</v>
      </c>
      <c r="R502" s="150">
        <f>Q502*H502</f>
        <v>0</v>
      </c>
      <c r="S502" s="150">
        <v>0</v>
      </c>
      <c r="T502" s="151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52" t="s">
        <v>140</v>
      </c>
      <c r="AT502" s="152" t="s">
        <v>136</v>
      </c>
      <c r="AU502" s="152" t="s">
        <v>84</v>
      </c>
      <c r="AY502" s="20" t="s">
        <v>133</v>
      </c>
      <c r="BE502" s="153">
        <f>IF(N502="základní",J502,0)</f>
        <v>0</v>
      </c>
      <c r="BF502" s="153">
        <f>IF(N502="snížená",J502,0)</f>
        <v>0</v>
      </c>
      <c r="BG502" s="153">
        <f>IF(N502="zákl. přenesená",J502,0)</f>
        <v>0</v>
      </c>
      <c r="BH502" s="153">
        <f>IF(N502="sníž. přenesená",J502,0)</f>
        <v>0</v>
      </c>
      <c r="BI502" s="153">
        <f>IF(N502="nulová",J502,0)</f>
        <v>0</v>
      </c>
      <c r="BJ502" s="20" t="s">
        <v>37</v>
      </c>
      <c r="BK502" s="153">
        <f>ROUND(I502*H502,2)</f>
        <v>0</v>
      </c>
      <c r="BL502" s="20" t="s">
        <v>140</v>
      </c>
      <c r="BM502" s="152" t="s">
        <v>1221</v>
      </c>
    </row>
    <row r="503" spans="1:65" s="2" customFormat="1">
      <c r="A503" s="35"/>
      <c r="B503" s="36"/>
      <c r="C503" s="35"/>
      <c r="D503" s="181" t="s">
        <v>290</v>
      </c>
      <c r="E503" s="35"/>
      <c r="F503" s="182" t="s">
        <v>1222</v>
      </c>
      <c r="G503" s="35"/>
      <c r="H503" s="35"/>
      <c r="I503" s="183"/>
      <c r="J503" s="35"/>
      <c r="K503" s="35"/>
      <c r="L503" s="36"/>
      <c r="M503" s="184"/>
      <c r="N503" s="185"/>
      <c r="O503" s="56"/>
      <c r="P503" s="56"/>
      <c r="Q503" s="56"/>
      <c r="R503" s="56"/>
      <c r="S503" s="56"/>
      <c r="T503" s="57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20" t="s">
        <v>290</v>
      </c>
      <c r="AU503" s="20" t="s">
        <v>84</v>
      </c>
    </row>
    <row r="504" spans="1:65" s="13" customFormat="1">
      <c r="B504" s="154"/>
      <c r="D504" s="155" t="s">
        <v>142</v>
      </c>
      <c r="E504" s="156" t="s">
        <v>3</v>
      </c>
      <c r="F504" s="157" t="s">
        <v>1223</v>
      </c>
      <c r="H504" s="158">
        <v>1496.614</v>
      </c>
      <c r="I504" s="159"/>
      <c r="L504" s="154"/>
      <c r="M504" s="160"/>
      <c r="N504" s="161"/>
      <c r="O504" s="161"/>
      <c r="P504" s="161"/>
      <c r="Q504" s="161"/>
      <c r="R504" s="161"/>
      <c r="S504" s="161"/>
      <c r="T504" s="162"/>
      <c r="AT504" s="156" t="s">
        <v>142</v>
      </c>
      <c r="AU504" s="156" t="s">
        <v>84</v>
      </c>
      <c r="AV504" s="13" t="s">
        <v>84</v>
      </c>
      <c r="AW504" s="13" t="s">
        <v>36</v>
      </c>
      <c r="AX504" s="13" t="s">
        <v>37</v>
      </c>
      <c r="AY504" s="156" t="s">
        <v>133</v>
      </c>
    </row>
    <row r="505" spans="1:65" s="2" customFormat="1" ht="24.2" customHeight="1">
      <c r="A505" s="35"/>
      <c r="B505" s="140"/>
      <c r="C505" s="141" t="s">
        <v>538</v>
      </c>
      <c r="D505" s="141" t="s">
        <v>136</v>
      </c>
      <c r="E505" s="142" t="s">
        <v>1224</v>
      </c>
      <c r="F505" s="143" t="s">
        <v>1225</v>
      </c>
      <c r="G505" s="144" t="s">
        <v>333</v>
      </c>
      <c r="H505" s="145">
        <v>30.12</v>
      </c>
      <c r="I505" s="146"/>
      <c r="J505" s="147">
        <f>ROUND(I505*H505,2)</f>
        <v>0</v>
      </c>
      <c r="K505" s="143" t="s">
        <v>288</v>
      </c>
      <c r="L505" s="36"/>
      <c r="M505" s="148" t="s">
        <v>3</v>
      </c>
      <c r="N505" s="149" t="s">
        <v>46</v>
      </c>
      <c r="O505" s="56"/>
      <c r="P505" s="150">
        <f>O505*H505</f>
        <v>0</v>
      </c>
      <c r="Q505" s="150">
        <v>0</v>
      </c>
      <c r="R505" s="150">
        <f>Q505*H505</f>
        <v>0</v>
      </c>
      <c r="S505" s="150">
        <v>0</v>
      </c>
      <c r="T505" s="15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2" t="s">
        <v>140</v>
      </c>
      <c r="AT505" s="152" t="s">
        <v>136</v>
      </c>
      <c r="AU505" s="152" t="s">
        <v>84</v>
      </c>
      <c r="AY505" s="20" t="s">
        <v>133</v>
      </c>
      <c r="BE505" s="153">
        <f>IF(N505="základní",J505,0)</f>
        <v>0</v>
      </c>
      <c r="BF505" s="153">
        <f>IF(N505="snížená",J505,0)</f>
        <v>0</v>
      </c>
      <c r="BG505" s="153">
        <f>IF(N505="zákl. přenesená",J505,0)</f>
        <v>0</v>
      </c>
      <c r="BH505" s="153">
        <f>IF(N505="sníž. přenesená",J505,0)</f>
        <v>0</v>
      </c>
      <c r="BI505" s="153">
        <f>IF(N505="nulová",J505,0)</f>
        <v>0</v>
      </c>
      <c r="BJ505" s="20" t="s">
        <v>37</v>
      </c>
      <c r="BK505" s="153">
        <f>ROUND(I505*H505,2)</f>
        <v>0</v>
      </c>
      <c r="BL505" s="20" t="s">
        <v>140</v>
      </c>
      <c r="BM505" s="152" t="s">
        <v>1226</v>
      </c>
    </row>
    <row r="506" spans="1:65" s="2" customFormat="1">
      <c r="A506" s="35"/>
      <c r="B506" s="36"/>
      <c r="C506" s="35"/>
      <c r="D506" s="181" t="s">
        <v>290</v>
      </c>
      <c r="E506" s="35"/>
      <c r="F506" s="182" t="s">
        <v>1227</v>
      </c>
      <c r="G506" s="35"/>
      <c r="H506" s="35"/>
      <c r="I506" s="183"/>
      <c r="J506" s="35"/>
      <c r="K506" s="35"/>
      <c r="L506" s="36"/>
      <c r="M506" s="184"/>
      <c r="N506" s="185"/>
      <c r="O506" s="56"/>
      <c r="P506" s="56"/>
      <c r="Q506" s="56"/>
      <c r="R506" s="56"/>
      <c r="S506" s="56"/>
      <c r="T506" s="57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20" t="s">
        <v>290</v>
      </c>
      <c r="AU506" s="20" t="s">
        <v>84</v>
      </c>
    </row>
    <row r="507" spans="1:65" s="13" customFormat="1">
      <c r="B507" s="154"/>
      <c r="D507" s="155" t="s">
        <v>142</v>
      </c>
      <c r="E507" s="156" t="s">
        <v>3</v>
      </c>
      <c r="F507" s="157" t="s">
        <v>1228</v>
      </c>
      <c r="H507" s="158">
        <v>30.12</v>
      </c>
      <c r="I507" s="159"/>
      <c r="L507" s="154"/>
      <c r="M507" s="160"/>
      <c r="N507" s="161"/>
      <c r="O507" s="161"/>
      <c r="P507" s="161"/>
      <c r="Q507" s="161"/>
      <c r="R507" s="161"/>
      <c r="S507" s="161"/>
      <c r="T507" s="162"/>
      <c r="AT507" s="156" t="s">
        <v>142</v>
      </c>
      <c r="AU507" s="156" t="s">
        <v>84</v>
      </c>
      <c r="AV507" s="13" t="s">
        <v>84</v>
      </c>
      <c r="AW507" s="13" t="s">
        <v>36</v>
      </c>
      <c r="AX507" s="13" t="s">
        <v>37</v>
      </c>
      <c r="AY507" s="156" t="s">
        <v>133</v>
      </c>
    </row>
    <row r="508" spans="1:65" s="2" customFormat="1" ht="16.5" customHeight="1">
      <c r="A508" s="35"/>
      <c r="B508" s="140"/>
      <c r="C508" s="186" t="s">
        <v>546</v>
      </c>
      <c r="D508" s="186" t="s">
        <v>292</v>
      </c>
      <c r="E508" s="187" t="s">
        <v>1229</v>
      </c>
      <c r="F508" s="188" t="s">
        <v>1230</v>
      </c>
      <c r="G508" s="189" t="s">
        <v>342</v>
      </c>
      <c r="H508" s="190">
        <v>7.2290000000000001</v>
      </c>
      <c r="I508" s="191"/>
      <c r="J508" s="192">
        <f>ROUND(I508*H508,2)</f>
        <v>0</v>
      </c>
      <c r="K508" s="188" t="s">
        <v>288</v>
      </c>
      <c r="L508" s="193"/>
      <c r="M508" s="194" t="s">
        <v>3</v>
      </c>
      <c r="N508" s="195" t="s">
        <v>46</v>
      </c>
      <c r="O508" s="56"/>
      <c r="P508" s="150">
        <f>O508*H508</f>
        <v>0</v>
      </c>
      <c r="Q508" s="150">
        <v>0</v>
      </c>
      <c r="R508" s="150">
        <f>Q508*H508</f>
        <v>0</v>
      </c>
      <c r="S508" s="150">
        <v>0</v>
      </c>
      <c r="T508" s="15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52" t="s">
        <v>172</v>
      </c>
      <c r="AT508" s="152" t="s">
        <v>292</v>
      </c>
      <c r="AU508" s="152" t="s">
        <v>84</v>
      </c>
      <c r="AY508" s="20" t="s">
        <v>133</v>
      </c>
      <c r="BE508" s="153">
        <f>IF(N508="základní",J508,0)</f>
        <v>0</v>
      </c>
      <c r="BF508" s="153">
        <f>IF(N508="snížená",J508,0)</f>
        <v>0</v>
      </c>
      <c r="BG508" s="153">
        <f>IF(N508="zákl. přenesená",J508,0)</f>
        <v>0</v>
      </c>
      <c r="BH508" s="153">
        <f>IF(N508="sníž. přenesená",J508,0)</f>
        <v>0</v>
      </c>
      <c r="BI508" s="153">
        <f>IF(N508="nulová",J508,0)</f>
        <v>0</v>
      </c>
      <c r="BJ508" s="20" t="s">
        <v>37</v>
      </c>
      <c r="BK508" s="153">
        <f>ROUND(I508*H508,2)</f>
        <v>0</v>
      </c>
      <c r="BL508" s="20" t="s">
        <v>140</v>
      </c>
      <c r="BM508" s="152" t="s">
        <v>1231</v>
      </c>
    </row>
    <row r="509" spans="1:65" s="13" customFormat="1">
      <c r="B509" s="154"/>
      <c r="D509" s="155" t="s">
        <v>142</v>
      </c>
      <c r="E509" s="156" t="s">
        <v>3</v>
      </c>
      <c r="F509" s="157" t="s">
        <v>1232</v>
      </c>
      <c r="H509" s="158">
        <v>7.2290000000000001</v>
      </c>
      <c r="I509" s="159"/>
      <c r="L509" s="154"/>
      <c r="M509" s="160"/>
      <c r="N509" s="161"/>
      <c r="O509" s="161"/>
      <c r="P509" s="161"/>
      <c r="Q509" s="161"/>
      <c r="R509" s="161"/>
      <c r="S509" s="161"/>
      <c r="T509" s="162"/>
      <c r="AT509" s="156" t="s">
        <v>142</v>
      </c>
      <c r="AU509" s="156" t="s">
        <v>84</v>
      </c>
      <c r="AV509" s="13" t="s">
        <v>84</v>
      </c>
      <c r="AW509" s="13" t="s">
        <v>36</v>
      </c>
      <c r="AX509" s="13" t="s">
        <v>75</v>
      </c>
      <c r="AY509" s="156" t="s">
        <v>133</v>
      </c>
    </row>
    <row r="510" spans="1:65" s="15" customFormat="1">
      <c r="B510" s="170"/>
      <c r="D510" s="155" t="s">
        <v>142</v>
      </c>
      <c r="E510" s="171" t="s">
        <v>3</v>
      </c>
      <c r="F510" s="172" t="s">
        <v>163</v>
      </c>
      <c r="H510" s="173">
        <v>7.2290000000000001</v>
      </c>
      <c r="I510" s="174"/>
      <c r="L510" s="170"/>
      <c r="M510" s="175"/>
      <c r="N510" s="176"/>
      <c r="O510" s="176"/>
      <c r="P510" s="176"/>
      <c r="Q510" s="176"/>
      <c r="R510" s="176"/>
      <c r="S510" s="176"/>
      <c r="T510" s="177"/>
      <c r="AT510" s="171" t="s">
        <v>142</v>
      </c>
      <c r="AU510" s="171" t="s">
        <v>84</v>
      </c>
      <c r="AV510" s="15" t="s">
        <v>140</v>
      </c>
      <c r="AW510" s="15" t="s">
        <v>36</v>
      </c>
      <c r="AX510" s="15" t="s">
        <v>37</v>
      </c>
      <c r="AY510" s="171" t="s">
        <v>133</v>
      </c>
    </row>
    <row r="511" spans="1:65" s="2" customFormat="1" ht="24.2" customHeight="1">
      <c r="A511" s="35"/>
      <c r="B511" s="140"/>
      <c r="C511" s="141" t="s">
        <v>552</v>
      </c>
      <c r="D511" s="141" t="s">
        <v>136</v>
      </c>
      <c r="E511" s="142" t="s">
        <v>1233</v>
      </c>
      <c r="F511" s="143" t="s">
        <v>1234</v>
      </c>
      <c r="G511" s="144" t="s">
        <v>333</v>
      </c>
      <c r="H511" s="145">
        <v>30.12</v>
      </c>
      <c r="I511" s="146"/>
      <c r="J511" s="147">
        <f>ROUND(I511*H511,2)</f>
        <v>0</v>
      </c>
      <c r="K511" s="143" t="s">
        <v>288</v>
      </c>
      <c r="L511" s="36"/>
      <c r="M511" s="148" t="s">
        <v>3</v>
      </c>
      <c r="N511" s="149" t="s">
        <v>46</v>
      </c>
      <c r="O511" s="56"/>
      <c r="P511" s="150">
        <f>O511*H511</f>
        <v>0</v>
      </c>
      <c r="Q511" s="150">
        <v>0</v>
      </c>
      <c r="R511" s="150">
        <f>Q511*H511</f>
        <v>0</v>
      </c>
      <c r="S511" s="150">
        <v>0</v>
      </c>
      <c r="T511" s="15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52" t="s">
        <v>140</v>
      </c>
      <c r="AT511" s="152" t="s">
        <v>136</v>
      </c>
      <c r="AU511" s="152" t="s">
        <v>84</v>
      </c>
      <c r="AY511" s="20" t="s">
        <v>133</v>
      </c>
      <c r="BE511" s="153">
        <f>IF(N511="základní",J511,0)</f>
        <v>0</v>
      </c>
      <c r="BF511" s="153">
        <f>IF(N511="snížená",J511,0)</f>
        <v>0</v>
      </c>
      <c r="BG511" s="153">
        <f>IF(N511="zákl. přenesená",J511,0)</f>
        <v>0</v>
      </c>
      <c r="BH511" s="153">
        <f>IF(N511="sníž. přenesená",J511,0)</f>
        <v>0</v>
      </c>
      <c r="BI511" s="153">
        <f>IF(N511="nulová",J511,0)</f>
        <v>0</v>
      </c>
      <c r="BJ511" s="20" t="s">
        <v>37</v>
      </c>
      <c r="BK511" s="153">
        <f>ROUND(I511*H511,2)</f>
        <v>0</v>
      </c>
      <c r="BL511" s="20" t="s">
        <v>140</v>
      </c>
      <c r="BM511" s="152" t="s">
        <v>1235</v>
      </c>
    </row>
    <row r="512" spans="1:65" s="2" customFormat="1">
      <c r="A512" s="35"/>
      <c r="B512" s="36"/>
      <c r="C512" s="35"/>
      <c r="D512" s="181" t="s">
        <v>290</v>
      </c>
      <c r="E512" s="35"/>
      <c r="F512" s="182" t="s">
        <v>1236</v>
      </c>
      <c r="G512" s="35"/>
      <c r="H512" s="35"/>
      <c r="I512" s="183"/>
      <c r="J512" s="35"/>
      <c r="K512" s="35"/>
      <c r="L512" s="36"/>
      <c r="M512" s="184"/>
      <c r="N512" s="185"/>
      <c r="O512" s="56"/>
      <c r="P512" s="56"/>
      <c r="Q512" s="56"/>
      <c r="R512" s="56"/>
      <c r="S512" s="56"/>
      <c r="T512" s="57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20" t="s">
        <v>290</v>
      </c>
      <c r="AU512" s="20" t="s">
        <v>84</v>
      </c>
    </row>
    <row r="513" spans="1:65" s="13" customFormat="1">
      <c r="B513" s="154"/>
      <c r="D513" s="155" t="s">
        <v>142</v>
      </c>
      <c r="E513" s="156" t="s">
        <v>3</v>
      </c>
      <c r="F513" s="157" t="s">
        <v>1228</v>
      </c>
      <c r="H513" s="158">
        <v>30.12</v>
      </c>
      <c r="I513" s="159"/>
      <c r="L513" s="154"/>
      <c r="M513" s="160"/>
      <c r="N513" s="161"/>
      <c r="O513" s="161"/>
      <c r="P513" s="161"/>
      <c r="Q513" s="161"/>
      <c r="R513" s="161"/>
      <c r="S513" s="161"/>
      <c r="T513" s="162"/>
      <c r="AT513" s="156" t="s">
        <v>142</v>
      </c>
      <c r="AU513" s="156" t="s">
        <v>84</v>
      </c>
      <c r="AV513" s="13" t="s">
        <v>84</v>
      </c>
      <c r="AW513" s="13" t="s">
        <v>36</v>
      </c>
      <c r="AX513" s="13" t="s">
        <v>37</v>
      </c>
      <c r="AY513" s="156" t="s">
        <v>133</v>
      </c>
    </row>
    <row r="514" spans="1:65" s="2" customFormat="1" ht="16.5" customHeight="1">
      <c r="A514" s="35"/>
      <c r="B514" s="140"/>
      <c r="C514" s="186" t="s">
        <v>558</v>
      </c>
      <c r="D514" s="186" t="s">
        <v>292</v>
      </c>
      <c r="E514" s="187" t="s">
        <v>1237</v>
      </c>
      <c r="F514" s="188" t="s">
        <v>1238</v>
      </c>
      <c r="G514" s="189" t="s">
        <v>1239</v>
      </c>
      <c r="H514" s="190">
        <v>0.94899999999999995</v>
      </c>
      <c r="I514" s="191"/>
      <c r="J514" s="192">
        <f>ROUND(I514*H514,2)</f>
        <v>0</v>
      </c>
      <c r="K514" s="188" t="s">
        <v>288</v>
      </c>
      <c r="L514" s="193"/>
      <c r="M514" s="194" t="s">
        <v>3</v>
      </c>
      <c r="N514" s="195" t="s">
        <v>46</v>
      </c>
      <c r="O514" s="56"/>
      <c r="P514" s="150">
        <f>O514*H514</f>
        <v>0</v>
      </c>
      <c r="Q514" s="150">
        <v>1E-3</v>
      </c>
      <c r="R514" s="150">
        <f>Q514*H514</f>
        <v>9.4899999999999997E-4</v>
      </c>
      <c r="S514" s="150">
        <v>0</v>
      </c>
      <c r="T514" s="15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52" t="s">
        <v>172</v>
      </c>
      <c r="AT514" s="152" t="s">
        <v>292</v>
      </c>
      <c r="AU514" s="152" t="s">
        <v>84</v>
      </c>
      <c r="AY514" s="20" t="s">
        <v>133</v>
      </c>
      <c r="BE514" s="153">
        <f>IF(N514="základní",J514,0)</f>
        <v>0</v>
      </c>
      <c r="BF514" s="153">
        <f>IF(N514="snížená",J514,0)</f>
        <v>0</v>
      </c>
      <c r="BG514" s="153">
        <f>IF(N514="zákl. přenesená",J514,0)</f>
        <v>0</v>
      </c>
      <c r="BH514" s="153">
        <f>IF(N514="sníž. přenesená",J514,0)</f>
        <v>0</v>
      </c>
      <c r="BI514" s="153">
        <f>IF(N514="nulová",J514,0)</f>
        <v>0</v>
      </c>
      <c r="BJ514" s="20" t="s">
        <v>37</v>
      </c>
      <c r="BK514" s="153">
        <f>ROUND(I514*H514,2)</f>
        <v>0</v>
      </c>
      <c r="BL514" s="20" t="s">
        <v>140</v>
      </c>
      <c r="BM514" s="152" t="s">
        <v>1240</v>
      </c>
    </row>
    <row r="515" spans="1:65" s="13" customFormat="1">
      <c r="B515" s="154"/>
      <c r="D515" s="155" t="s">
        <v>142</v>
      </c>
      <c r="E515" s="156" t="s">
        <v>3</v>
      </c>
      <c r="F515" s="157" t="s">
        <v>1241</v>
      </c>
      <c r="H515" s="158">
        <v>0.94899999999999995</v>
      </c>
      <c r="I515" s="159"/>
      <c r="L515" s="154"/>
      <c r="M515" s="160"/>
      <c r="N515" s="161"/>
      <c r="O515" s="161"/>
      <c r="P515" s="161"/>
      <c r="Q515" s="161"/>
      <c r="R515" s="161"/>
      <c r="S515" s="161"/>
      <c r="T515" s="162"/>
      <c r="AT515" s="156" t="s">
        <v>142</v>
      </c>
      <c r="AU515" s="156" t="s">
        <v>84</v>
      </c>
      <c r="AV515" s="13" t="s">
        <v>84</v>
      </c>
      <c r="AW515" s="13" t="s">
        <v>36</v>
      </c>
      <c r="AX515" s="13" t="s">
        <v>75</v>
      </c>
      <c r="AY515" s="156" t="s">
        <v>133</v>
      </c>
    </row>
    <row r="516" spans="1:65" s="15" customFormat="1">
      <c r="B516" s="170"/>
      <c r="D516" s="155" t="s">
        <v>142</v>
      </c>
      <c r="E516" s="171" t="s">
        <v>3</v>
      </c>
      <c r="F516" s="172" t="s">
        <v>163</v>
      </c>
      <c r="H516" s="173">
        <v>0.94899999999999995</v>
      </c>
      <c r="I516" s="174"/>
      <c r="L516" s="170"/>
      <c r="M516" s="175"/>
      <c r="N516" s="176"/>
      <c r="O516" s="176"/>
      <c r="P516" s="176"/>
      <c r="Q516" s="176"/>
      <c r="R516" s="176"/>
      <c r="S516" s="176"/>
      <c r="T516" s="177"/>
      <c r="AT516" s="171" t="s">
        <v>142</v>
      </c>
      <c r="AU516" s="171" t="s">
        <v>84</v>
      </c>
      <c r="AV516" s="15" t="s">
        <v>140</v>
      </c>
      <c r="AW516" s="15" t="s">
        <v>36</v>
      </c>
      <c r="AX516" s="15" t="s">
        <v>37</v>
      </c>
      <c r="AY516" s="171" t="s">
        <v>133</v>
      </c>
    </row>
    <row r="517" spans="1:65" s="12" customFormat="1" ht="22.9" customHeight="1">
      <c r="B517" s="127"/>
      <c r="D517" s="128" t="s">
        <v>74</v>
      </c>
      <c r="E517" s="138" t="s">
        <v>146</v>
      </c>
      <c r="F517" s="138" t="s">
        <v>519</v>
      </c>
      <c r="I517" s="130"/>
      <c r="J517" s="139">
        <f>BK517</f>
        <v>0</v>
      </c>
      <c r="L517" s="127"/>
      <c r="M517" s="132"/>
      <c r="N517" s="133"/>
      <c r="O517" s="133"/>
      <c r="P517" s="134">
        <f>SUM(P518:P540)</f>
        <v>0</v>
      </c>
      <c r="Q517" s="133"/>
      <c r="R517" s="134">
        <f>SUM(R518:R540)</f>
        <v>0</v>
      </c>
      <c r="S517" s="133"/>
      <c r="T517" s="135">
        <f>SUM(T518:T540)</f>
        <v>0</v>
      </c>
      <c r="AR517" s="128" t="s">
        <v>37</v>
      </c>
      <c r="AT517" s="136" t="s">
        <v>74</v>
      </c>
      <c r="AU517" s="136" t="s">
        <v>37</v>
      </c>
      <c r="AY517" s="128" t="s">
        <v>133</v>
      </c>
      <c r="BK517" s="137">
        <f>SUM(BK518:BK540)</f>
        <v>0</v>
      </c>
    </row>
    <row r="518" spans="1:65" s="2" customFormat="1" ht="21.75" customHeight="1">
      <c r="A518" s="35"/>
      <c r="B518" s="140"/>
      <c r="C518" s="141" t="s">
        <v>563</v>
      </c>
      <c r="D518" s="141" t="s">
        <v>136</v>
      </c>
      <c r="E518" s="142" t="s">
        <v>520</v>
      </c>
      <c r="F518" s="143" t="s">
        <v>521</v>
      </c>
      <c r="G518" s="144" t="s">
        <v>295</v>
      </c>
      <c r="H518" s="145">
        <v>58.820999999999998</v>
      </c>
      <c r="I518" s="146"/>
      <c r="J518" s="147">
        <f>ROUND(I518*H518,2)</f>
        <v>0</v>
      </c>
      <c r="K518" s="143" t="s">
        <v>288</v>
      </c>
      <c r="L518" s="36"/>
      <c r="M518" s="148" t="s">
        <v>3</v>
      </c>
      <c r="N518" s="149" t="s">
        <v>46</v>
      </c>
      <c r="O518" s="56"/>
      <c r="P518" s="150">
        <f>O518*H518</f>
        <v>0</v>
      </c>
      <c r="Q518" s="150">
        <v>0</v>
      </c>
      <c r="R518" s="150">
        <f>Q518*H518</f>
        <v>0</v>
      </c>
      <c r="S518" s="150">
        <v>0</v>
      </c>
      <c r="T518" s="15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52" t="s">
        <v>140</v>
      </c>
      <c r="AT518" s="152" t="s">
        <v>136</v>
      </c>
      <c r="AU518" s="152" t="s">
        <v>84</v>
      </c>
      <c r="AY518" s="20" t="s">
        <v>133</v>
      </c>
      <c r="BE518" s="153">
        <f>IF(N518="základní",J518,0)</f>
        <v>0</v>
      </c>
      <c r="BF518" s="153">
        <f>IF(N518="snížená",J518,0)</f>
        <v>0</v>
      </c>
      <c r="BG518" s="153">
        <f>IF(N518="zákl. přenesená",J518,0)</f>
        <v>0</v>
      </c>
      <c r="BH518" s="153">
        <f>IF(N518="sníž. přenesená",J518,0)</f>
        <v>0</v>
      </c>
      <c r="BI518" s="153">
        <f>IF(N518="nulová",J518,0)</f>
        <v>0</v>
      </c>
      <c r="BJ518" s="20" t="s">
        <v>37</v>
      </c>
      <c r="BK518" s="153">
        <f>ROUND(I518*H518,2)</f>
        <v>0</v>
      </c>
      <c r="BL518" s="20" t="s">
        <v>140</v>
      </c>
      <c r="BM518" s="152" t="s">
        <v>1242</v>
      </c>
    </row>
    <row r="519" spans="1:65" s="2" customFormat="1">
      <c r="A519" s="35"/>
      <c r="B519" s="36"/>
      <c r="C519" s="35"/>
      <c r="D519" s="181" t="s">
        <v>290</v>
      </c>
      <c r="E519" s="35"/>
      <c r="F519" s="182" t="s">
        <v>523</v>
      </c>
      <c r="G519" s="35"/>
      <c r="H519" s="35"/>
      <c r="I519" s="183"/>
      <c r="J519" s="35"/>
      <c r="K519" s="35"/>
      <c r="L519" s="36"/>
      <c r="M519" s="184"/>
      <c r="N519" s="185"/>
      <c r="O519" s="56"/>
      <c r="P519" s="56"/>
      <c r="Q519" s="56"/>
      <c r="R519" s="56"/>
      <c r="S519" s="56"/>
      <c r="T519" s="57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20" t="s">
        <v>290</v>
      </c>
      <c r="AU519" s="20" t="s">
        <v>84</v>
      </c>
    </row>
    <row r="520" spans="1:65" s="14" customFormat="1">
      <c r="B520" s="163"/>
      <c r="D520" s="155" t="s">
        <v>142</v>
      </c>
      <c r="E520" s="164" t="s">
        <v>3</v>
      </c>
      <c r="F520" s="165" t="s">
        <v>1243</v>
      </c>
      <c r="H520" s="164" t="s">
        <v>3</v>
      </c>
      <c r="I520" s="166"/>
      <c r="L520" s="163"/>
      <c r="M520" s="167"/>
      <c r="N520" s="168"/>
      <c r="O520" s="168"/>
      <c r="P520" s="168"/>
      <c r="Q520" s="168"/>
      <c r="R520" s="168"/>
      <c r="S520" s="168"/>
      <c r="T520" s="169"/>
      <c r="AT520" s="164" t="s">
        <v>142</v>
      </c>
      <c r="AU520" s="164" t="s">
        <v>84</v>
      </c>
      <c r="AV520" s="14" t="s">
        <v>37</v>
      </c>
      <c r="AW520" s="14" t="s">
        <v>36</v>
      </c>
      <c r="AX520" s="14" t="s">
        <v>75</v>
      </c>
      <c r="AY520" s="164" t="s">
        <v>133</v>
      </c>
    </row>
    <row r="521" spans="1:65" s="13" customFormat="1">
      <c r="B521" s="154"/>
      <c r="D521" s="155" t="s">
        <v>142</v>
      </c>
      <c r="E521" s="156" t="s">
        <v>3</v>
      </c>
      <c r="F521" s="157" t="s">
        <v>1244</v>
      </c>
      <c r="H521" s="158">
        <v>4.6079999999999997</v>
      </c>
      <c r="I521" s="159"/>
      <c r="L521" s="154"/>
      <c r="M521" s="160"/>
      <c r="N521" s="161"/>
      <c r="O521" s="161"/>
      <c r="P521" s="161"/>
      <c r="Q521" s="161"/>
      <c r="R521" s="161"/>
      <c r="S521" s="161"/>
      <c r="T521" s="162"/>
      <c r="AT521" s="156" t="s">
        <v>142</v>
      </c>
      <c r="AU521" s="156" t="s">
        <v>84</v>
      </c>
      <c r="AV521" s="13" t="s">
        <v>84</v>
      </c>
      <c r="AW521" s="13" t="s">
        <v>36</v>
      </c>
      <c r="AX521" s="13" t="s">
        <v>75</v>
      </c>
      <c r="AY521" s="156" t="s">
        <v>133</v>
      </c>
    </row>
    <row r="522" spans="1:65" s="13" customFormat="1">
      <c r="B522" s="154"/>
      <c r="D522" s="155" t="s">
        <v>142</v>
      </c>
      <c r="E522" s="156" t="s">
        <v>3</v>
      </c>
      <c r="F522" s="157" t="s">
        <v>1245</v>
      </c>
      <c r="H522" s="158">
        <v>-0.35299999999999998</v>
      </c>
      <c r="I522" s="159"/>
      <c r="L522" s="154"/>
      <c r="M522" s="160"/>
      <c r="N522" s="161"/>
      <c r="O522" s="161"/>
      <c r="P522" s="161"/>
      <c r="Q522" s="161"/>
      <c r="R522" s="161"/>
      <c r="S522" s="161"/>
      <c r="T522" s="162"/>
      <c r="AT522" s="156" t="s">
        <v>142</v>
      </c>
      <c r="AU522" s="156" t="s">
        <v>84</v>
      </c>
      <c r="AV522" s="13" t="s">
        <v>84</v>
      </c>
      <c r="AW522" s="13" t="s">
        <v>36</v>
      </c>
      <c r="AX522" s="13" t="s">
        <v>75</v>
      </c>
      <c r="AY522" s="156" t="s">
        <v>133</v>
      </c>
    </row>
    <row r="523" spans="1:65" s="13" customFormat="1">
      <c r="B523" s="154"/>
      <c r="D523" s="155" t="s">
        <v>142</v>
      </c>
      <c r="E523" s="156" t="s">
        <v>3</v>
      </c>
      <c r="F523" s="157" t="s">
        <v>1246</v>
      </c>
      <c r="H523" s="158">
        <v>1.655</v>
      </c>
      <c r="I523" s="159"/>
      <c r="L523" s="154"/>
      <c r="M523" s="160"/>
      <c r="N523" s="161"/>
      <c r="O523" s="161"/>
      <c r="P523" s="161"/>
      <c r="Q523" s="161"/>
      <c r="R523" s="161"/>
      <c r="S523" s="161"/>
      <c r="T523" s="162"/>
      <c r="AT523" s="156" t="s">
        <v>142</v>
      </c>
      <c r="AU523" s="156" t="s">
        <v>84</v>
      </c>
      <c r="AV523" s="13" t="s">
        <v>84</v>
      </c>
      <c r="AW523" s="13" t="s">
        <v>36</v>
      </c>
      <c r="AX523" s="13" t="s">
        <v>75</v>
      </c>
      <c r="AY523" s="156" t="s">
        <v>133</v>
      </c>
    </row>
    <row r="524" spans="1:65" s="13" customFormat="1">
      <c r="B524" s="154"/>
      <c r="D524" s="155" t="s">
        <v>142</v>
      </c>
      <c r="E524" s="156" t="s">
        <v>3</v>
      </c>
      <c r="F524" s="157" t="s">
        <v>1247</v>
      </c>
      <c r="H524" s="158">
        <v>13.273999999999999</v>
      </c>
      <c r="I524" s="159"/>
      <c r="L524" s="154"/>
      <c r="M524" s="160"/>
      <c r="N524" s="161"/>
      <c r="O524" s="161"/>
      <c r="P524" s="161"/>
      <c r="Q524" s="161"/>
      <c r="R524" s="161"/>
      <c r="S524" s="161"/>
      <c r="T524" s="162"/>
      <c r="AT524" s="156" t="s">
        <v>142</v>
      </c>
      <c r="AU524" s="156" t="s">
        <v>84</v>
      </c>
      <c r="AV524" s="13" t="s">
        <v>84</v>
      </c>
      <c r="AW524" s="13" t="s">
        <v>36</v>
      </c>
      <c r="AX524" s="13" t="s">
        <v>75</v>
      </c>
      <c r="AY524" s="156" t="s">
        <v>133</v>
      </c>
    </row>
    <row r="525" spans="1:65" s="13" customFormat="1">
      <c r="B525" s="154"/>
      <c r="D525" s="155" t="s">
        <v>142</v>
      </c>
      <c r="E525" s="156" t="s">
        <v>3</v>
      </c>
      <c r="F525" s="157" t="s">
        <v>1248</v>
      </c>
      <c r="H525" s="158">
        <v>5.4470000000000001</v>
      </c>
      <c r="I525" s="159"/>
      <c r="L525" s="154"/>
      <c r="M525" s="160"/>
      <c r="N525" s="161"/>
      <c r="O525" s="161"/>
      <c r="P525" s="161"/>
      <c r="Q525" s="161"/>
      <c r="R525" s="161"/>
      <c r="S525" s="161"/>
      <c r="T525" s="162"/>
      <c r="AT525" s="156" t="s">
        <v>142</v>
      </c>
      <c r="AU525" s="156" t="s">
        <v>84</v>
      </c>
      <c r="AV525" s="13" t="s">
        <v>84</v>
      </c>
      <c r="AW525" s="13" t="s">
        <v>36</v>
      </c>
      <c r="AX525" s="13" t="s">
        <v>75</v>
      </c>
      <c r="AY525" s="156" t="s">
        <v>133</v>
      </c>
    </row>
    <row r="526" spans="1:65" s="13" customFormat="1">
      <c r="B526" s="154"/>
      <c r="D526" s="155" t="s">
        <v>142</v>
      </c>
      <c r="E526" s="156" t="s">
        <v>3</v>
      </c>
      <c r="F526" s="157" t="s">
        <v>1249</v>
      </c>
      <c r="H526" s="158">
        <v>34.19</v>
      </c>
      <c r="I526" s="159"/>
      <c r="L526" s="154"/>
      <c r="M526" s="160"/>
      <c r="N526" s="161"/>
      <c r="O526" s="161"/>
      <c r="P526" s="161"/>
      <c r="Q526" s="161"/>
      <c r="R526" s="161"/>
      <c r="S526" s="161"/>
      <c r="T526" s="162"/>
      <c r="AT526" s="156" t="s">
        <v>142</v>
      </c>
      <c r="AU526" s="156" t="s">
        <v>84</v>
      </c>
      <c r="AV526" s="13" t="s">
        <v>84</v>
      </c>
      <c r="AW526" s="13" t="s">
        <v>36</v>
      </c>
      <c r="AX526" s="13" t="s">
        <v>75</v>
      </c>
      <c r="AY526" s="156" t="s">
        <v>133</v>
      </c>
    </row>
    <row r="527" spans="1:65" s="15" customFormat="1">
      <c r="B527" s="170"/>
      <c r="D527" s="155" t="s">
        <v>142</v>
      </c>
      <c r="E527" s="171" t="s">
        <v>3</v>
      </c>
      <c r="F527" s="172" t="s">
        <v>163</v>
      </c>
      <c r="H527" s="173">
        <v>58.820999999999998</v>
      </c>
      <c r="I527" s="174"/>
      <c r="L527" s="170"/>
      <c r="M527" s="175"/>
      <c r="N527" s="176"/>
      <c r="O527" s="176"/>
      <c r="P527" s="176"/>
      <c r="Q527" s="176"/>
      <c r="R527" s="176"/>
      <c r="S527" s="176"/>
      <c r="T527" s="177"/>
      <c r="AT527" s="171" t="s">
        <v>142</v>
      </c>
      <c r="AU527" s="171" t="s">
        <v>84</v>
      </c>
      <c r="AV527" s="15" t="s">
        <v>140</v>
      </c>
      <c r="AW527" s="15" t="s">
        <v>36</v>
      </c>
      <c r="AX527" s="15" t="s">
        <v>37</v>
      </c>
      <c r="AY527" s="171" t="s">
        <v>133</v>
      </c>
    </row>
    <row r="528" spans="1:65" s="2" customFormat="1" ht="24.2" customHeight="1">
      <c r="A528" s="35"/>
      <c r="B528" s="140"/>
      <c r="C528" s="141" t="s">
        <v>572</v>
      </c>
      <c r="D528" s="141" t="s">
        <v>136</v>
      </c>
      <c r="E528" s="142" t="s">
        <v>539</v>
      </c>
      <c r="F528" s="143" t="s">
        <v>540</v>
      </c>
      <c r="G528" s="144" t="s">
        <v>342</v>
      </c>
      <c r="H528" s="145">
        <v>129.40600000000001</v>
      </c>
      <c r="I528" s="146"/>
      <c r="J528" s="147">
        <f>ROUND(I528*H528,2)</f>
        <v>0</v>
      </c>
      <c r="K528" s="143" t="s">
        <v>288</v>
      </c>
      <c r="L528" s="36"/>
      <c r="M528" s="148" t="s">
        <v>3</v>
      </c>
      <c r="N528" s="149" t="s">
        <v>46</v>
      </c>
      <c r="O528" s="56"/>
      <c r="P528" s="150">
        <f>O528*H528</f>
        <v>0</v>
      </c>
      <c r="Q528" s="150">
        <v>0</v>
      </c>
      <c r="R528" s="150">
        <f>Q528*H528</f>
        <v>0</v>
      </c>
      <c r="S528" s="150">
        <v>0</v>
      </c>
      <c r="T528" s="15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52" t="s">
        <v>140</v>
      </c>
      <c r="AT528" s="152" t="s">
        <v>136</v>
      </c>
      <c r="AU528" s="152" t="s">
        <v>84</v>
      </c>
      <c r="AY528" s="20" t="s">
        <v>133</v>
      </c>
      <c r="BE528" s="153">
        <f>IF(N528="základní",J528,0)</f>
        <v>0</v>
      </c>
      <c r="BF528" s="153">
        <f>IF(N528="snížená",J528,0)</f>
        <v>0</v>
      </c>
      <c r="BG528" s="153">
        <f>IF(N528="zákl. přenesená",J528,0)</f>
        <v>0</v>
      </c>
      <c r="BH528" s="153">
        <f>IF(N528="sníž. přenesená",J528,0)</f>
        <v>0</v>
      </c>
      <c r="BI528" s="153">
        <f>IF(N528="nulová",J528,0)</f>
        <v>0</v>
      </c>
      <c r="BJ528" s="20" t="s">
        <v>37</v>
      </c>
      <c r="BK528" s="153">
        <f>ROUND(I528*H528,2)</f>
        <v>0</v>
      </c>
      <c r="BL528" s="20" t="s">
        <v>140</v>
      </c>
      <c r="BM528" s="152" t="s">
        <v>1250</v>
      </c>
    </row>
    <row r="529" spans="1:65" s="2" customFormat="1">
      <c r="A529" s="35"/>
      <c r="B529" s="36"/>
      <c r="C529" s="35"/>
      <c r="D529" s="181" t="s">
        <v>290</v>
      </c>
      <c r="E529" s="35"/>
      <c r="F529" s="182" t="s">
        <v>542</v>
      </c>
      <c r="G529" s="35"/>
      <c r="H529" s="35"/>
      <c r="I529" s="183"/>
      <c r="J529" s="35"/>
      <c r="K529" s="35"/>
      <c r="L529" s="36"/>
      <c r="M529" s="184"/>
      <c r="N529" s="185"/>
      <c r="O529" s="56"/>
      <c r="P529" s="56"/>
      <c r="Q529" s="56"/>
      <c r="R529" s="56"/>
      <c r="S529" s="56"/>
      <c r="T529" s="57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20" t="s">
        <v>290</v>
      </c>
      <c r="AU529" s="20" t="s">
        <v>84</v>
      </c>
    </row>
    <row r="530" spans="1:65" s="13" customFormat="1">
      <c r="B530" s="154"/>
      <c r="D530" s="155" t="s">
        <v>142</v>
      </c>
      <c r="E530" s="156" t="s">
        <v>3</v>
      </c>
      <c r="F530" s="157" t="s">
        <v>1251</v>
      </c>
      <c r="H530" s="158">
        <v>129.40600000000001</v>
      </c>
      <c r="I530" s="159"/>
      <c r="L530" s="154"/>
      <c r="M530" s="160"/>
      <c r="N530" s="161"/>
      <c r="O530" s="161"/>
      <c r="P530" s="161"/>
      <c r="Q530" s="161"/>
      <c r="R530" s="161"/>
      <c r="S530" s="161"/>
      <c r="T530" s="162"/>
      <c r="AT530" s="156" t="s">
        <v>142</v>
      </c>
      <c r="AU530" s="156" t="s">
        <v>84</v>
      </c>
      <c r="AV530" s="13" t="s">
        <v>84</v>
      </c>
      <c r="AW530" s="13" t="s">
        <v>36</v>
      </c>
      <c r="AX530" s="13" t="s">
        <v>75</v>
      </c>
      <c r="AY530" s="156" t="s">
        <v>133</v>
      </c>
    </row>
    <row r="531" spans="1:65" s="15" customFormat="1">
      <c r="B531" s="170"/>
      <c r="D531" s="155" t="s">
        <v>142</v>
      </c>
      <c r="E531" s="171" t="s">
        <v>3</v>
      </c>
      <c r="F531" s="172" t="s">
        <v>163</v>
      </c>
      <c r="H531" s="173">
        <v>129.40600000000001</v>
      </c>
      <c r="I531" s="174"/>
      <c r="L531" s="170"/>
      <c r="M531" s="175"/>
      <c r="N531" s="176"/>
      <c r="O531" s="176"/>
      <c r="P531" s="176"/>
      <c r="Q531" s="176"/>
      <c r="R531" s="176"/>
      <c r="S531" s="176"/>
      <c r="T531" s="177"/>
      <c r="AT531" s="171" t="s">
        <v>142</v>
      </c>
      <c r="AU531" s="171" t="s">
        <v>84</v>
      </c>
      <c r="AV531" s="15" t="s">
        <v>140</v>
      </c>
      <c r="AW531" s="15" t="s">
        <v>36</v>
      </c>
      <c r="AX531" s="15" t="s">
        <v>37</v>
      </c>
      <c r="AY531" s="171" t="s">
        <v>133</v>
      </c>
    </row>
    <row r="532" spans="1:65" s="2" customFormat="1" ht="21.75" customHeight="1">
      <c r="A532" s="35"/>
      <c r="B532" s="140"/>
      <c r="C532" s="141" t="s">
        <v>578</v>
      </c>
      <c r="D532" s="141" t="s">
        <v>136</v>
      </c>
      <c r="E532" s="142" t="s">
        <v>547</v>
      </c>
      <c r="F532" s="143" t="s">
        <v>548</v>
      </c>
      <c r="G532" s="144" t="s">
        <v>342</v>
      </c>
      <c r="H532" s="145">
        <v>129.40600000000001</v>
      </c>
      <c r="I532" s="146"/>
      <c r="J532" s="147">
        <f>ROUND(I532*H532,2)</f>
        <v>0</v>
      </c>
      <c r="K532" s="143" t="s">
        <v>288</v>
      </c>
      <c r="L532" s="36"/>
      <c r="M532" s="148" t="s">
        <v>3</v>
      </c>
      <c r="N532" s="149" t="s">
        <v>46</v>
      </c>
      <c r="O532" s="56"/>
      <c r="P532" s="150">
        <f>O532*H532</f>
        <v>0</v>
      </c>
      <c r="Q532" s="150">
        <v>0</v>
      </c>
      <c r="R532" s="150">
        <f>Q532*H532</f>
        <v>0</v>
      </c>
      <c r="S532" s="150">
        <v>0</v>
      </c>
      <c r="T532" s="15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52" t="s">
        <v>140</v>
      </c>
      <c r="AT532" s="152" t="s">
        <v>136</v>
      </c>
      <c r="AU532" s="152" t="s">
        <v>84</v>
      </c>
      <c r="AY532" s="20" t="s">
        <v>133</v>
      </c>
      <c r="BE532" s="153">
        <f>IF(N532="základní",J532,0)</f>
        <v>0</v>
      </c>
      <c r="BF532" s="153">
        <f>IF(N532="snížená",J532,0)</f>
        <v>0</v>
      </c>
      <c r="BG532" s="153">
        <f>IF(N532="zákl. přenesená",J532,0)</f>
        <v>0</v>
      </c>
      <c r="BH532" s="153">
        <f>IF(N532="sníž. přenesená",J532,0)</f>
        <v>0</v>
      </c>
      <c r="BI532" s="153">
        <f>IF(N532="nulová",J532,0)</f>
        <v>0</v>
      </c>
      <c r="BJ532" s="20" t="s">
        <v>37</v>
      </c>
      <c r="BK532" s="153">
        <f>ROUND(I532*H532,2)</f>
        <v>0</v>
      </c>
      <c r="BL532" s="20" t="s">
        <v>140</v>
      </c>
      <c r="BM532" s="152" t="s">
        <v>1252</v>
      </c>
    </row>
    <row r="533" spans="1:65" s="2" customFormat="1">
      <c r="A533" s="35"/>
      <c r="B533" s="36"/>
      <c r="C533" s="35"/>
      <c r="D533" s="181" t="s">
        <v>290</v>
      </c>
      <c r="E533" s="35"/>
      <c r="F533" s="182" t="s">
        <v>550</v>
      </c>
      <c r="G533" s="35"/>
      <c r="H533" s="35"/>
      <c r="I533" s="183"/>
      <c r="J533" s="35"/>
      <c r="K533" s="35"/>
      <c r="L533" s="36"/>
      <c r="M533" s="184"/>
      <c r="N533" s="185"/>
      <c r="O533" s="56"/>
      <c r="P533" s="56"/>
      <c r="Q533" s="56"/>
      <c r="R533" s="56"/>
      <c r="S533" s="56"/>
      <c r="T533" s="57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20" t="s">
        <v>290</v>
      </c>
      <c r="AU533" s="20" t="s">
        <v>84</v>
      </c>
    </row>
    <row r="534" spans="1:65" s="13" customFormat="1">
      <c r="B534" s="154"/>
      <c r="D534" s="155" t="s">
        <v>142</v>
      </c>
      <c r="E534" s="156" t="s">
        <v>3</v>
      </c>
      <c r="F534" s="157" t="s">
        <v>1253</v>
      </c>
      <c r="H534" s="158">
        <v>129.40600000000001</v>
      </c>
      <c r="I534" s="159"/>
      <c r="L534" s="154"/>
      <c r="M534" s="160"/>
      <c r="N534" s="161"/>
      <c r="O534" s="161"/>
      <c r="P534" s="161"/>
      <c r="Q534" s="161"/>
      <c r="R534" s="161"/>
      <c r="S534" s="161"/>
      <c r="T534" s="162"/>
      <c r="AT534" s="156" t="s">
        <v>142</v>
      </c>
      <c r="AU534" s="156" t="s">
        <v>84</v>
      </c>
      <c r="AV534" s="13" t="s">
        <v>84</v>
      </c>
      <c r="AW534" s="13" t="s">
        <v>36</v>
      </c>
      <c r="AX534" s="13" t="s">
        <v>37</v>
      </c>
      <c r="AY534" s="156" t="s">
        <v>133</v>
      </c>
    </row>
    <row r="535" spans="1:65" s="2" customFormat="1" ht="24.2" customHeight="1">
      <c r="A535" s="35"/>
      <c r="B535" s="140"/>
      <c r="C535" s="141" t="s">
        <v>580</v>
      </c>
      <c r="D535" s="141" t="s">
        <v>136</v>
      </c>
      <c r="E535" s="142" t="s">
        <v>553</v>
      </c>
      <c r="F535" s="143" t="s">
        <v>554</v>
      </c>
      <c r="G535" s="144" t="s">
        <v>342</v>
      </c>
      <c r="H535" s="145">
        <v>905.84199999999998</v>
      </c>
      <c r="I535" s="146"/>
      <c r="J535" s="147">
        <f>ROUND(I535*H535,2)</f>
        <v>0</v>
      </c>
      <c r="K535" s="143" t="s">
        <v>288</v>
      </c>
      <c r="L535" s="36"/>
      <c r="M535" s="148" t="s">
        <v>3</v>
      </c>
      <c r="N535" s="149" t="s">
        <v>46</v>
      </c>
      <c r="O535" s="56"/>
      <c r="P535" s="150">
        <f>O535*H535</f>
        <v>0</v>
      </c>
      <c r="Q535" s="150">
        <v>0</v>
      </c>
      <c r="R535" s="150">
        <f>Q535*H535</f>
        <v>0</v>
      </c>
      <c r="S535" s="150">
        <v>0</v>
      </c>
      <c r="T535" s="151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52" t="s">
        <v>140</v>
      </c>
      <c r="AT535" s="152" t="s">
        <v>136</v>
      </c>
      <c r="AU535" s="152" t="s">
        <v>84</v>
      </c>
      <c r="AY535" s="20" t="s">
        <v>133</v>
      </c>
      <c r="BE535" s="153">
        <f>IF(N535="základní",J535,0)</f>
        <v>0</v>
      </c>
      <c r="BF535" s="153">
        <f>IF(N535="snížená",J535,0)</f>
        <v>0</v>
      </c>
      <c r="BG535" s="153">
        <f>IF(N535="zákl. přenesená",J535,0)</f>
        <v>0</v>
      </c>
      <c r="BH535" s="153">
        <f>IF(N535="sníž. přenesená",J535,0)</f>
        <v>0</v>
      </c>
      <c r="BI535" s="153">
        <f>IF(N535="nulová",J535,0)</f>
        <v>0</v>
      </c>
      <c r="BJ535" s="20" t="s">
        <v>37</v>
      </c>
      <c r="BK535" s="153">
        <f>ROUND(I535*H535,2)</f>
        <v>0</v>
      </c>
      <c r="BL535" s="20" t="s">
        <v>140</v>
      </c>
      <c r="BM535" s="152" t="s">
        <v>1254</v>
      </c>
    </row>
    <row r="536" spans="1:65" s="2" customFormat="1">
      <c r="A536" s="35"/>
      <c r="B536" s="36"/>
      <c r="C536" s="35"/>
      <c r="D536" s="181" t="s">
        <v>290</v>
      </c>
      <c r="E536" s="35"/>
      <c r="F536" s="182" t="s">
        <v>556</v>
      </c>
      <c r="G536" s="35"/>
      <c r="H536" s="35"/>
      <c r="I536" s="183"/>
      <c r="J536" s="35"/>
      <c r="K536" s="35"/>
      <c r="L536" s="36"/>
      <c r="M536" s="184"/>
      <c r="N536" s="185"/>
      <c r="O536" s="56"/>
      <c r="P536" s="56"/>
      <c r="Q536" s="56"/>
      <c r="R536" s="56"/>
      <c r="S536" s="56"/>
      <c r="T536" s="57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20" t="s">
        <v>290</v>
      </c>
      <c r="AU536" s="20" t="s">
        <v>84</v>
      </c>
    </row>
    <row r="537" spans="1:65" s="13" customFormat="1">
      <c r="B537" s="154"/>
      <c r="D537" s="155" t="s">
        <v>142</v>
      </c>
      <c r="E537" s="156" t="s">
        <v>3</v>
      </c>
      <c r="F537" s="157" t="s">
        <v>1255</v>
      </c>
      <c r="H537" s="158">
        <v>905.84199999999998</v>
      </c>
      <c r="I537" s="159"/>
      <c r="L537" s="154"/>
      <c r="M537" s="160"/>
      <c r="N537" s="161"/>
      <c r="O537" s="161"/>
      <c r="P537" s="161"/>
      <c r="Q537" s="161"/>
      <c r="R537" s="161"/>
      <c r="S537" s="161"/>
      <c r="T537" s="162"/>
      <c r="AT537" s="156" t="s">
        <v>142</v>
      </c>
      <c r="AU537" s="156" t="s">
        <v>84</v>
      </c>
      <c r="AV537" s="13" t="s">
        <v>84</v>
      </c>
      <c r="AW537" s="13" t="s">
        <v>36</v>
      </c>
      <c r="AX537" s="13" t="s">
        <v>75</v>
      </c>
      <c r="AY537" s="156" t="s">
        <v>133</v>
      </c>
    </row>
    <row r="538" spans="1:65" s="15" customFormat="1">
      <c r="B538" s="170"/>
      <c r="D538" s="155" t="s">
        <v>142</v>
      </c>
      <c r="E538" s="171" t="s">
        <v>3</v>
      </c>
      <c r="F538" s="172" t="s">
        <v>163</v>
      </c>
      <c r="H538" s="173">
        <v>905.84199999999998</v>
      </c>
      <c r="I538" s="174"/>
      <c r="L538" s="170"/>
      <c r="M538" s="175"/>
      <c r="N538" s="176"/>
      <c r="O538" s="176"/>
      <c r="P538" s="176"/>
      <c r="Q538" s="176"/>
      <c r="R538" s="176"/>
      <c r="S538" s="176"/>
      <c r="T538" s="177"/>
      <c r="AT538" s="171" t="s">
        <v>142</v>
      </c>
      <c r="AU538" s="171" t="s">
        <v>84</v>
      </c>
      <c r="AV538" s="15" t="s">
        <v>140</v>
      </c>
      <c r="AW538" s="15" t="s">
        <v>36</v>
      </c>
      <c r="AX538" s="15" t="s">
        <v>37</v>
      </c>
      <c r="AY538" s="171" t="s">
        <v>133</v>
      </c>
    </row>
    <row r="539" spans="1:65" s="2" customFormat="1" ht="16.5" customHeight="1">
      <c r="A539" s="35"/>
      <c r="B539" s="140"/>
      <c r="C539" s="141" t="s">
        <v>585</v>
      </c>
      <c r="D539" s="141" t="s">
        <v>136</v>
      </c>
      <c r="E539" s="142" t="s">
        <v>1256</v>
      </c>
      <c r="F539" s="143" t="s">
        <v>929</v>
      </c>
      <c r="G539" s="144" t="s">
        <v>342</v>
      </c>
      <c r="H539" s="145">
        <v>129.40600000000001</v>
      </c>
      <c r="I539" s="146"/>
      <c r="J539" s="147">
        <f>ROUND(I539*H539,2)</f>
        <v>0</v>
      </c>
      <c r="K539" s="143" t="s">
        <v>3</v>
      </c>
      <c r="L539" s="36"/>
      <c r="M539" s="148" t="s">
        <v>3</v>
      </c>
      <c r="N539" s="149" t="s">
        <v>46</v>
      </c>
      <c r="O539" s="56"/>
      <c r="P539" s="150">
        <f>O539*H539</f>
        <v>0</v>
      </c>
      <c r="Q539" s="150">
        <v>0</v>
      </c>
      <c r="R539" s="150">
        <f>Q539*H539</f>
        <v>0</v>
      </c>
      <c r="S539" s="150">
        <v>0</v>
      </c>
      <c r="T539" s="15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52" t="s">
        <v>140</v>
      </c>
      <c r="AT539" s="152" t="s">
        <v>136</v>
      </c>
      <c r="AU539" s="152" t="s">
        <v>84</v>
      </c>
      <c r="AY539" s="20" t="s">
        <v>133</v>
      </c>
      <c r="BE539" s="153">
        <f>IF(N539="základní",J539,0)</f>
        <v>0</v>
      </c>
      <c r="BF539" s="153">
        <f>IF(N539="snížená",J539,0)</f>
        <v>0</v>
      </c>
      <c r="BG539" s="153">
        <f>IF(N539="zákl. přenesená",J539,0)</f>
        <v>0</v>
      </c>
      <c r="BH539" s="153">
        <f>IF(N539="sníž. přenesená",J539,0)</f>
        <v>0</v>
      </c>
      <c r="BI539" s="153">
        <f>IF(N539="nulová",J539,0)</f>
        <v>0</v>
      </c>
      <c r="BJ539" s="20" t="s">
        <v>37</v>
      </c>
      <c r="BK539" s="153">
        <f>ROUND(I539*H539,2)</f>
        <v>0</v>
      </c>
      <c r="BL539" s="20" t="s">
        <v>140</v>
      </c>
      <c r="BM539" s="152" t="s">
        <v>1257</v>
      </c>
    </row>
    <row r="540" spans="1:65" s="13" customFormat="1">
      <c r="B540" s="154"/>
      <c r="D540" s="155" t="s">
        <v>142</v>
      </c>
      <c r="E540" s="156" t="s">
        <v>3</v>
      </c>
      <c r="F540" s="157" t="s">
        <v>1253</v>
      </c>
      <c r="H540" s="158">
        <v>129.40600000000001</v>
      </c>
      <c r="I540" s="159"/>
      <c r="L540" s="154"/>
      <c r="M540" s="160"/>
      <c r="N540" s="161"/>
      <c r="O540" s="161"/>
      <c r="P540" s="161"/>
      <c r="Q540" s="161"/>
      <c r="R540" s="161"/>
      <c r="S540" s="161"/>
      <c r="T540" s="162"/>
      <c r="AT540" s="156" t="s">
        <v>142</v>
      </c>
      <c r="AU540" s="156" t="s">
        <v>84</v>
      </c>
      <c r="AV540" s="13" t="s">
        <v>84</v>
      </c>
      <c r="AW540" s="13" t="s">
        <v>36</v>
      </c>
      <c r="AX540" s="13" t="s">
        <v>37</v>
      </c>
      <c r="AY540" s="156" t="s">
        <v>133</v>
      </c>
    </row>
    <row r="541" spans="1:65" s="12" customFormat="1" ht="22.9" customHeight="1">
      <c r="B541" s="127"/>
      <c r="D541" s="128" t="s">
        <v>74</v>
      </c>
      <c r="E541" s="138" t="s">
        <v>140</v>
      </c>
      <c r="F541" s="138" t="s">
        <v>562</v>
      </c>
      <c r="I541" s="130"/>
      <c r="J541" s="139">
        <f>BK541</f>
        <v>0</v>
      </c>
      <c r="L541" s="127"/>
      <c r="M541" s="132"/>
      <c r="N541" s="133"/>
      <c r="O541" s="133"/>
      <c r="P541" s="134">
        <f>SUM(P542:P561)</f>
        <v>0</v>
      </c>
      <c r="Q541" s="133"/>
      <c r="R541" s="134">
        <f>SUM(R542:R561)</f>
        <v>93.623213829999997</v>
      </c>
      <c r="S541" s="133"/>
      <c r="T541" s="135">
        <f>SUM(T542:T561)</f>
        <v>0</v>
      </c>
      <c r="AR541" s="128" t="s">
        <v>37</v>
      </c>
      <c r="AT541" s="136" t="s">
        <v>74</v>
      </c>
      <c r="AU541" s="136" t="s">
        <v>37</v>
      </c>
      <c r="AY541" s="128" t="s">
        <v>133</v>
      </c>
      <c r="BK541" s="137">
        <f>SUM(BK542:BK561)</f>
        <v>0</v>
      </c>
    </row>
    <row r="542" spans="1:65" s="2" customFormat="1" ht="16.5" customHeight="1">
      <c r="A542" s="35"/>
      <c r="B542" s="140"/>
      <c r="C542" s="141" t="s">
        <v>593</v>
      </c>
      <c r="D542" s="141" t="s">
        <v>136</v>
      </c>
      <c r="E542" s="142" t="s">
        <v>564</v>
      </c>
      <c r="F542" s="143" t="s">
        <v>565</v>
      </c>
      <c r="G542" s="144" t="s">
        <v>295</v>
      </c>
      <c r="H542" s="145">
        <v>45.335999999999999</v>
      </c>
      <c r="I542" s="146"/>
      <c r="J542" s="147">
        <f>ROUND(I542*H542,2)</f>
        <v>0</v>
      </c>
      <c r="K542" s="143" t="s">
        <v>288</v>
      </c>
      <c r="L542" s="36"/>
      <c r="M542" s="148" t="s">
        <v>3</v>
      </c>
      <c r="N542" s="149" t="s">
        <v>46</v>
      </c>
      <c r="O542" s="56"/>
      <c r="P542" s="150">
        <f>O542*H542</f>
        <v>0</v>
      </c>
      <c r="Q542" s="150">
        <v>0</v>
      </c>
      <c r="R542" s="150">
        <f>Q542*H542</f>
        <v>0</v>
      </c>
      <c r="S542" s="150">
        <v>0</v>
      </c>
      <c r="T542" s="15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52" t="s">
        <v>140</v>
      </c>
      <c r="AT542" s="152" t="s">
        <v>136</v>
      </c>
      <c r="AU542" s="152" t="s">
        <v>84</v>
      </c>
      <c r="AY542" s="20" t="s">
        <v>133</v>
      </c>
      <c r="BE542" s="153">
        <f>IF(N542="základní",J542,0)</f>
        <v>0</v>
      </c>
      <c r="BF542" s="153">
        <f>IF(N542="snížená",J542,0)</f>
        <v>0</v>
      </c>
      <c r="BG542" s="153">
        <f>IF(N542="zákl. přenesená",J542,0)</f>
        <v>0</v>
      </c>
      <c r="BH542" s="153">
        <f>IF(N542="sníž. přenesená",J542,0)</f>
        <v>0</v>
      </c>
      <c r="BI542" s="153">
        <f>IF(N542="nulová",J542,0)</f>
        <v>0</v>
      </c>
      <c r="BJ542" s="20" t="s">
        <v>37</v>
      </c>
      <c r="BK542" s="153">
        <f>ROUND(I542*H542,2)</f>
        <v>0</v>
      </c>
      <c r="BL542" s="20" t="s">
        <v>140</v>
      </c>
      <c r="BM542" s="152" t="s">
        <v>1258</v>
      </c>
    </row>
    <row r="543" spans="1:65" s="2" customFormat="1">
      <c r="A543" s="35"/>
      <c r="B543" s="36"/>
      <c r="C543" s="35"/>
      <c r="D543" s="181" t="s">
        <v>290</v>
      </c>
      <c r="E543" s="35"/>
      <c r="F543" s="182" t="s">
        <v>567</v>
      </c>
      <c r="G543" s="35"/>
      <c r="H543" s="35"/>
      <c r="I543" s="183"/>
      <c r="J543" s="35"/>
      <c r="K543" s="35"/>
      <c r="L543" s="36"/>
      <c r="M543" s="184"/>
      <c r="N543" s="185"/>
      <c r="O543" s="56"/>
      <c r="P543" s="56"/>
      <c r="Q543" s="56"/>
      <c r="R543" s="56"/>
      <c r="S543" s="56"/>
      <c r="T543" s="57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20" t="s">
        <v>290</v>
      </c>
      <c r="AU543" s="20" t="s">
        <v>84</v>
      </c>
    </row>
    <row r="544" spans="1:65" s="13" customFormat="1">
      <c r="B544" s="154"/>
      <c r="D544" s="155" t="s">
        <v>142</v>
      </c>
      <c r="E544" s="156" t="s">
        <v>3</v>
      </c>
      <c r="F544" s="157" t="s">
        <v>1259</v>
      </c>
      <c r="H544" s="158">
        <v>45.335999999999999</v>
      </c>
      <c r="I544" s="159"/>
      <c r="L544" s="154"/>
      <c r="M544" s="160"/>
      <c r="N544" s="161"/>
      <c r="O544" s="161"/>
      <c r="P544" s="161"/>
      <c r="Q544" s="161"/>
      <c r="R544" s="161"/>
      <c r="S544" s="161"/>
      <c r="T544" s="162"/>
      <c r="AT544" s="156" t="s">
        <v>142</v>
      </c>
      <c r="AU544" s="156" t="s">
        <v>84</v>
      </c>
      <c r="AV544" s="13" t="s">
        <v>84</v>
      </c>
      <c r="AW544" s="13" t="s">
        <v>36</v>
      </c>
      <c r="AX544" s="13" t="s">
        <v>75</v>
      </c>
      <c r="AY544" s="156" t="s">
        <v>133</v>
      </c>
    </row>
    <row r="545" spans="1:65" s="2" customFormat="1" ht="24.2" customHeight="1">
      <c r="A545" s="35"/>
      <c r="B545" s="140"/>
      <c r="C545" s="141" t="s">
        <v>598</v>
      </c>
      <c r="D545" s="141" t="s">
        <v>136</v>
      </c>
      <c r="E545" s="142" t="s">
        <v>573</v>
      </c>
      <c r="F545" s="143" t="s">
        <v>574</v>
      </c>
      <c r="G545" s="144" t="s">
        <v>295</v>
      </c>
      <c r="H545" s="145">
        <v>45.335999999999999</v>
      </c>
      <c r="I545" s="146"/>
      <c r="J545" s="147">
        <f>ROUND(I545*H545,2)</f>
        <v>0</v>
      </c>
      <c r="K545" s="143" t="s">
        <v>288</v>
      </c>
      <c r="L545" s="36"/>
      <c r="M545" s="148" t="s">
        <v>3</v>
      </c>
      <c r="N545" s="149" t="s">
        <v>46</v>
      </c>
      <c r="O545" s="56"/>
      <c r="P545" s="150">
        <f>O545*H545</f>
        <v>0</v>
      </c>
      <c r="Q545" s="150">
        <v>0</v>
      </c>
      <c r="R545" s="150">
        <f>Q545*H545</f>
        <v>0</v>
      </c>
      <c r="S545" s="150">
        <v>0</v>
      </c>
      <c r="T545" s="151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52" t="s">
        <v>140</v>
      </c>
      <c r="AT545" s="152" t="s">
        <v>136</v>
      </c>
      <c r="AU545" s="152" t="s">
        <v>84</v>
      </c>
      <c r="AY545" s="20" t="s">
        <v>133</v>
      </c>
      <c r="BE545" s="153">
        <f>IF(N545="základní",J545,0)</f>
        <v>0</v>
      </c>
      <c r="BF545" s="153">
        <f>IF(N545="snížená",J545,0)</f>
        <v>0</v>
      </c>
      <c r="BG545" s="153">
        <f>IF(N545="zákl. přenesená",J545,0)</f>
        <v>0</v>
      </c>
      <c r="BH545" s="153">
        <f>IF(N545="sníž. přenesená",J545,0)</f>
        <v>0</v>
      </c>
      <c r="BI545" s="153">
        <f>IF(N545="nulová",J545,0)</f>
        <v>0</v>
      </c>
      <c r="BJ545" s="20" t="s">
        <v>37</v>
      </c>
      <c r="BK545" s="153">
        <f>ROUND(I545*H545,2)</f>
        <v>0</v>
      </c>
      <c r="BL545" s="20" t="s">
        <v>140</v>
      </c>
      <c r="BM545" s="152" t="s">
        <v>1260</v>
      </c>
    </row>
    <row r="546" spans="1:65" s="2" customFormat="1">
      <c r="A546" s="35"/>
      <c r="B546" s="36"/>
      <c r="C546" s="35"/>
      <c r="D546" s="181" t="s">
        <v>290</v>
      </c>
      <c r="E546" s="35"/>
      <c r="F546" s="182" t="s">
        <v>576</v>
      </c>
      <c r="G546" s="35"/>
      <c r="H546" s="35"/>
      <c r="I546" s="183"/>
      <c r="J546" s="35"/>
      <c r="K546" s="35"/>
      <c r="L546" s="36"/>
      <c r="M546" s="184"/>
      <c r="N546" s="185"/>
      <c r="O546" s="56"/>
      <c r="P546" s="56"/>
      <c r="Q546" s="56"/>
      <c r="R546" s="56"/>
      <c r="S546" s="56"/>
      <c r="T546" s="57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20" t="s">
        <v>290</v>
      </c>
      <c r="AU546" s="20" t="s">
        <v>84</v>
      </c>
    </row>
    <row r="547" spans="1:65" s="13" customFormat="1">
      <c r="B547" s="154"/>
      <c r="D547" s="155" t="s">
        <v>142</v>
      </c>
      <c r="E547" s="156" t="s">
        <v>3</v>
      </c>
      <c r="F547" s="157" t="s">
        <v>1261</v>
      </c>
      <c r="H547" s="158">
        <v>45.335999999999999</v>
      </c>
      <c r="I547" s="159"/>
      <c r="L547" s="154"/>
      <c r="M547" s="160"/>
      <c r="N547" s="161"/>
      <c r="O547" s="161"/>
      <c r="P547" s="161"/>
      <c r="Q547" s="161"/>
      <c r="R547" s="161"/>
      <c r="S547" s="161"/>
      <c r="T547" s="162"/>
      <c r="AT547" s="156" t="s">
        <v>142</v>
      </c>
      <c r="AU547" s="156" t="s">
        <v>84</v>
      </c>
      <c r="AV547" s="13" t="s">
        <v>84</v>
      </c>
      <c r="AW547" s="13" t="s">
        <v>36</v>
      </c>
      <c r="AX547" s="13" t="s">
        <v>37</v>
      </c>
      <c r="AY547" s="156" t="s">
        <v>133</v>
      </c>
    </row>
    <row r="548" spans="1:65" s="2" customFormat="1" ht="37.9" customHeight="1">
      <c r="A548" s="35"/>
      <c r="B548" s="140"/>
      <c r="C548" s="141" t="s">
        <v>604</v>
      </c>
      <c r="D548" s="141" t="s">
        <v>136</v>
      </c>
      <c r="E548" s="142" t="s">
        <v>514</v>
      </c>
      <c r="F548" s="143" t="s">
        <v>515</v>
      </c>
      <c r="G548" s="144" t="s">
        <v>295</v>
      </c>
      <c r="H548" s="145">
        <v>45.335999999999999</v>
      </c>
      <c r="I548" s="146"/>
      <c r="J548" s="147">
        <f>ROUND(I548*H548,2)</f>
        <v>0</v>
      </c>
      <c r="K548" s="143" t="s">
        <v>288</v>
      </c>
      <c r="L548" s="36"/>
      <c r="M548" s="148" t="s">
        <v>3</v>
      </c>
      <c r="N548" s="149" t="s">
        <v>46</v>
      </c>
      <c r="O548" s="56"/>
      <c r="P548" s="150">
        <f>O548*H548</f>
        <v>0</v>
      </c>
      <c r="Q548" s="150">
        <v>0</v>
      </c>
      <c r="R548" s="150">
        <f>Q548*H548</f>
        <v>0</v>
      </c>
      <c r="S548" s="150">
        <v>0</v>
      </c>
      <c r="T548" s="15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52" t="s">
        <v>140</v>
      </c>
      <c r="AT548" s="152" t="s">
        <v>136</v>
      </c>
      <c r="AU548" s="152" t="s">
        <v>84</v>
      </c>
      <c r="AY548" s="20" t="s">
        <v>133</v>
      </c>
      <c r="BE548" s="153">
        <f>IF(N548="základní",J548,0)</f>
        <v>0</v>
      </c>
      <c r="BF548" s="153">
        <f>IF(N548="snížená",J548,0)</f>
        <v>0</v>
      </c>
      <c r="BG548" s="153">
        <f>IF(N548="zákl. přenesená",J548,0)</f>
        <v>0</v>
      </c>
      <c r="BH548" s="153">
        <f>IF(N548="sníž. přenesená",J548,0)</f>
        <v>0</v>
      </c>
      <c r="BI548" s="153">
        <f>IF(N548="nulová",J548,0)</f>
        <v>0</v>
      </c>
      <c r="BJ548" s="20" t="s">
        <v>37</v>
      </c>
      <c r="BK548" s="153">
        <f>ROUND(I548*H548,2)</f>
        <v>0</v>
      </c>
      <c r="BL548" s="20" t="s">
        <v>140</v>
      </c>
      <c r="BM548" s="152" t="s">
        <v>1262</v>
      </c>
    </row>
    <row r="549" spans="1:65" s="2" customFormat="1">
      <c r="A549" s="35"/>
      <c r="B549" s="36"/>
      <c r="C549" s="35"/>
      <c r="D549" s="181" t="s">
        <v>290</v>
      </c>
      <c r="E549" s="35"/>
      <c r="F549" s="182" t="s">
        <v>517</v>
      </c>
      <c r="G549" s="35"/>
      <c r="H549" s="35"/>
      <c r="I549" s="183"/>
      <c r="J549" s="35"/>
      <c r="K549" s="35"/>
      <c r="L549" s="36"/>
      <c r="M549" s="184"/>
      <c r="N549" s="185"/>
      <c r="O549" s="56"/>
      <c r="P549" s="56"/>
      <c r="Q549" s="56"/>
      <c r="R549" s="56"/>
      <c r="S549" s="56"/>
      <c r="T549" s="57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20" t="s">
        <v>290</v>
      </c>
      <c r="AU549" s="20" t="s">
        <v>84</v>
      </c>
    </row>
    <row r="550" spans="1:65" s="13" customFormat="1">
      <c r="B550" s="154"/>
      <c r="D550" s="155" t="s">
        <v>142</v>
      </c>
      <c r="E550" s="156" t="s">
        <v>3</v>
      </c>
      <c r="F550" s="157" t="s">
        <v>1261</v>
      </c>
      <c r="H550" s="158">
        <v>45.335999999999999</v>
      </c>
      <c r="I550" s="159"/>
      <c r="L550" s="154"/>
      <c r="M550" s="160"/>
      <c r="N550" s="161"/>
      <c r="O550" s="161"/>
      <c r="P550" s="161"/>
      <c r="Q550" s="161"/>
      <c r="R550" s="161"/>
      <c r="S550" s="161"/>
      <c r="T550" s="162"/>
      <c r="AT550" s="156" t="s">
        <v>142</v>
      </c>
      <c r="AU550" s="156" t="s">
        <v>84</v>
      </c>
      <c r="AV550" s="13" t="s">
        <v>84</v>
      </c>
      <c r="AW550" s="13" t="s">
        <v>36</v>
      </c>
      <c r="AX550" s="13" t="s">
        <v>37</v>
      </c>
      <c r="AY550" s="156" t="s">
        <v>133</v>
      </c>
    </row>
    <row r="551" spans="1:65" s="2" customFormat="1" ht="21.75" customHeight="1">
      <c r="A551" s="35"/>
      <c r="B551" s="140"/>
      <c r="C551" s="141" t="s">
        <v>609</v>
      </c>
      <c r="D551" s="141" t="s">
        <v>136</v>
      </c>
      <c r="E551" s="142" t="s">
        <v>586</v>
      </c>
      <c r="F551" s="143" t="s">
        <v>587</v>
      </c>
      <c r="G551" s="144" t="s">
        <v>237</v>
      </c>
      <c r="H551" s="145">
        <v>465.33300000000003</v>
      </c>
      <c r="I551" s="146"/>
      <c r="J551" s="147">
        <f>ROUND(I551*H551,2)</f>
        <v>0</v>
      </c>
      <c r="K551" s="143" t="s">
        <v>288</v>
      </c>
      <c r="L551" s="36"/>
      <c r="M551" s="148" t="s">
        <v>3</v>
      </c>
      <c r="N551" s="149" t="s">
        <v>46</v>
      </c>
      <c r="O551" s="56"/>
      <c r="P551" s="150">
        <f>O551*H551</f>
        <v>0</v>
      </c>
      <c r="Q551" s="150">
        <v>1.65E-3</v>
      </c>
      <c r="R551" s="150">
        <f>Q551*H551</f>
        <v>0.76779945000000005</v>
      </c>
      <c r="S551" s="150">
        <v>0</v>
      </c>
      <c r="T551" s="151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52" t="s">
        <v>140</v>
      </c>
      <c r="AT551" s="152" t="s">
        <v>136</v>
      </c>
      <c r="AU551" s="152" t="s">
        <v>84</v>
      </c>
      <c r="AY551" s="20" t="s">
        <v>133</v>
      </c>
      <c r="BE551" s="153">
        <f>IF(N551="základní",J551,0)</f>
        <v>0</v>
      </c>
      <c r="BF551" s="153">
        <f>IF(N551="snížená",J551,0)</f>
        <v>0</v>
      </c>
      <c r="BG551" s="153">
        <f>IF(N551="zákl. přenesená",J551,0)</f>
        <v>0</v>
      </c>
      <c r="BH551" s="153">
        <f>IF(N551="sníž. přenesená",J551,0)</f>
        <v>0</v>
      </c>
      <c r="BI551" s="153">
        <f>IF(N551="nulová",J551,0)</f>
        <v>0</v>
      </c>
      <c r="BJ551" s="20" t="s">
        <v>37</v>
      </c>
      <c r="BK551" s="153">
        <f>ROUND(I551*H551,2)</f>
        <v>0</v>
      </c>
      <c r="BL551" s="20" t="s">
        <v>140</v>
      </c>
      <c r="BM551" s="152" t="s">
        <v>1263</v>
      </c>
    </row>
    <row r="552" spans="1:65" s="2" customFormat="1">
      <c r="A552" s="35"/>
      <c r="B552" s="36"/>
      <c r="C552" s="35"/>
      <c r="D552" s="181" t="s">
        <v>290</v>
      </c>
      <c r="E552" s="35"/>
      <c r="F552" s="182" t="s">
        <v>589</v>
      </c>
      <c r="G552" s="35"/>
      <c r="H552" s="35"/>
      <c r="I552" s="183"/>
      <c r="J552" s="35"/>
      <c r="K552" s="35"/>
      <c r="L552" s="36"/>
      <c r="M552" s="184"/>
      <c r="N552" s="185"/>
      <c r="O552" s="56"/>
      <c r="P552" s="56"/>
      <c r="Q552" s="56"/>
      <c r="R552" s="56"/>
      <c r="S552" s="56"/>
      <c r="T552" s="57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20" t="s">
        <v>290</v>
      </c>
      <c r="AU552" s="20" t="s">
        <v>84</v>
      </c>
    </row>
    <row r="553" spans="1:65" s="13" customFormat="1">
      <c r="B553" s="154"/>
      <c r="D553" s="155" t="s">
        <v>142</v>
      </c>
      <c r="E553" s="156" t="s">
        <v>3</v>
      </c>
      <c r="F553" s="157" t="s">
        <v>1264</v>
      </c>
      <c r="H553" s="158">
        <v>130.13300000000001</v>
      </c>
      <c r="I553" s="159"/>
      <c r="L553" s="154"/>
      <c r="M553" s="160"/>
      <c r="N553" s="161"/>
      <c r="O553" s="161"/>
      <c r="P553" s="161"/>
      <c r="Q553" s="161"/>
      <c r="R553" s="161"/>
      <c r="S553" s="161"/>
      <c r="T553" s="162"/>
      <c r="AT553" s="156" t="s">
        <v>142</v>
      </c>
      <c r="AU553" s="156" t="s">
        <v>84</v>
      </c>
      <c r="AV553" s="13" t="s">
        <v>84</v>
      </c>
      <c r="AW553" s="13" t="s">
        <v>36</v>
      </c>
      <c r="AX553" s="13" t="s">
        <v>75</v>
      </c>
      <c r="AY553" s="156" t="s">
        <v>133</v>
      </c>
    </row>
    <row r="554" spans="1:65" s="13" customFormat="1">
      <c r="B554" s="154"/>
      <c r="D554" s="155" t="s">
        <v>142</v>
      </c>
      <c r="E554" s="156" t="s">
        <v>3</v>
      </c>
      <c r="F554" s="157" t="s">
        <v>1265</v>
      </c>
      <c r="H554" s="158">
        <v>335.2</v>
      </c>
      <c r="I554" s="159"/>
      <c r="L554" s="154"/>
      <c r="M554" s="160"/>
      <c r="N554" s="161"/>
      <c r="O554" s="161"/>
      <c r="P554" s="161"/>
      <c r="Q554" s="161"/>
      <c r="R554" s="161"/>
      <c r="S554" s="161"/>
      <c r="T554" s="162"/>
      <c r="AT554" s="156" t="s">
        <v>142</v>
      </c>
      <c r="AU554" s="156" t="s">
        <v>84</v>
      </c>
      <c r="AV554" s="13" t="s">
        <v>84</v>
      </c>
      <c r="AW554" s="13" t="s">
        <v>36</v>
      </c>
      <c r="AX554" s="13" t="s">
        <v>75</v>
      </c>
      <c r="AY554" s="156" t="s">
        <v>133</v>
      </c>
    </row>
    <row r="555" spans="1:65" s="15" customFormat="1">
      <c r="B555" s="170"/>
      <c r="D555" s="155" t="s">
        <v>142</v>
      </c>
      <c r="E555" s="171" t="s">
        <v>3</v>
      </c>
      <c r="F555" s="172" t="s">
        <v>163</v>
      </c>
      <c r="H555" s="173">
        <v>465.33300000000003</v>
      </c>
      <c r="I555" s="174"/>
      <c r="L555" s="170"/>
      <c r="M555" s="175"/>
      <c r="N555" s="176"/>
      <c r="O555" s="176"/>
      <c r="P555" s="176"/>
      <c r="Q555" s="176"/>
      <c r="R555" s="176"/>
      <c r="S555" s="176"/>
      <c r="T555" s="177"/>
      <c r="AT555" s="171" t="s">
        <v>142</v>
      </c>
      <c r="AU555" s="171" t="s">
        <v>84</v>
      </c>
      <c r="AV555" s="15" t="s">
        <v>140</v>
      </c>
      <c r="AW555" s="15" t="s">
        <v>36</v>
      </c>
      <c r="AX555" s="15" t="s">
        <v>37</v>
      </c>
      <c r="AY555" s="171" t="s">
        <v>133</v>
      </c>
    </row>
    <row r="556" spans="1:65" s="2" customFormat="1" ht="16.5" customHeight="1">
      <c r="A556" s="35"/>
      <c r="B556" s="140"/>
      <c r="C556" s="186" t="s">
        <v>613</v>
      </c>
      <c r="D556" s="186" t="s">
        <v>292</v>
      </c>
      <c r="E556" s="187" t="s">
        <v>1266</v>
      </c>
      <c r="F556" s="188" t="s">
        <v>1267</v>
      </c>
      <c r="G556" s="189" t="s">
        <v>237</v>
      </c>
      <c r="H556" s="190">
        <v>469.98599999999999</v>
      </c>
      <c r="I556" s="191"/>
      <c r="J556" s="192">
        <f>ROUND(I556*H556,2)</f>
        <v>0</v>
      </c>
      <c r="K556" s="188" t="s">
        <v>3</v>
      </c>
      <c r="L556" s="193"/>
      <c r="M556" s="194" t="s">
        <v>3</v>
      </c>
      <c r="N556" s="195" t="s">
        <v>46</v>
      </c>
      <c r="O556" s="56"/>
      <c r="P556" s="150">
        <f>O556*H556</f>
        <v>0</v>
      </c>
      <c r="Q556" s="150">
        <v>0.02</v>
      </c>
      <c r="R556" s="150">
        <f>Q556*H556</f>
        <v>9.3997200000000003</v>
      </c>
      <c r="S556" s="150">
        <v>0</v>
      </c>
      <c r="T556" s="15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52" t="s">
        <v>172</v>
      </c>
      <c r="AT556" s="152" t="s">
        <v>292</v>
      </c>
      <c r="AU556" s="152" t="s">
        <v>84</v>
      </c>
      <c r="AY556" s="20" t="s">
        <v>133</v>
      </c>
      <c r="BE556" s="153">
        <f>IF(N556="základní",J556,0)</f>
        <v>0</v>
      </c>
      <c r="BF556" s="153">
        <f>IF(N556="snížená",J556,0)</f>
        <v>0</v>
      </c>
      <c r="BG556" s="153">
        <f>IF(N556="zákl. přenesená",J556,0)</f>
        <v>0</v>
      </c>
      <c r="BH556" s="153">
        <f>IF(N556="sníž. přenesená",J556,0)</f>
        <v>0</v>
      </c>
      <c r="BI556" s="153">
        <f>IF(N556="nulová",J556,0)</f>
        <v>0</v>
      </c>
      <c r="BJ556" s="20" t="s">
        <v>37</v>
      </c>
      <c r="BK556" s="153">
        <f>ROUND(I556*H556,2)</f>
        <v>0</v>
      </c>
      <c r="BL556" s="20" t="s">
        <v>140</v>
      </c>
      <c r="BM556" s="152" t="s">
        <v>1268</v>
      </c>
    </row>
    <row r="557" spans="1:65" s="13" customFormat="1">
      <c r="B557" s="154"/>
      <c r="D557" s="155" t="s">
        <v>142</v>
      </c>
      <c r="E557" s="156" t="s">
        <v>3</v>
      </c>
      <c r="F557" s="157" t="s">
        <v>1269</v>
      </c>
      <c r="H557" s="158">
        <v>469.98599999999999</v>
      </c>
      <c r="I557" s="159"/>
      <c r="L557" s="154"/>
      <c r="M557" s="160"/>
      <c r="N557" s="161"/>
      <c r="O557" s="161"/>
      <c r="P557" s="161"/>
      <c r="Q557" s="161"/>
      <c r="R557" s="161"/>
      <c r="S557" s="161"/>
      <c r="T557" s="162"/>
      <c r="AT557" s="156" t="s">
        <v>142</v>
      </c>
      <c r="AU557" s="156" t="s">
        <v>84</v>
      </c>
      <c r="AV557" s="13" t="s">
        <v>84</v>
      </c>
      <c r="AW557" s="13" t="s">
        <v>36</v>
      </c>
      <c r="AX557" s="13" t="s">
        <v>75</v>
      </c>
      <c r="AY557" s="156" t="s">
        <v>133</v>
      </c>
    </row>
    <row r="558" spans="1:65" s="15" customFormat="1">
      <c r="B558" s="170"/>
      <c r="D558" s="155" t="s">
        <v>142</v>
      </c>
      <c r="E558" s="171" t="s">
        <v>3</v>
      </c>
      <c r="F558" s="172" t="s">
        <v>163</v>
      </c>
      <c r="H558" s="173">
        <v>469.98599999999999</v>
      </c>
      <c r="I558" s="174"/>
      <c r="L558" s="170"/>
      <c r="M558" s="175"/>
      <c r="N558" s="176"/>
      <c r="O558" s="176"/>
      <c r="P558" s="176"/>
      <c r="Q558" s="176"/>
      <c r="R558" s="176"/>
      <c r="S558" s="176"/>
      <c r="T558" s="177"/>
      <c r="AT558" s="171" t="s">
        <v>142</v>
      </c>
      <c r="AU558" s="171" t="s">
        <v>84</v>
      </c>
      <c r="AV558" s="15" t="s">
        <v>140</v>
      </c>
      <c r="AW558" s="15" t="s">
        <v>36</v>
      </c>
      <c r="AX558" s="15" t="s">
        <v>37</v>
      </c>
      <c r="AY558" s="171" t="s">
        <v>133</v>
      </c>
    </row>
    <row r="559" spans="1:65" s="2" customFormat="1" ht="24.2" customHeight="1">
      <c r="A559" s="35"/>
      <c r="B559" s="140"/>
      <c r="C559" s="141" t="s">
        <v>618</v>
      </c>
      <c r="D559" s="141" t="s">
        <v>136</v>
      </c>
      <c r="E559" s="142" t="s">
        <v>581</v>
      </c>
      <c r="F559" s="143" t="s">
        <v>582</v>
      </c>
      <c r="G559" s="144" t="s">
        <v>295</v>
      </c>
      <c r="H559" s="145">
        <v>36.268999999999998</v>
      </c>
      <c r="I559" s="146"/>
      <c r="J559" s="147">
        <f>ROUND(I559*H559,2)</f>
        <v>0</v>
      </c>
      <c r="K559" s="143" t="s">
        <v>288</v>
      </c>
      <c r="L559" s="36"/>
      <c r="M559" s="148" t="s">
        <v>3</v>
      </c>
      <c r="N559" s="149" t="s">
        <v>46</v>
      </c>
      <c r="O559" s="56"/>
      <c r="P559" s="150">
        <f>O559*H559</f>
        <v>0</v>
      </c>
      <c r="Q559" s="150">
        <v>2.3010199999999998</v>
      </c>
      <c r="R559" s="150">
        <f>Q559*H559</f>
        <v>83.455694379999997</v>
      </c>
      <c r="S559" s="150">
        <v>0</v>
      </c>
      <c r="T559" s="151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52" t="s">
        <v>140</v>
      </c>
      <c r="AT559" s="152" t="s">
        <v>136</v>
      </c>
      <c r="AU559" s="152" t="s">
        <v>84</v>
      </c>
      <c r="AY559" s="20" t="s">
        <v>133</v>
      </c>
      <c r="BE559" s="153">
        <f>IF(N559="základní",J559,0)</f>
        <v>0</v>
      </c>
      <c r="BF559" s="153">
        <f>IF(N559="snížená",J559,0)</f>
        <v>0</v>
      </c>
      <c r="BG559" s="153">
        <f>IF(N559="zákl. přenesená",J559,0)</f>
        <v>0</v>
      </c>
      <c r="BH559" s="153">
        <f>IF(N559="sníž. přenesená",J559,0)</f>
        <v>0</v>
      </c>
      <c r="BI559" s="153">
        <f>IF(N559="nulová",J559,0)</f>
        <v>0</v>
      </c>
      <c r="BJ559" s="20" t="s">
        <v>37</v>
      </c>
      <c r="BK559" s="153">
        <f>ROUND(I559*H559,2)</f>
        <v>0</v>
      </c>
      <c r="BL559" s="20" t="s">
        <v>140</v>
      </c>
      <c r="BM559" s="152" t="s">
        <v>1270</v>
      </c>
    </row>
    <row r="560" spans="1:65" s="2" customFormat="1">
      <c r="A560" s="35"/>
      <c r="B560" s="36"/>
      <c r="C560" s="35"/>
      <c r="D560" s="181" t="s">
        <v>290</v>
      </c>
      <c r="E560" s="35"/>
      <c r="F560" s="182" t="s">
        <v>584</v>
      </c>
      <c r="G560" s="35"/>
      <c r="H560" s="35"/>
      <c r="I560" s="183"/>
      <c r="J560" s="35"/>
      <c r="K560" s="35"/>
      <c r="L560" s="36"/>
      <c r="M560" s="184"/>
      <c r="N560" s="185"/>
      <c r="O560" s="56"/>
      <c r="P560" s="56"/>
      <c r="Q560" s="56"/>
      <c r="R560" s="56"/>
      <c r="S560" s="56"/>
      <c r="T560" s="57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20" t="s">
        <v>290</v>
      </c>
      <c r="AU560" s="20" t="s">
        <v>84</v>
      </c>
    </row>
    <row r="561" spans="1:65" s="13" customFormat="1">
      <c r="B561" s="154"/>
      <c r="D561" s="155" t="s">
        <v>142</v>
      </c>
      <c r="E561" s="156" t="s">
        <v>3</v>
      </c>
      <c r="F561" s="157" t="s">
        <v>1271</v>
      </c>
      <c r="H561" s="158">
        <v>36.268999999999998</v>
      </c>
      <c r="I561" s="159"/>
      <c r="L561" s="154"/>
      <c r="M561" s="160"/>
      <c r="N561" s="161"/>
      <c r="O561" s="161"/>
      <c r="P561" s="161"/>
      <c r="Q561" s="161"/>
      <c r="R561" s="161"/>
      <c r="S561" s="161"/>
      <c r="T561" s="162"/>
      <c r="AT561" s="156" t="s">
        <v>142</v>
      </c>
      <c r="AU561" s="156" t="s">
        <v>84</v>
      </c>
      <c r="AV561" s="13" t="s">
        <v>84</v>
      </c>
      <c r="AW561" s="13" t="s">
        <v>36</v>
      </c>
      <c r="AX561" s="13" t="s">
        <v>75</v>
      </c>
      <c r="AY561" s="156" t="s">
        <v>133</v>
      </c>
    </row>
    <row r="562" spans="1:65" s="12" customFormat="1" ht="22.9" customHeight="1">
      <c r="B562" s="127"/>
      <c r="D562" s="128" t="s">
        <v>74</v>
      </c>
      <c r="E562" s="138" t="s">
        <v>153</v>
      </c>
      <c r="F562" s="138" t="s">
        <v>1272</v>
      </c>
      <c r="I562" s="130"/>
      <c r="J562" s="139">
        <f>BK562</f>
        <v>0</v>
      </c>
      <c r="L562" s="127"/>
      <c r="M562" s="132"/>
      <c r="N562" s="133"/>
      <c r="O562" s="133"/>
      <c r="P562" s="134">
        <f>SUM(P563:P573)</f>
        <v>0</v>
      </c>
      <c r="Q562" s="133"/>
      <c r="R562" s="134">
        <f>SUM(R563:R573)</f>
        <v>222.39126719999999</v>
      </c>
      <c r="S562" s="133"/>
      <c r="T562" s="135">
        <f>SUM(T563:T573)</f>
        <v>0</v>
      </c>
      <c r="AR562" s="128" t="s">
        <v>37</v>
      </c>
      <c r="AT562" s="136" t="s">
        <v>74</v>
      </c>
      <c r="AU562" s="136" t="s">
        <v>37</v>
      </c>
      <c r="AY562" s="128" t="s">
        <v>133</v>
      </c>
      <c r="BK562" s="137">
        <f>SUM(BK563:BK573)</f>
        <v>0</v>
      </c>
    </row>
    <row r="563" spans="1:65" s="2" customFormat="1" ht="21.75" customHeight="1">
      <c r="A563" s="35"/>
      <c r="B563" s="140"/>
      <c r="C563" s="141" t="s">
        <v>623</v>
      </c>
      <c r="D563" s="141" t="s">
        <v>136</v>
      </c>
      <c r="E563" s="142" t="s">
        <v>1273</v>
      </c>
      <c r="F563" s="143" t="s">
        <v>1274</v>
      </c>
      <c r="G563" s="144" t="s">
        <v>333</v>
      </c>
      <c r="H563" s="145">
        <v>185.76</v>
      </c>
      <c r="I563" s="146"/>
      <c r="J563" s="147">
        <f>ROUND(I563*H563,2)</f>
        <v>0</v>
      </c>
      <c r="K563" s="143" t="s">
        <v>288</v>
      </c>
      <c r="L563" s="36"/>
      <c r="M563" s="148" t="s">
        <v>3</v>
      </c>
      <c r="N563" s="149" t="s">
        <v>46</v>
      </c>
      <c r="O563" s="56"/>
      <c r="P563" s="150">
        <f>O563*H563</f>
        <v>0</v>
      </c>
      <c r="Q563" s="150">
        <v>0.34499999999999997</v>
      </c>
      <c r="R563" s="150">
        <f>Q563*H563</f>
        <v>64.087199999999996</v>
      </c>
      <c r="S563" s="150">
        <v>0</v>
      </c>
      <c r="T563" s="151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52" t="s">
        <v>140</v>
      </c>
      <c r="AT563" s="152" t="s">
        <v>136</v>
      </c>
      <c r="AU563" s="152" t="s">
        <v>84</v>
      </c>
      <c r="AY563" s="20" t="s">
        <v>133</v>
      </c>
      <c r="BE563" s="153">
        <f>IF(N563="základní",J563,0)</f>
        <v>0</v>
      </c>
      <c r="BF563" s="153">
        <f>IF(N563="snížená",J563,0)</f>
        <v>0</v>
      </c>
      <c r="BG563" s="153">
        <f>IF(N563="zákl. přenesená",J563,0)</f>
        <v>0</v>
      </c>
      <c r="BH563" s="153">
        <f>IF(N563="sníž. přenesená",J563,0)</f>
        <v>0</v>
      </c>
      <c r="BI563" s="153">
        <f>IF(N563="nulová",J563,0)</f>
        <v>0</v>
      </c>
      <c r="BJ563" s="20" t="s">
        <v>37</v>
      </c>
      <c r="BK563" s="153">
        <f>ROUND(I563*H563,2)</f>
        <v>0</v>
      </c>
      <c r="BL563" s="20" t="s">
        <v>140</v>
      </c>
      <c r="BM563" s="152" t="s">
        <v>1275</v>
      </c>
    </row>
    <row r="564" spans="1:65" s="2" customFormat="1">
      <c r="A564" s="35"/>
      <c r="B564" s="36"/>
      <c r="C564" s="35"/>
      <c r="D564" s="181" t="s">
        <v>290</v>
      </c>
      <c r="E564" s="35"/>
      <c r="F564" s="182" t="s">
        <v>1276</v>
      </c>
      <c r="G564" s="35"/>
      <c r="H564" s="35"/>
      <c r="I564" s="183"/>
      <c r="J564" s="35"/>
      <c r="K564" s="35"/>
      <c r="L564" s="36"/>
      <c r="M564" s="184"/>
      <c r="N564" s="185"/>
      <c r="O564" s="56"/>
      <c r="P564" s="56"/>
      <c r="Q564" s="56"/>
      <c r="R564" s="56"/>
      <c r="S564" s="56"/>
      <c r="T564" s="57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20" t="s">
        <v>290</v>
      </c>
      <c r="AU564" s="20" t="s">
        <v>84</v>
      </c>
    </row>
    <row r="565" spans="1:65" s="13" customFormat="1">
      <c r="B565" s="154"/>
      <c r="D565" s="155" t="s">
        <v>142</v>
      </c>
      <c r="E565" s="156" t="s">
        <v>3</v>
      </c>
      <c r="F565" s="157" t="s">
        <v>947</v>
      </c>
      <c r="H565" s="158">
        <v>185.76</v>
      </c>
      <c r="I565" s="159"/>
      <c r="L565" s="154"/>
      <c r="M565" s="160"/>
      <c r="N565" s="161"/>
      <c r="O565" s="161"/>
      <c r="P565" s="161"/>
      <c r="Q565" s="161"/>
      <c r="R565" s="161"/>
      <c r="S565" s="161"/>
      <c r="T565" s="162"/>
      <c r="AT565" s="156" t="s">
        <v>142</v>
      </c>
      <c r="AU565" s="156" t="s">
        <v>84</v>
      </c>
      <c r="AV565" s="13" t="s">
        <v>84</v>
      </c>
      <c r="AW565" s="13" t="s">
        <v>36</v>
      </c>
      <c r="AX565" s="13" t="s">
        <v>75</v>
      </c>
      <c r="AY565" s="156" t="s">
        <v>133</v>
      </c>
    </row>
    <row r="566" spans="1:65" s="2" customFormat="1" ht="44.25" customHeight="1">
      <c r="A566" s="35"/>
      <c r="B566" s="140"/>
      <c r="C566" s="141" t="s">
        <v>628</v>
      </c>
      <c r="D566" s="141" t="s">
        <v>136</v>
      </c>
      <c r="E566" s="142" t="s">
        <v>1277</v>
      </c>
      <c r="F566" s="143" t="s">
        <v>1278</v>
      </c>
      <c r="G566" s="144" t="s">
        <v>333</v>
      </c>
      <c r="H566" s="145">
        <v>185.76</v>
      </c>
      <c r="I566" s="146"/>
      <c r="J566" s="147">
        <f>ROUND(I566*H566,2)</f>
        <v>0</v>
      </c>
      <c r="K566" s="143" t="s">
        <v>288</v>
      </c>
      <c r="L566" s="36"/>
      <c r="M566" s="148" t="s">
        <v>3</v>
      </c>
      <c r="N566" s="149" t="s">
        <v>46</v>
      </c>
      <c r="O566" s="56"/>
      <c r="P566" s="150">
        <f>O566*H566</f>
        <v>0</v>
      </c>
      <c r="Q566" s="150">
        <v>8.9219999999999994E-2</v>
      </c>
      <c r="R566" s="150">
        <f>Q566*H566</f>
        <v>16.573507199999998</v>
      </c>
      <c r="S566" s="150">
        <v>0</v>
      </c>
      <c r="T566" s="151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52" t="s">
        <v>140</v>
      </c>
      <c r="AT566" s="152" t="s">
        <v>136</v>
      </c>
      <c r="AU566" s="152" t="s">
        <v>84</v>
      </c>
      <c r="AY566" s="20" t="s">
        <v>133</v>
      </c>
      <c r="BE566" s="153">
        <f>IF(N566="základní",J566,0)</f>
        <v>0</v>
      </c>
      <c r="BF566" s="153">
        <f>IF(N566="snížená",J566,0)</f>
        <v>0</v>
      </c>
      <c r="BG566" s="153">
        <f>IF(N566="zákl. přenesená",J566,0)</f>
        <v>0</v>
      </c>
      <c r="BH566" s="153">
        <f>IF(N566="sníž. přenesená",J566,0)</f>
        <v>0</v>
      </c>
      <c r="BI566" s="153">
        <f>IF(N566="nulová",J566,0)</f>
        <v>0</v>
      </c>
      <c r="BJ566" s="20" t="s">
        <v>37</v>
      </c>
      <c r="BK566" s="153">
        <f>ROUND(I566*H566,2)</f>
        <v>0</v>
      </c>
      <c r="BL566" s="20" t="s">
        <v>140</v>
      </c>
      <c r="BM566" s="152" t="s">
        <v>1279</v>
      </c>
    </row>
    <row r="567" spans="1:65" s="2" customFormat="1">
      <c r="A567" s="35"/>
      <c r="B567" s="36"/>
      <c r="C567" s="35"/>
      <c r="D567" s="181" t="s">
        <v>290</v>
      </c>
      <c r="E567" s="35"/>
      <c r="F567" s="182" t="s">
        <v>1280</v>
      </c>
      <c r="G567" s="35"/>
      <c r="H567" s="35"/>
      <c r="I567" s="183"/>
      <c r="J567" s="35"/>
      <c r="K567" s="35"/>
      <c r="L567" s="36"/>
      <c r="M567" s="184"/>
      <c r="N567" s="185"/>
      <c r="O567" s="56"/>
      <c r="P567" s="56"/>
      <c r="Q567" s="56"/>
      <c r="R567" s="56"/>
      <c r="S567" s="56"/>
      <c r="T567" s="57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20" t="s">
        <v>290</v>
      </c>
      <c r="AU567" s="20" t="s">
        <v>84</v>
      </c>
    </row>
    <row r="568" spans="1:65" s="13" customFormat="1">
      <c r="B568" s="154"/>
      <c r="D568" s="155" t="s">
        <v>142</v>
      </c>
      <c r="E568" s="156" t="s">
        <v>3</v>
      </c>
      <c r="F568" s="157" t="s">
        <v>947</v>
      </c>
      <c r="H568" s="158">
        <v>185.76</v>
      </c>
      <c r="I568" s="159"/>
      <c r="L568" s="154"/>
      <c r="M568" s="160"/>
      <c r="N568" s="161"/>
      <c r="O568" s="161"/>
      <c r="P568" s="161"/>
      <c r="Q568" s="161"/>
      <c r="R568" s="161"/>
      <c r="S568" s="161"/>
      <c r="T568" s="162"/>
      <c r="AT568" s="156" t="s">
        <v>142</v>
      </c>
      <c r="AU568" s="156" t="s">
        <v>84</v>
      </c>
      <c r="AV568" s="13" t="s">
        <v>84</v>
      </c>
      <c r="AW568" s="13" t="s">
        <v>36</v>
      </c>
      <c r="AX568" s="13" t="s">
        <v>75</v>
      </c>
      <c r="AY568" s="156" t="s">
        <v>133</v>
      </c>
    </row>
    <row r="569" spans="1:65" s="2" customFormat="1" ht="21.75" customHeight="1">
      <c r="A569" s="35"/>
      <c r="B569" s="140"/>
      <c r="C569" s="141" t="s">
        <v>633</v>
      </c>
      <c r="D569" s="141" t="s">
        <v>136</v>
      </c>
      <c r="E569" s="142" t="s">
        <v>1281</v>
      </c>
      <c r="F569" s="143" t="s">
        <v>630</v>
      </c>
      <c r="G569" s="144" t="s">
        <v>333</v>
      </c>
      <c r="H569" s="145">
        <v>328.08</v>
      </c>
      <c r="I569" s="146"/>
      <c r="J569" s="147">
        <f>ROUND(I569*H569,2)</f>
        <v>0</v>
      </c>
      <c r="K569" s="143" t="s">
        <v>3</v>
      </c>
      <c r="L569" s="36"/>
      <c r="M569" s="148" t="s">
        <v>3</v>
      </c>
      <c r="N569" s="149" t="s">
        <v>46</v>
      </c>
      <c r="O569" s="56"/>
      <c r="P569" s="150">
        <f>O569*H569</f>
        <v>0</v>
      </c>
      <c r="Q569" s="150">
        <v>0.432</v>
      </c>
      <c r="R569" s="150">
        <f>Q569*H569</f>
        <v>141.73056</v>
      </c>
      <c r="S569" s="150">
        <v>0</v>
      </c>
      <c r="T569" s="151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52" t="s">
        <v>140</v>
      </c>
      <c r="AT569" s="152" t="s">
        <v>136</v>
      </c>
      <c r="AU569" s="152" t="s">
        <v>84</v>
      </c>
      <c r="AY569" s="20" t="s">
        <v>133</v>
      </c>
      <c r="BE569" s="153">
        <f>IF(N569="základní",J569,0)</f>
        <v>0</v>
      </c>
      <c r="BF569" s="153">
        <f>IF(N569="snížená",J569,0)</f>
        <v>0</v>
      </c>
      <c r="BG569" s="153">
        <f>IF(N569="zákl. přenesená",J569,0)</f>
        <v>0</v>
      </c>
      <c r="BH569" s="153">
        <f>IF(N569="sníž. přenesená",J569,0)</f>
        <v>0</v>
      </c>
      <c r="BI569" s="153">
        <f>IF(N569="nulová",J569,0)</f>
        <v>0</v>
      </c>
      <c r="BJ569" s="20" t="s">
        <v>37</v>
      </c>
      <c r="BK569" s="153">
        <f>ROUND(I569*H569,2)</f>
        <v>0</v>
      </c>
      <c r="BL569" s="20" t="s">
        <v>140</v>
      </c>
      <c r="BM569" s="152" t="s">
        <v>1282</v>
      </c>
    </row>
    <row r="570" spans="1:65" s="13" customFormat="1">
      <c r="B570" s="154"/>
      <c r="D570" s="155" t="s">
        <v>142</v>
      </c>
      <c r="E570" s="156" t="s">
        <v>3</v>
      </c>
      <c r="F570" s="157" t="s">
        <v>1283</v>
      </c>
      <c r="H570" s="158">
        <v>328.08</v>
      </c>
      <c r="I570" s="159"/>
      <c r="L570" s="154"/>
      <c r="M570" s="160"/>
      <c r="N570" s="161"/>
      <c r="O570" s="161"/>
      <c r="P570" s="161"/>
      <c r="Q570" s="161"/>
      <c r="R570" s="161"/>
      <c r="S570" s="161"/>
      <c r="T570" s="162"/>
      <c r="AT570" s="156" t="s">
        <v>142</v>
      </c>
      <c r="AU570" s="156" t="s">
        <v>84</v>
      </c>
      <c r="AV570" s="13" t="s">
        <v>84</v>
      </c>
      <c r="AW570" s="13" t="s">
        <v>36</v>
      </c>
      <c r="AX570" s="13" t="s">
        <v>75</v>
      </c>
      <c r="AY570" s="156" t="s">
        <v>133</v>
      </c>
    </row>
    <row r="571" spans="1:65" s="2" customFormat="1" ht="24.2" customHeight="1">
      <c r="A571" s="35"/>
      <c r="B571" s="140"/>
      <c r="C571" s="141" t="s">
        <v>640</v>
      </c>
      <c r="D571" s="141" t="s">
        <v>136</v>
      </c>
      <c r="E571" s="142" t="s">
        <v>634</v>
      </c>
      <c r="F571" s="143" t="s">
        <v>635</v>
      </c>
      <c r="G571" s="144" t="s">
        <v>342</v>
      </c>
      <c r="H571" s="145">
        <v>222.39099999999999</v>
      </c>
      <c r="I571" s="146"/>
      <c r="J571" s="147">
        <f>ROUND(I571*H571,2)</f>
        <v>0</v>
      </c>
      <c r="K571" s="143" t="s">
        <v>288</v>
      </c>
      <c r="L571" s="36"/>
      <c r="M571" s="148" t="s">
        <v>3</v>
      </c>
      <c r="N571" s="149" t="s">
        <v>46</v>
      </c>
      <c r="O571" s="56"/>
      <c r="P571" s="150">
        <f>O571*H571</f>
        <v>0</v>
      </c>
      <c r="Q571" s="150">
        <v>0</v>
      </c>
      <c r="R571" s="150">
        <f>Q571*H571</f>
        <v>0</v>
      </c>
      <c r="S571" s="150">
        <v>0</v>
      </c>
      <c r="T571" s="151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52" t="s">
        <v>140</v>
      </c>
      <c r="AT571" s="152" t="s">
        <v>136</v>
      </c>
      <c r="AU571" s="152" t="s">
        <v>84</v>
      </c>
      <c r="AY571" s="20" t="s">
        <v>133</v>
      </c>
      <c r="BE571" s="153">
        <f>IF(N571="základní",J571,0)</f>
        <v>0</v>
      </c>
      <c r="BF571" s="153">
        <f>IF(N571="snížená",J571,0)</f>
        <v>0</v>
      </c>
      <c r="BG571" s="153">
        <f>IF(N571="zákl. přenesená",J571,0)</f>
        <v>0</v>
      </c>
      <c r="BH571" s="153">
        <f>IF(N571="sníž. přenesená",J571,0)</f>
        <v>0</v>
      </c>
      <c r="BI571" s="153">
        <f>IF(N571="nulová",J571,0)</f>
        <v>0</v>
      </c>
      <c r="BJ571" s="20" t="s">
        <v>37</v>
      </c>
      <c r="BK571" s="153">
        <f>ROUND(I571*H571,2)</f>
        <v>0</v>
      </c>
      <c r="BL571" s="20" t="s">
        <v>140</v>
      </c>
      <c r="BM571" s="152" t="s">
        <v>1284</v>
      </c>
    </row>
    <row r="572" spans="1:65" s="2" customFormat="1">
      <c r="A572" s="35"/>
      <c r="B572" s="36"/>
      <c r="C572" s="35"/>
      <c r="D572" s="181" t="s">
        <v>290</v>
      </c>
      <c r="E572" s="35"/>
      <c r="F572" s="182" t="s">
        <v>637</v>
      </c>
      <c r="G572" s="35"/>
      <c r="H572" s="35"/>
      <c r="I572" s="183"/>
      <c r="J572" s="35"/>
      <c r="K572" s="35"/>
      <c r="L572" s="36"/>
      <c r="M572" s="184"/>
      <c r="N572" s="185"/>
      <c r="O572" s="56"/>
      <c r="P572" s="56"/>
      <c r="Q572" s="56"/>
      <c r="R572" s="56"/>
      <c r="S572" s="56"/>
      <c r="T572" s="57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20" t="s">
        <v>290</v>
      </c>
      <c r="AU572" s="20" t="s">
        <v>84</v>
      </c>
    </row>
    <row r="573" spans="1:65" s="13" customFormat="1">
      <c r="B573" s="154"/>
      <c r="D573" s="155" t="s">
        <v>142</v>
      </c>
      <c r="E573" s="156" t="s">
        <v>3</v>
      </c>
      <c r="F573" s="157" t="s">
        <v>1285</v>
      </c>
      <c r="H573" s="158">
        <v>222.39099999999999</v>
      </c>
      <c r="I573" s="159"/>
      <c r="L573" s="154"/>
      <c r="M573" s="160"/>
      <c r="N573" s="161"/>
      <c r="O573" s="161"/>
      <c r="P573" s="161"/>
      <c r="Q573" s="161"/>
      <c r="R573" s="161"/>
      <c r="S573" s="161"/>
      <c r="T573" s="162"/>
      <c r="AT573" s="156" t="s">
        <v>142</v>
      </c>
      <c r="AU573" s="156" t="s">
        <v>84</v>
      </c>
      <c r="AV573" s="13" t="s">
        <v>84</v>
      </c>
      <c r="AW573" s="13" t="s">
        <v>36</v>
      </c>
      <c r="AX573" s="13" t="s">
        <v>37</v>
      </c>
      <c r="AY573" s="156" t="s">
        <v>133</v>
      </c>
    </row>
    <row r="574" spans="1:65" s="12" customFormat="1" ht="22.9" customHeight="1">
      <c r="B574" s="127"/>
      <c r="D574" s="128" t="s">
        <v>74</v>
      </c>
      <c r="E574" s="138" t="s">
        <v>172</v>
      </c>
      <c r="F574" s="138" t="s">
        <v>679</v>
      </c>
      <c r="I574" s="130"/>
      <c r="J574" s="139">
        <f>BK574</f>
        <v>0</v>
      </c>
      <c r="L574" s="127"/>
      <c r="M574" s="132"/>
      <c r="N574" s="133"/>
      <c r="O574" s="133"/>
      <c r="P574" s="134">
        <f>SUM(P575:P633)</f>
        <v>0</v>
      </c>
      <c r="Q574" s="133"/>
      <c r="R574" s="134">
        <f>SUM(R575:R633)</f>
        <v>216.25146652999996</v>
      </c>
      <c r="S574" s="133"/>
      <c r="T574" s="135">
        <f>SUM(T575:T633)</f>
        <v>0</v>
      </c>
      <c r="AR574" s="128" t="s">
        <v>37</v>
      </c>
      <c r="AT574" s="136" t="s">
        <v>74</v>
      </c>
      <c r="AU574" s="136" t="s">
        <v>37</v>
      </c>
      <c r="AY574" s="128" t="s">
        <v>133</v>
      </c>
      <c r="BK574" s="137">
        <f>SUM(BK575:BK633)</f>
        <v>0</v>
      </c>
    </row>
    <row r="575" spans="1:65" s="2" customFormat="1" ht="24.2" customHeight="1">
      <c r="A575" s="35"/>
      <c r="B575" s="140"/>
      <c r="C575" s="141" t="s">
        <v>653</v>
      </c>
      <c r="D575" s="141" t="s">
        <v>136</v>
      </c>
      <c r="E575" s="142" t="s">
        <v>1286</v>
      </c>
      <c r="F575" s="143" t="s">
        <v>1287</v>
      </c>
      <c r="G575" s="144" t="s">
        <v>156</v>
      </c>
      <c r="H575" s="145">
        <v>28.8</v>
      </c>
      <c r="I575" s="146"/>
      <c r="J575" s="147">
        <f>ROUND(I575*H575,2)</f>
        <v>0</v>
      </c>
      <c r="K575" s="143" t="s">
        <v>288</v>
      </c>
      <c r="L575" s="36"/>
      <c r="M575" s="148" t="s">
        <v>3</v>
      </c>
      <c r="N575" s="149" t="s">
        <v>46</v>
      </c>
      <c r="O575" s="56"/>
      <c r="P575" s="150">
        <f>O575*H575</f>
        <v>0</v>
      </c>
      <c r="Q575" s="150">
        <v>3.0000000000000001E-5</v>
      </c>
      <c r="R575" s="150">
        <f>Q575*H575</f>
        <v>8.6400000000000008E-4</v>
      </c>
      <c r="S575" s="150">
        <v>0</v>
      </c>
      <c r="T575" s="151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52" t="s">
        <v>140</v>
      </c>
      <c r="AT575" s="152" t="s">
        <v>136</v>
      </c>
      <c r="AU575" s="152" t="s">
        <v>84</v>
      </c>
      <c r="AY575" s="20" t="s">
        <v>133</v>
      </c>
      <c r="BE575" s="153">
        <f>IF(N575="základní",J575,0)</f>
        <v>0</v>
      </c>
      <c r="BF575" s="153">
        <f>IF(N575="snížená",J575,0)</f>
        <v>0</v>
      </c>
      <c r="BG575" s="153">
        <f>IF(N575="zákl. přenesená",J575,0)</f>
        <v>0</v>
      </c>
      <c r="BH575" s="153">
        <f>IF(N575="sníž. přenesená",J575,0)</f>
        <v>0</v>
      </c>
      <c r="BI575" s="153">
        <f>IF(N575="nulová",J575,0)</f>
        <v>0</v>
      </c>
      <c r="BJ575" s="20" t="s">
        <v>37</v>
      </c>
      <c r="BK575" s="153">
        <f>ROUND(I575*H575,2)</f>
        <v>0</v>
      </c>
      <c r="BL575" s="20" t="s">
        <v>140</v>
      </c>
      <c r="BM575" s="152" t="s">
        <v>1288</v>
      </c>
    </row>
    <row r="576" spans="1:65" s="2" customFormat="1">
      <c r="A576" s="35"/>
      <c r="B576" s="36"/>
      <c r="C576" s="35"/>
      <c r="D576" s="181" t="s">
        <v>290</v>
      </c>
      <c r="E576" s="35"/>
      <c r="F576" s="182" t="s">
        <v>1289</v>
      </c>
      <c r="G576" s="35"/>
      <c r="H576" s="35"/>
      <c r="I576" s="183"/>
      <c r="J576" s="35"/>
      <c r="K576" s="35"/>
      <c r="L576" s="36"/>
      <c r="M576" s="184"/>
      <c r="N576" s="185"/>
      <c r="O576" s="56"/>
      <c r="P576" s="56"/>
      <c r="Q576" s="56"/>
      <c r="R576" s="56"/>
      <c r="S576" s="56"/>
      <c r="T576" s="57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20" t="s">
        <v>290</v>
      </c>
      <c r="AU576" s="20" t="s">
        <v>84</v>
      </c>
    </row>
    <row r="577" spans="1:65" s="2" customFormat="1" ht="24.2" customHeight="1">
      <c r="A577" s="35"/>
      <c r="B577" s="140"/>
      <c r="C577" s="141" t="s">
        <v>240</v>
      </c>
      <c r="D577" s="141" t="s">
        <v>136</v>
      </c>
      <c r="E577" s="142" t="s">
        <v>1290</v>
      </c>
      <c r="F577" s="143" t="s">
        <v>1291</v>
      </c>
      <c r="G577" s="144" t="s">
        <v>156</v>
      </c>
      <c r="H577" s="145">
        <v>28.8</v>
      </c>
      <c r="I577" s="146"/>
      <c r="J577" s="147">
        <f>ROUND(I577*H577,2)</f>
        <v>0</v>
      </c>
      <c r="K577" s="143" t="s">
        <v>288</v>
      </c>
      <c r="L577" s="36"/>
      <c r="M577" s="148" t="s">
        <v>3</v>
      </c>
      <c r="N577" s="149" t="s">
        <v>46</v>
      </c>
      <c r="O577" s="56"/>
      <c r="P577" s="150">
        <f>O577*H577</f>
        <v>0</v>
      </c>
      <c r="Q577" s="150">
        <v>0</v>
      </c>
      <c r="R577" s="150">
        <f>Q577*H577</f>
        <v>0</v>
      </c>
      <c r="S577" s="150">
        <v>0</v>
      </c>
      <c r="T577" s="151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52" t="s">
        <v>140</v>
      </c>
      <c r="AT577" s="152" t="s">
        <v>136</v>
      </c>
      <c r="AU577" s="152" t="s">
        <v>84</v>
      </c>
      <c r="AY577" s="20" t="s">
        <v>133</v>
      </c>
      <c r="BE577" s="153">
        <f>IF(N577="základní",J577,0)</f>
        <v>0</v>
      </c>
      <c r="BF577" s="153">
        <f>IF(N577="snížená",J577,0)</f>
        <v>0</v>
      </c>
      <c r="BG577" s="153">
        <f>IF(N577="zákl. přenesená",J577,0)</f>
        <v>0</v>
      </c>
      <c r="BH577" s="153">
        <f>IF(N577="sníž. přenesená",J577,0)</f>
        <v>0</v>
      </c>
      <c r="BI577" s="153">
        <f>IF(N577="nulová",J577,0)</f>
        <v>0</v>
      </c>
      <c r="BJ577" s="20" t="s">
        <v>37</v>
      </c>
      <c r="BK577" s="153">
        <f>ROUND(I577*H577,2)</f>
        <v>0</v>
      </c>
      <c r="BL577" s="20" t="s">
        <v>140</v>
      </c>
      <c r="BM577" s="152" t="s">
        <v>1292</v>
      </c>
    </row>
    <row r="578" spans="1:65" s="2" customFormat="1">
      <c r="A578" s="35"/>
      <c r="B578" s="36"/>
      <c r="C578" s="35"/>
      <c r="D578" s="181" t="s">
        <v>290</v>
      </c>
      <c r="E578" s="35"/>
      <c r="F578" s="182" t="s">
        <v>1293</v>
      </c>
      <c r="G578" s="35"/>
      <c r="H578" s="35"/>
      <c r="I578" s="183"/>
      <c r="J578" s="35"/>
      <c r="K578" s="35"/>
      <c r="L578" s="36"/>
      <c r="M578" s="184"/>
      <c r="N578" s="185"/>
      <c r="O578" s="56"/>
      <c r="P578" s="56"/>
      <c r="Q578" s="56"/>
      <c r="R578" s="56"/>
      <c r="S578" s="56"/>
      <c r="T578" s="57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20" t="s">
        <v>290</v>
      </c>
      <c r="AU578" s="20" t="s">
        <v>84</v>
      </c>
    </row>
    <row r="579" spans="1:65" s="13" customFormat="1">
      <c r="B579" s="154"/>
      <c r="D579" s="155" t="s">
        <v>142</v>
      </c>
      <c r="E579" s="156" t="s">
        <v>3</v>
      </c>
      <c r="F579" s="157" t="s">
        <v>1294</v>
      </c>
      <c r="H579" s="158">
        <v>28.8</v>
      </c>
      <c r="I579" s="159"/>
      <c r="L579" s="154"/>
      <c r="M579" s="160"/>
      <c r="N579" s="161"/>
      <c r="O579" s="161"/>
      <c r="P579" s="161"/>
      <c r="Q579" s="161"/>
      <c r="R579" s="161"/>
      <c r="S579" s="161"/>
      <c r="T579" s="162"/>
      <c r="AT579" s="156" t="s">
        <v>142</v>
      </c>
      <c r="AU579" s="156" t="s">
        <v>84</v>
      </c>
      <c r="AV579" s="13" t="s">
        <v>84</v>
      </c>
      <c r="AW579" s="13" t="s">
        <v>36</v>
      </c>
      <c r="AX579" s="13" t="s">
        <v>37</v>
      </c>
      <c r="AY579" s="156" t="s">
        <v>133</v>
      </c>
    </row>
    <row r="580" spans="1:65" s="2" customFormat="1" ht="16.5" customHeight="1">
      <c r="A580" s="35"/>
      <c r="B580" s="140"/>
      <c r="C580" s="186" t="s">
        <v>669</v>
      </c>
      <c r="D580" s="186" t="s">
        <v>292</v>
      </c>
      <c r="E580" s="187" t="s">
        <v>1295</v>
      </c>
      <c r="F580" s="188" t="s">
        <v>1296</v>
      </c>
      <c r="G580" s="189" t="s">
        <v>156</v>
      </c>
      <c r="H580" s="190">
        <v>29.231999999999999</v>
      </c>
      <c r="I580" s="191"/>
      <c r="J580" s="192">
        <f>ROUND(I580*H580,2)</f>
        <v>0</v>
      </c>
      <c r="K580" s="188" t="s">
        <v>288</v>
      </c>
      <c r="L580" s="193"/>
      <c r="M580" s="194" t="s">
        <v>3</v>
      </c>
      <c r="N580" s="195" t="s">
        <v>46</v>
      </c>
      <c r="O580" s="56"/>
      <c r="P580" s="150">
        <f>O580*H580</f>
        <v>0</v>
      </c>
      <c r="Q580" s="150">
        <v>1.9E-2</v>
      </c>
      <c r="R580" s="150">
        <f>Q580*H580</f>
        <v>0.55540800000000001</v>
      </c>
      <c r="S580" s="150">
        <v>0</v>
      </c>
      <c r="T580" s="151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52" t="s">
        <v>172</v>
      </c>
      <c r="AT580" s="152" t="s">
        <v>292</v>
      </c>
      <c r="AU580" s="152" t="s">
        <v>84</v>
      </c>
      <c r="AY580" s="20" t="s">
        <v>133</v>
      </c>
      <c r="BE580" s="153">
        <f>IF(N580="základní",J580,0)</f>
        <v>0</v>
      </c>
      <c r="BF580" s="153">
        <f>IF(N580="snížená",J580,0)</f>
        <v>0</v>
      </c>
      <c r="BG580" s="153">
        <f>IF(N580="zákl. přenesená",J580,0)</f>
        <v>0</v>
      </c>
      <c r="BH580" s="153">
        <f>IF(N580="sníž. přenesená",J580,0)</f>
        <v>0</v>
      </c>
      <c r="BI580" s="153">
        <f>IF(N580="nulová",J580,0)</f>
        <v>0</v>
      </c>
      <c r="BJ580" s="20" t="s">
        <v>37</v>
      </c>
      <c r="BK580" s="153">
        <f>ROUND(I580*H580,2)</f>
        <v>0</v>
      </c>
      <c r="BL580" s="20" t="s">
        <v>140</v>
      </c>
      <c r="BM580" s="152" t="s">
        <v>1297</v>
      </c>
    </row>
    <row r="581" spans="1:65" s="13" customFormat="1">
      <c r="B581" s="154"/>
      <c r="D581" s="155" t="s">
        <v>142</v>
      </c>
      <c r="E581" s="156" t="s">
        <v>3</v>
      </c>
      <c r="F581" s="157" t="s">
        <v>1298</v>
      </c>
      <c r="H581" s="158">
        <v>29.231999999999999</v>
      </c>
      <c r="I581" s="159"/>
      <c r="L581" s="154"/>
      <c r="M581" s="160"/>
      <c r="N581" s="161"/>
      <c r="O581" s="161"/>
      <c r="P581" s="161"/>
      <c r="Q581" s="161"/>
      <c r="R581" s="161"/>
      <c r="S581" s="161"/>
      <c r="T581" s="162"/>
      <c r="AT581" s="156" t="s">
        <v>142</v>
      </c>
      <c r="AU581" s="156" t="s">
        <v>84</v>
      </c>
      <c r="AV581" s="13" t="s">
        <v>84</v>
      </c>
      <c r="AW581" s="13" t="s">
        <v>36</v>
      </c>
      <c r="AX581" s="13" t="s">
        <v>75</v>
      </c>
      <c r="AY581" s="156" t="s">
        <v>133</v>
      </c>
    </row>
    <row r="582" spans="1:65" s="2" customFormat="1" ht="24.2" customHeight="1">
      <c r="A582" s="35"/>
      <c r="B582" s="140"/>
      <c r="C582" s="141" t="s">
        <v>674</v>
      </c>
      <c r="D582" s="141" t="s">
        <v>136</v>
      </c>
      <c r="E582" s="142" t="s">
        <v>1299</v>
      </c>
      <c r="F582" s="143" t="s">
        <v>1300</v>
      </c>
      <c r="G582" s="144" t="s">
        <v>156</v>
      </c>
      <c r="H582" s="145">
        <v>97.6</v>
      </c>
      <c r="I582" s="146"/>
      <c r="J582" s="147">
        <f>ROUND(I582*H582,2)</f>
        <v>0</v>
      </c>
      <c r="K582" s="143" t="s">
        <v>288</v>
      </c>
      <c r="L582" s="36"/>
      <c r="M582" s="148" t="s">
        <v>3</v>
      </c>
      <c r="N582" s="149" t="s">
        <v>46</v>
      </c>
      <c r="O582" s="56"/>
      <c r="P582" s="150">
        <f>O582*H582</f>
        <v>0</v>
      </c>
      <c r="Q582" s="150">
        <v>3.0000000000000001E-5</v>
      </c>
      <c r="R582" s="150">
        <f>Q582*H582</f>
        <v>2.928E-3</v>
      </c>
      <c r="S582" s="150">
        <v>0</v>
      </c>
      <c r="T582" s="151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52" t="s">
        <v>140</v>
      </c>
      <c r="AT582" s="152" t="s">
        <v>136</v>
      </c>
      <c r="AU582" s="152" t="s">
        <v>84</v>
      </c>
      <c r="AY582" s="20" t="s">
        <v>133</v>
      </c>
      <c r="BE582" s="153">
        <f>IF(N582="základní",J582,0)</f>
        <v>0</v>
      </c>
      <c r="BF582" s="153">
        <f>IF(N582="snížená",J582,0)</f>
        <v>0</v>
      </c>
      <c r="BG582" s="153">
        <f>IF(N582="zákl. přenesená",J582,0)</f>
        <v>0</v>
      </c>
      <c r="BH582" s="153">
        <f>IF(N582="sníž. přenesená",J582,0)</f>
        <v>0</v>
      </c>
      <c r="BI582" s="153">
        <f>IF(N582="nulová",J582,0)</f>
        <v>0</v>
      </c>
      <c r="BJ582" s="20" t="s">
        <v>37</v>
      </c>
      <c r="BK582" s="153">
        <f>ROUND(I582*H582,2)</f>
        <v>0</v>
      </c>
      <c r="BL582" s="20" t="s">
        <v>140</v>
      </c>
      <c r="BM582" s="152" t="s">
        <v>1301</v>
      </c>
    </row>
    <row r="583" spans="1:65" s="2" customFormat="1">
      <c r="A583" s="35"/>
      <c r="B583" s="36"/>
      <c r="C583" s="35"/>
      <c r="D583" s="181" t="s">
        <v>290</v>
      </c>
      <c r="E583" s="35"/>
      <c r="F583" s="182" t="s">
        <v>1302</v>
      </c>
      <c r="G583" s="35"/>
      <c r="H583" s="35"/>
      <c r="I583" s="183"/>
      <c r="J583" s="35"/>
      <c r="K583" s="35"/>
      <c r="L583" s="36"/>
      <c r="M583" s="184"/>
      <c r="N583" s="185"/>
      <c r="O583" s="56"/>
      <c r="P583" s="56"/>
      <c r="Q583" s="56"/>
      <c r="R583" s="56"/>
      <c r="S583" s="56"/>
      <c r="T583" s="57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20" t="s">
        <v>290</v>
      </c>
      <c r="AU583" s="20" t="s">
        <v>84</v>
      </c>
    </row>
    <row r="584" spans="1:65" s="2" customFormat="1" ht="16.5" customHeight="1">
      <c r="A584" s="35"/>
      <c r="B584" s="140"/>
      <c r="C584" s="186" t="s">
        <v>680</v>
      </c>
      <c r="D584" s="186" t="s">
        <v>292</v>
      </c>
      <c r="E584" s="187" t="s">
        <v>1303</v>
      </c>
      <c r="F584" s="188" t="s">
        <v>1304</v>
      </c>
      <c r="G584" s="189" t="s">
        <v>156</v>
      </c>
      <c r="H584" s="190">
        <v>99.063999999999993</v>
      </c>
      <c r="I584" s="191"/>
      <c r="J584" s="192">
        <f>ROUND(I584*H584,2)</f>
        <v>0</v>
      </c>
      <c r="K584" s="188" t="s">
        <v>288</v>
      </c>
      <c r="L584" s="193"/>
      <c r="M584" s="194" t="s">
        <v>3</v>
      </c>
      <c r="N584" s="195" t="s">
        <v>46</v>
      </c>
      <c r="O584" s="56"/>
      <c r="P584" s="150">
        <f>O584*H584</f>
        <v>0</v>
      </c>
      <c r="Q584" s="150">
        <v>2.4E-2</v>
      </c>
      <c r="R584" s="150">
        <f>Q584*H584</f>
        <v>2.3775360000000001</v>
      </c>
      <c r="S584" s="150">
        <v>0</v>
      </c>
      <c r="T584" s="151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52" t="s">
        <v>172</v>
      </c>
      <c r="AT584" s="152" t="s">
        <v>292</v>
      </c>
      <c r="AU584" s="152" t="s">
        <v>84</v>
      </c>
      <c r="AY584" s="20" t="s">
        <v>133</v>
      </c>
      <c r="BE584" s="153">
        <f>IF(N584="základní",J584,0)</f>
        <v>0</v>
      </c>
      <c r="BF584" s="153">
        <f>IF(N584="snížená",J584,0)</f>
        <v>0</v>
      </c>
      <c r="BG584" s="153">
        <f>IF(N584="zákl. přenesená",J584,0)</f>
        <v>0</v>
      </c>
      <c r="BH584" s="153">
        <f>IF(N584="sníž. přenesená",J584,0)</f>
        <v>0</v>
      </c>
      <c r="BI584" s="153">
        <f>IF(N584="nulová",J584,0)</f>
        <v>0</v>
      </c>
      <c r="BJ584" s="20" t="s">
        <v>37</v>
      </c>
      <c r="BK584" s="153">
        <f>ROUND(I584*H584,2)</f>
        <v>0</v>
      </c>
      <c r="BL584" s="20" t="s">
        <v>140</v>
      </c>
      <c r="BM584" s="152" t="s">
        <v>1305</v>
      </c>
    </row>
    <row r="585" spans="1:65" s="13" customFormat="1">
      <c r="B585" s="154"/>
      <c r="D585" s="155" t="s">
        <v>142</v>
      </c>
      <c r="E585" s="156" t="s">
        <v>3</v>
      </c>
      <c r="F585" s="157" t="s">
        <v>1306</v>
      </c>
      <c r="H585" s="158">
        <v>99.063999999999993</v>
      </c>
      <c r="I585" s="159"/>
      <c r="L585" s="154"/>
      <c r="M585" s="160"/>
      <c r="N585" s="161"/>
      <c r="O585" s="161"/>
      <c r="P585" s="161"/>
      <c r="Q585" s="161"/>
      <c r="R585" s="161"/>
      <c r="S585" s="161"/>
      <c r="T585" s="162"/>
      <c r="AT585" s="156" t="s">
        <v>142</v>
      </c>
      <c r="AU585" s="156" t="s">
        <v>84</v>
      </c>
      <c r="AV585" s="13" t="s">
        <v>84</v>
      </c>
      <c r="AW585" s="13" t="s">
        <v>36</v>
      </c>
      <c r="AX585" s="13" t="s">
        <v>75</v>
      </c>
      <c r="AY585" s="156" t="s">
        <v>133</v>
      </c>
    </row>
    <row r="586" spans="1:65" s="2" customFormat="1" ht="37.9" customHeight="1">
      <c r="A586" s="35"/>
      <c r="B586" s="140"/>
      <c r="C586" s="141" t="s">
        <v>685</v>
      </c>
      <c r="D586" s="141" t="s">
        <v>136</v>
      </c>
      <c r="E586" s="142" t="s">
        <v>1307</v>
      </c>
      <c r="F586" s="143" t="s">
        <v>1308</v>
      </c>
      <c r="G586" s="144" t="s">
        <v>237</v>
      </c>
      <c r="H586" s="145">
        <v>2</v>
      </c>
      <c r="I586" s="146"/>
      <c r="J586" s="147">
        <f>ROUND(I586*H586,2)</f>
        <v>0</v>
      </c>
      <c r="K586" s="143" t="s">
        <v>288</v>
      </c>
      <c r="L586" s="36"/>
      <c r="M586" s="148" t="s">
        <v>3</v>
      </c>
      <c r="N586" s="149" t="s">
        <v>46</v>
      </c>
      <c r="O586" s="56"/>
      <c r="P586" s="150">
        <f>O586*H586</f>
        <v>0</v>
      </c>
      <c r="Q586" s="150">
        <v>8.4999999999999995E-4</v>
      </c>
      <c r="R586" s="150">
        <f>Q586*H586</f>
        <v>1.6999999999999999E-3</v>
      </c>
      <c r="S586" s="150">
        <v>0</v>
      </c>
      <c r="T586" s="15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52" t="s">
        <v>140</v>
      </c>
      <c r="AT586" s="152" t="s">
        <v>136</v>
      </c>
      <c r="AU586" s="152" t="s">
        <v>84</v>
      </c>
      <c r="AY586" s="20" t="s">
        <v>133</v>
      </c>
      <c r="BE586" s="153">
        <f>IF(N586="základní",J586,0)</f>
        <v>0</v>
      </c>
      <c r="BF586" s="153">
        <f>IF(N586="snížená",J586,0)</f>
        <v>0</v>
      </c>
      <c r="BG586" s="153">
        <f>IF(N586="zákl. přenesená",J586,0)</f>
        <v>0</v>
      </c>
      <c r="BH586" s="153">
        <f>IF(N586="sníž. přenesená",J586,0)</f>
        <v>0</v>
      </c>
      <c r="BI586" s="153">
        <f>IF(N586="nulová",J586,0)</f>
        <v>0</v>
      </c>
      <c r="BJ586" s="20" t="s">
        <v>37</v>
      </c>
      <c r="BK586" s="153">
        <f>ROUND(I586*H586,2)</f>
        <v>0</v>
      </c>
      <c r="BL586" s="20" t="s">
        <v>140</v>
      </c>
      <c r="BM586" s="152" t="s">
        <v>1309</v>
      </c>
    </row>
    <row r="587" spans="1:65" s="2" customFormat="1">
      <c r="A587" s="35"/>
      <c r="B587" s="36"/>
      <c r="C587" s="35"/>
      <c r="D587" s="181" t="s">
        <v>290</v>
      </c>
      <c r="E587" s="35"/>
      <c r="F587" s="182" t="s">
        <v>1310</v>
      </c>
      <c r="G587" s="35"/>
      <c r="H587" s="35"/>
      <c r="I587" s="183"/>
      <c r="J587" s="35"/>
      <c r="K587" s="35"/>
      <c r="L587" s="36"/>
      <c r="M587" s="184"/>
      <c r="N587" s="185"/>
      <c r="O587" s="56"/>
      <c r="P587" s="56"/>
      <c r="Q587" s="56"/>
      <c r="R587" s="56"/>
      <c r="S587" s="56"/>
      <c r="T587" s="57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20" t="s">
        <v>290</v>
      </c>
      <c r="AU587" s="20" t="s">
        <v>84</v>
      </c>
    </row>
    <row r="588" spans="1:65" s="2" customFormat="1" ht="24.2" customHeight="1">
      <c r="A588" s="35"/>
      <c r="B588" s="140"/>
      <c r="C588" s="141" t="s">
        <v>690</v>
      </c>
      <c r="D588" s="141" t="s">
        <v>136</v>
      </c>
      <c r="E588" s="142" t="s">
        <v>1311</v>
      </c>
      <c r="F588" s="143" t="s">
        <v>1312</v>
      </c>
      <c r="G588" s="144" t="s">
        <v>156</v>
      </c>
      <c r="H588" s="145">
        <v>251.4</v>
      </c>
      <c r="I588" s="146"/>
      <c r="J588" s="147">
        <f>ROUND(I588*H588,2)</f>
        <v>0</v>
      </c>
      <c r="K588" s="143" t="s">
        <v>288</v>
      </c>
      <c r="L588" s="36"/>
      <c r="M588" s="148" t="s">
        <v>3</v>
      </c>
      <c r="N588" s="149" t="s">
        <v>46</v>
      </c>
      <c r="O588" s="56"/>
      <c r="P588" s="150">
        <f>O588*H588</f>
        <v>0</v>
      </c>
      <c r="Q588" s="150">
        <v>4.0000000000000003E-5</v>
      </c>
      <c r="R588" s="150">
        <f>Q588*H588</f>
        <v>1.0056000000000001E-2</v>
      </c>
      <c r="S588" s="150">
        <v>0</v>
      </c>
      <c r="T588" s="151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52" t="s">
        <v>140</v>
      </c>
      <c r="AT588" s="152" t="s">
        <v>136</v>
      </c>
      <c r="AU588" s="152" t="s">
        <v>84</v>
      </c>
      <c r="AY588" s="20" t="s">
        <v>133</v>
      </c>
      <c r="BE588" s="153">
        <f>IF(N588="základní",J588,0)</f>
        <v>0</v>
      </c>
      <c r="BF588" s="153">
        <f>IF(N588="snížená",J588,0)</f>
        <v>0</v>
      </c>
      <c r="BG588" s="153">
        <f>IF(N588="zákl. přenesená",J588,0)</f>
        <v>0</v>
      </c>
      <c r="BH588" s="153">
        <f>IF(N588="sníž. přenesená",J588,0)</f>
        <v>0</v>
      </c>
      <c r="BI588" s="153">
        <f>IF(N588="nulová",J588,0)</f>
        <v>0</v>
      </c>
      <c r="BJ588" s="20" t="s">
        <v>37</v>
      </c>
      <c r="BK588" s="153">
        <f>ROUND(I588*H588,2)</f>
        <v>0</v>
      </c>
      <c r="BL588" s="20" t="s">
        <v>140</v>
      </c>
      <c r="BM588" s="152" t="s">
        <v>1313</v>
      </c>
    </row>
    <row r="589" spans="1:65" s="2" customFormat="1">
      <c r="A589" s="35"/>
      <c r="B589" s="36"/>
      <c r="C589" s="35"/>
      <c r="D589" s="181" t="s">
        <v>290</v>
      </c>
      <c r="E589" s="35"/>
      <c r="F589" s="182" t="s">
        <v>1314</v>
      </c>
      <c r="G589" s="35"/>
      <c r="H589" s="35"/>
      <c r="I589" s="183"/>
      <c r="J589" s="35"/>
      <c r="K589" s="35"/>
      <c r="L589" s="36"/>
      <c r="M589" s="184"/>
      <c r="N589" s="185"/>
      <c r="O589" s="56"/>
      <c r="P589" s="56"/>
      <c r="Q589" s="56"/>
      <c r="R589" s="56"/>
      <c r="S589" s="56"/>
      <c r="T589" s="57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T589" s="20" t="s">
        <v>290</v>
      </c>
      <c r="AU589" s="20" t="s">
        <v>84</v>
      </c>
    </row>
    <row r="590" spans="1:65" s="2" customFormat="1" ht="16.5" customHeight="1">
      <c r="A590" s="35"/>
      <c r="B590" s="140"/>
      <c r="C590" s="186" t="s">
        <v>697</v>
      </c>
      <c r="D590" s="186" t="s">
        <v>292</v>
      </c>
      <c r="E590" s="187" t="s">
        <v>1315</v>
      </c>
      <c r="F590" s="188" t="s">
        <v>1316</v>
      </c>
      <c r="G590" s="189" t="s">
        <v>156</v>
      </c>
      <c r="H590" s="190">
        <v>255.17099999999999</v>
      </c>
      <c r="I590" s="191"/>
      <c r="J590" s="192">
        <f>ROUND(I590*H590,2)</f>
        <v>0</v>
      </c>
      <c r="K590" s="188" t="s">
        <v>288</v>
      </c>
      <c r="L590" s="193"/>
      <c r="M590" s="194" t="s">
        <v>3</v>
      </c>
      <c r="N590" s="195" t="s">
        <v>46</v>
      </c>
      <c r="O590" s="56"/>
      <c r="P590" s="150">
        <f>O590*H590</f>
        <v>0</v>
      </c>
      <c r="Q590" s="150">
        <v>3.6999999999999998E-2</v>
      </c>
      <c r="R590" s="150">
        <f>Q590*H590</f>
        <v>9.4413269999999994</v>
      </c>
      <c r="S590" s="150">
        <v>0</v>
      </c>
      <c r="T590" s="151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52" t="s">
        <v>172</v>
      </c>
      <c r="AT590" s="152" t="s">
        <v>292</v>
      </c>
      <c r="AU590" s="152" t="s">
        <v>84</v>
      </c>
      <c r="AY590" s="20" t="s">
        <v>133</v>
      </c>
      <c r="BE590" s="153">
        <f>IF(N590="základní",J590,0)</f>
        <v>0</v>
      </c>
      <c r="BF590" s="153">
        <f>IF(N590="snížená",J590,0)</f>
        <v>0</v>
      </c>
      <c r="BG590" s="153">
        <f>IF(N590="zákl. přenesená",J590,0)</f>
        <v>0</v>
      </c>
      <c r="BH590" s="153">
        <f>IF(N590="sníž. přenesená",J590,0)</f>
        <v>0</v>
      </c>
      <c r="BI590" s="153">
        <f>IF(N590="nulová",J590,0)</f>
        <v>0</v>
      </c>
      <c r="BJ590" s="20" t="s">
        <v>37</v>
      </c>
      <c r="BK590" s="153">
        <f>ROUND(I590*H590,2)</f>
        <v>0</v>
      </c>
      <c r="BL590" s="20" t="s">
        <v>140</v>
      </c>
      <c r="BM590" s="152" t="s">
        <v>1317</v>
      </c>
    </row>
    <row r="591" spans="1:65" s="13" customFormat="1">
      <c r="B591" s="154"/>
      <c r="D591" s="155" t="s">
        <v>142</v>
      </c>
      <c r="E591" s="156" t="s">
        <v>3</v>
      </c>
      <c r="F591" s="157" t="s">
        <v>1318</v>
      </c>
      <c r="H591" s="158">
        <v>255.17099999999999</v>
      </c>
      <c r="I591" s="159"/>
      <c r="L591" s="154"/>
      <c r="M591" s="160"/>
      <c r="N591" s="161"/>
      <c r="O591" s="161"/>
      <c r="P591" s="161"/>
      <c r="Q591" s="161"/>
      <c r="R591" s="161"/>
      <c r="S591" s="161"/>
      <c r="T591" s="162"/>
      <c r="AT591" s="156" t="s">
        <v>142</v>
      </c>
      <c r="AU591" s="156" t="s">
        <v>84</v>
      </c>
      <c r="AV591" s="13" t="s">
        <v>84</v>
      </c>
      <c r="AW591" s="13" t="s">
        <v>36</v>
      </c>
      <c r="AX591" s="13" t="s">
        <v>75</v>
      </c>
      <c r="AY591" s="156" t="s">
        <v>133</v>
      </c>
    </row>
    <row r="592" spans="1:65" s="2" customFormat="1" ht="37.9" customHeight="1">
      <c r="A592" s="35"/>
      <c r="B592" s="140"/>
      <c r="C592" s="141" t="s">
        <v>703</v>
      </c>
      <c r="D592" s="141" t="s">
        <v>136</v>
      </c>
      <c r="E592" s="142" t="s">
        <v>1319</v>
      </c>
      <c r="F592" s="143" t="s">
        <v>1320</v>
      </c>
      <c r="G592" s="144" t="s">
        <v>237</v>
      </c>
      <c r="H592" s="145">
        <v>43</v>
      </c>
      <c r="I592" s="146"/>
      <c r="J592" s="147">
        <f>ROUND(I592*H592,2)</f>
        <v>0</v>
      </c>
      <c r="K592" s="143" t="s">
        <v>288</v>
      </c>
      <c r="L592" s="36"/>
      <c r="M592" s="148" t="s">
        <v>3</v>
      </c>
      <c r="N592" s="149" t="s">
        <v>46</v>
      </c>
      <c r="O592" s="56"/>
      <c r="P592" s="150">
        <f>O592*H592</f>
        <v>0</v>
      </c>
      <c r="Q592" s="150">
        <v>1E-3</v>
      </c>
      <c r="R592" s="150">
        <f>Q592*H592</f>
        <v>4.3000000000000003E-2</v>
      </c>
      <c r="S592" s="150">
        <v>0</v>
      </c>
      <c r="T592" s="151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52" t="s">
        <v>140</v>
      </c>
      <c r="AT592" s="152" t="s">
        <v>136</v>
      </c>
      <c r="AU592" s="152" t="s">
        <v>84</v>
      </c>
      <c r="AY592" s="20" t="s">
        <v>133</v>
      </c>
      <c r="BE592" s="153">
        <f>IF(N592="základní",J592,0)</f>
        <v>0</v>
      </c>
      <c r="BF592" s="153">
        <f>IF(N592="snížená",J592,0)</f>
        <v>0</v>
      </c>
      <c r="BG592" s="153">
        <f>IF(N592="zákl. přenesená",J592,0)</f>
        <v>0</v>
      </c>
      <c r="BH592" s="153">
        <f>IF(N592="sníž. přenesená",J592,0)</f>
        <v>0</v>
      </c>
      <c r="BI592" s="153">
        <f>IF(N592="nulová",J592,0)</f>
        <v>0</v>
      </c>
      <c r="BJ592" s="20" t="s">
        <v>37</v>
      </c>
      <c r="BK592" s="153">
        <f>ROUND(I592*H592,2)</f>
        <v>0</v>
      </c>
      <c r="BL592" s="20" t="s">
        <v>140</v>
      </c>
      <c r="BM592" s="152" t="s">
        <v>1321</v>
      </c>
    </row>
    <row r="593" spans="1:65" s="2" customFormat="1">
      <c r="A593" s="35"/>
      <c r="B593" s="36"/>
      <c r="C593" s="35"/>
      <c r="D593" s="181" t="s">
        <v>290</v>
      </c>
      <c r="E593" s="35"/>
      <c r="F593" s="182" t="s">
        <v>1322</v>
      </c>
      <c r="G593" s="35"/>
      <c r="H593" s="35"/>
      <c r="I593" s="183"/>
      <c r="J593" s="35"/>
      <c r="K593" s="35"/>
      <c r="L593" s="36"/>
      <c r="M593" s="184"/>
      <c r="N593" s="185"/>
      <c r="O593" s="56"/>
      <c r="P593" s="56"/>
      <c r="Q593" s="56"/>
      <c r="R593" s="56"/>
      <c r="S593" s="56"/>
      <c r="T593" s="57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20" t="s">
        <v>290</v>
      </c>
      <c r="AU593" s="20" t="s">
        <v>84</v>
      </c>
    </row>
    <row r="594" spans="1:65" s="2" customFormat="1" ht="16.5" customHeight="1">
      <c r="A594" s="35"/>
      <c r="B594" s="140"/>
      <c r="C594" s="141" t="s">
        <v>708</v>
      </c>
      <c r="D594" s="141" t="s">
        <v>136</v>
      </c>
      <c r="E594" s="142" t="s">
        <v>1323</v>
      </c>
      <c r="F594" s="143" t="s">
        <v>1324</v>
      </c>
      <c r="G594" s="144" t="s">
        <v>139</v>
      </c>
      <c r="H594" s="145">
        <v>3</v>
      </c>
      <c r="I594" s="146"/>
      <c r="J594" s="147">
        <f>ROUND(I594*H594,2)</f>
        <v>0</v>
      </c>
      <c r="K594" s="143" t="s">
        <v>3</v>
      </c>
      <c r="L594" s="36"/>
      <c r="M594" s="148" t="s">
        <v>3</v>
      </c>
      <c r="N594" s="149" t="s">
        <v>46</v>
      </c>
      <c r="O594" s="56"/>
      <c r="P594" s="150">
        <f>O594*H594</f>
        <v>0</v>
      </c>
      <c r="Q594" s="150">
        <v>0</v>
      </c>
      <c r="R594" s="150">
        <f>Q594*H594</f>
        <v>0</v>
      </c>
      <c r="S594" s="150">
        <v>0</v>
      </c>
      <c r="T594" s="151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52" t="s">
        <v>140</v>
      </c>
      <c r="AT594" s="152" t="s">
        <v>136</v>
      </c>
      <c r="AU594" s="152" t="s">
        <v>84</v>
      </c>
      <c r="AY594" s="20" t="s">
        <v>133</v>
      </c>
      <c r="BE594" s="153">
        <f>IF(N594="základní",J594,0)</f>
        <v>0</v>
      </c>
      <c r="BF594" s="153">
        <f>IF(N594="snížená",J594,0)</f>
        <v>0</v>
      </c>
      <c r="BG594" s="153">
        <f>IF(N594="zákl. přenesená",J594,0)</f>
        <v>0</v>
      </c>
      <c r="BH594" s="153">
        <f>IF(N594="sníž. přenesená",J594,0)</f>
        <v>0</v>
      </c>
      <c r="BI594" s="153">
        <f>IF(N594="nulová",J594,0)</f>
        <v>0</v>
      </c>
      <c r="BJ594" s="20" t="s">
        <v>37</v>
      </c>
      <c r="BK594" s="153">
        <f>ROUND(I594*H594,2)</f>
        <v>0</v>
      </c>
      <c r="BL594" s="20" t="s">
        <v>140</v>
      </c>
      <c r="BM594" s="152" t="s">
        <v>1325</v>
      </c>
    </row>
    <row r="595" spans="1:65" s="14" customFormat="1">
      <c r="B595" s="163"/>
      <c r="D595" s="155" t="s">
        <v>142</v>
      </c>
      <c r="E595" s="164" t="s">
        <v>3</v>
      </c>
      <c r="F595" s="165" t="s">
        <v>1326</v>
      </c>
      <c r="H595" s="164" t="s">
        <v>3</v>
      </c>
      <c r="I595" s="166"/>
      <c r="L595" s="163"/>
      <c r="M595" s="167"/>
      <c r="N595" s="168"/>
      <c r="O595" s="168"/>
      <c r="P595" s="168"/>
      <c r="Q595" s="168"/>
      <c r="R595" s="168"/>
      <c r="S595" s="168"/>
      <c r="T595" s="169"/>
      <c r="AT595" s="164" t="s">
        <v>142</v>
      </c>
      <c r="AU595" s="164" t="s">
        <v>84</v>
      </c>
      <c r="AV595" s="14" t="s">
        <v>37</v>
      </c>
      <c r="AW595" s="14" t="s">
        <v>36</v>
      </c>
      <c r="AX595" s="14" t="s">
        <v>75</v>
      </c>
      <c r="AY595" s="164" t="s">
        <v>133</v>
      </c>
    </row>
    <row r="596" spans="1:65" s="14" customFormat="1">
      <c r="B596" s="163"/>
      <c r="D596" s="155" t="s">
        <v>142</v>
      </c>
      <c r="E596" s="164" t="s">
        <v>3</v>
      </c>
      <c r="F596" s="165" t="s">
        <v>1327</v>
      </c>
      <c r="H596" s="164" t="s">
        <v>3</v>
      </c>
      <c r="I596" s="166"/>
      <c r="L596" s="163"/>
      <c r="M596" s="167"/>
      <c r="N596" s="168"/>
      <c r="O596" s="168"/>
      <c r="P596" s="168"/>
      <c r="Q596" s="168"/>
      <c r="R596" s="168"/>
      <c r="S596" s="168"/>
      <c r="T596" s="169"/>
      <c r="AT596" s="164" t="s">
        <v>142</v>
      </c>
      <c r="AU596" s="164" t="s">
        <v>84</v>
      </c>
      <c r="AV596" s="14" t="s">
        <v>37</v>
      </c>
      <c r="AW596" s="14" t="s">
        <v>36</v>
      </c>
      <c r="AX596" s="14" t="s">
        <v>75</v>
      </c>
      <c r="AY596" s="164" t="s">
        <v>133</v>
      </c>
    </row>
    <row r="597" spans="1:65" s="13" customFormat="1">
      <c r="B597" s="154"/>
      <c r="D597" s="155" t="s">
        <v>142</v>
      </c>
      <c r="E597" s="156" t="s">
        <v>3</v>
      </c>
      <c r="F597" s="157" t="s">
        <v>146</v>
      </c>
      <c r="H597" s="158">
        <v>3</v>
      </c>
      <c r="I597" s="159"/>
      <c r="L597" s="154"/>
      <c r="M597" s="160"/>
      <c r="N597" s="161"/>
      <c r="O597" s="161"/>
      <c r="P597" s="161"/>
      <c r="Q597" s="161"/>
      <c r="R597" s="161"/>
      <c r="S597" s="161"/>
      <c r="T597" s="162"/>
      <c r="AT597" s="156" t="s">
        <v>142</v>
      </c>
      <c r="AU597" s="156" t="s">
        <v>84</v>
      </c>
      <c r="AV597" s="13" t="s">
        <v>84</v>
      </c>
      <c r="AW597" s="13" t="s">
        <v>36</v>
      </c>
      <c r="AX597" s="13" t="s">
        <v>37</v>
      </c>
      <c r="AY597" s="156" t="s">
        <v>133</v>
      </c>
    </row>
    <row r="598" spans="1:65" s="2" customFormat="1" ht="24.2" customHeight="1">
      <c r="A598" s="35"/>
      <c r="B598" s="140"/>
      <c r="C598" s="141" t="s">
        <v>712</v>
      </c>
      <c r="D598" s="141" t="s">
        <v>136</v>
      </c>
      <c r="E598" s="142" t="s">
        <v>1328</v>
      </c>
      <c r="F598" s="143" t="s">
        <v>1329</v>
      </c>
      <c r="G598" s="144" t="s">
        <v>237</v>
      </c>
      <c r="H598" s="145">
        <v>54</v>
      </c>
      <c r="I598" s="146"/>
      <c r="J598" s="147">
        <f>ROUND(I598*H598,2)</f>
        <v>0</v>
      </c>
      <c r="K598" s="143" t="s">
        <v>288</v>
      </c>
      <c r="L598" s="36"/>
      <c r="M598" s="148" t="s">
        <v>3</v>
      </c>
      <c r="N598" s="149" t="s">
        <v>46</v>
      </c>
      <c r="O598" s="56"/>
      <c r="P598" s="150">
        <f>O598*H598</f>
        <v>0</v>
      </c>
      <c r="Q598" s="150">
        <v>6.0000000000000002E-5</v>
      </c>
      <c r="R598" s="150">
        <f>Q598*H598</f>
        <v>3.2400000000000003E-3</v>
      </c>
      <c r="S598" s="150">
        <v>0</v>
      </c>
      <c r="T598" s="151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52" t="s">
        <v>140</v>
      </c>
      <c r="AT598" s="152" t="s">
        <v>136</v>
      </c>
      <c r="AU598" s="152" t="s">
        <v>84</v>
      </c>
      <c r="AY598" s="20" t="s">
        <v>133</v>
      </c>
      <c r="BE598" s="153">
        <f>IF(N598="základní",J598,0)</f>
        <v>0</v>
      </c>
      <c r="BF598" s="153">
        <f>IF(N598="snížená",J598,0)</f>
        <v>0</v>
      </c>
      <c r="BG598" s="153">
        <f>IF(N598="zákl. přenesená",J598,0)</f>
        <v>0</v>
      </c>
      <c r="BH598" s="153">
        <f>IF(N598="sníž. přenesená",J598,0)</f>
        <v>0</v>
      </c>
      <c r="BI598" s="153">
        <f>IF(N598="nulová",J598,0)</f>
        <v>0</v>
      </c>
      <c r="BJ598" s="20" t="s">
        <v>37</v>
      </c>
      <c r="BK598" s="153">
        <f>ROUND(I598*H598,2)</f>
        <v>0</v>
      </c>
      <c r="BL598" s="20" t="s">
        <v>140</v>
      </c>
      <c r="BM598" s="152" t="s">
        <v>1330</v>
      </c>
    </row>
    <row r="599" spans="1:65" s="2" customFormat="1">
      <c r="A599" s="35"/>
      <c r="B599" s="36"/>
      <c r="C599" s="35"/>
      <c r="D599" s="181" t="s">
        <v>290</v>
      </c>
      <c r="E599" s="35"/>
      <c r="F599" s="182" t="s">
        <v>1331</v>
      </c>
      <c r="G599" s="35"/>
      <c r="H599" s="35"/>
      <c r="I599" s="183"/>
      <c r="J599" s="35"/>
      <c r="K599" s="35"/>
      <c r="L599" s="36"/>
      <c r="M599" s="184"/>
      <c r="N599" s="185"/>
      <c r="O599" s="56"/>
      <c r="P599" s="56"/>
      <c r="Q599" s="56"/>
      <c r="R599" s="56"/>
      <c r="S599" s="56"/>
      <c r="T599" s="57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20" t="s">
        <v>290</v>
      </c>
      <c r="AU599" s="20" t="s">
        <v>84</v>
      </c>
    </row>
    <row r="600" spans="1:65" s="13" customFormat="1">
      <c r="B600" s="154"/>
      <c r="D600" s="155" t="s">
        <v>142</v>
      </c>
      <c r="E600" s="156" t="s">
        <v>3</v>
      </c>
      <c r="F600" s="157" t="s">
        <v>1332</v>
      </c>
      <c r="H600" s="158">
        <v>54</v>
      </c>
      <c r="I600" s="159"/>
      <c r="L600" s="154"/>
      <c r="M600" s="160"/>
      <c r="N600" s="161"/>
      <c r="O600" s="161"/>
      <c r="P600" s="161"/>
      <c r="Q600" s="161"/>
      <c r="R600" s="161"/>
      <c r="S600" s="161"/>
      <c r="T600" s="162"/>
      <c r="AT600" s="156" t="s">
        <v>142</v>
      </c>
      <c r="AU600" s="156" t="s">
        <v>84</v>
      </c>
      <c r="AV600" s="13" t="s">
        <v>84</v>
      </c>
      <c r="AW600" s="13" t="s">
        <v>36</v>
      </c>
      <c r="AX600" s="13" t="s">
        <v>75</v>
      </c>
      <c r="AY600" s="156" t="s">
        <v>133</v>
      </c>
    </row>
    <row r="601" spans="1:65" s="2" customFormat="1" ht="16.5" customHeight="1">
      <c r="A601" s="35"/>
      <c r="B601" s="140"/>
      <c r="C601" s="186" t="s">
        <v>716</v>
      </c>
      <c r="D601" s="186" t="s">
        <v>292</v>
      </c>
      <c r="E601" s="187" t="s">
        <v>1333</v>
      </c>
      <c r="F601" s="188" t="s">
        <v>1334</v>
      </c>
      <c r="G601" s="189" t="s">
        <v>237</v>
      </c>
      <c r="H601" s="190">
        <v>27.405000000000001</v>
      </c>
      <c r="I601" s="191"/>
      <c r="J601" s="192">
        <f>ROUND(I601*H601,2)</f>
        <v>0</v>
      </c>
      <c r="K601" s="188" t="s">
        <v>3</v>
      </c>
      <c r="L601" s="193"/>
      <c r="M601" s="194" t="s">
        <v>3</v>
      </c>
      <c r="N601" s="195" t="s">
        <v>46</v>
      </c>
      <c r="O601" s="56"/>
      <c r="P601" s="150">
        <f>O601*H601</f>
        <v>0</v>
      </c>
      <c r="Q601" s="150">
        <v>5.9000000000000003E-4</v>
      </c>
      <c r="R601" s="150">
        <f>Q601*H601</f>
        <v>1.6168950000000001E-2</v>
      </c>
      <c r="S601" s="150">
        <v>0</v>
      </c>
      <c r="T601" s="151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52" t="s">
        <v>172</v>
      </c>
      <c r="AT601" s="152" t="s">
        <v>292</v>
      </c>
      <c r="AU601" s="152" t="s">
        <v>84</v>
      </c>
      <c r="AY601" s="20" t="s">
        <v>133</v>
      </c>
      <c r="BE601" s="153">
        <f>IF(N601="základní",J601,0)</f>
        <v>0</v>
      </c>
      <c r="BF601" s="153">
        <f>IF(N601="snížená",J601,0)</f>
        <v>0</v>
      </c>
      <c r="BG601" s="153">
        <f>IF(N601="zákl. přenesená",J601,0)</f>
        <v>0</v>
      </c>
      <c r="BH601" s="153">
        <f>IF(N601="sníž. přenesená",J601,0)</f>
        <v>0</v>
      </c>
      <c r="BI601" s="153">
        <f>IF(N601="nulová",J601,0)</f>
        <v>0</v>
      </c>
      <c r="BJ601" s="20" t="s">
        <v>37</v>
      </c>
      <c r="BK601" s="153">
        <f>ROUND(I601*H601,2)</f>
        <v>0</v>
      </c>
      <c r="BL601" s="20" t="s">
        <v>140</v>
      </c>
      <c r="BM601" s="152" t="s">
        <v>1335</v>
      </c>
    </row>
    <row r="602" spans="1:65" s="13" customFormat="1">
      <c r="B602" s="154"/>
      <c r="D602" s="155" t="s">
        <v>142</v>
      </c>
      <c r="E602" s="156" t="s">
        <v>3</v>
      </c>
      <c r="F602" s="157" t="s">
        <v>1336</v>
      </c>
      <c r="H602" s="158">
        <v>27.405000000000001</v>
      </c>
      <c r="I602" s="159"/>
      <c r="L602" s="154"/>
      <c r="M602" s="160"/>
      <c r="N602" s="161"/>
      <c r="O602" s="161"/>
      <c r="P602" s="161"/>
      <c r="Q602" s="161"/>
      <c r="R602" s="161"/>
      <c r="S602" s="161"/>
      <c r="T602" s="162"/>
      <c r="AT602" s="156" t="s">
        <v>142</v>
      </c>
      <c r="AU602" s="156" t="s">
        <v>84</v>
      </c>
      <c r="AV602" s="13" t="s">
        <v>84</v>
      </c>
      <c r="AW602" s="13" t="s">
        <v>36</v>
      </c>
      <c r="AX602" s="13" t="s">
        <v>37</v>
      </c>
      <c r="AY602" s="156" t="s">
        <v>133</v>
      </c>
    </row>
    <row r="603" spans="1:65" s="2" customFormat="1" ht="16.5" customHeight="1">
      <c r="A603" s="35"/>
      <c r="B603" s="140"/>
      <c r="C603" s="186" t="s">
        <v>720</v>
      </c>
      <c r="D603" s="186" t="s">
        <v>292</v>
      </c>
      <c r="E603" s="187" t="s">
        <v>1337</v>
      </c>
      <c r="F603" s="188" t="s">
        <v>1338</v>
      </c>
      <c r="G603" s="189" t="s">
        <v>237</v>
      </c>
      <c r="H603" s="190">
        <v>27.405000000000001</v>
      </c>
      <c r="I603" s="191"/>
      <c r="J603" s="192">
        <f>ROUND(I603*H603,2)</f>
        <v>0</v>
      </c>
      <c r="K603" s="188" t="s">
        <v>288</v>
      </c>
      <c r="L603" s="193"/>
      <c r="M603" s="194" t="s">
        <v>3</v>
      </c>
      <c r="N603" s="195" t="s">
        <v>46</v>
      </c>
      <c r="O603" s="56"/>
      <c r="P603" s="150">
        <f>O603*H603</f>
        <v>0</v>
      </c>
      <c r="Q603" s="150">
        <v>8.0000000000000002E-3</v>
      </c>
      <c r="R603" s="150">
        <f>Q603*H603</f>
        <v>0.21924000000000002</v>
      </c>
      <c r="S603" s="150">
        <v>0</v>
      </c>
      <c r="T603" s="151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52" t="s">
        <v>172</v>
      </c>
      <c r="AT603" s="152" t="s">
        <v>292</v>
      </c>
      <c r="AU603" s="152" t="s">
        <v>84</v>
      </c>
      <c r="AY603" s="20" t="s">
        <v>133</v>
      </c>
      <c r="BE603" s="153">
        <f>IF(N603="základní",J603,0)</f>
        <v>0</v>
      </c>
      <c r="BF603" s="153">
        <f>IF(N603="snížená",J603,0)</f>
        <v>0</v>
      </c>
      <c r="BG603" s="153">
        <f>IF(N603="zákl. přenesená",J603,0)</f>
        <v>0</v>
      </c>
      <c r="BH603" s="153">
        <f>IF(N603="sníž. přenesená",J603,0)</f>
        <v>0</v>
      </c>
      <c r="BI603" s="153">
        <f>IF(N603="nulová",J603,0)</f>
        <v>0</v>
      </c>
      <c r="BJ603" s="20" t="s">
        <v>37</v>
      </c>
      <c r="BK603" s="153">
        <f>ROUND(I603*H603,2)</f>
        <v>0</v>
      </c>
      <c r="BL603" s="20" t="s">
        <v>140</v>
      </c>
      <c r="BM603" s="152" t="s">
        <v>1339</v>
      </c>
    </row>
    <row r="604" spans="1:65" s="13" customFormat="1">
      <c r="B604" s="154"/>
      <c r="D604" s="155" t="s">
        <v>142</v>
      </c>
      <c r="E604" s="156" t="s">
        <v>3</v>
      </c>
      <c r="F604" s="157" t="s">
        <v>1336</v>
      </c>
      <c r="H604" s="158">
        <v>27.405000000000001</v>
      </c>
      <c r="I604" s="159"/>
      <c r="L604" s="154"/>
      <c r="M604" s="160"/>
      <c r="N604" s="161"/>
      <c r="O604" s="161"/>
      <c r="P604" s="161"/>
      <c r="Q604" s="161"/>
      <c r="R604" s="161"/>
      <c r="S604" s="161"/>
      <c r="T604" s="162"/>
      <c r="AT604" s="156" t="s">
        <v>142</v>
      </c>
      <c r="AU604" s="156" t="s">
        <v>84</v>
      </c>
      <c r="AV604" s="13" t="s">
        <v>84</v>
      </c>
      <c r="AW604" s="13" t="s">
        <v>36</v>
      </c>
      <c r="AX604" s="13" t="s">
        <v>75</v>
      </c>
      <c r="AY604" s="156" t="s">
        <v>133</v>
      </c>
    </row>
    <row r="605" spans="1:65" s="2" customFormat="1" ht="24.2" customHeight="1">
      <c r="A605" s="35"/>
      <c r="B605" s="140"/>
      <c r="C605" s="141" t="s">
        <v>725</v>
      </c>
      <c r="D605" s="141" t="s">
        <v>136</v>
      </c>
      <c r="E605" s="142" t="s">
        <v>1340</v>
      </c>
      <c r="F605" s="143" t="s">
        <v>1341</v>
      </c>
      <c r="G605" s="144" t="s">
        <v>237</v>
      </c>
      <c r="H605" s="145">
        <v>19</v>
      </c>
      <c r="I605" s="146"/>
      <c r="J605" s="147">
        <f>ROUND(I605*H605,2)</f>
        <v>0</v>
      </c>
      <c r="K605" s="143" t="s">
        <v>288</v>
      </c>
      <c r="L605" s="36"/>
      <c r="M605" s="148" t="s">
        <v>3</v>
      </c>
      <c r="N605" s="149" t="s">
        <v>46</v>
      </c>
      <c r="O605" s="56"/>
      <c r="P605" s="150">
        <f>O605*H605</f>
        <v>0</v>
      </c>
      <c r="Q605" s="150">
        <v>1.3799999999999999E-4</v>
      </c>
      <c r="R605" s="150">
        <f>Q605*H605</f>
        <v>2.6219999999999998E-3</v>
      </c>
      <c r="S605" s="150">
        <v>0</v>
      </c>
      <c r="T605" s="151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52" t="s">
        <v>140</v>
      </c>
      <c r="AT605" s="152" t="s">
        <v>136</v>
      </c>
      <c r="AU605" s="152" t="s">
        <v>84</v>
      </c>
      <c r="AY605" s="20" t="s">
        <v>133</v>
      </c>
      <c r="BE605" s="153">
        <f>IF(N605="základní",J605,0)</f>
        <v>0</v>
      </c>
      <c r="BF605" s="153">
        <f>IF(N605="snížená",J605,0)</f>
        <v>0</v>
      </c>
      <c r="BG605" s="153">
        <f>IF(N605="zákl. přenesená",J605,0)</f>
        <v>0</v>
      </c>
      <c r="BH605" s="153">
        <f>IF(N605="sníž. přenesená",J605,0)</f>
        <v>0</v>
      </c>
      <c r="BI605" s="153">
        <f>IF(N605="nulová",J605,0)</f>
        <v>0</v>
      </c>
      <c r="BJ605" s="20" t="s">
        <v>37</v>
      </c>
      <c r="BK605" s="153">
        <f>ROUND(I605*H605,2)</f>
        <v>0</v>
      </c>
      <c r="BL605" s="20" t="s">
        <v>140</v>
      </c>
      <c r="BM605" s="152" t="s">
        <v>1342</v>
      </c>
    </row>
    <row r="606" spans="1:65" s="2" customFormat="1">
      <c r="A606" s="35"/>
      <c r="B606" s="36"/>
      <c r="C606" s="35"/>
      <c r="D606" s="181" t="s">
        <v>290</v>
      </c>
      <c r="E606" s="35"/>
      <c r="F606" s="182" t="s">
        <v>1343</v>
      </c>
      <c r="G606" s="35"/>
      <c r="H606" s="35"/>
      <c r="I606" s="183"/>
      <c r="J606" s="35"/>
      <c r="K606" s="35"/>
      <c r="L606" s="36"/>
      <c r="M606" s="184"/>
      <c r="N606" s="185"/>
      <c r="O606" s="56"/>
      <c r="P606" s="56"/>
      <c r="Q606" s="56"/>
      <c r="R606" s="56"/>
      <c r="S606" s="56"/>
      <c r="T606" s="57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20" t="s">
        <v>290</v>
      </c>
      <c r="AU606" s="20" t="s">
        <v>84</v>
      </c>
    </row>
    <row r="607" spans="1:65" s="2" customFormat="1" ht="24.2" customHeight="1">
      <c r="A607" s="35"/>
      <c r="B607" s="140"/>
      <c r="C607" s="186" t="s">
        <v>730</v>
      </c>
      <c r="D607" s="186" t="s">
        <v>292</v>
      </c>
      <c r="E607" s="187" t="s">
        <v>1344</v>
      </c>
      <c r="F607" s="188" t="s">
        <v>1345</v>
      </c>
      <c r="G607" s="189" t="s">
        <v>237</v>
      </c>
      <c r="H607" s="190">
        <v>19.285</v>
      </c>
      <c r="I607" s="191"/>
      <c r="J607" s="192">
        <f>ROUND(I607*H607,2)</f>
        <v>0</v>
      </c>
      <c r="K607" s="188" t="s">
        <v>288</v>
      </c>
      <c r="L607" s="193"/>
      <c r="M607" s="194" t="s">
        <v>3</v>
      </c>
      <c r="N607" s="195" t="s">
        <v>46</v>
      </c>
      <c r="O607" s="56"/>
      <c r="P607" s="150">
        <f>O607*H607</f>
        <v>0</v>
      </c>
      <c r="Q607" s="150">
        <v>3.2000000000000001E-2</v>
      </c>
      <c r="R607" s="150">
        <f>Q607*H607</f>
        <v>0.61712</v>
      </c>
      <c r="S607" s="150">
        <v>0</v>
      </c>
      <c r="T607" s="151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52" t="s">
        <v>172</v>
      </c>
      <c r="AT607" s="152" t="s">
        <v>292</v>
      </c>
      <c r="AU607" s="152" t="s">
        <v>84</v>
      </c>
      <c r="AY607" s="20" t="s">
        <v>133</v>
      </c>
      <c r="BE607" s="153">
        <f>IF(N607="základní",J607,0)</f>
        <v>0</v>
      </c>
      <c r="BF607" s="153">
        <f>IF(N607="snížená",J607,0)</f>
        <v>0</v>
      </c>
      <c r="BG607" s="153">
        <f>IF(N607="zákl. přenesená",J607,0)</f>
        <v>0</v>
      </c>
      <c r="BH607" s="153">
        <f>IF(N607="sníž. přenesená",J607,0)</f>
        <v>0</v>
      </c>
      <c r="BI607" s="153">
        <f>IF(N607="nulová",J607,0)</f>
        <v>0</v>
      </c>
      <c r="BJ607" s="20" t="s">
        <v>37</v>
      </c>
      <c r="BK607" s="153">
        <f>ROUND(I607*H607,2)</f>
        <v>0</v>
      </c>
      <c r="BL607" s="20" t="s">
        <v>140</v>
      </c>
      <c r="BM607" s="152" t="s">
        <v>1346</v>
      </c>
    </row>
    <row r="608" spans="1:65" s="13" customFormat="1">
      <c r="B608" s="154"/>
      <c r="D608" s="155" t="s">
        <v>142</v>
      </c>
      <c r="E608" s="156" t="s">
        <v>3</v>
      </c>
      <c r="F608" s="157" t="s">
        <v>1347</v>
      </c>
      <c r="H608" s="158">
        <v>19.285</v>
      </c>
      <c r="I608" s="159"/>
      <c r="L608" s="154"/>
      <c r="M608" s="160"/>
      <c r="N608" s="161"/>
      <c r="O608" s="161"/>
      <c r="P608" s="161"/>
      <c r="Q608" s="161"/>
      <c r="R608" s="161"/>
      <c r="S608" s="161"/>
      <c r="T608" s="162"/>
      <c r="AT608" s="156" t="s">
        <v>142</v>
      </c>
      <c r="AU608" s="156" t="s">
        <v>84</v>
      </c>
      <c r="AV608" s="13" t="s">
        <v>84</v>
      </c>
      <c r="AW608" s="13" t="s">
        <v>36</v>
      </c>
      <c r="AX608" s="13" t="s">
        <v>75</v>
      </c>
      <c r="AY608" s="156" t="s">
        <v>133</v>
      </c>
    </row>
    <row r="609" spans="1:65" s="2" customFormat="1" ht="24.2" customHeight="1">
      <c r="A609" s="35"/>
      <c r="B609" s="140"/>
      <c r="C609" s="141" t="s">
        <v>736</v>
      </c>
      <c r="D609" s="141" t="s">
        <v>136</v>
      </c>
      <c r="E609" s="142" t="s">
        <v>1348</v>
      </c>
      <c r="F609" s="143" t="s">
        <v>1349</v>
      </c>
      <c r="G609" s="144" t="s">
        <v>237</v>
      </c>
      <c r="H609" s="145">
        <v>49</v>
      </c>
      <c r="I609" s="146"/>
      <c r="J609" s="147">
        <f>ROUND(I609*H609,2)</f>
        <v>0</v>
      </c>
      <c r="K609" s="143" t="s">
        <v>288</v>
      </c>
      <c r="L609" s="36"/>
      <c r="M609" s="148" t="s">
        <v>3</v>
      </c>
      <c r="N609" s="149" t="s">
        <v>46</v>
      </c>
      <c r="O609" s="56"/>
      <c r="P609" s="150">
        <f>O609*H609</f>
        <v>0</v>
      </c>
      <c r="Q609" s="150">
        <v>6.9999999999999994E-5</v>
      </c>
      <c r="R609" s="150">
        <f>Q609*H609</f>
        <v>3.4299999999999999E-3</v>
      </c>
      <c r="S609" s="150">
        <v>0</v>
      </c>
      <c r="T609" s="151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52" t="s">
        <v>140</v>
      </c>
      <c r="AT609" s="152" t="s">
        <v>136</v>
      </c>
      <c r="AU609" s="152" t="s">
        <v>84</v>
      </c>
      <c r="AY609" s="20" t="s">
        <v>133</v>
      </c>
      <c r="BE609" s="153">
        <f>IF(N609="základní",J609,0)</f>
        <v>0</v>
      </c>
      <c r="BF609" s="153">
        <f>IF(N609="snížená",J609,0)</f>
        <v>0</v>
      </c>
      <c r="BG609" s="153">
        <f>IF(N609="zákl. přenesená",J609,0)</f>
        <v>0</v>
      </c>
      <c r="BH609" s="153">
        <f>IF(N609="sníž. přenesená",J609,0)</f>
        <v>0</v>
      </c>
      <c r="BI609" s="153">
        <f>IF(N609="nulová",J609,0)</f>
        <v>0</v>
      </c>
      <c r="BJ609" s="20" t="s">
        <v>37</v>
      </c>
      <c r="BK609" s="153">
        <f>ROUND(I609*H609,2)</f>
        <v>0</v>
      </c>
      <c r="BL609" s="20" t="s">
        <v>140</v>
      </c>
      <c r="BM609" s="152" t="s">
        <v>1350</v>
      </c>
    </row>
    <row r="610" spans="1:65" s="2" customFormat="1">
      <c r="A610" s="35"/>
      <c r="B610" s="36"/>
      <c r="C610" s="35"/>
      <c r="D610" s="181" t="s">
        <v>290</v>
      </c>
      <c r="E610" s="35"/>
      <c r="F610" s="182" t="s">
        <v>1351</v>
      </c>
      <c r="G610" s="35"/>
      <c r="H610" s="35"/>
      <c r="I610" s="183"/>
      <c r="J610" s="35"/>
      <c r="K610" s="35"/>
      <c r="L610" s="36"/>
      <c r="M610" s="184"/>
      <c r="N610" s="185"/>
      <c r="O610" s="56"/>
      <c r="P610" s="56"/>
      <c r="Q610" s="56"/>
      <c r="R610" s="56"/>
      <c r="S610" s="56"/>
      <c r="T610" s="57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20" t="s">
        <v>290</v>
      </c>
      <c r="AU610" s="20" t="s">
        <v>84</v>
      </c>
    </row>
    <row r="611" spans="1:65" s="13" customFormat="1">
      <c r="B611" s="154"/>
      <c r="D611" s="155" t="s">
        <v>142</v>
      </c>
      <c r="E611" s="156" t="s">
        <v>3</v>
      </c>
      <c r="F611" s="157" t="s">
        <v>1352</v>
      </c>
      <c r="H611" s="158">
        <v>49</v>
      </c>
      <c r="I611" s="159"/>
      <c r="L611" s="154"/>
      <c r="M611" s="160"/>
      <c r="N611" s="161"/>
      <c r="O611" s="161"/>
      <c r="P611" s="161"/>
      <c r="Q611" s="161"/>
      <c r="R611" s="161"/>
      <c r="S611" s="161"/>
      <c r="T611" s="162"/>
      <c r="AT611" s="156" t="s">
        <v>142</v>
      </c>
      <c r="AU611" s="156" t="s">
        <v>84</v>
      </c>
      <c r="AV611" s="13" t="s">
        <v>84</v>
      </c>
      <c r="AW611" s="13" t="s">
        <v>36</v>
      </c>
      <c r="AX611" s="13" t="s">
        <v>75</v>
      </c>
      <c r="AY611" s="156" t="s">
        <v>133</v>
      </c>
    </row>
    <row r="612" spans="1:65" s="2" customFormat="1" ht="16.5" customHeight="1">
      <c r="A612" s="35"/>
      <c r="B612" s="140"/>
      <c r="C612" s="186" t="s">
        <v>741</v>
      </c>
      <c r="D612" s="186" t="s">
        <v>292</v>
      </c>
      <c r="E612" s="187" t="s">
        <v>1353</v>
      </c>
      <c r="F612" s="188" t="s">
        <v>1354</v>
      </c>
      <c r="G612" s="189" t="s">
        <v>237</v>
      </c>
      <c r="H612" s="190">
        <v>13.195</v>
      </c>
      <c r="I612" s="191"/>
      <c r="J612" s="192">
        <f>ROUND(I612*H612,2)</f>
        <v>0</v>
      </c>
      <c r="K612" s="188" t="s">
        <v>288</v>
      </c>
      <c r="L612" s="193"/>
      <c r="M612" s="194" t="s">
        <v>3</v>
      </c>
      <c r="N612" s="195" t="s">
        <v>46</v>
      </c>
      <c r="O612" s="56"/>
      <c r="P612" s="150">
        <f>O612*H612</f>
        <v>0</v>
      </c>
      <c r="Q612" s="150">
        <v>0.01</v>
      </c>
      <c r="R612" s="150">
        <f>Q612*H612</f>
        <v>0.13195000000000001</v>
      </c>
      <c r="S612" s="150">
        <v>0</v>
      </c>
      <c r="T612" s="151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52" t="s">
        <v>172</v>
      </c>
      <c r="AT612" s="152" t="s">
        <v>292</v>
      </c>
      <c r="AU612" s="152" t="s">
        <v>84</v>
      </c>
      <c r="AY612" s="20" t="s">
        <v>133</v>
      </c>
      <c r="BE612" s="153">
        <f>IF(N612="základní",J612,0)</f>
        <v>0</v>
      </c>
      <c r="BF612" s="153">
        <f>IF(N612="snížená",J612,0)</f>
        <v>0</v>
      </c>
      <c r="BG612" s="153">
        <f>IF(N612="zákl. přenesená",J612,0)</f>
        <v>0</v>
      </c>
      <c r="BH612" s="153">
        <f>IF(N612="sníž. přenesená",J612,0)</f>
        <v>0</v>
      </c>
      <c r="BI612" s="153">
        <f>IF(N612="nulová",J612,0)</f>
        <v>0</v>
      </c>
      <c r="BJ612" s="20" t="s">
        <v>37</v>
      </c>
      <c r="BK612" s="153">
        <f>ROUND(I612*H612,2)</f>
        <v>0</v>
      </c>
      <c r="BL612" s="20" t="s">
        <v>140</v>
      </c>
      <c r="BM612" s="152" t="s">
        <v>1355</v>
      </c>
    </row>
    <row r="613" spans="1:65" s="13" customFormat="1">
      <c r="B613" s="154"/>
      <c r="D613" s="155" t="s">
        <v>142</v>
      </c>
      <c r="E613" s="156" t="s">
        <v>3</v>
      </c>
      <c r="F613" s="157" t="s">
        <v>1356</v>
      </c>
      <c r="H613" s="158">
        <v>13.195</v>
      </c>
      <c r="I613" s="159"/>
      <c r="L613" s="154"/>
      <c r="M613" s="160"/>
      <c r="N613" s="161"/>
      <c r="O613" s="161"/>
      <c r="P613" s="161"/>
      <c r="Q613" s="161"/>
      <c r="R613" s="161"/>
      <c r="S613" s="161"/>
      <c r="T613" s="162"/>
      <c r="AT613" s="156" t="s">
        <v>142</v>
      </c>
      <c r="AU613" s="156" t="s">
        <v>84</v>
      </c>
      <c r="AV613" s="13" t="s">
        <v>84</v>
      </c>
      <c r="AW613" s="13" t="s">
        <v>36</v>
      </c>
      <c r="AX613" s="13" t="s">
        <v>75</v>
      </c>
      <c r="AY613" s="156" t="s">
        <v>133</v>
      </c>
    </row>
    <row r="614" spans="1:65" s="2" customFormat="1" ht="16.5" customHeight="1">
      <c r="A614" s="35"/>
      <c r="B614" s="140"/>
      <c r="C614" s="186" t="s">
        <v>745</v>
      </c>
      <c r="D614" s="186" t="s">
        <v>292</v>
      </c>
      <c r="E614" s="187" t="s">
        <v>1357</v>
      </c>
      <c r="F614" s="188" t="s">
        <v>1358</v>
      </c>
      <c r="G614" s="189" t="s">
        <v>237</v>
      </c>
      <c r="H614" s="190">
        <v>36.54</v>
      </c>
      <c r="I614" s="191"/>
      <c r="J614" s="192">
        <f>ROUND(I614*H614,2)</f>
        <v>0</v>
      </c>
      <c r="K614" s="188" t="s">
        <v>288</v>
      </c>
      <c r="L614" s="193"/>
      <c r="M614" s="194" t="s">
        <v>3</v>
      </c>
      <c r="N614" s="195" t="s">
        <v>46</v>
      </c>
      <c r="O614" s="56"/>
      <c r="P614" s="150">
        <f>O614*H614</f>
        <v>0</v>
      </c>
      <c r="Q614" s="150">
        <v>0.01</v>
      </c>
      <c r="R614" s="150">
        <f>Q614*H614</f>
        <v>0.3654</v>
      </c>
      <c r="S614" s="150">
        <v>0</v>
      </c>
      <c r="T614" s="151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52" t="s">
        <v>172</v>
      </c>
      <c r="AT614" s="152" t="s">
        <v>292</v>
      </c>
      <c r="AU614" s="152" t="s">
        <v>84</v>
      </c>
      <c r="AY614" s="20" t="s">
        <v>133</v>
      </c>
      <c r="BE614" s="153">
        <f>IF(N614="základní",J614,0)</f>
        <v>0</v>
      </c>
      <c r="BF614" s="153">
        <f>IF(N614="snížená",J614,0)</f>
        <v>0</v>
      </c>
      <c r="BG614" s="153">
        <f>IF(N614="zákl. přenesená",J614,0)</f>
        <v>0</v>
      </c>
      <c r="BH614" s="153">
        <f>IF(N614="sníž. přenesená",J614,0)</f>
        <v>0</v>
      </c>
      <c r="BI614" s="153">
        <f>IF(N614="nulová",J614,0)</f>
        <v>0</v>
      </c>
      <c r="BJ614" s="20" t="s">
        <v>37</v>
      </c>
      <c r="BK614" s="153">
        <f>ROUND(I614*H614,2)</f>
        <v>0</v>
      </c>
      <c r="BL614" s="20" t="s">
        <v>140</v>
      </c>
      <c r="BM614" s="152" t="s">
        <v>1359</v>
      </c>
    </row>
    <row r="615" spans="1:65" s="13" customFormat="1">
      <c r="B615" s="154"/>
      <c r="D615" s="155" t="s">
        <v>142</v>
      </c>
      <c r="E615" s="156" t="s">
        <v>3</v>
      </c>
      <c r="F615" s="157" t="s">
        <v>1360</v>
      </c>
      <c r="H615" s="158">
        <v>36.54</v>
      </c>
      <c r="I615" s="159"/>
      <c r="L615" s="154"/>
      <c r="M615" s="160"/>
      <c r="N615" s="161"/>
      <c r="O615" s="161"/>
      <c r="P615" s="161"/>
      <c r="Q615" s="161"/>
      <c r="R615" s="161"/>
      <c r="S615" s="161"/>
      <c r="T615" s="162"/>
      <c r="AT615" s="156" t="s">
        <v>142</v>
      </c>
      <c r="AU615" s="156" t="s">
        <v>84</v>
      </c>
      <c r="AV615" s="13" t="s">
        <v>84</v>
      </c>
      <c r="AW615" s="13" t="s">
        <v>36</v>
      </c>
      <c r="AX615" s="13" t="s">
        <v>75</v>
      </c>
      <c r="AY615" s="156" t="s">
        <v>133</v>
      </c>
    </row>
    <row r="616" spans="1:65" s="2" customFormat="1" ht="16.5" customHeight="1">
      <c r="A616" s="35"/>
      <c r="B616" s="140"/>
      <c r="C616" s="141" t="s">
        <v>750</v>
      </c>
      <c r="D616" s="141" t="s">
        <v>136</v>
      </c>
      <c r="E616" s="142" t="s">
        <v>691</v>
      </c>
      <c r="F616" s="143" t="s">
        <v>692</v>
      </c>
      <c r="G616" s="144" t="s">
        <v>295</v>
      </c>
      <c r="H616" s="145">
        <v>87.578999999999994</v>
      </c>
      <c r="I616" s="146"/>
      <c r="J616" s="147">
        <f>ROUND(I616*H616,2)</f>
        <v>0</v>
      </c>
      <c r="K616" s="143" t="s">
        <v>288</v>
      </c>
      <c r="L616" s="36"/>
      <c r="M616" s="148" t="s">
        <v>3</v>
      </c>
      <c r="N616" s="149" t="s">
        <v>46</v>
      </c>
      <c r="O616" s="56"/>
      <c r="P616" s="150">
        <f>O616*H616</f>
        <v>0</v>
      </c>
      <c r="Q616" s="150">
        <v>2.3010199999999998</v>
      </c>
      <c r="R616" s="150">
        <f>Q616*H616</f>
        <v>201.52103057999997</v>
      </c>
      <c r="S616" s="150">
        <v>0</v>
      </c>
      <c r="T616" s="151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52" t="s">
        <v>140</v>
      </c>
      <c r="AT616" s="152" t="s">
        <v>136</v>
      </c>
      <c r="AU616" s="152" t="s">
        <v>84</v>
      </c>
      <c r="AY616" s="20" t="s">
        <v>133</v>
      </c>
      <c r="BE616" s="153">
        <f>IF(N616="základní",J616,0)</f>
        <v>0</v>
      </c>
      <c r="BF616" s="153">
        <f>IF(N616="snížená",J616,0)</f>
        <v>0</v>
      </c>
      <c r="BG616" s="153">
        <f>IF(N616="zákl. přenesená",J616,0)</f>
        <v>0</v>
      </c>
      <c r="BH616" s="153">
        <f>IF(N616="sníž. přenesená",J616,0)</f>
        <v>0</v>
      </c>
      <c r="BI616" s="153">
        <f>IF(N616="nulová",J616,0)</f>
        <v>0</v>
      </c>
      <c r="BJ616" s="20" t="s">
        <v>37</v>
      </c>
      <c r="BK616" s="153">
        <f>ROUND(I616*H616,2)</f>
        <v>0</v>
      </c>
      <c r="BL616" s="20" t="s">
        <v>140</v>
      </c>
      <c r="BM616" s="152" t="s">
        <v>1361</v>
      </c>
    </row>
    <row r="617" spans="1:65" s="2" customFormat="1">
      <c r="A617" s="35"/>
      <c r="B617" s="36"/>
      <c r="C617" s="35"/>
      <c r="D617" s="181" t="s">
        <v>290</v>
      </c>
      <c r="E617" s="35"/>
      <c r="F617" s="182" t="s">
        <v>694</v>
      </c>
      <c r="G617" s="35"/>
      <c r="H617" s="35"/>
      <c r="I617" s="183"/>
      <c r="J617" s="35"/>
      <c r="K617" s="35"/>
      <c r="L617" s="36"/>
      <c r="M617" s="184"/>
      <c r="N617" s="185"/>
      <c r="O617" s="56"/>
      <c r="P617" s="56"/>
      <c r="Q617" s="56"/>
      <c r="R617" s="56"/>
      <c r="S617" s="56"/>
      <c r="T617" s="57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T617" s="20" t="s">
        <v>290</v>
      </c>
      <c r="AU617" s="20" t="s">
        <v>84</v>
      </c>
    </row>
    <row r="618" spans="1:65" s="14" customFormat="1">
      <c r="B618" s="163"/>
      <c r="D618" s="155" t="s">
        <v>142</v>
      </c>
      <c r="E618" s="164" t="s">
        <v>3</v>
      </c>
      <c r="F618" s="165" t="s">
        <v>1362</v>
      </c>
      <c r="H618" s="164" t="s">
        <v>3</v>
      </c>
      <c r="I618" s="166"/>
      <c r="L618" s="163"/>
      <c r="M618" s="167"/>
      <c r="N618" s="168"/>
      <c r="O618" s="168"/>
      <c r="P618" s="168"/>
      <c r="Q618" s="168"/>
      <c r="R618" s="168"/>
      <c r="S618" s="168"/>
      <c r="T618" s="169"/>
      <c r="AT618" s="164" t="s">
        <v>142</v>
      </c>
      <c r="AU618" s="164" t="s">
        <v>84</v>
      </c>
      <c r="AV618" s="14" t="s">
        <v>37</v>
      </c>
      <c r="AW618" s="14" t="s">
        <v>36</v>
      </c>
      <c r="AX618" s="14" t="s">
        <v>75</v>
      </c>
      <c r="AY618" s="164" t="s">
        <v>133</v>
      </c>
    </row>
    <row r="619" spans="1:65" s="13" customFormat="1">
      <c r="B619" s="154"/>
      <c r="D619" s="155" t="s">
        <v>142</v>
      </c>
      <c r="E619" s="156" t="s">
        <v>3</v>
      </c>
      <c r="F619" s="157" t="s">
        <v>1363</v>
      </c>
      <c r="H619" s="158">
        <v>10.368</v>
      </c>
      <c r="I619" s="159"/>
      <c r="L619" s="154"/>
      <c r="M619" s="160"/>
      <c r="N619" s="161"/>
      <c r="O619" s="161"/>
      <c r="P619" s="161"/>
      <c r="Q619" s="161"/>
      <c r="R619" s="161"/>
      <c r="S619" s="161"/>
      <c r="T619" s="162"/>
      <c r="AT619" s="156" t="s">
        <v>142</v>
      </c>
      <c r="AU619" s="156" t="s">
        <v>84</v>
      </c>
      <c r="AV619" s="13" t="s">
        <v>84</v>
      </c>
      <c r="AW619" s="13" t="s">
        <v>36</v>
      </c>
      <c r="AX619" s="13" t="s">
        <v>75</v>
      </c>
      <c r="AY619" s="156" t="s">
        <v>133</v>
      </c>
    </row>
    <row r="620" spans="1:65" s="14" customFormat="1">
      <c r="B620" s="163"/>
      <c r="D620" s="155" t="s">
        <v>142</v>
      </c>
      <c r="E620" s="164" t="s">
        <v>3</v>
      </c>
      <c r="F620" s="165" t="s">
        <v>1364</v>
      </c>
      <c r="H620" s="164" t="s">
        <v>3</v>
      </c>
      <c r="I620" s="166"/>
      <c r="L620" s="163"/>
      <c r="M620" s="167"/>
      <c r="N620" s="168"/>
      <c r="O620" s="168"/>
      <c r="P620" s="168"/>
      <c r="Q620" s="168"/>
      <c r="R620" s="168"/>
      <c r="S620" s="168"/>
      <c r="T620" s="169"/>
      <c r="AT620" s="164" t="s">
        <v>142</v>
      </c>
      <c r="AU620" s="164" t="s">
        <v>84</v>
      </c>
      <c r="AV620" s="14" t="s">
        <v>37</v>
      </c>
      <c r="AW620" s="14" t="s">
        <v>36</v>
      </c>
      <c r="AX620" s="14" t="s">
        <v>75</v>
      </c>
      <c r="AY620" s="164" t="s">
        <v>133</v>
      </c>
    </row>
    <row r="621" spans="1:65" s="13" customFormat="1">
      <c r="B621" s="154"/>
      <c r="D621" s="155" t="s">
        <v>142</v>
      </c>
      <c r="E621" s="156" t="s">
        <v>3</v>
      </c>
      <c r="F621" s="157" t="s">
        <v>1365</v>
      </c>
      <c r="H621" s="158">
        <v>22.204000000000001</v>
      </c>
      <c r="I621" s="159"/>
      <c r="L621" s="154"/>
      <c r="M621" s="160"/>
      <c r="N621" s="161"/>
      <c r="O621" s="161"/>
      <c r="P621" s="161"/>
      <c r="Q621" s="161"/>
      <c r="R621" s="161"/>
      <c r="S621" s="161"/>
      <c r="T621" s="162"/>
      <c r="AT621" s="156" t="s">
        <v>142</v>
      </c>
      <c r="AU621" s="156" t="s">
        <v>84</v>
      </c>
      <c r="AV621" s="13" t="s">
        <v>84</v>
      </c>
      <c r="AW621" s="13" t="s">
        <v>36</v>
      </c>
      <c r="AX621" s="13" t="s">
        <v>75</v>
      </c>
      <c r="AY621" s="156" t="s">
        <v>133</v>
      </c>
    </row>
    <row r="622" spans="1:65" s="14" customFormat="1">
      <c r="B622" s="163"/>
      <c r="D622" s="155" t="s">
        <v>142</v>
      </c>
      <c r="E622" s="164" t="s">
        <v>3</v>
      </c>
      <c r="F622" s="165" t="s">
        <v>1366</v>
      </c>
      <c r="H622" s="164" t="s">
        <v>3</v>
      </c>
      <c r="I622" s="166"/>
      <c r="L622" s="163"/>
      <c r="M622" s="167"/>
      <c r="N622" s="168"/>
      <c r="O622" s="168"/>
      <c r="P622" s="168"/>
      <c r="Q622" s="168"/>
      <c r="R622" s="168"/>
      <c r="S622" s="168"/>
      <c r="T622" s="169"/>
      <c r="AT622" s="164" t="s">
        <v>142</v>
      </c>
      <c r="AU622" s="164" t="s">
        <v>84</v>
      </c>
      <c r="AV622" s="14" t="s">
        <v>37</v>
      </c>
      <c r="AW622" s="14" t="s">
        <v>36</v>
      </c>
      <c r="AX622" s="14" t="s">
        <v>75</v>
      </c>
      <c r="AY622" s="164" t="s">
        <v>133</v>
      </c>
    </row>
    <row r="623" spans="1:65" s="13" customFormat="1">
      <c r="B623" s="154"/>
      <c r="D623" s="155" t="s">
        <v>142</v>
      </c>
      <c r="E623" s="156" t="s">
        <v>3</v>
      </c>
      <c r="F623" s="157" t="s">
        <v>1367</v>
      </c>
      <c r="H623" s="158">
        <v>65.992999999999995</v>
      </c>
      <c r="I623" s="159"/>
      <c r="L623" s="154"/>
      <c r="M623" s="160"/>
      <c r="N623" s="161"/>
      <c r="O623" s="161"/>
      <c r="P623" s="161"/>
      <c r="Q623" s="161"/>
      <c r="R623" s="161"/>
      <c r="S623" s="161"/>
      <c r="T623" s="162"/>
      <c r="AT623" s="156" t="s">
        <v>142</v>
      </c>
      <c r="AU623" s="156" t="s">
        <v>84</v>
      </c>
      <c r="AV623" s="13" t="s">
        <v>84</v>
      </c>
      <c r="AW623" s="13" t="s">
        <v>36</v>
      </c>
      <c r="AX623" s="13" t="s">
        <v>75</v>
      </c>
      <c r="AY623" s="156" t="s">
        <v>133</v>
      </c>
    </row>
    <row r="624" spans="1:65" s="13" customFormat="1">
      <c r="B624" s="154"/>
      <c r="D624" s="155" t="s">
        <v>142</v>
      </c>
      <c r="E624" s="156" t="s">
        <v>3</v>
      </c>
      <c r="F624" s="157" t="s">
        <v>1368</v>
      </c>
      <c r="H624" s="158">
        <v>-10.986000000000001</v>
      </c>
      <c r="I624" s="159"/>
      <c r="L624" s="154"/>
      <c r="M624" s="160"/>
      <c r="N624" s="161"/>
      <c r="O624" s="161"/>
      <c r="P624" s="161"/>
      <c r="Q624" s="161"/>
      <c r="R624" s="161"/>
      <c r="S624" s="161"/>
      <c r="T624" s="162"/>
      <c r="AT624" s="156" t="s">
        <v>142</v>
      </c>
      <c r="AU624" s="156" t="s">
        <v>84</v>
      </c>
      <c r="AV624" s="13" t="s">
        <v>84</v>
      </c>
      <c r="AW624" s="13" t="s">
        <v>36</v>
      </c>
      <c r="AX624" s="13" t="s">
        <v>75</v>
      </c>
      <c r="AY624" s="156" t="s">
        <v>133</v>
      </c>
    </row>
    <row r="625" spans="1:65" s="2" customFormat="1" ht="16.5" customHeight="1">
      <c r="A625" s="35"/>
      <c r="B625" s="140"/>
      <c r="C625" s="141" t="s">
        <v>755</v>
      </c>
      <c r="D625" s="141" t="s">
        <v>136</v>
      </c>
      <c r="E625" s="142" t="s">
        <v>1369</v>
      </c>
      <c r="F625" s="143" t="s">
        <v>1370</v>
      </c>
      <c r="G625" s="144" t="s">
        <v>333</v>
      </c>
      <c r="H625" s="145">
        <v>204.01</v>
      </c>
      <c r="I625" s="146"/>
      <c r="J625" s="147">
        <f>ROUND(I625*H625,2)</f>
        <v>0</v>
      </c>
      <c r="K625" s="143" t="s">
        <v>288</v>
      </c>
      <c r="L625" s="36"/>
      <c r="M625" s="148" t="s">
        <v>3</v>
      </c>
      <c r="N625" s="149" t="s">
        <v>46</v>
      </c>
      <c r="O625" s="56"/>
      <c r="P625" s="150">
        <f>O625*H625</f>
        <v>0</v>
      </c>
      <c r="Q625" s="150">
        <v>4.5999999999999999E-3</v>
      </c>
      <c r="R625" s="150">
        <f>Q625*H625</f>
        <v>0.93844599999999989</v>
      </c>
      <c r="S625" s="150">
        <v>0</v>
      </c>
      <c r="T625" s="151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52" t="s">
        <v>140</v>
      </c>
      <c r="AT625" s="152" t="s">
        <v>136</v>
      </c>
      <c r="AU625" s="152" t="s">
        <v>84</v>
      </c>
      <c r="AY625" s="20" t="s">
        <v>133</v>
      </c>
      <c r="BE625" s="153">
        <f>IF(N625="základní",J625,0)</f>
        <v>0</v>
      </c>
      <c r="BF625" s="153">
        <f>IF(N625="snížená",J625,0)</f>
        <v>0</v>
      </c>
      <c r="BG625" s="153">
        <f>IF(N625="zákl. přenesená",J625,0)</f>
        <v>0</v>
      </c>
      <c r="BH625" s="153">
        <f>IF(N625="sníž. přenesená",J625,0)</f>
        <v>0</v>
      </c>
      <c r="BI625" s="153">
        <f>IF(N625="nulová",J625,0)</f>
        <v>0</v>
      </c>
      <c r="BJ625" s="20" t="s">
        <v>37</v>
      </c>
      <c r="BK625" s="153">
        <f>ROUND(I625*H625,2)</f>
        <v>0</v>
      </c>
      <c r="BL625" s="20" t="s">
        <v>140</v>
      </c>
      <c r="BM625" s="152" t="s">
        <v>1371</v>
      </c>
    </row>
    <row r="626" spans="1:65" s="2" customFormat="1">
      <c r="A626" s="35"/>
      <c r="B626" s="36"/>
      <c r="C626" s="35"/>
      <c r="D626" s="181" t="s">
        <v>290</v>
      </c>
      <c r="E626" s="35"/>
      <c r="F626" s="182" t="s">
        <v>1372</v>
      </c>
      <c r="G626" s="35"/>
      <c r="H626" s="35"/>
      <c r="I626" s="183"/>
      <c r="J626" s="35"/>
      <c r="K626" s="35"/>
      <c r="L626" s="36"/>
      <c r="M626" s="184"/>
      <c r="N626" s="185"/>
      <c r="O626" s="56"/>
      <c r="P626" s="56"/>
      <c r="Q626" s="56"/>
      <c r="R626" s="56"/>
      <c r="S626" s="56"/>
      <c r="T626" s="57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20" t="s">
        <v>290</v>
      </c>
      <c r="AU626" s="20" t="s">
        <v>84</v>
      </c>
    </row>
    <row r="627" spans="1:65" s="13" customFormat="1">
      <c r="B627" s="154"/>
      <c r="D627" s="155" t="s">
        <v>142</v>
      </c>
      <c r="E627" s="156" t="s">
        <v>3</v>
      </c>
      <c r="F627" s="157" t="s">
        <v>1373</v>
      </c>
      <c r="H627" s="158">
        <v>51.84</v>
      </c>
      <c r="I627" s="159"/>
      <c r="L627" s="154"/>
      <c r="M627" s="160"/>
      <c r="N627" s="161"/>
      <c r="O627" s="161"/>
      <c r="P627" s="161"/>
      <c r="Q627" s="161"/>
      <c r="R627" s="161"/>
      <c r="S627" s="161"/>
      <c r="T627" s="162"/>
      <c r="AT627" s="156" t="s">
        <v>142</v>
      </c>
      <c r="AU627" s="156" t="s">
        <v>84</v>
      </c>
      <c r="AV627" s="13" t="s">
        <v>84</v>
      </c>
      <c r="AW627" s="13" t="s">
        <v>36</v>
      </c>
      <c r="AX627" s="13" t="s">
        <v>75</v>
      </c>
      <c r="AY627" s="156" t="s">
        <v>133</v>
      </c>
    </row>
    <row r="628" spans="1:65" s="13" customFormat="1">
      <c r="B628" s="154"/>
      <c r="D628" s="155" t="s">
        <v>142</v>
      </c>
      <c r="E628" s="156" t="s">
        <v>3</v>
      </c>
      <c r="F628" s="157" t="s">
        <v>1374</v>
      </c>
      <c r="H628" s="158">
        <v>39.04</v>
      </c>
      <c r="I628" s="159"/>
      <c r="L628" s="154"/>
      <c r="M628" s="160"/>
      <c r="N628" s="161"/>
      <c r="O628" s="161"/>
      <c r="P628" s="161"/>
      <c r="Q628" s="161"/>
      <c r="R628" s="161"/>
      <c r="S628" s="161"/>
      <c r="T628" s="162"/>
      <c r="AT628" s="156" t="s">
        <v>142</v>
      </c>
      <c r="AU628" s="156" t="s">
        <v>84</v>
      </c>
      <c r="AV628" s="13" t="s">
        <v>84</v>
      </c>
      <c r="AW628" s="13" t="s">
        <v>36</v>
      </c>
      <c r="AX628" s="13" t="s">
        <v>75</v>
      </c>
      <c r="AY628" s="156" t="s">
        <v>133</v>
      </c>
    </row>
    <row r="629" spans="1:65" s="13" customFormat="1">
      <c r="B629" s="154"/>
      <c r="D629" s="155" t="s">
        <v>142</v>
      </c>
      <c r="E629" s="156" t="s">
        <v>3</v>
      </c>
      <c r="F629" s="157" t="s">
        <v>1375</v>
      </c>
      <c r="H629" s="158">
        <v>113.13</v>
      </c>
      <c r="I629" s="159"/>
      <c r="L629" s="154"/>
      <c r="M629" s="160"/>
      <c r="N629" s="161"/>
      <c r="O629" s="161"/>
      <c r="P629" s="161"/>
      <c r="Q629" s="161"/>
      <c r="R629" s="161"/>
      <c r="S629" s="161"/>
      <c r="T629" s="162"/>
      <c r="AT629" s="156" t="s">
        <v>142</v>
      </c>
      <c r="AU629" s="156" t="s">
        <v>84</v>
      </c>
      <c r="AV629" s="13" t="s">
        <v>84</v>
      </c>
      <c r="AW629" s="13" t="s">
        <v>36</v>
      </c>
      <c r="AX629" s="13" t="s">
        <v>75</v>
      </c>
      <c r="AY629" s="156" t="s">
        <v>133</v>
      </c>
    </row>
    <row r="630" spans="1:65" s="15" customFormat="1">
      <c r="B630" s="170"/>
      <c r="D630" s="155" t="s">
        <v>142</v>
      </c>
      <c r="E630" s="171" t="s">
        <v>3</v>
      </c>
      <c r="F630" s="172" t="s">
        <v>163</v>
      </c>
      <c r="H630" s="173">
        <v>204.01</v>
      </c>
      <c r="I630" s="174"/>
      <c r="L630" s="170"/>
      <c r="M630" s="175"/>
      <c r="N630" s="176"/>
      <c r="O630" s="176"/>
      <c r="P630" s="176"/>
      <c r="Q630" s="176"/>
      <c r="R630" s="176"/>
      <c r="S630" s="176"/>
      <c r="T630" s="177"/>
      <c r="AT630" s="171" t="s">
        <v>142</v>
      </c>
      <c r="AU630" s="171" t="s">
        <v>84</v>
      </c>
      <c r="AV630" s="15" t="s">
        <v>140</v>
      </c>
      <c r="AW630" s="15" t="s">
        <v>36</v>
      </c>
      <c r="AX630" s="15" t="s">
        <v>37</v>
      </c>
      <c r="AY630" s="171" t="s">
        <v>133</v>
      </c>
    </row>
    <row r="631" spans="1:65" s="2" customFormat="1" ht="16.5" customHeight="1">
      <c r="A631" s="35"/>
      <c r="B631" s="140"/>
      <c r="C631" s="141" t="s">
        <v>760</v>
      </c>
      <c r="D631" s="141" t="s">
        <v>136</v>
      </c>
      <c r="E631" s="142" t="s">
        <v>1376</v>
      </c>
      <c r="F631" s="143" t="s">
        <v>1377</v>
      </c>
      <c r="G631" s="144" t="s">
        <v>333</v>
      </c>
      <c r="H631" s="145">
        <v>204.01</v>
      </c>
      <c r="I631" s="146"/>
      <c r="J631" s="147">
        <f>ROUND(I631*H631,2)</f>
        <v>0</v>
      </c>
      <c r="K631" s="143" t="s">
        <v>288</v>
      </c>
      <c r="L631" s="36"/>
      <c r="M631" s="148" t="s">
        <v>3</v>
      </c>
      <c r="N631" s="149" t="s">
        <v>46</v>
      </c>
      <c r="O631" s="56"/>
      <c r="P631" s="150">
        <f>O631*H631</f>
        <v>0</v>
      </c>
      <c r="Q631" s="150">
        <v>0</v>
      </c>
      <c r="R631" s="150">
        <f>Q631*H631</f>
        <v>0</v>
      </c>
      <c r="S631" s="150">
        <v>0</v>
      </c>
      <c r="T631" s="151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52" t="s">
        <v>140</v>
      </c>
      <c r="AT631" s="152" t="s">
        <v>136</v>
      </c>
      <c r="AU631" s="152" t="s">
        <v>84</v>
      </c>
      <c r="AY631" s="20" t="s">
        <v>133</v>
      </c>
      <c r="BE631" s="153">
        <f>IF(N631="základní",J631,0)</f>
        <v>0</v>
      </c>
      <c r="BF631" s="153">
        <f>IF(N631="snížená",J631,0)</f>
        <v>0</v>
      </c>
      <c r="BG631" s="153">
        <f>IF(N631="zákl. přenesená",J631,0)</f>
        <v>0</v>
      </c>
      <c r="BH631" s="153">
        <f>IF(N631="sníž. přenesená",J631,0)</f>
        <v>0</v>
      </c>
      <c r="BI631" s="153">
        <f>IF(N631="nulová",J631,0)</f>
        <v>0</v>
      </c>
      <c r="BJ631" s="20" t="s">
        <v>37</v>
      </c>
      <c r="BK631" s="153">
        <f>ROUND(I631*H631,2)</f>
        <v>0</v>
      </c>
      <c r="BL631" s="20" t="s">
        <v>140</v>
      </c>
      <c r="BM631" s="152" t="s">
        <v>1378</v>
      </c>
    </row>
    <row r="632" spans="1:65" s="2" customFormat="1">
      <c r="A632" s="35"/>
      <c r="B632" s="36"/>
      <c r="C632" s="35"/>
      <c r="D632" s="181" t="s">
        <v>290</v>
      </c>
      <c r="E632" s="35"/>
      <c r="F632" s="182" t="s">
        <v>1379</v>
      </c>
      <c r="G632" s="35"/>
      <c r="H632" s="35"/>
      <c r="I632" s="183"/>
      <c r="J632" s="35"/>
      <c r="K632" s="35"/>
      <c r="L632" s="36"/>
      <c r="M632" s="184"/>
      <c r="N632" s="185"/>
      <c r="O632" s="56"/>
      <c r="P632" s="56"/>
      <c r="Q632" s="56"/>
      <c r="R632" s="56"/>
      <c r="S632" s="56"/>
      <c r="T632" s="57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T632" s="20" t="s">
        <v>290</v>
      </c>
      <c r="AU632" s="20" t="s">
        <v>84</v>
      </c>
    </row>
    <row r="633" spans="1:65" s="13" customFormat="1">
      <c r="B633" s="154"/>
      <c r="D633" s="155" t="s">
        <v>142</v>
      </c>
      <c r="E633" s="156" t="s">
        <v>3</v>
      </c>
      <c r="F633" s="157" t="s">
        <v>1380</v>
      </c>
      <c r="H633" s="158">
        <v>204.01</v>
      </c>
      <c r="I633" s="159"/>
      <c r="L633" s="154"/>
      <c r="M633" s="160"/>
      <c r="N633" s="161"/>
      <c r="O633" s="161"/>
      <c r="P633" s="161"/>
      <c r="Q633" s="161"/>
      <c r="R633" s="161"/>
      <c r="S633" s="161"/>
      <c r="T633" s="162"/>
      <c r="AT633" s="156" t="s">
        <v>142</v>
      </c>
      <c r="AU633" s="156" t="s">
        <v>84</v>
      </c>
      <c r="AV633" s="13" t="s">
        <v>84</v>
      </c>
      <c r="AW633" s="13" t="s">
        <v>36</v>
      </c>
      <c r="AX633" s="13" t="s">
        <v>37</v>
      </c>
      <c r="AY633" s="156" t="s">
        <v>133</v>
      </c>
    </row>
    <row r="634" spans="1:65" s="12" customFormat="1" ht="22.9" customHeight="1">
      <c r="B634" s="127"/>
      <c r="D634" s="128" t="s">
        <v>74</v>
      </c>
      <c r="E634" s="138" t="s">
        <v>134</v>
      </c>
      <c r="F634" s="138" t="s">
        <v>135</v>
      </c>
      <c r="I634" s="130"/>
      <c r="J634" s="139">
        <f>BK634</f>
        <v>0</v>
      </c>
      <c r="L634" s="127"/>
      <c r="M634" s="132"/>
      <c r="N634" s="133"/>
      <c r="O634" s="133"/>
      <c r="P634" s="134">
        <f>SUM(P635:P674)</f>
        <v>0</v>
      </c>
      <c r="Q634" s="133"/>
      <c r="R634" s="134">
        <f>SUM(R635:R674)</f>
        <v>1.8891902072</v>
      </c>
      <c r="S634" s="133"/>
      <c r="T634" s="135">
        <f>SUM(T635:T674)</f>
        <v>0</v>
      </c>
      <c r="AR634" s="128" t="s">
        <v>37</v>
      </c>
      <c r="AT634" s="136" t="s">
        <v>74</v>
      </c>
      <c r="AU634" s="136" t="s">
        <v>37</v>
      </c>
      <c r="AY634" s="128" t="s">
        <v>133</v>
      </c>
      <c r="BK634" s="137">
        <f>SUM(BK635:BK674)</f>
        <v>0</v>
      </c>
    </row>
    <row r="635" spans="1:65" s="2" customFormat="1" ht="24.2" customHeight="1">
      <c r="A635" s="35"/>
      <c r="B635" s="140"/>
      <c r="C635" s="141" t="s">
        <v>766</v>
      </c>
      <c r="D635" s="141" t="s">
        <v>136</v>
      </c>
      <c r="E635" s="142" t="s">
        <v>1381</v>
      </c>
      <c r="F635" s="143" t="s">
        <v>1382</v>
      </c>
      <c r="G635" s="144" t="s">
        <v>333</v>
      </c>
      <c r="H635" s="145">
        <v>17.28</v>
      </c>
      <c r="I635" s="146"/>
      <c r="J635" s="147">
        <f>ROUND(I635*H635,2)</f>
        <v>0</v>
      </c>
      <c r="K635" s="143" t="s">
        <v>288</v>
      </c>
      <c r="L635" s="36"/>
      <c r="M635" s="148" t="s">
        <v>3</v>
      </c>
      <c r="N635" s="149" t="s">
        <v>46</v>
      </c>
      <c r="O635" s="56"/>
      <c r="P635" s="150">
        <f>O635*H635</f>
        <v>0</v>
      </c>
      <c r="Q635" s="150">
        <v>6.3000000000000003E-4</v>
      </c>
      <c r="R635" s="150">
        <f>Q635*H635</f>
        <v>1.0886400000000001E-2</v>
      </c>
      <c r="S635" s="150">
        <v>0</v>
      </c>
      <c r="T635" s="15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52" t="s">
        <v>140</v>
      </c>
      <c r="AT635" s="152" t="s">
        <v>136</v>
      </c>
      <c r="AU635" s="152" t="s">
        <v>84</v>
      </c>
      <c r="AY635" s="20" t="s">
        <v>133</v>
      </c>
      <c r="BE635" s="153">
        <f>IF(N635="základní",J635,0)</f>
        <v>0</v>
      </c>
      <c r="BF635" s="153">
        <f>IF(N635="snížená",J635,0)</f>
        <v>0</v>
      </c>
      <c r="BG635" s="153">
        <f>IF(N635="zákl. přenesená",J635,0)</f>
        <v>0</v>
      </c>
      <c r="BH635" s="153">
        <f>IF(N635="sníž. přenesená",J635,0)</f>
        <v>0</v>
      </c>
      <c r="BI635" s="153">
        <f>IF(N635="nulová",J635,0)</f>
        <v>0</v>
      </c>
      <c r="BJ635" s="20" t="s">
        <v>37</v>
      </c>
      <c r="BK635" s="153">
        <f>ROUND(I635*H635,2)</f>
        <v>0</v>
      </c>
      <c r="BL635" s="20" t="s">
        <v>140</v>
      </c>
      <c r="BM635" s="152" t="s">
        <v>1383</v>
      </c>
    </row>
    <row r="636" spans="1:65" s="2" customFormat="1">
      <c r="A636" s="35"/>
      <c r="B636" s="36"/>
      <c r="C636" s="35"/>
      <c r="D636" s="181" t="s">
        <v>290</v>
      </c>
      <c r="E636" s="35"/>
      <c r="F636" s="182" t="s">
        <v>1384</v>
      </c>
      <c r="G636" s="35"/>
      <c r="H636" s="35"/>
      <c r="I636" s="183"/>
      <c r="J636" s="35"/>
      <c r="K636" s="35"/>
      <c r="L636" s="36"/>
      <c r="M636" s="184"/>
      <c r="N636" s="185"/>
      <c r="O636" s="56"/>
      <c r="P636" s="56"/>
      <c r="Q636" s="56"/>
      <c r="R636" s="56"/>
      <c r="S636" s="56"/>
      <c r="T636" s="57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20" t="s">
        <v>290</v>
      </c>
      <c r="AU636" s="20" t="s">
        <v>84</v>
      </c>
    </row>
    <row r="637" spans="1:65" s="13" customFormat="1">
      <c r="B637" s="154"/>
      <c r="D637" s="155" t="s">
        <v>142</v>
      </c>
      <c r="E637" s="156" t="s">
        <v>3</v>
      </c>
      <c r="F637" s="157" t="s">
        <v>1385</v>
      </c>
      <c r="H637" s="158">
        <v>17.28</v>
      </c>
      <c r="I637" s="159"/>
      <c r="L637" s="154"/>
      <c r="M637" s="160"/>
      <c r="N637" s="161"/>
      <c r="O637" s="161"/>
      <c r="P637" s="161"/>
      <c r="Q637" s="161"/>
      <c r="R637" s="161"/>
      <c r="S637" s="161"/>
      <c r="T637" s="162"/>
      <c r="AT637" s="156" t="s">
        <v>142</v>
      </c>
      <c r="AU637" s="156" t="s">
        <v>84</v>
      </c>
      <c r="AV637" s="13" t="s">
        <v>84</v>
      </c>
      <c r="AW637" s="13" t="s">
        <v>36</v>
      </c>
      <c r="AX637" s="13" t="s">
        <v>37</v>
      </c>
      <c r="AY637" s="156" t="s">
        <v>133</v>
      </c>
    </row>
    <row r="638" spans="1:65" s="2" customFormat="1" ht="24.2" customHeight="1">
      <c r="A638" s="35"/>
      <c r="B638" s="140"/>
      <c r="C638" s="141" t="s">
        <v>771</v>
      </c>
      <c r="D638" s="141" t="s">
        <v>136</v>
      </c>
      <c r="E638" s="142" t="s">
        <v>1386</v>
      </c>
      <c r="F638" s="143" t="s">
        <v>1387</v>
      </c>
      <c r="G638" s="144" t="s">
        <v>156</v>
      </c>
      <c r="H638" s="145">
        <v>15</v>
      </c>
      <c r="I638" s="146"/>
      <c r="J638" s="147">
        <f>ROUND(I638*H638,2)</f>
        <v>0</v>
      </c>
      <c r="K638" s="143" t="s">
        <v>288</v>
      </c>
      <c r="L638" s="36"/>
      <c r="M638" s="148" t="s">
        <v>3</v>
      </c>
      <c r="N638" s="149" t="s">
        <v>46</v>
      </c>
      <c r="O638" s="56"/>
      <c r="P638" s="150">
        <f>O638*H638</f>
        <v>0</v>
      </c>
      <c r="Q638" s="150">
        <v>0.10095</v>
      </c>
      <c r="R638" s="150">
        <f>Q638*H638</f>
        <v>1.5142499999999999</v>
      </c>
      <c r="S638" s="150">
        <v>0</v>
      </c>
      <c r="T638" s="151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52" t="s">
        <v>140</v>
      </c>
      <c r="AT638" s="152" t="s">
        <v>136</v>
      </c>
      <c r="AU638" s="152" t="s">
        <v>84</v>
      </c>
      <c r="AY638" s="20" t="s">
        <v>133</v>
      </c>
      <c r="BE638" s="153">
        <f>IF(N638="základní",J638,0)</f>
        <v>0</v>
      </c>
      <c r="BF638" s="153">
        <f>IF(N638="snížená",J638,0)</f>
        <v>0</v>
      </c>
      <c r="BG638" s="153">
        <f>IF(N638="zákl. přenesená",J638,0)</f>
        <v>0</v>
      </c>
      <c r="BH638" s="153">
        <f>IF(N638="sníž. přenesená",J638,0)</f>
        <v>0</v>
      </c>
      <c r="BI638" s="153">
        <f>IF(N638="nulová",J638,0)</f>
        <v>0</v>
      </c>
      <c r="BJ638" s="20" t="s">
        <v>37</v>
      </c>
      <c r="BK638" s="153">
        <f>ROUND(I638*H638,2)</f>
        <v>0</v>
      </c>
      <c r="BL638" s="20" t="s">
        <v>140</v>
      </c>
      <c r="BM638" s="152" t="s">
        <v>1388</v>
      </c>
    </row>
    <row r="639" spans="1:65" s="2" customFormat="1">
      <c r="A639" s="35"/>
      <c r="B639" s="36"/>
      <c r="C639" s="35"/>
      <c r="D639" s="181" t="s">
        <v>290</v>
      </c>
      <c r="E639" s="35"/>
      <c r="F639" s="182" t="s">
        <v>1389</v>
      </c>
      <c r="G639" s="35"/>
      <c r="H639" s="35"/>
      <c r="I639" s="183"/>
      <c r="J639" s="35"/>
      <c r="K639" s="35"/>
      <c r="L639" s="36"/>
      <c r="M639" s="184"/>
      <c r="N639" s="185"/>
      <c r="O639" s="56"/>
      <c r="P639" s="56"/>
      <c r="Q639" s="56"/>
      <c r="R639" s="56"/>
      <c r="S639" s="56"/>
      <c r="T639" s="57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20" t="s">
        <v>290</v>
      </c>
      <c r="AU639" s="20" t="s">
        <v>84</v>
      </c>
    </row>
    <row r="640" spans="1:65" s="2" customFormat="1" ht="16.5" customHeight="1">
      <c r="A640" s="35"/>
      <c r="B640" s="140"/>
      <c r="C640" s="186" t="s">
        <v>776</v>
      </c>
      <c r="D640" s="186" t="s">
        <v>292</v>
      </c>
      <c r="E640" s="187" t="s">
        <v>1390</v>
      </c>
      <c r="F640" s="188" t="s">
        <v>1391</v>
      </c>
      <c r="G640" s="189" t="s">
        <v>156</v>
      </c>
      <c r="H640" s="190">
        <v>15.15</v>
      </c>
      <c r="I640" s="191"/>
      <c r="J640" s="192">
        <f>ROUND(I640*H640,2)</f>
        <v>0</v>
      </c>
      <c r="K640" s="188" t="s">
        <v>288</v>
      </c>
      <c r="L640" s="193"/>
      <c r="M640" s="194" t="s">
        <v>3</v>
      </c>
      <c r="N640" s="195" t="s">
        <v>46</v>
      </c>
      <c r="O640" s="56"/>
      <c r="P640" s="150">
        <f>O640*H640</f>
        <v>0</v>
      </c>
      <c r="Q640" s="150">
        <v>2.4E-2</v>
      </c>
      <c r="R640" s="150">
        <f>Q640*H640</f>
        <v>0.36360000000000003</v>
      </c>
      <c r="S640" s="150">
        <v>0</v>
      </c>
      <c r="T640" s="151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52" t="s">
        <v>172</v>
      </c>
      <c r="AT640" s="152" t="s">
        <v>292</v>
      </c>
      <c r="AU640" s="152" t="s">
        <v>84</v>
      </c>
      <c r="AY640" s="20" t="s">
        <v>133</v>
      </c>
      <c r="BE640" s="153">
        <f>IF(N640="základní",J640,0)</f>
        <v>0</v>
      </c>
      <c r="BF640" s="153">
        <f>IF(N640="snížená",J640,0)</f>
        <v>0</v>
      </c>
      <c r="BG640" s="153">
        <f>IF(N640="zákl. přenesená",J640,0)</f>
        <v>0</v>
      </c>
      <c r="BH640" s="153">
        <f>IF(N640="sníž. přenesená",J640,0)</f>
        <v>0</v>
      </c>
      <c r="BI640" s="153">
        <f>IF(N640="nulová",J640,0)</f>
        <v>0</v>
      </c>
      <c r="BJ640" s="20" t="s">
        <v>37</v>
      </c>
      <c r="BK640" s="153">
        <f>ROUND(I640*H640,2)</f>
        <v>0</v>
      </c>
      <c r="BL640" s="20" t="s">
        <v>140</v>
      </c>
      <c r="BM640" s="152" t="s">
        <v>1392</v>
      </c>
    </row>
    <row r="641" spans="1:65" s="13" customFormat="1">
      <c r="B641" s="154"/>
      <c r="D641" s="155" t="s">
        <v>142</v>
      </c>
      <c r="F641" s="157" t="s">
        <v>1393</v>
      </c>
      <c r="H641" s="158">
        <v>15.15</v>
      </c>
      <c r="I641" s="159"/>
      <c r="L641" s="154"/>
      <c r="M641" s="160"/>
      <c r="N641" s="161"/>
      <c r="O641" s="161"/>
      <c r="P641" s="161"/>
      <c r="Q641" s="161"/>
      <c r="R641" s="161"/>
      <c r="S641" s="161"/>
      <c r="T641" s="162"/>
      <c r="AT641" s="156" t="s">
        <v>142</v>
      </c>
      <c r="AU641" s="156" t="s">
        <v>84</v>
      </c>
      <c r="AV641" s="13" t="s">
        <v>84</v>
      </c>
      <c r="AW641" s="13" t="s">
        <v>4</v>
      </c>
      <c r="AX641" s="13" t="s">
        <v>37</v>
      </c>
      <c r="AY641" s="156" t="s">
        <v>133</v>
      </c>
    </row>
    <row r="642" spans="1:65" s="2" customFormat="1" ht="16.5" customHeight="1">
      <c r="A642" s="35"/>
      <c r="B642" s="140"/>
      <c r="C642" s="141" t="s">
        <v>781</v>
      </c>
      <c r="D642" s="141" t="s">
        <v>136</v>
      </c>
      <c r="E642" s="142" t="s">
        <v>894</v>
      </c>
      <c r="F642" s="143" t="s">
        <v>895</v>
      </c>
      <c r="G642" s="144" t="s">
        <v>156</v>
      </c>
      <c r="H642" s="145">
        <v>150</v>
      </c>
      <c r="I642" s="146"/>
      <c r="J642" s="147">
        <f>ROUND(I642*H642,2)</f>
        <v>0</v>
      </c>
      <c r="K642" s="143" t="s">
        <v>288</v>
      </c>
      <c r="L642" s="36"/>
      <c r="M642" s="148" t="s">
        <v>3</v>
      </c>
      <c r="N642" s="149" t="s">
        <v>46</v>
      </c>
      <c r="O642" s="56"/>
      <c r="P642" s="150">
        <f>O642*H642</f>
        <v>0</v>
      </c>
      <c r="Q642" s="150">
        <v>0</v>
      </c>
      <c r="R642" s="150">
        <f>Q642*H642</f>
        <v>0</v>
      </c>
      <c r="S642" s="150">
        <v>0</v>
      </c>
      <c r="T642" s="151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52" t="s">
        <v>140</v>
      </c>
      <c r="AT642" s="152" t="s">
        <v>136</v>
      </c>
      <c r="AU642" s="152" t="s">
        <v>84</v>
      </c>
      <c r="AY642" s="20" t="s">
        <v>133</v>
      </c>
      <c r="BE642" s="153">
        <f>IF(N642="základní",J642,0)</f>
        <v>0</v>
      </c>
      <c r="BF642" s="153">
        <f>IF(N642="snížená",J642,0)</f>
        <v>0</v>
      </c>
      <c r="BG642" s="153">
        <f>IF(N642="zákl. přenesená",J642,0)</f>
        <v>0</v>
      </c>
      <c r="BH642" s="153">
        <f>IF(N642="sníž. přenesená",J642,0)</f>
        <v>0</v>
      </c>
      <c r="BI642" s="153">
        <f>IF(N642="nulová",J642,0)</f>
        <v>0</v>
      </c>
      <c r="BJ642" s="20" t="s">
        <v>37</v>
      </c>
      <c r="BK642" s="153">
        <f>ROUND(I642*H642,2)</f>
        <v>0</v>
      </c>
      <c r="BL642" s="20" t="s">
        <v>140</v>
      </c>
      <c r="BM642" s="152" t="s">
        <v>1394</v>
      </c>
    </row>
    <row r="643" spans="1:65" s="2" customFormat="1">
      <c r="A643" s="35"/>
      <c r="B643" s="36"/>
      <c r="C643" s="35"/>
      <c r="D643" s="181" t="s">
        <v>290</v>
      </c>
      <c r="E643" s="35"/>
      <c r="F643" s="182" t="s">
        <v>897</v>
      </c>
      <c r="G643" s="35"/>
      <c r="H643" s="35"/>
      <c r="I643" s="183"/>
      <c r="J643" s="35"/>
      <c r="K643" s="35"/>
      <c r="L643" s="36"/>
      <c r="M643" s="184"/>
      <c r="N643" s="185"/>
      <c r="O643" s="56"/>
      <c r="P643" s="56"/>
      <c r="Q643" s="56"/>
      <c r="R643" s="56"/>
      <c r="S643" s="56"/>
      <c r="T643" s="57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20" t="s">
        <v>290</v>
      </c>
      <c r="AU643" s="20" t="s">
        <v>84</v>
      </c>
    </row>
    <row r="644" spans="1:65" s="14" customFormat="1">
      <c r="B644" s="163"/>
      <c r="D644" s="155" t="s">
        <v>142</v>
      </c>
      <c r="E644" s="164" t="s">
        <v>3</v>
      </c>
      <c r="F644" s="165" t="s">
        <v>1395</v>
      </c>
      <c r="H644" s="164" t="s">
        <v>3</v>
      </c>
      <c r="I644" s="166"/>
      <c r="L644" s="163"/>
      <c r="M644" s="167"/>
      <c r="N644" s="168"/>
      <c r="O644" s="168"/>
      <c r="P644" s="168"/>
      <c r="Q644" s="168"/>
      <c r="R644" s="168"/>
      <c r="S644" s="168"/>
      <c r="T644" s="169"/>
      <c r="AT644" s="164" t="s">
        <v>142</v>
      </c>
      <c r="AU644" s="164" t="s">
        <v>84</v>
      </c>
      <c r="AV644" s="14" t="s">
        <v>37</v>
      </c>
      <c r="AW644" s="14" t="s">
        <v>36</v>
      </c>
      <c r="AX644" s="14" t="s">
        <v>75</v>
      </c>
      <c r="AY644" s="164" t="s">
        <v>133</v>
      </c>
    </row>
    <row r="645" spans="1:65" s="13" customFormat="1">
      <c r="B645" s="154"/>
      <c r="D645" s="155" t="s">
        <v>142</v>
      </c>
      <c r="E645" s="156" t="s">
        <v>3</v>
      </c>
      <c r="F645" s="157" t="s">
        <v>1396</v>
      </c>
      <c r="H645" s="158">
        <v>150</v>
      </c>
      <c r="I645" s="159"/>
      <c r="L645" s="154"/>
      <c r="M645" s="160"/>
      <c r="N645" s="161"/>
      <c r="O645" s="161"/>
      <c r="P645" s="161"/>
      <c r="Q645" s="161"/>
      <c r="R645" s="161"/>
      <c r="S645" s="161"/>
      <c r="T645" s="162"/>
      <c r="AT645" s="156" t="s">
        <v>142</v>
      </c>
      <c r="AU645" s="156" t="s">
        <v>84</v>
      </c>
      <c r="AV645" s="13" t="s">
        <v>84</v>
      </c>
      <c r="AW645" s="13" t="s">
        <v>36</v>
      </c>
      <c r="AX645" s="13" t="s">
        <v>75</v>
      </c>
      <c r="AY645" s="156" t="s">
        <v>133</v>
      </c>
    </row>
    <row r="646" spans="1:65" s="2" customFormat="1" ht="16.5" customHeight="1">
      <c r="A646" s="35"/>
      <c r="B646" s="140"/>
      <c r="C646" s="141" t="s">
        <v>785</v>
      </c>
      <c r="D646" s="141" t="s">
        <v>136</v>
      </c>
      <c r="E646" s="142" t="s">
        <v>901</v>
      </c>
      <c r="F646" s="143" t="s">
        <v>902</v>
      </c>
      <c r="G646" s="144" t="s">
        <v>156</v>
      </c>
      <c r="H646" s="145">
        <v>111.2</v>
      </c>
      <c r="I646" s="146"/>
      <c r="J646" s="147">
        <f>ROUND(I646*H646,2)</f>
        <v>0</v>
      </c>
      <c r="K646" s="143" t="s">
        <v>288</v>
      </c>
      <c r="L646" s="36"/>
      <c r="M646" s="148" t="s">
        <v>3</v>
      </c>
      <c r="N646" s="149" t="s">
        <v>46</v>
      </c>
      <c r="O646" s="56"/>
      <c r="P646" s="150">
        <f>O646*H646</f>
        <v>0</v>
      </c>
      <c r="Q646" s="150">
        <v>4.0810000000000004E-6</v>
      </c>
      <c r="R646" s="150">
        <f>Q646*H646</f>
        <v>4.5380720000000004E-4</v>
      </c>
      <c r="S646" s="150">
        <v>0</v>
      </c>
      <c r="T646" s="151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52" t="s">
        <v>140</v>
      </c>
      <c r="AT646" s="152" t="s">
        <v>136</v>
      </c>
      <c r="AU646" s="152" t="s">
        <v>84</v>
      </c>
      <c r="AY646" s="20" t="s">
        <v>133</v>
      </c>
      <c r="BE646" s="153">
        <f>IF(N646="základní",J646,0)</f>
        <v>0</v>
      </c>
      <c r="BF646" s="153">
        <f>IF(N646="snížená",J646,0)</f>
        <v>0</v>
      </c>
      <c r="BG646" s="153">
        <f>IF(N646="zákl. přenesená",J646,0)</f>
        <v>0</v>
      </c>
      <c r="BH646" s="153">
        <f>IF(N646="sníž. přenesená",J646,0)</f>
        <v>0</v>
      </c>
      <c r="BI646" s="153">
        <f>IF(N646="nulová",J646,0)</f>
        <v>0</v>
      </c>
      <c r="BJ646" s="20" t="s">
        <v>37</v>
      </c>
      <c r="BK646" s="153">
        <f>ROUND(I646*H646,2)</f>
        <v>0</v>
      </c>
      <c r="BL646" s="20" t="s">
        <v>140</v>
      </c>
      <c r="BM646" s="152" t="s">
        <v>1397</v>
      </c>
    </row>
    <row r="647" spans="1:65" s="2" customFormat="1">
      <c r="A647" s="35"/>
      <c r="B647" s="36"/>
      <c r="C647" s="35"/>
      <c r="D647" s="181" t="s">
        <v>290</v>
      </c>
      <c r="E647" s="35"/>
      <c r="F647" s="182" t="s">
        <v>904</v>
      </c>
      <c r="G647" s="35"/>
      <c r="H647" s="35"/>
      <c r="I647" s="183"/>
      <c r="J647" s="35"/>
      <c r="K647" s="35"/>
      <c r="L647" s="36"/>
      <c r="M647" s="184"/>
      <c r="N647" s="185"/>
      <c r="O647" s="56"/>
      <c r="P647" s="56"/>
      <c r="Q647" s="56"/>
      <c r="R647" s="56"/>
      <c r="S647" s="56"/>
      <c r="T647" s="57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20" t="s">
        <v>290</v>
      </c>
      <c r="AU647" s="20" t="s">
        <v>84</v>
      </c>
    </row>
    <row r="648" spans="1:65" s="14" customFormat="1">
      <c r="B648" s="163"/>
      <c r="D648" s="155" t="s">
        <v>142</v>
      </c>
      <c r="E648" s="164" t="s">
        <v>3</v>
      </c>
      <c r="F648" s="165" t="s">
        <v>1395</v>
      </c>
      <c r="H648" s="164" t="s">
        <v>3</v>
      </c>
      <c r="I648" s="166"/>
      <c r="L648" s="163"/>
      <c r="M648" s="167"/>
      <c r="N648" s="168"/>
      <c r="O648" s="168"/>
      <c r="P648" s="168"/>
      <c r="Q648" s="168"/>
      <c r="R648" s="168"/>
      <c r="S648" s="168"/>
      <c r="T648" s="169"/>
      <c r="AT648" s="164" t="s">
        <v>142</v>
      </c>
      <c r="AU648" s="164" t="s">
        <v>84</v>
      </c>
      <c r="AV648" s="14" t="s">
        <v>37</v>
      </c>
      <c r="AW648" s="14" t="s">
        <v>36</v>
      </c>
      <c r="AX648" s="14" t="s">
        <v>75</v>
      </c>
      <c r="AY648" s="164" t="s">
        <v>133</v>
      </c>
    </row>
    <row r="649" spans="1:65" s="13" customFormat="1">
      <c r="B649" s="154"/>
      <c r="D649" s="155" t="s">
        <v>142</v>
      </c>
      <c r="E649" s="156" t="s">
        <v>3</v>
      </c>
      <c r="F649" s="157" t="s">
        <v>1398</v>
      </c>
      <c r="H649" s="158">
        <v>111.2</v>
      </c>
      <c r="I649" s="159"/>
      <c r="L649" s="154"/>
      <c r="M649" s="160"/>
      <c r="N649" s="161"/>
      <c r="O649" s="161"/>
      <c r="P649" s="161"/>
      <c r="Q649" s="161"/>
      <c r="R649" s="161"/>
      <c r="S649" s="161"/>
      <c r="T649" s="162"/>
      <c r="AT649" s="156" t="s">
        <v>142</v>
      </c>
      <c r="AU649" s="156" t="s">
        <v>84</v>
      </c>
      <c r="AV649" s="13" t="s">
        <v>84</v>
      </c>
      <c r="AW649" s="13" t="s">
        <v>36</v>
      </c>
      <c r="AX649" s="13" t="s">
        <v>75</v>
      </c>
      <c r="AY649" s="156" t="s">
        <v>133</v>
      </c>
    </row>
    <row r="650" spans="1:65" s="2" customFormat="1" ht="24.2" customHeight="1">
      <c r="A650" s="35"/>
      <c r="B650" s="140"/>
      <c r="C650" s="141" t="s">
        <v>789</v>
      </c>
      <c r="D650" s="141" t="s">
        <v>136</v>
      </c>
      <c r="E650" s="142" t="s">
        <v>909</v>
      </c>
      <c r="F650" s="143" t="s">
        <v>910</v>
      </c>
      <c r="G650" s="144" t="s">
        <v>156</v>
      </c>
      <c r="H650" s="145">
        <v>150</v>
      </c>
      <c r="I650" s="146"/>
      <c r="J650" s="147">
        <f>ROUND(I650*H650,2)</f>
        <v>0</v>
      </c>
      <c r="K650" s="143" t="s">
        <v>3</v>
      </c>
      <c r="L650" s="36"/>
      <c r="M650" s="148" t="s">
        <v>3</v>
      </c>
      <c r="N650" s="149" t="s">
        <v>46</v>
      </c>
      <c r="O650" s="56"/>
      <c r="P650" s="150">
        <f>O650*H650</f>
        <v>0</v>
      </c>
      <c r="Q650" s="150">
        <v>0</v>
      </c>
      <c r="R650" s="150">
        <f>Q650*H650</f>
        <v>0</v>
      </c>
      <c r="S650" s="150">
        <v>0</v>
      </c>
      <c r="T650" s="15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52" t="s">
        <v>140</v>
      </c>
      <c r="AT650" s="152" t="s">
        <v>136</v>
      </c>
      <c r="AU650" s="152" t="s">
        <v>84</v>
      </c>
      <c r="AY650" s="20" t="s">
        <v>133</v>
      </c>
      <c r="BE650" s="153">
        <f>IF(N650="základní",J650,0)</f>
        <v>0</v>
      </c>
      <c r="BF650" s="153">
        <f>IF(N650="snížená",J650,0)</f>
        <v>0</v>
      </c>
      <c r="BG650" s="153">
        <f>IF(N650="zákl. přenesená",J650,0)</f>
        <v>0</v>
      </c>
      <c r="BH650" s="153">
        <f>IF(N650="sníž. přenesená",J650,0)</f>
        <v>0</v>
      </c>
      <c r="BI650" s="153">
        <f>IF(N650="nulová",J650,0)</f>
        <v>0</v>
      </c>
      <c r="BJ650" s="20" t="s">
        <v>37</v>
      </c>
      <c r="BK650" s="153">
        <f>ROUND(I650*H650,2)</f>
        <v>0</v>
      </c>
      <c r="BL650" s="20" t="s">
        <v>140</v>
      </c>
      <c r="BM650" s="152" t="s">
        <v>1399</v>
      </c>
    </row>
    <row r="651" spans="1:65" s="13" customFormat="1">
      <c r="B651" s="154"/>
      <c r="D651" s="155" t="s">
        <v>142</v>
      </c>
      <c r="E651" s="156" t="s">
        <v>3</v>
      </c>
      <c r="F651" s="157" t="s">
        <v>1400</v>
      </c>
      <c r="H651" s="158">
        <v>150</v>
      </c>
      <c r="I651" s="159"/>
      <c r="L651" s="154"/>
      <c r="M651" s="160"/>
      <c r="N651" s="161"/>
      <c r="O651" s="161"/>
      <c r="P651" s="161"/>
      <c r="Q651" s="161"/>
      <c r="R651" s="161"/>
      <c r="S651" s="161"/>
      <c r="T651" s="162"/>
      <c r="AT651" s="156" t="s">
        <v>142</v>
      </c>
      <c r="AU651" s="156" t="s">
        <v>84</v>
      </c>
      <c r="AV651" s="13" t="s">
        <v>84</v>
      </c>
      <c r="AW651" s="13" t="s">
        <v>36</v>
      </c>
      <c r="AX651" s="13" t="s">
        <v>37</v>
      </c>
      <c r="AY651" s="156" t="s">
        <v>133</v>
      </c>
    </row>
    <row r="652" spans="1:65" s="2" customFormat="1" ht="33" customHeight="1">
      <c r="A652" s="35"/>
      <c r="B652" s="140"/>
      <c r="C652" s="141" t="s">
        <v>795</v>
      </c>
      <c r="D652" s="141" t="s">
        <v>136</v>
      </c>
      <c r="E652" s="142" t="s">
        <v>1401</v>
      </c>
      <c r="F652" s="143" t="s">
        <v>1402</v>
      </c>
      <c r="G652" s="144" t="s">
        <v>333</v>
      </c>
      <c r="H652" s="145">
        <v>185.76</v>
      </c>
      <c r="I652" s="146"/>
      <c r="J652" s="147">
        <f>ROUND(I652*H652,2)</f>
        <v>0</v>
      </c>
      <c r="K652" s="143" t="s">
        <v>288</v>
      </c>
      <c r="L652" s="36"/>
      <c r="M652" s="148" t="s">
        <v>3</v>
      </c>
      <c r="N652" s="149" t="s">
        <v>46</v>
      </c>
      <c r="O652" s="56"/>
      <c r="P652" s="150">
        <f>O652*H652</f>
        <v>0</v>
      </c>
      <c r="Q652" s="150">
        <v>0</v>
      </c>
      <c r="R652" s="150">
        <f>Q652*H652</f>
        <v>0</v>
      </c>
      <c r="S652" s="150">
        <v>0</v>
      </c>
      <c r="T652" s="151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52" t="s">
        <v>140</v>
      </c>
      <c r="AT652" s="152" t="s">
        <v>136</v>
      </c>
      <c r="AU652" s="152" t="s">
        <v>84</v>
      </c>
      <c r="AY652" s="20" t="s">
        <v>133</v>
      </c>
      <c r="BE652" s="153">
        <f>IF(N652="základní",J652,0)</f>
        <v>0</v>
      </c>
      <c r="BF652" s="153">
        <f>IF(N652="snížená",J652,0)</f>
        <v>0</v>
      </c>
      <c r="BG652" s="153">
        <f>IF(N652="zákl. přenesená",J652,0)</f>
        <v>0</v>
      </c>
      <c r="BH652" s="153">
        <f>IF(N652="sníž. přenesená",J652,0)</f>
        <v>0</v>
      </c>
      <c r="BI652" s="153">
        <f>IF(N652="nulová",J652,0)</f>
        <v>0</v>
      </c>
      <c r="BJ652" s="20" t="s">
        <v>37</v>
      </c>
      <c r="BK652" s="153">
        <f>ROUND(I652*H652,2)</f>
        <v>0</v>
      </c>
      <c r="BL652" s="20" t="s">
        <v>140</v>
      </c>
      <c r="BM652" s="152" t="s">
        <v>1403</v>
      </c>
    </row>
    <row r="653" spans="1:65" s="2" customFormat="1">
      <c r="A653" s="35"/>
      <c r="B653" s="36"/>
      <c r="C653" s="35"/>
      <c r="D653" s="181" t="s">
        <v>290</v>
      </c>
      <c r="E653" s="35"/>
      <c r="F653" s="182" t="s">
        <v>1404</v>
      </c>
      <c r="G653" s="35"/>
      <c r="H653" s="35"/>
      <c r="I653" s="183"/>
      <c r="J653" s="35"/>
      <c r="K653" s="35"/>
      <c r="L653" s="36"/>
      <c r="M653" s="184"/>
      <c r="N653" s="185"/>
      <c r="O653" s="56"/>
      <c r="P653" s="56"/>
      <c r="Q653" s="56"/>
      <c r="R653" s="56"/>
      <c r="S653" s="56"/>
      <c r="T653" s="57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20" t="s">
        <v>290</v>
      </c>
      <c r="AU653" s="20" t="s">
        <v>84</v>
      </c>
    </row>
    <row r="654" spans="1:65" s="14" customFormat="1">
      <c r="B654" s="163"/>
      <c r="D654" s="155" t="s">
        <v>142</v>
      </c>
      <c r="E654" s="164" t="s">
        <v>3</v>
      </c>
      <c r="F654" s="165" t="s">
        <v>965</v>
      </c>
      <c r="H654" s="164" t="s">
        <v>3</v>
      </c>
      <c r="I654" s="166"/>
      <c r="L654" s="163"/>
      <c r="M654" s="167"/>
      <c r="N654" s="168"/>
      <c r="O654" s="168"/>
      <c r="P654" s="168"/>
      <c r="Q654" s="168"/>
      <c r="R654" s="168"/>
      <c r="S654" s="168"/>
      <c r="T654" s="169"/>
      <c r="AT654" s="164" t="s">
        <v>142</v>
      </c>
      <c r="AU654" s="164" t="s">
        <v>84</v>
      </c>
      <c r="AV654" s="14" t="s">
        <v>37</v>
      </c>
      <c r="AW654" s="14" t="s">
        <v>4</v>
      </c>
      <c r="AX654" s="14" t="s">
        <v>75</v>
      </c>
      <c r="AY654" s="164" t="s">
        <v>133</v>
      </c>
    </row>
    <row r="655" spans="1:65" s="13" customFormat="1">
      <c r="B655" s="154"/>
      <c r="D655" s="155" t="s">
        <v>142</v>
      </c>
      <c r="E655" s="156" t="s">
        <v>3</v>
      </c>
      <c r="F655" s="157" t="s">
        <v>947</v>
      </c>
      <c r="H655" s="158">
        <v>185.76</v>
      </c>
      <c r="I655" s="159"/>
      <c r="L655" s="154"/>
      <c r="M655" s="160"/>
      <c r="N655" s="161"/>
      <c r="O655" s="161"/>
      <c r="P655" s="161"/>
      <c r="Q655" s="161"/>
      <c r="R655" s="161"/>
      <c r="S655" s="161"/>
      <c r="T655" s="162"/>
      <c r="AT655" s="156" t="s">
        <v>142</v>
      </c>
      <c r="AU655" s="156" t="s">
        <v>84</v>
      </c>
      <c r="AV655" s="13" t="s">
        <v>84</v>
      </c>
      <c r="AW655" s="13" t="s">
        <v>36</v>
      </c>
      <c r="AX655" s="13" t="s">
        <v>37</v>
      </c>
      <c r="AY655" s="156" t="s">
        <v>133</v>
      </c>
    </row>
    <row r="656" spans="1:65" s="2" customFormat="1" ht="16.5" customHeight="1">
      <c r="A656" s="35"/>
      <c r="B656" s="140"/>
      <c r="C656" s="141" t="s">
        <v>802</v>
      </c>
      <c r="D656" s="141" t="s">
        <v>136</v>
      </c>
      <c r="E656" s="142" t="s">
        <v>1405</v>
      </c>
      <c r="F656" s="143" t="s">
        <v>1406</v>
      </c>
      <c r="G656" s="144" t="s">
        <v>342</v>
      </c>
      <c r="H656" s="145">
        <v>20.991</v>
      </c>
      <c r="I656" s="146"/>
      <c r="J656" s="147">
        <f>ROUND(I656*H656,2)</f>
        <v>0</v>
      </c>
      <c r="K656" s="143" t="s">
        <v>3</v>
      </c>
      <c r="L656" s="36"/>
      <c r="M656" s="148" t="s">
        <v>3</v>
      </c>
      <c r="N656" s="149" t="s">
        <v>46</v>
      </c>
      <c r="O656" s="56"/>
      <c r="P656" s="150">
        <f>O656*H656</f>
        <v>0</v>
      </c>
      <c r="Q656" s="150">
        <v>0</v>
      </c>
      <c r="R656" s="150">
        <f>Q656*H656</f>
        <v>0</v>
      </c>
      <c r="S656" s="150">
        <v>0</v>
      </c>
      <c r="T656" s="15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52" t="s">
        <v>140</v>
      </c>
      <c r="AT656" s="152" t="s">
        <v>136</v>
      </c>
      <c r="AU656" s="152" t="s">
        <v>84</v>
      </c>
      <c r="AY656" s="20" t="s">
        <v>133</v>
      </c>
      <c r="BE656" s="153">
        <f>IF(N656="základní",J656,0)</f>
        <v>0</v>
      </c>
      <c r="BF656" s="153">
        <f>IF(N656="snížená",J656,0)</f>
        <v>0</v>
      </c>
      <c r="BG656" s="153">
        <f>IF(N656="zákl. přenesená",J656,0)</f>
        <v>0</v>
      </c>
      <c r="BH656" s="153">
        <f>IF(N656="sníž. přenesená",J656,0)</f>
        <v>0</v>
      </c>
      <c r="BI656" s="153">
        <f>IF(N656="nulová",J656,0)</f>
        <v>0</v>
      </c>
      <c r="BJ656" s="20" t="s">
        <v>37</v>
      </c>
      <c r="BK656" s="153">
        <f>ROUND(I656*H656,2)</f>
        <v>0</v>
      </c>
      <c r="BL656" s="20" t="s">
        <v>140</v>
      </c>
      <c r="BM656" s="152" t="s">
        <v>1407</v>
      </c>
    </row>
    <row r="657" spans="1:65" s="13" customFormat="1">
      <c r="B657" s="154"/>
      <c r="D657" s="155" t="s">
        <v>142</v>
      </c>
      <c r="E657" s="156" t="s">
        <v>3</v>
      </c>
      <c r="F657" s="157" t="s">
        <v>1408</v>
      </c>
      <c r="H657" s="158">
        <v>20.991</v>
      </c>
      <c r="I657" s="159"/>
      <c r="L657" s="154"/>
      <c r="M657" s="160"/>
      <c r="N657" s="161"/>
      <c r="O657" s="161"/>
      <c r="P657" s="161"/>
      <c r="Q657" s="161"/>
      <c r="R657" s="161"/>
      <c r="S657" s="161"/>
      <c r="T657" s="162"/>
      <c r="AT657" s="156" t="s">
        <v>142</v>
      </c>
      <c r="AU657" s="156" t="s">
        <v>84</v>
      </c>
      <c r="AV657" s="13" t="s">
        <v>84</v>
      </c>
      <c r="AW657" s="13" t="s">
        <v>36</v>
      </c>
      <c r="AX657" s="13" t="s">
        <v>75</v>
      </c>
      <c r="AY657" s="156" t="s">
        <v>133</v>
      </c>
    </row>
    <row r="658" spans="1:65" s="15" customFormat="1">
      <c r="B658" s="170"/>
      <c r="D658" s="155" t="s">
        <v>142</v>
      </c>
      <c r="E658" s="171" t="s">
        <v>3</v>
      </c>
      <c r="F658" s="172" t="s">
        <v>163</v>
      </c>
      <c r="H658" s="173">
        <v>20.991</v>
      </c>
      <c r="I658" s="174"/>
      <c r="L658" s="170"/>
      <c r="M658" s="175"/>
      <c r="N658" s="176"/>
      <c r="O658" s="176"/>
      <c r="P658" s="176"/>
      <c r="Q658" s="176"/>
      <c r="R658" s="176"/>
      <c r="S658" s="176"/>
      <c r="T658" s="177"/>
      <c r="AT658" s="171" t="s">
        <v>142</v>
      </c>
      <c r="AU658" s="171" t="s">
        <v>84</v>
      </c>
      <c r="AV658" s="15" t="s">
        <v>140</v>
      </c>
      <c r="AW658" s="15" t="s">
        <v>36</v>
      </c>
      <c r="AX658" s="15" t="s">
        <v>37</v>
      </c>
      <c r="AY658" s="171" t="s">
        <v>133</v>
      </c>
    </row>
    <row r="659" spans="1:65" s="2" customFormat="1" ht="24.2" customHeight="1">
      <c r="A659" s="35"/>
      <c r="B659" s="140"/>
      <c r="C659" s="141" t="s">
        <v>808</v>
      </c>
      <c r="D659" s="141" t="s">
        <v>136</v>
      </c>
      <c r="E659" s="142" t="s">
        <v>913</v>
      </c>
      <c r="F659" s="143" t="s">
        <v>914</v>
      </c>
      <c r="G659" s="144" t="s">
        <v>342</v>
      </c>
      <c r="H659" s="145">
        <v>407.84500000000003</v>
      </c>
      <c r="I659" s="146"/>
      <c r="J659" s="147">
        <f>ROUND(I659*H659,2)</f>
        <v>0</v>
      </c>
      <c r="K659" s="143" t="s">
        <v>288</v>
      </c>
      <c r="L659" s="36"/>
      <c r="M659" s="148" t="s">
        <v>3</v>
      </c>
      <c r="N659" s="149" t="s">
        <v>46</v>
      </c>
      <c r="O659" s="56"/>
      <c r="P659" s="150">
        <f>O659*H659</f>
        <v>0</v>
      </c>
      <c r="Q659" s="150">
        <v>0</v>
      </c>
      <c r="R659" s="150">
        <f>Q659*H659</f>
        <v>0</v>
      </c>
      <c r="S659" s="150">
        <v>0</v>
      </c>
      <c r="T659" s="151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52" t="s">
        <v>140</v>
      </c>
      <c r="AT659" s="152" t="s">
        <v>136</v>
      </c>
      <c r="AU659" s="152" t="s">
        <v>84</v>
      </c>
      <c r="AY659" s="20" t="s">
        <v>133</v>
      </c>
      <c r="BE659" s="153">
        <f>IF(N659="základní",J659,0)</f>
        <v>0</v>
      </c>
      <c r="BF659" s="153">
        <f>IF(N659="snížená",J659,0)</f>
        <v>0</v>
      </c>
      <c r="BG659" s="153">
        <f>IF(N659="zákl. přenesená",J659,0)</f>
        <v>0</v>
      </c>
      <c r="BH659" s="153">
        <f>IF(N659="sníž. přenesená",J659,0)</f>
        <v>0</v>
      </c>
      <c r="BI659" s="153">
        <f>IF(N659="nulová",J659,0)</f>
        <v>0</v>
      </c>
      <c r="BJ659" s="20" t="s">
        <v>37</v>
      </c>
      <c r="BK659" s="153">
        <f>ROUND(I659*H659,2)</f>
        <v>0</v>
      </c>
      <c r="BL659" s="20" t="s">
        <v>140</v>
      </c>
      <c r="BM659" s="152" t="s">
        <v>1409</v>
      </c>
    </row>
    <row r="660" spans="1:65" s="2" customFormat="1">
      <c r="A660" s="35"/>
      <c r="B660" s="36"/>
      <c r="C660" s="35"/>
      <c r="D660" s="181" t="s">
        <v>290</v>
      </c>
      <c r="E660" s="35"/>
      <c r="F660" s="182" t="s">
        <v>916</v>
      </c>
      <c r="G660" s="35"/>
      <c r="H660" s="35"/>
      <c r="I660" s="183"/>
      <c r="J660" s="35"/>
      <c r="K660" s="35"/>
      <c r="L660" s="36"/>
      <c r="M660" s="184"/>
      <c r="N660" s="185"/>
      <c r="O660" s="56"/>
      <c r="P660" s="56"/>
      <c r="Q660" s="56"/>
      <c r="R660" s="56"/>
      <c r="S660" s="56"/>
      <c r="T660" s="57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20" t="s">
        <v>290</v>
      </c>
      <c r="AU660" s="20" t="s">
        <v>84</v>
      </c>
    </row>
    <row r="661" spans="1:65" s="13" customFormat="1">
      <c r="B661" s="154"/>
      <c r="D661" s="155" t="s">
        <v>142</v>
      </c>
      <c r="E661" s="156" t="s">
        <v>3</v>
      </c>
      <c r="F661" s="157" t="s">
        <v>1410</v>
      </c>
      <c r="H661" s="158">
        <v>407.84500000000003</v>
      </c>
      <c r="I661" s="159"/>
      <c r="L661" s="154"/>
      <c r="M661" s="160"/>
      <c r="N661" s="161"/>
      <c r="O661" s="161"/>
      <c r="P661" s="161"/>
      <c r="Q661" s="161"/>
      <c r="R661" s="161"/>
      <c r="S661" s="161"/>
      <c r="T661" s="162"/>
      <c r="AT661" s="156" t="s">
        <v>142</v>
      </c>
      <c r="AU661" s="156" t="s">
        <v>84</v>
      </c>
      <c r="AV661" s="13" t="s">
        <v>84</v>
      </c>
      <c r="AW661" s="13" t="s">
        <v>36</v>
      </c>
      <c r="AX661" s="13" t="s">
        <v>75</v>
      </c>
      <c r="AY661" s="156" t="s">
        <v>133</v>
      </c>
    </row>
    <row r="662" spans="1:65" s="15" customFormat="1">
      <c r="B662" s="170"/>
      <c r="D662" s="155" t="s">
        <v>142</v>
      </c>
      <c r="E662" s="171" t="s">
        <v>3</v>
      </c>
      <c r="F662" s="172" t="s">
        <v>163</v>
      </c>
      <c r="H662" s="173">
        <v>407.84500000000003</v>
      </c>
      <c r="I662" s="174"/>
      <c r="L662" s="170"/>
      <c r="M662" s="175"/>
      <c r="N662" s="176"/>
      <c r="O662" s="176"/>
      <c r="P662" s="176"/>
      <c r="Q662" s="176"/>
      <c r="R662" s="176"/>
      <c r="S662" s="176"/>
      <c r="T662" s="177"/>
      <c r="AT662" s="171" t="s">
        <v>142</v>
      </c>
      <c r="AU662" s="171" t="s">
        <v>84</v>
      </c>
      <c r="AV662" s="15" t="s">
        <v>140</v>
      </c>
      <c r="AW662" s="15" t="s">
        <v>36</v>
      </c>
      <c r="AX662" s="15" t="s">
        <v>37</v>
      </c>
      <c r="AY662" s="171" t="s">
        <v>133</v>
      </c>
    </row>
    <row r="663" spans="1:65" s="2" customFormat="1" ht="24.2" customHeight="1">
      <c r="A663" s="35"/>
      <c r="B663" s="140"/>
      <c r="C663" s="141" t="s">
        <v>817</v>
      </c>
      <c r="D663" s="141" t="s">
        <v>136</v>
      </c>
      <c r="E663" s="142" t="s">
        <v>918</v>
      </c>
      <c r="F663" s="143" t="s">
        <v>919</v>
      </c>
      <c r="G663" s="144" t="s">
        <v>342</v>
      </c>
      <c r="H663" s="145">
        <v>2854.915</v>
      </c>
      <c r="I663" s="146"/>
      <c r="J663" s="147">
        <f>ROUND(I663*H663,2)</f>
        <v>0</v>
      </c>
      <c r="K663" s="143" t="s">
        <v>288</v>
      </c>
      <c r="L663" s="36"/>
      <c r="M663" s="148" t="s">
        <v>3</v>
      </c>
      <c r="N663" s="149" t="s">
        <v>46</v>
      </c>
      <c r="O663" s="56"/>
      <c r="P663" s="150">
        <f>O663*H663</f>
        <v>0</v>
      </c>
      <c r="Q663" s="150">
        <v>0</v>
      </c>
      <c r="R663" s="150">
        <f>Q663*H663</f>
        <v>0</v>
      </c>
      <c r="S663" s="150">
        <v>0</v>
      </c>
      <c r="T663" s="15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52" t="s">
        <v>140</v>
      </c>
      <c r="AT663" s="152" t="s">
        <v>136</v>
      </c>
      <c r="AU663" s="152" t="s">
        <v>84</v>
      </c>
      <c r="AY663" s="20" t="s">
        <v>133</v>
      </c>
      <c r="BE663" s="153">
        <f>IF(N663="základní",J663,0)</f>
        <v>0</v>
      </c>
      <c r="BF663" s="153">
        <f>IF(N663="snížená",J663,0)</f>
        <v>0</v>
      </c>
      <c r="BG663" s="153">
        <f>IF(N663="zákl. přenesená",J663,0)</f>
        <v>0</v>
      </c>
      <c r="BH663" s="153">
        <f>IF(N663="sníž. přenesená",J663,0)</f>
        <v>0</v>
      </c>
      <c r="BI663" s="153">
        <f>IF(N663="nulová",J663,0)</f>
        <v>0</v>
      </c>
      <c r="BJ663" s="20" t="s">
        <v>37</v>
      </c>
      <c r="BK663" s="153">
        <f>ROUND(I663*H663,2)</f>
        <v>0</v>
      </c>
      <c r="BL663" s="20" t="s">
        <v>140</v>
      </c>
      <c r="BM663" s="152" t="s">
        <v>1411</v>
      </c>
    </row>
    <row r="664" spans="1:65" s="2" customFormat="1">
      <c r="A664" s="35"/>
      <c r="B664" s="36"/>
      <c r="C664" s="35"/>
      <c r="D664" s="181" t="s">
        <v>290</v>
      </c>
      <c r="E664" s="35"/>
      <c r="F664" s="182" t="s">
        <v>921</v>
      </c>
      <c r="G664" s="35"/>
      <c r="H664" s="35"/>
      <c r="I664" s="183"/>
      <c r="J664" s="35"/>
      <c r="K664" s="35"/>
      <c r="L664" s="36"/>
      <c r="M664" s="184"/>
      <c r="N664" s="185"/>
      <c r="O664" s="56"/>
      <c r="P664" s="56"/>
      <c r="Q664" s="56"/>
      <c r="R664" s="56"/>
      <c r="S664" s="56"/>
      <c r="T664" s="57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20" t="s">
        <v>290</v>
      </c>
      <c r="AU664" s="20" t="s">
        <v>84</v>
      </c>
    </row>
    <row r="665" spans="1:65" s="13" customFormat="1">
      <c r="B665" s="154"/>
      <c r="D665" s="155" t="s">
        <v>142</v>
      </c>
      <c r="E665" s="156" t="s">
        <v>3</v>
      </c>
      <c r="F665" s="157" t="s">
        <v>1412</v>
      </c>
      <c r="H665" s="158">
        <v>2854.915</v>
      </c>
      <c r="I665" s="159"/>
      <c r="L665" s="154"/>
      <c r="M665" s="160"/>
      <c r="N665" s="161"/>
      <c r="O665" s="161"/>
      <c r="P665" s="161"/>
      <c r="Q665" s="161"/>
      <c r="R665" s="161"/>
      <c r="S665" s="161"/>
      <c r="T665" s="162"/>
      <c r="AT665" s="156" t="s">
        <v>142</v>
      </c>
      <c r="AU665" s="156" t="s">
        <v>84</v>
      </c>
      <c r="AV665" s="13" t="s">
        <v>84</v>
      </c>
      <c r="AW665" s="13" t="s">
        <v>36</v>
      </c>
      <c r="AX665" s="13" t="s">
        <v>75</v>
      </c>
      <c r="AY665" s="156" t="s">
        <v>133</v>
      </c>
    </row>
    <row r="666" spans="1:65" s="15" customFormat="1">
      <c r="B666" s="170"/>
      <c r="D666" s="155" t="s">
        <v>142</v>
      </c>
      <c r="E666" s="171" t="s">
        <v>3</v>
      </c>
      <c r="F666" s="172" t="s">
        <v>163</v>
      </c>
      <c r="H666" s="173">
        <v>2854.915</v>
      </c>
      <c r="I666" s="174"/>
      <c r="L666" s="170"/>
      <c r="M666" s="175"/>
      <c r="N666" s="176"/>
      <c r="O666" s="176"/>
      <c r="P666" s="176"/>
      <c r="Q666" s="176"/>
      <c r="R666" s="176"/>
      <c r="S666" s="176"/>
      <c r="T666" s="177"/>
      <c r="AT666" s="171" t="s">
        <v>142</v>
      </c>
      <c r="AU666" s="171" t="s">
        <v>84</v>
      </c>
      <c r="AV666" s="15" t="s">
        <v>140</v>
      </c>
      <c r="AW666" s="15" t="s">
        <v>36</v>
      </c>
      <c r="AX666" s="15" t="s">
        <v>37</v>
      </c>
      <c r="AY666" s="171" t="s">
        <v>133</v>
      </c>
    </row>
    <row r="667" spans="1:65" s="2" customFormat="1" ht="16.5" customHeight="1">
      <c r="A667" s="35"/>
      <c r="B667" s="140"/>
      <c r="C667" s="141" t="s">
        <v>823</v>
      </c>
      <c r="D667" s="141" t="s">
        <v>136</v>
      </c>
      <c r="E667" s="142" t="s">
        <v>923</v>
      </c>
      <c r="F667" s="143" t="s">
        <v>924</v>
      </c>
      <c r="G667" s="144" t="s">
        <v>342</v>
      </c>
      <c r="H667" s="145">
        <v>52.359000000000002</v>
      </c>
      <c r="I667" s="146"/>
      <c r="J667" s="147">
        <f>ROUND(I667*H667,2)</f>
        <v>0</v>
      </c>
      <c r="K667" s="143" t="s">
        <v>3</v>
      </c>
      <c r="L667" s="36"/>
      <c r="M667" s="148" t="s">
        <v>3</v>
      </c>
      <c r="N667" s="149" t="s">
        <v>46</v>
      </c>
      <c r="O667" s="56"/>
      <c r="P667" s="150">
        <f>O667*H667</f>
        <v>0</v>
      </c>
      <c r="Q667" s="150">
        <v>0</v>
      </c>
      <c r="R667" s="150">
        <f>Q667*H667</f>
        <v>0</v>
      </c>
      <c r="S667" s="150">
        <v>0</v>
      </c>
      <c r="T667" s="151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52" t="s">
        <v>140</v>
      </c>
      <c r="AT667" s="152" t="s">
        <v>136</v>
      </c>
      <c r="AU667" s="152" t="s">
        <v>84</v>
      </c>
      <c r="AY667" s="20" t="s">
        <v>133</v>
      </c>
      <c r="BE667" s="153">
        <f>IF(N667="základní",J667,0)</f>
        <v>0</v>
      </c>
      <c r="BF667" s="153">
        <f>IF(N667="snížená",J667,0)</f>
        <v>0</v>
      </c>
      <c r="BG667" s="153">
        <f>IF(N667="zákl. přenesená",J667,0)</f>
        <v>0</v>
      </c>
      <c r="BH667" s="153">
        <f>IF(N667="sníž. přenesená",J667,0)</f>
        <v>0</v>
      </c>
      <c r="BI667" s="153">
        <f>IF(N667="nulová",J667,0)</f>
        <v>0</v>
      </c>
      <c r="BJ667" s="20" t="s">
        <v>37</v>
      </c>
      <c r="BK667" s="153">
        <f>ROUND(I667*H667,2)</f>
        <v>0</v>
      </c>
      <c r="BL667" s="20" t="s">
        <v>140</v>
      </c>
      <c r="BM667" s="152" t="s">
        <v>1413</v>
      </c>
    </row>
    <row r="668" spans="1:65" s="13" customFormat="1">
      <c r="B668" s="154"/>
      <c r="D668" s="155" t="s">
        <v>142</v>
      </c>
      <c r="E668" s="156" t="s">
        <v>3</v>
      </c>
      <c r="F668" s="157" t="s">
        <v>1414</v>
      </c>
      <c r="H668" s="158">
        <v>52.359000000000002</v>
      </c>
      <c r="I668" s="159"/>
      <c r="L668" s="154"/>
      <c r="M668" s="160"/>
      <c r="N668" s="161"/>
      <c r="O668" s="161"/>
      <c r="P668" s="161"/>
      <c r="Q668" s="161"/>
      <c r="R668" s="161"/>
      <c r="S668" s="161"/>
      <c r="T668" s="162"/>
      <c r="AT668" s="156" t="s">
        <v>142</v>
      </c>
      <c r="AU668" s="156" t="s">
        <v>84</v>
      </c>
      <c r="AV668" s="13" t="s">
        <v>84</v>
      </c>
      <c r="AW668" s="13" t="s">
        <v>36</v>
      </c>
      <c r="AX668" s="13" t="s">
        <v>37</v>
      </c>
      <c r="AY668" s="156" t="s">
        <v>133</v>
      </c>
    </row>
    <row r="669" spans="1:65" s="2" customFormat="1" ht="16.5" customHeight="1">
      <c r="A669" s="35"/>
      <c r="B669" s="140"/>
      <c r="C669" s="141" t="s">
        <v>830</v>
      </c>
      <c r="D669" s="141" t="s">
        <v>136</v>
      </c>
      <c r="E669" s="142" t="s">
        <v>928</v>
      </c>
      <c r="F669" s="143" t="s">
        <v>929</v>
      </c>
      <c r="G669" s="144" t="s">
        <v>342</v>
      </c>
      <c r="H669" s="145">
        <v>355.48599999999999</v>
      </c>
      <c r="I669" s="146"/>
      <c r="J669" s="147">
        <f>ROUND(I669*H669,2)</f>
        <v>0</v>
      </c>
      <c r="K669" s="143" t="s">
        <v>3</v>
      </c>
      <c r="L669" s="36"/>
      <c r="M669" s="148" t="s">
        <v>3</v>
      </c>
      <c r="N669" s="149" t="s">
        <v>46</v>
      </c>
      <c r="O669" s="56"/>
      <c r="P669" s="150">
        <f>O669*H669</f>
        <v>0</v>
      </c>
      <c r="Q669" s="150">
        <v>0</v>
      </c>
      <c r="R669" s="150">
        <f>Q669*H669</f>
        <v>0</v>
      </c>
      <c r="S669" s="150">
        <v>0</v>
      </c>
      <c r="T669" s="151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52" t="s">
        <v>140</v>
      </c>
      <c r="AT669" s="152" t="s">
        <v>136</v>
      </c>
      <c r="AU669" s="152" t="s">
        <v>84</v>
      </c>
      <c r="AY669" s="20" t="s">
        <v>133</v>
      </c>
      <c r="BE669" s="153">
        <f>IF(N669="základní",J669,0)</f>
        <v>0</v>
      </c>
      <c r="BF669" s="153">
        <f>IF(N669="snížená",J669,0)</f>
        <v>0</v>
      </c>
      <c r="BG669" s="153">
        <f>IF(N669="zákl. přenesená",J669,0)</f>
        <v>0</v>
      </c>
      <c r="BH669" s="153">
        <f>IF(N669="sníž. přenesená",J669,0)</f>
        <v>0</v>
      </c>
      <c r="BI669" s="153">
        <f>IF(N669="nulová",J669,0)</f>
        <v>0</v>
      </c>
      <c r="BJ669" s="20" t="s">
        <v>37</v>
      </c>
      <c r="BK669" s="153">
        <f>ROUND(I669*H669,2)</f>
        <v>0</v>
      </c>
      <c r="BL669" s="20" t="s">
        <v>140</v>
      </c>
      <c r="BM669" s="152" t="s">
        <v>1415</v>
      </c>
    </row>
    <row r="670" spans="1:65" s="13" customFormat="1">
      <c r="B670" s="154"/>
      <c r="D670" s="155" t="s">
        <v>142</v>
      </c>
      <c r="E670" s="156" t="s">
        <v>3</v>
      </c>
      <c r="F670" s="157" t="s">
        <v>1416</v>
      </c>
      <c r="H670" s="158">
        <v>355.48599999999999</v>
      </c>
      <c r="I670" s="159"/>
      <c r="L670" s="154"/>
      <c r="M670" s="160"/>
      <c r="N670" s="161"/>
      <c r="O670" s="161"/>
      <c r="P670" s="161"/>
      <c r="Q670" s="161"/>
      <c r="R670" s="161"/>
      <c r="S670" s="161"/>
      <c r="T670" s="162"/>
      <c r="AT670" s="156" t="s">
        <v>142</v>
      </c>
      <c r="AU670" s="156" t="s">
        <v>84</v>
      </c>
      <c r="AV670" s="13" t="s">
        <v>84</v>
      </c>
      <c r="AW670" s="13" t="s">
        <v>36</v>
      </c>
      <c r="AX670" s="13" t="s">
        <v>75</v>
      </c>
      <c r="AY670" s="156" t="s">
        <v>133</v>
      </c>
    </row>
    <row r="671" spans="1:65" s="15" customFormat="1">
      <c r="B671" s="170"/>
      <c r="D671" s="155" t="s">
        <v>142</v>
      </c>
      <c r="E671" s="171" t="s">
        <v>3</v>
      </c>
      <c r="F671" s="172" t="s">
        <v>163</v>
      </c>
      <c r="H671" s="173">
        <v>355.48599999999999</v>
      </c>
      <c r="I671" s="174"/>
      <c r="L671" s="170"/>
      <c r="M671" s="175"/>
      <c r="N671" s="176"/>
      <c r="O671" s="176"/>
      <c r="P671" s="176"/>
      <c r="Q671" s="176"/>
      <c r="R671" s="176"/>
      <c r="S671" s="176"/>
      <c r="T671" s="177"/>
      <c r="AT671" s="171" t="s">
        <v>142</v>
      </c>
      <c r="AU671" s="171" t="s">
        <v>84</v>
      </c>
      <c r="AV671" s="15" t="s">
        <v>140</v>
      </c>
      <c r="AW671" s="15" t="s">
        <v>36</v>
      </c>
      <c r="AX671" s="15" t="s">
        <v>37</v>
      </c>
      <c r="AY671" s="171" t="s">
        <v>133</v>
      </c>
    </row>
    <row r="672" spans="1:65" s="2" customFormat="1" ht="24.2" customHeight="1">
      <c r="A672" s="35"/>
      <c r="B672" s="140"/>
      <c r="C672" s="141" t="s">
        <v>836</v>
      </c>
      <c r="D672" s="141" t="s">
        <v>136</v>
      </c>
      <c r="E672" s="142" t="s">
        <v>933</v>
      </c>
      <c r="F672" s="143" t="s">
        <v>934</v>
      </c>
      <c r="G672" s="144" t="s">
        <v>342</v>
      </c>
      <c r="H672" s="145">
        <v>352.95499999999998</v>
      </c>
      <c r="I672" s="146"/>
      <c r="J672" s="147">
        <f>ROUND(I672*H672,2)</f>
        <v>0</v>
      </c>
      <c r="K672" s="143" t="s">
        <v>288</v>
      </c>
      <c r="L672" s="36"/>
      <c r="M672" s="148" t="s">
        <v>3</v>
      </c>
      <c r="N672" s="149" t="s">
        <v>46</v>
      </c>
      <c r="O672" s="56"/>
      <c r="P672" s="150">
        <f>O672*H672</f>
        <v>0</v>
      </c>
      <c r="Q672" s="150">
        <v>0</v>
      </c>
      <c r="R672" s="150">
        <f>Q672*H672</f>
        <v>0</v>
      </c>
      <c r="S672" s="150">
        <v>0</v>
      </c>
      <c r="T672" s="151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52" t="s">
        <v>140</v>
      </c>
      <c r="AT672" s="152" t="s">
        <v>136</v>
      </c>
      <c r="AU672" s="152" t="s">
        <v>84</v>
      </c>
      <c r="AY672" s="20" t="s">
        <v>133</v>
      </c>
      <c r="BE672" s="153">
        <f>IF(N672="základní",J672,0)</f>
        <v>0</v>
      </c>
      <c r="BF672" s="153">
        <f>IF(N672="snížená",J672,0)</f>
        <v>0</v>
      </c>
      <c r="BG672" s="153">
        <f>IF(N672="zákl. přenesená",J672,0)</f>
        <v>0</v>
      </c>
      <c r="BH672" s="153">
        <f>IF(N672="sníž. přenesená",J672,0)</f>
        <v>0</v>
      </c>
      <c r="BI672" s="153">
        <f>IF(N672="nulová",J672,0)</f>
        <v>0</v>
      </c>
      <c r="BJ672" s="20" t="s">
        <v>37</v>
      </c>
      <c r="BK672" s="153">
        <f>ROUND(I672*H672,2)</f>
        <v>0</v>
      </c>
      <c r="BL672" s="20" t="s">
        <v>140</v>
      </c>
      <c r="BM672" s="152" t="s">
        <v>1417</v>
      </c>
    </row>
    <row r="673" spans="1:65" s="2" customFormat="1">
      <c r="A673" s="35"/>
      <c r="B673" s="36"/>
      <c r="C673" s="35"/>
      <c r="D673" s="181" t="s">
        <v>290</v>
      </c>
      <c r="E673" s="35"/>
      <c r="F673" s="182" t="s">
        <v>936</v>
      </c>
      <c r="G673" s="35"/>
      <c r="H673" s="35"/>
      <c r="I673" s="183"/>
      <c r="J673" s="35"/>
      <c r="K673" s="35"/>
      <c r="L673" s="36"/>
      <c r="M673" s="184"/>
      <c r="N673" s="185"/>
      <c r="O673" s="56"/>
      <c r="P673" s="56"/>
      <c r="Q673" s="56"/>
      <c r="R673" s="56"/>
      <c r="S673" s="56"/>
      <c r="T673" s="57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20" t="s">
        <v>290</v>
      </c>
      <c r="AU673" s="20" t="s">
        <v>84</v>
      </c>
    </row>
    <row r="674" spans="1:65" s="13" customFormat="1">
      <c r="B674" s="154"/>
      <c r="D674" s="155" t="s">
        <v>142</v>
      </c>
      <c r="E674" s="156" t="s">
        <v>3</v>
      </c>
      <c r="F674" s="157" t="s">
        <v>1418</v>
      </c>
      <c r="H674" s="158">
        <v>352.95499999999998</v>
      </c>
      <c r="I674" s="159"/>
      <c r="L674" s="154"/>
      <c r="M674" s="160"/>
      <c r="N674" s="161"/>
      <c r="O674" s="161"/>
      <c r="P674" s="161"/>
      <c r="Q674" s="161"/>
      <c r="R674" s="161"/>
      <c r="S674" s="161"/>
      <c r="T674" s="162"/>
      <c r="AT674" s="156" t="s">
        <v>142</v>
      </c>
      <c r="AU674" s="156" t="s">
        <v>84</v>
      </c>
      <c r="AV674" s="13" t="s">
        <v>84</v>
      </c>
      <c r="AW674" s="13" t="s">
        <v>36</v>
      </c>
      <c r="AX674" s="13" t="s">
        <v>75</v>
      </c>
      <c r="AY674" s="156" t="s">
        <v>133</v>
      </c>
    </row>
    <row r="675" spans="1:65" s="12" customFormat="1" ht="25.9" customHeight="1">
      <c r="B675" s="127"/>
      <c r="D675" s="128" t="s">
        <v>74</v>
      </c>
      <c r="E675" s="129" t="s">
        <v>1419</v>
      </c>
      <c r="F675" s="129" t="s">
        <v>1420</v>
      </c>
      <c r="I675" s="130"/>
      <c r="J675" s="131">
        <f>BK675</f>
        <v>0</v>
      </c>
      <c r="L675" s="127"/>
      <c r="M675" s="132"/>
      <c r="N675" s="133"/>
      <c r="O675" s="133"/>
      <c r="P675" s="134">
        <f>P676+P684</f>
        <v>0</v>
      </c>
      <c r="Q675" s="133"/>
      <c r="R675" s="134">
        <f>R676+R684</f>
        <v>0.79244999999999999</v>
      </c>
      <c r="S675" s="133"/>
      <c r="T675" s="135">
        <f>T676+T684</f>
        <v>0.67688999999999999</v>
      </c>
      <c r="AR675" s="128" t="s">
        <v>84</v>
      </c>
      <c r="AT675" s="136" t="s">
        <v>74</v>
      </c>
      <c r="AU675" s="136" t="s">
        <v>75</v>
      </c>
      <c r="AY675" s="128" t="s">
        <v>133</v>
      </c>
      <c r="BK675" s="137">
        <f>BK676+BK684</f>
        <v>0</v>
      </c>
    </row>
    <row r="676" spans="1:65" s="12" customFormat="1" ht="22.9" customHeight="1">
      <c r="B676" s="127"/>
      <c r="D676" s="128" t="s">
        <v>74</v>
      </c>
      <c r="E676" s="138" t="s">
        <v>1421</v>
      </c>
      <c r="F676" s="138" t="s">
        <v>1422</v>
      </c>
      <c r="I676" s="130"/>
      <c r="J676" s="139">
        <f>BK676</f>
        <v>0</v>
      </c>
      <c r="L676" s="127"/>
      <c r="M676" s="132"/>
      <c r="N676" s="133"/>
      <c r="O676" s="133"/>
      <c r="P676" s="134">
        <f>SUM(P677:P683)</f>
        <v>0</v>
      </c>
      <c r="Q676" s="133"/>
      <c r="R676" s="134">
        <f>SUM(R677:R683)</f>
        <v>0.71604000000000001</v>
      </c>
      <c r="S676" s="133"/>
      <c r="T676" s="135">
        <f>SUM(T677:T683)</f>
        <v>0.57050999999999996</v>
      </c>
      <c r="AR676" s="128" t="s">
        <v>84</v>
      </c>
      <c r="AT676" s="136" t="s">
        <v>74</v>
      </c>
      <c r="AU676" s="136" t="s">
        <v>37</v>
      </c>
      <c r="AY676" s="128" t="s">
        <v>133</v>
      </c>
      <c r="BK676" s="137">
        <f>SUM(BK677:BK683)</f>
        <v>0</v>
      </c>
    </row>
    <row r="677" spans="1:65" s="2" customFormat="1" ht="16.5" customHeight="1">
      <c r="A677" s="35"/>
      <c r="B677" s="140"/>
      <c r="C677" s="141" t="s">
        <v>841</v>
      </c>
      <c r="D677" s="141" t="s">
        <v>136</v>
      </c>
      <c r="E677" s="142" t="s">
        <v>1423</v>
      </c>
      <c r="F677" s="143" t="s">
        <v>1424</v>
      </c>
      <c r="G677" s="144" t="s">
        <v>237</v>
      </c>
      <c r="H677" s="145">
        <v>27</v>
      </c>
      <c r="I677" s="146"/>
      <c r="J677" s="147">
        <f>ROUND(I677*H677,2)</f>
        <v>0</v>
      </c>
      <c r="K677" s="143" t="s">
        <v>288</v>
      </c>
      <c r="L677" s="36"/>
      <c r="M677" s="148" t="s">
        <v>3</v>
      </c>
      <c r="N677" s="149" t="s">
        <v>46</v>
      </c>
      <c r="O677" s="56"/>
      <c r="P677" s="150">
        <f>O677*H677</f>
        <v>0</v>
      </c>
      <c r="Q677" s="150">
        <v>2.6519999999999998E-2</v>
      </c>
      <c r="R677" s="150">
        <f>Q677*H677</f>
        <v>0.71604000000000001</v>
      </c>
      <c r="S677" s="150">
        <v>0</v>
      </c>
      <c r="T677" s="151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52" t="s">
        <v>208</v>
      </c>
      <c r="AT677" s="152" t="s">
        <v>136</v>
      </c>
      <c r="AU677" s="152" t="s">
        <v>84</v>
      </c>
      <c r="AY677" s="20" t="s">
        <v>133</v>
      </c>
      <c r="BE677" s="153">
        <f>IF(N677="základní",J677,0)</f>
        <v>0</v>
      </c>
      <c r="BF677" s="153">
        <f>IF(N677="snížená",J677,0)</f>
        <v>0</v>
      </c>
      <c r="BG677" s="153">
        <f>IF(N677="zákl. přenesená",J677,0)</f>
        <v>0</v>
      </c>
      <c r="BH677" s="153">
        <f>IF(N677="sníž. přenesená",J677,0)</f>
        <v>0</v>
      </c>
      <c r="BI677" s="153">
        <f>IF(N677="nulová",J677,0)</f>
        <v>0</v>
      </c>
      <c r="BJ677" s="20" t="s">
        <v>37</v>
      </c>
      <c r="BK677" s="153">
        <f>ROUND(I677*H677,2)</f>
        <v>0</v>
      </c>
      <c r="BL677" s="20" t="s">
        <v>208</v>
      </c>
      <c r="BM677" s="152" t="s">
        <v>1425</v>
      </c>
    </row>
    <row r="678" spans="1:65" s="2" customFormat="1">
      <c r="A678" s="35"/>
      <c r="B678" s="36"/>
      <c r="C678" s="35"/>
      <c r="D678" s="181" t="s">
        <v>290</v>
      </c>
      <c r="E678" s="35"/>
      <c r="F678" s="182" t="s">
        <v>1426</v>
      </c>
      <c r="G678" s="35"/>
      <c r="H678" s="35"/>
      <c r="I678" s="183"/>
      <c r="J678" s="35"/>
      <c r="K678" s="35"/>
      <c r="L678" s="36"/>
      <c r="M678" s="184"/>
      <c r="N678" s="185"/>
      <c r="O678" s="56"/>
      <c r="P678" s="56"/>
      <c r="Q678" s="56"/>
      <c r="R678" s="56"/>
      <c r="S678" s="56"/>
      <c r="T678" s="57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20" t="s">
        <v>290</v>
      </c>
      <c r="AU678" s="20" t="s">
        <v>84</v>
      </c>
    </row>
    <row r="679" spans="1:65" s="2" customFormat="1" ht="16.5" customHeight="1">
      <c r="A679" s="35"/>
      <c r="B679" s="140"/>
      <c r="C679" s="141" t="s">
        <v>847</v>
      </c>
      <c r="D679" s="141" t="s">
        <v>136</v>
      </c>
      <c r="E679" s="142" t="s">
        <v>1427</v>
      </c>
      <c r="F679" s="143" t="s">
        <v>1428</v>
      </c>
      <c r="G679" s="144" t="s">
        <v>237</v>
      </c>
      <c r="H679" s="145">
        <v>27</v>
      </c>
      <c r="I679" s="146"/>
      <c r="J679" s="147">
        <f>ROUND(I679*H679,2)</f>
        <v>0</v>
      </c>
      <c r="K679" s="143" t="s">
        <v>288</v>
      </c>
      <c r="L679" s="36"/>
      <c r="M679" s="148" t="s">
        <v>3</v>
      </c>
      <c r="N679" s="149" t="s">
        <v>46</v>
      </c>
      <c r="O679" s="56"/>
      <c r="P679" s="150">
        <f>O679*H679</f>
        <v>0</v>
      </c>
      <c r="Q679" s="150">
        <v>0</v>
      </c>
      <c r="R679" s="150">
        <f>Q679*H679</f>
        <v>0</v>
      </c>
      <c r="S679" s="150">
        <v>2.1129999999999999E-2</v>
      </c>
      <c r="T679" s="151">
        <f>S679*H679</f>
        <v>0.57050999999999996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52" t="s">
        <v>208</v>
      </c>
      <c r="AT679" s="152" t="s">
        <v>136</v>
      </c>
      <c r="AU679" s="152" t="s">
        <v>84</v>
      </c>
      <c r="AY679" s="20" t="s">
        <v>133</v>
      </c>
      <c r="BE679" s="153">
        <f>IF(N679="základní",J679,0)</f>
        <v>0</v>
      </c>
      <c r="BF679" s="153">
        <f>IF(N679="snížená",J679,0)</f>
        <v>0</v>
      </c>
      <c r="BG679" s="153">
        <f>IF(N679="zákl. přenesená",J679,0)</f>
        <v>0</v>
      </c>
      <c r="BH679" s="153">
        <f>IF(N679="sníž. přenesená",J679,0)</f>
        <v>0</v>
      </c>
      <c r="BI679" s="153">
        <f>IF(N679="nulová",J679,0)</f>
        <v>0</v>
      </c>
      <c r="BJ679" s="20" t="s">
        <v>37</v>
      </c>
      <c r="BK679" s="153">
        <f>ROUND(I679*H679,2)</f>
        <v>0</v>
      </c>
      <c r="BL679" s="20" t="s">
        <v>208</v>
      </c>
      <c r="BM679" s="152" t="s">
        <v>1429</v>
      </c>
    </row>
    <row r="680" spans="1:65" s="2" customFormat="1">
      <c r="A680" s="35"/>
      <c r="B680" s="36"/>
      <c r="C680" s="35"/>
      <c r="D680" s="181" t="s">
        <v>290</v>
      </c>
      <c r="E680" s="35"/>
      <c r="F680" s="182" t="s">
        <v>1430</v>
      </c>
      <c r="G680" s="35"/>
      <c r="H680" s="35"/>
      <c r="I680" s="183"/>
      <c r="J680" s="35"/>
      <c r="K680" s="35"/>
      <c r="L680" s="36"/>
      <c r="M680" s="184"/>
      <c r="N680" s="185"/>
      <c r="O680" s="56"/>
      <c r="P680" s="56"/>
      <c r="Q680" s="56"/>
      <c r="R680" s="56"/>
      <c r="S680" s="56"/>
      <c r="T680" s="57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T680" s="20" t="s">
        <v>290</v>
      </c>
      <c r="AU680" s="20" t="s">
        <v>84</v>
      </c>
    </row>
    <row r="681" spans="1:65" s="13" customFormat="1">
      <c r="B681" s="154"/>
      <c r="D681" s="155" t="s">
        <v>142</v>
      </c>
      <c r="E681" s="156" t="s">
        <v>3</v>
      </c>
      <c r="F681" s="157" t="s">
        <v>262</v>
      </c>
      <c r="H681" s="158">
        <v>27</v>
      </c>
      <c r="I681" s="159"/>
      <c r="L681" s="154"/>
      <c r="M681" s="160"/>
      <c r="N681" s="161"/>
      <c r="O681" s="161"/>
      <c r="P681" s="161"/>
      <c r="Q681" s="161"/>
      <c r="R681" s="161"/>
      <c r="S681" s="161"/>
      <c r="T681" s="162"/>
      <c r="AT681" s="156" t="s">
        <v>142</v>
      </c>
      <c r="AU681" s="156" t="s">
        <v>84</v>
      </c>
      <c r="AV681" s="13" t="s">
        <v>84</v>
      </c>
      <c r="AW681" s="13" t="s">
        <v>36</v>
      </c>
      <c r="AX681" s="13" t="s">
        <v>37</v>
      </c>
      <c r="AY681" s="156" t="s">
        <v>133</v>
      </c>
    </row>
    <row r="682" spans="1:65" s="2" customFormat="1" ht="24.2" customHeight="1">
      <c r="A682" s="35"/>
      <c r="B682" s="140"/>
      <c r="C682" s="141" t="s">
        <v>852</v>
      </c>
      <c r="D682" s="141" t="s">
        <v>136</v>
      </c>
      <c r="E682" s="142" t="s">
        <v>1431</v>
      </c>
      <c r="F682" s="143" t="s">
        <v>1432</v>
      </c>
      <c r="G682" s="144" t="s">
        <v>342</v>
      </c>
      <c r="H682" s="145">
        <v>0.71599999999999997</v>
      </c>
      <c r="I682" s="146"/>
      <c r="J682" s="147">
        <f>ROUND(I682*H682,2)</f>
        <v>0</v>
      </c>
      <c r="K682" s="143" t="s">
        <v>288</v>
      </c>
      <c r="L682" s="36"/>
      <c r="M682" s="148" t="s">
        <v>3</v>
      </c>
      <c r="N682" s="149" t="s">
        <v>46</v>
      </c>
      <c r="O682" s="56"/>
      <c r="P682" s="150">
        <f>O682*H682</f>
        <v>0</v>
      </c>
      <c r="Q682" s="150">
        <v>0</v>
      </c>
      <c r="R682" s="150">
        <f>Q682*H682</f>
        <v>0</v>
      </c>
      <c r="S682" s="150">
        <v>0</v>
      </c>
      <c r="T682" s="15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52" t="s">
        <v>208</v>
      </c>
      <c r="AT682" s="152" t="s">
        <v>136</v>
      </c>
      <c r="AU682" s="152" t="s">
        <v>84</v>
      </c>
      <c r="AY682" s="20" t="s">
        <v>133</v>
      </c>
      <c r="BE682" s="153">
        <f>IF(N682="základní",J682,0)</f>
        <v>0</v>
      </c>
      <c r="BF682" s="153">
        <f>IF(N682="snížená",J682,0)</f>
        <v>0</v>
      </c>
      <c r="BG682" s="153">
        <f>IF(N682="zákl. přenesená",J682,0)</f>
        <v>0</v>
      </c>
      <c r="BH682" s="153">
        <f>IF(N682="sníž. přenesená",J682,0)</f>
        <v>0</v>
      </c>
      <c r="BI682" s="153">
        <f>IF(N682="nulová",J682,0)</f>
        <v>0</v>
      </c>
      <c r="BJ682" s="20" t="s">
        <v>37</v>
      </c>
      <c r="BK682" s="153">
        <f>ROUND(I682*H682,2)</f>
        <v>0</v>
      </c>
      <c r="BL682" s="20" t="s">
        <v>208</v>
      </c>
      <c r="BM682" s="152" t="s">
        <v>1433</v>
      </c>
    </row>
    <row r="683" spans="1:65" s="2" customFormat="1">
      <c r="A683" s="35"/>
      <c r="B683" s="36"/>
      <c r="C683" s="35"/>
      <c r="D683" s="181" t="s">
        <v>290</v>
      </c>
      <c r="E683" s="35"/>
      <c r="F683" s="182" t="s">
        <v>1434</v>
      </c>
      <c r="G683" s="35"/>
      <c r="H683" s="35"/>
      <c r="I683" s="183"/>
      <c r="J683" s="35"/>
      <c r="K683" s="35"/>
      <c r="L683" s="36"/>
      <c r="M683" s="184"/>
      <c r="N683" s="185"/>
      <c r="O683" s="56"/>
      <c r="P683" s="56"/>
      <c r="Q683" s="56"/>
      <c r="R683" s="56"/>
      <c r="S683" s="56"/>
      <c r="T683" s="57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T683" s="20" t="s">
        <v>290</v>
      </c>
      <c r="AU683" s="20" t="s">
        <v>84</v>
      </c>
    </row>
    <row r="684" spans="1:65" s="12" customFormat="1" ht="22.9" customHeight="1">
      <c r="B684" s="127"/>
      <c r="D684" s="128" t="s">
        <v>74</v>
      </c>
      <c r="E684" s="138" t="s">
        <v>1435</v>
      </c>
      <c r="F684" s="138" t="s">
        <v>1436</v>
      </c>
      <c r="I684" s="130"/>
      <c r="J684" s="139">
        <f>BK684</f>
        <v>0</v>
      </c>
      <c r="L684" s="127"/>
      <c r="M684" s="132"/>
      <c r="N684" s="133"/>
      <c r="O684" s="133"/>
      <c r="P684" s="134">
        <f>SUM(P685:P694)</f>
        <v>0</v>
      </c>
      <c r="Q684" s="133"/>
      <c r="R684" s="134">
        <f>SUM(R685:R694)</f>
        <v>7.6410000000000006E-2</v>
      </c>
      <c r="S684" s="133"/>
      <c r="T684" s="135">
        <f>SUM(T685:T694)</f>
        <v>0.10638</v>
      </c>
      <c r="AR684" s="128" t="s">
        <v>84</v>
      </c>
      <c r="AT684" s="136" t="s">
        <v>74</v>
      </c>
      <c r="AU684" s="136" t="s">
        <v>37</v>
      </c>
      <c r="AY684" s="128" t="s">
        <v>133</v>
      </c>
      <c r="BK684" s="137">
        <f>SUM(BK685:BK694)</f>
        <v>0</v>
      </c>
    </row>
    <row r="685" spans="1:65" s="2" customFormat="1" ht="16.5" customHeight="1">
      <c r="A685" s="35"/>
      <c r="B685" s="140"/>
      <c r="C685" s="141" t="s">
        <v>857</v>
      </c>
      <c r="D685" s="141" t="s">
        <v>136</v>
      </c>
      <c r="E685" s="142" t="s">
        <v>1437</v>
      </c>
      <c r="F685" s="143" t="s">
        <v>1438</v>
      </c>
      <c r="G685" s="144" t="s">
        <v>156</v>
      </c>
      <c r="H685" s="145">
        <v>27</v>
      </c>
      <c r="I685" s="146"/>
      <c r="J685" s="147">
        <f>ROUND(I685*H685,2)</f>
        <v>0</v>
      </c>
      <c r="K685" s="143" t="s">
        <v>288</v>
      </c>
      <c r="L685" s="36"/>
      <c r="M685" s="148" t="s">
        <v>3</v>
      </c>
      <c r="N685" s="149" t="s">
        <v>46</v>
      </c>
      <c r="O685" s="56"/>
      <c r="P685" s="150">
        <f>O685*H685</f>
        <v>0</v>
      </c>
      <c r="Q685" s="150">
        <v>0</v>
      </c>
      <c r="R685" s="150">
        <f>Q685*H685</f>
        <v>0</v>
      </c>
      <c r="S685" s="150">
        <v>3.9399999999999999E-3</v>
      </c>
      <c r="T685" s="151">
        <f>S685*H685</f>
        <v>0.10638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52" t="s">
        <v>208</v>
      </c>
      <c r="AT685" s="152" t="s">
        <v>136</v>
      </c>
      <c r="AU685" s="152" t="s">
        <v>84</v>
      </c>
      <c r="AY685" s="20" t="s">
        <v>133</v>
      </c>
      <c r="BE685" s="153">
        <f>IF(N685="základní",J685,0)</f>
        <v>0</v>
      </c>
      <c r="BF685" s="153">
        <f>IF(N685="snížená",J685,0)</f>
        <v>0</v>
      </c>
      <c r="BG685" s="153">
        <f>IF(N685="zákl. přenesená",J685,0)</f>
        <v>0</v>
      </c>
      <c r="BH685" s="153">
        <f>IF(N685="sníž. přenesená",J685,0)</f>
        <v>0</v>
      </c>
      <c r="BI685" s="153">
        <f>IF(N685="nulová",J685,0)</f>
        <v>0</v>
      </c>
      <c r="BJ685" s="20" t="s">
        <v>37</v>
      </c>
      <c r="BK685" s="153">
        <f>ROUND(I685*H685,2)</f>
        <v>0</v>
      </c>
      <c r="BL685" s="20" t="s">
        <v>208</v>
      </c>
      <c r="BM685" s="152" t="s">
        <v>1439</v>
      </c>
    </row>
    <row r="686" spans="1:65" s="2" customFormat="1">
      <c r="A686" s="35"/>
      <c r="B686" s="36"/>
      <c r="C686" s="35"/>
      <c r="D686" s="181" t="s">
        <v>290</v>
      </c>
      <c r="E686" s="35"/>
      <c r="F686" s="182" t="s">
        <v>1440</v>
      </c>
      <c r="G686" s="35"/>
      <c r="H686" s="35"/>
      <c r="I686" s="183"/>
      <c r="J686" s="35"/>
      <c r="K686" s="35"/>
      <c r="L686" s="36"/>
      <c r="M686" s="184"/>
      <c r="N686" s="185"/>
      <c r="O686" s="56"/>
      <c r="P686" s="56"/>
      <c r="Q686" s="56"/>
      <c r="R686" s="56"/>
      <c r="S686" s="56"/>
      <c r="T686" s="57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T686" s="20" t="s">
        <v>290</v>
      </c>
      <c r="AU686" s="20" t="s">
        <v>84</v>
      </c>
    </row>
    <row r="687" spans="1:65" s="13" customFormat="1">
      <c r="B687" s="154"/>
      <c r="D687" s="155" t="s">
        <v>142</v>
      </c>
      <c r="E687" s="156" t="s">
        <v>3</v>
      </c>
      <c r="F687" s="157" t="s">
        <v>262</v>
      </c>
      <c r="H687" s="158">
        <v>27</v>
      </c>
      <c r="I687" s="159"/>
      <c r="L687" s="154"/>
      <c r="M687" s="160"/>
      <c r="N687" s="161"/>
      <c r="O687" s="161"/>
      <c r="P687" s="161"/>
      <c r="Q687" s="161"/>
      <c r="R687" s="161"/>
      <c r="S687" s="161"/>
      <c r="T687" s="162"/>
      <c r="AT687" s="156" t="s">
        <v>142</v>
      </c>
      <c r="AU687" s="156" t="s">
        <v>84</v>
      </c>
      <c r="AV687" s="13" t="s">
        <v>84</v>
      </c>
      <c r="AW687" s="13" t="s">
        <v>36</v>
      </c>
      <c r="AX687" s="13" t="s">
        <v>37</v>
      </c>
      <c r="AY687" s="156" t="s">
        <v>133</v>
      </c>
    </row>
    <row r="688" spans="1:65" s="2" customFormat="1" ht="16.5" customHeight="1">
      <c r="A688" s="35"/>
      <c r="B688" s="140"/>
      <c r="C688" s="141" t="s">
        <v>862</v>
      </c>
      <c r="D688" s="141" t="s">
        <v>136</v>
      </c>
      <c r="E688" s="142" t="s">
        <v>1441</v>
      </c>
      <c r="F688" s="143" t="s">
        <v>1442</v>
      </c>
      <c r="G688" s="144" t="s">
        <v>156</v>
      </c>
      <c r="H688" s="145">
        <v>27</v>
      </c>
      <c r="I688" s="146"/>
      <c r="J688" s="147">
        <f>ROUND(I688*H688,2)</f>
        <v>0</v>
      </c>
      <c r="K688" s="143" t="s">
        <v>288</v>
      </c>
      <c r="L688" s="36"/>
      <c r="M688" s="148" t="s">
        <v>3</v>
      </c>
      <c r="N688" s="149" t="s">
        <v>46</v>
      </c>
      <c r="O688" s="56"/>
      <c r="P688" s="150">
        <f>O688*H688</f>
        <v>0</v>
      </c>
      <c r="Q688" s="150">
        <v>2.8300000000000001E-3</v>
      </c>
      <c r="R688" s="150">
        <f>Q688*H688</f>
        <v>7.6410000000000006E-2</v>
      </c>
      <c r="S688" s="150">
        <v>0</v>
      </c>
      <c r="T688" s="151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52" t="s">
        <v>208</v>
      </c>
      <c r="AT688" s="152" t="s">
        <v>136</v>
      </c>
      <c r="AU688" s="152" t="s">
        <v>84</v>
      </c>
      <c r="AY688" s="20" t="s">
        <v>133</v>
      </c>
      <c r="BE688" s="153">
        <f>IF(N688="základní",J688,0)</f>
        <v>0</v>
      </c>
      <c r="BF688" s="153">
        <f>IF(N688="snížená",J688,0)</f>
        <v>0</v>
      </c>
      <c r="BG688" s="153">
        <f>IF(N688="zákl. přenesená",J688,0)</f>
        <v>0</v>
      </c>
      <c r="BH688" s="153">
        <f>IF(N688="sníž. přenesená",J688,0)</f>
        <v>0</v>
      </c>
      <c r="BI688" s="153">
        <f>IF(N688="nulová",J688,0)</f>
        <v>0</v>
      </c>
      <c r="BJ688" s="20" t="s">
        <v>37</v>
      </c>
      <c r="BK688" s="153">
        <f>ROUND(I688*H688,2)</f>
        <v>0</v>
      </c>
      <c r="BL688" s="20" t="s">
        <v>208</v>
      </c>
      <c r="BM688" s="152" t="s">
        <v>1443</v>
      </c>
    </row>
    <row r="689" spans="1:65" s="2" customFormat="1">
      <c r="A689" s="35"/>
      <c r="B689" s="36"/>
      <c r="C689" s="35"/>
      <c r="D689" s="181" t="s">
        <v>290</v>
      </c>
      <c r="E689" s="35"/>
      <c r="F689" s="182" t="s">
        <v>1444</v>
      </c>
      <c r="G689" s="35"/>
      <c r="H689" s="35"/>
      <c r="I689" s="183"/>
      <c r="J689" s="35"/>
      <c r="K689" s="35"/>
      <c r="L689" s="36"/>
      <c r="M689" s="184"/>
      <c r="N689" s="185"/>
      <c r="O689" s="56"/>
      <c r="P689" s="56"/>
      <c r="Q689" s="56"/>
      <c r="R689" s="56"/>
      <c r="S689" s="56"/>
      <c r="T689" s="57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T689" s="20" t="s">
        <v>290</v>
      </c>
      <c r="AU689" s="20" t="s">
        <v>84</v>
      </c>
    </row>
    <row r="690" spans="1:65" s="13" customFormat="1">
      <c r="B690" s="154"/>
      <c r="D690" s="155" t="s">
        <v>142</v>
      </c>
      <c r="E690" s="156" t="s">
        <v>3</v>
      </c>
      <c r="F690" s="157" t="s">
        <v>1445</v>
      </c>
      <c r="H690" s="158">
        <v>27</v>
      </c>
      <c r="I690" s="159"/>
      <c r="L690" s="154"/>
      <c r="M690" s="160"/>
      <c r="N690" s="161"/>
      <c r="O690" s="161"/>
      <c r="P690" s="161"/>
      <c r="Q690" s="161"/>
      <c r="R690" s="161"/>
      <c r="S690" s="161"/>
      <c r="T690" s="162"/>
      <c r="AT690" s="156" t="s">
        <v>142</v>
      </c>
      <c r="AU690" s="156" t="s">
        <v>84</v>
      </c>
      <c r="AV690" s="13" t="s">
        <v>84</v>
      </c>
      <c r="AW690" s="13" t="s">
        <v>36</v>
      </c>
      <c r="AX690" s="13" t="s">
        <v>75</v>
      </c>
      <c r="AY690" s="156" t="s">
        <v>133</v>
      </c>
    </row>
    <row r="691" spans="1:65" s="15" customFormat="1">
      <c r="B691" s="170"/>
      <c r="D691" s="155" t="s">
        <v>142</v>
      </c>
      <c r="E691" s="171" t="s">
        <v>3</v>
      </c>
      <c r="F691" s="172" t="s">
        <v>163</v>
      </c>
      <c r="H691" s="173">
        <v>27</v>
      </c>
      <c r="I691" s="174"/>
      <c r="L691" s="170"/>
      <c r="M691" s="175"/>
      <c r="N691" s="176"/>
      <c r="O691" s="176"/>
      <c r="P691" s="176"/>
      <c r="Q691" s="176"/>
      <c r="R691" s="176"/>
      <c r="S691" s="176"/>
      <c r="T691" s="177"/>
      <c r="AT691" s="171" t="s">
        <v>142</v>
      </c>
      <c r="AU691" s="171" t="s">
        <v>84</v>
      </c>
      <c r="AV691" s="15" t="s">
        <v>140</v>
      </c>
      <c r="AW691" s="15" t="s">
        <v>36</v>
      </c>
      <c r="AX691" s="15" t="s">
        <v>37</v>
      </c>
      <c r="AY691" s="171" t="s">
        <v>133</v>
      </c>
    </row>
    <row r="692" spans="1:65" s="2" customFormat="1" ht="24.2" customHeight="1">
      <c r="A692" s="35"/>
      <c r="B692" s="140"/>
      <c r="C692" s="141" t="s">
        <v>866</v>
      </c>
      <c r="D692" s="141" t="s">
        <v>136</v>
      </c>
      <c r="E692" s="142" t="s">
        <v>1446</v>
      </c>
      <c r="F692" s="143" t="s">
        <v>1447</v>
      </c>
      <c r="G692" s="144" t="s">
        <v>342</v>
      </c>
      <c r="H692" s="145">
        <v>7.5999999999999998E-2</v>
      </c>
      <c r="I692" s="146"/>
      <c r="J692" s="147">
        <f>ROUND(I692*H692,2)</f>
        <v>0</v>
      </c>
      <c r="K692" s="143" t="s">
        <v>288</v>
      </c>
      <c r="L692" s="36"/>
      <c r="M692" s="148" t="s">
        <v>3</v>
      </c>
      <c r="N692" s="149" t="s">
        <v>46</v>
      </c>
      <c r="O692" s="56"/>
      <c r="P692" s="150">
        <f>O692*H692</f>
        <v>0</v>
      </c>
      <c r="Q692" s="150">
        <v>0</v>
      </c>
      <c r="R692" s="150">
        <f>Q692*H692</f>
        <v>0</v>
      </c>
      <c r="S692" s="150">
        <v>0</v>
      </c>
      <c r="T692" s="151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52" t="s">
        <v>208</v>
      </c>
      <c r="AT692" s="152" t="s">
        <v>136</v>
      </c>
      <c r="AU692" s="152" t="s">
        <v>84</v>
      </c>
      <c r="AY692" s="20" t="s">
        <v>133</v>
      </c>
      <c r="BE692" s="153">
        <f>IF(N692="základní",J692,0)</f>
        <v>0</v>
      </c>
      <c r="BF692" s="153">
        <f>IF(N692="snížená",J692,0)</f>
        <v>0</v>
      </c>
      <c r="BG692" s="153">
        <f>IF(N692="zákl. přenesená",J692,0)</f>
        <v>0</v>
      </c>
      <c r="BH692" s="153">
        <f>IF(N692="sníž. přenesená",J692,0)</f>
        <v>0</v>
      </c>
      <c r="BI692" s="153">
        <f>IF(N692="nulová",J692,0)</f>
        <v>0</v>
      </c>
      <c r="BJ692" s="20" t="s">
        <v>37</v>
      </c>
      <c r="BK692" s="153">
        <f>ROUND(I692*H692,2)</f>
        <v>0</v>
      </c>
      <c r="BL692" s="20" t="s">
        <v>208</v>
      </c>
      <c r="BM692" s="152" t="s">
        <v>1448</v>
      </c>
    </row>
    <row r="693" spans="1:65" s="2" customFormat="1">
      <c r="A693" s="35"/>
      <c r="B693" s="36"/>
      <c r="C693" s="35"/>
      <c r="D693" s="181" t="s">
        <v>290</v>
      </c>
      <c r="E693" s="35"/>
      <c r="F693" s="182" t="s">
        <v>1449</v>
      </c>
      <c r="G693" s="35"/>
      <c r="H693" s="35"/>
      <c r="I693" s="183"/>
      <c r="J693" s="35"/>
      <c r="K693" s="35"/>
      <c r="L693" s="36"/>
      <c r="M693" s="184"/>
      <c r="N693" s="185"/>
      <c r="O693" s="56"/>
      <c r="P693" s="56"/>
      <c r="Q693" s="56"/>
      <c r="R693" s="56"/>
      <c r="S693" s="56"/>
      <c r="T693" s="57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T693" s="20" t="s">
        <v>290</v>
      </c>
      <c r="AU693" s="20" t="s">
        <v>84</v>
      </c>
    </row>
    <row r="694" spans="1:65" s="13" customFormat="1">
      <c r="B694" s="154"/>
      <c r="D694" s="155" t="s">
        <v>142</v>
      </c>
      <c r="E694" s="156" t="s">
        <v>3</v>
      </c>
      <c r="F694" s="157" t="s">
        <v>1450</v>
      </c>
      <c r="H694" s="158">
        <v>7.5999999999999998E-2</v>
      </c>
      <c r="I694" s="159"/>
      <c r="L694" s="154"/>
      <c r="M694" s="178"/>
      <c r="N694" s="179"/>
      <c r="O694" s="179"/>
      <c r="P694" s="179"/>
      <c r="Q694" s="179"/>
      <c r="R694" s="179"/>
      <c r="S694" s="179"/>
      <c r="T694" s="180"/>
      <c r="AT694" s="156" t="s">
        <v>142</v>
      </c>
      <c r="AU694" s="156" t="s">
        <v>84</v>
      </c>
      <c r="AV694" s="13" t="s">
        <v>84</v>
      </c>
      <c r="AW694" s="13" t="s">
        <v>36</v>
      </c>
      <c r="AX694" s="13" t="s">
        <v>37</v>
      </c>
      <c r="AY694" s="156" t="s">
        <v>133</v>
      </c>
    </row>
    <row r="695" spans="1:65" s="2" customFormat="1" ht="6.95" customHeight="1">
      <c r="A695" s="35"/>
      <c r="B695" s="45"/>
      <c r="C695" s="46"/>
      <c r="D695" s="46"/>
      <c r="E695" s="46"/>
      <c r="F695" s="46"/>
      <c r="G695" s="46"/>
      <c r="H695" s="46"/>
      <c r="I695" s="46"/>
      <c r="J695" s="46"/>
      <c r="K695" s="46"/>
      <c r="L695" s="36"/>
      <c r="M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</row>
  </sheetData>
  <autoFilter ref="C88:K69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/>
    <hyperlink ref="F96" r:id="rId2"/>
    <hyperlink ref="F99" r:id="rId3"/>
    <hyperlink ref="F102" r:id="rId4"/>
    <hyperlink ref="F105" r:id="rId5"/>
    <hyperlink ref="F110" r:id="rId6"/>
    <hyperlink ref="F114" r:id="rId7"/>
    <hyperlink ref="F119" r:id="rId8"/>
    <hyperlink ref="F122" r:id="rId9"/>
    <hyperlink ref="F125" r:id="rId10"/>
    <hyperlink ref="F129" r:id="rId11"/>
    <hyperlink ref="F132" r:id="rId12"/>
    <hyperlink ref="F138" r:id="rId13"/>
    <hyperlink ref="F141" r:id="rId14"/>
    <hyperlink ref="F144" r:id="rId15"/>
    <hyperlink ref="F147" r:id="rId16"/>
    <hyperlink ref="F150" r:id="rId17"/>
    <hyperlink ref="F313" r:id="rId18"/>
    <hyperlink ref="F462" r:id="rId19"/>
    <hyperlink ref="F465" r:id="rId20"/>
    <hyperlink ref="F468" r:id="rId21"/>
    <hyperlink ref="F471" r:id="rId22"/>
    <hyperlink ref="F474" r:id="rId23"/>
    <hyperlink ref="F478" r:id="rId24"/>
    <hyperlink ref="F481" r:id="rId25"/>
    <hyperlink ref="F492" r:id="rId26"/>
    <hyperlink ref="F498" r:id="rId27"/>
    <hyperlink ref="F503" r:id="rId28"/>
    <hyperlink ref="F506" r:id="rId29"/>
    <hyperlink ref="F512" r:id="rId30"/>
    <hyperlink ref="F519" r:id="rId31"/>
    <hyperlink ref="F529" r:id="rId32"/>
    <hyperlink ref="F533" r:id="rId33"/>
    <hyperlink ref="F536" r:id="rId34"/>
    <hyperlink ref="F543" r:id="rId35"/>
    <hyperlink ref="F546" r:id="rId36"/>
    <hyperlink ref="F549" r:id="rId37"/>
    <hyperlink ref="F552" r:id="rId38"/>
    <hyperlink ref="F560" r:id="rId39"/>
    <hyperlink ref="F564" r:id="rId40"/>
    <hyperlink ref="F567" r:id="rId41"/>
    <hyperlink ref="F572" r:id="rId42"/>
    <hyperlink ref="F576" r:id="rId43"/>
    <hyperlink ref="F578" r:id="rId44"/>
    <hyperlink ref="F583" r:id="rId45"/>
    <hyperlink ref="F587" r:id="rId46"/>
    <hyperlink ref="F589" r:id="rId47"/>
    <hyperlink ref="F593" r:id="rId48"/>
    <hyperlink ref="F599" r:id="rId49"/>
    <hyperlink ref="F606" r:id="rId50"/>
    <hyperlink ref="F610" r:id="rId51"/>
    <hyperlink ref="F617" r:id="rId52"/>
    <hyperlink ref="F626" r:id="rId53"/>
    <hyperlink ref="F632" r:id="rId54"/>
    <hyperlink ref="F636" r:id="rId55"/>
    <hyperlink ref="F639" r:id="rId56"/>
    <hyperlink ref="F643" r:id="rId57"/>
    <hyperlink ref="F647" r:id="rId58"/>
    <hyperlink ref="F653" r:id="rId59"/>
    <hyperlink ref="F660" r:id="rId60"/>
    <hyperlink ref="F664" r:id="rId61"/>
    <hyperlink ref="F673" r:id="rId62"/>
    <hyperlink ref="F678" r:id="rId63"/>
    <hyperlink ref="F680" r:id="rId64"/>
    <hyperlink ref="F683" r:id="rId65"/>
    <hyperlink ref="F686" r:id="rId66"/>
    <hyperlink ref="F689" r:id="rId67"/>
    <hyperlink ref="F693" r:id="rId6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3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96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1451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ROUND(J86,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ROUND((SUM(BE86:BE422)),  0)</f>
        <v>0</v>
      </c>
      <c r="G33" s="35"/>
      <c r="H33" s="35"/>
      <c r="I33" s="99">
        <v>0.21</v>
      </c>
      <c r="J33" s="98">
        <f>ROUND(((SUM(BE86:BE422))*I33),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ROUND((SUM(BF86:BF422)),  0)</f>
        <v>0</v>
      </c>
      <c r="G34" s="35"/>
      <c r="H34" s="35"/>
      <c r="I34" s="99">
        <v>0.12</v>
      </c>
      <c r="J34" s="98">
        <f>ROUND(((SUM(BF86:BF422))*I34),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ROUND((SUM(BG86:BG422)),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ROUND((SUM(BH86:BH422)),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ROUND((SUM(BI86:BI422)),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330 - Vododvodní řad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J86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J87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J88</f>
        <v>0</v>
      </c>
      <c r="L61" s="113"/>
    </row>
    <row r="62" spans="1:47" s="10" customFormat="1" ht="19.899999999999999" customHeight="1">
      <c r="B62" s="113"/>
      <c r="D62" s="114" t="s">
        <v>365</v>
      </c>
      <c r="E62" s="115"/>
      <c r="F62" s="115"/>
      <c r="G62" s="115"/>
      <c r="H62" s="115"/>
      <c r="I62" s="115"/>
      <c r="J62" s="116">
        <f>J225</f>
        <v>0</v>
      </c>
      <c r="L62" s="113"/>
    </row>
    <row r="63" spans="1:47" s="10" customFormat="1" ht="19.899999999999999" customHeight="1">
      <c r="B63" s="113"/>
      <c r="D63" s="114" t="s">
        <v>366</v>
      </c>
      <c r="E63" s="115"/>
      <c r="F63" s="115"/>
      <c r="G63" s="115"/>
      <c r="H63" s="115"/>
      <c r="I63" s="115"/>
      <c r="J63" s="116">
        <f>J249</f>
        <v>0</v>
      </c>
      <c r="L63" s="113"/>
    </row>
    <row r="64" spans="1:47" s="10" customFormat="1" ht="19.899999999999999" customHeight="1">
      <c r="B64" s="113"/>
      <c r="D64" s="114" t="s">
        <v>367</v>
      </c>
      <c r="E64" s="115"/>
      <c r="F64" s="115"/>
      <c r="G64" s="115"/>
      <c r="H64" s="115"/>
      <c r="I64" s="115"/>
      <c r="J64" s="116">
        <f>J264</f>
        <v>0</v>
      </c>
      <c r="L64" s="113"/>
    </row>
    <row r="65" spans="1:31" s="10" customFormat="1" ht="19.899999999999999" customHeight="1">
      <c r="B65" s="113"/>
      <c r="D65" s="114" t="s">
        <v>369</v>
      </c>
      <c r="E65" s="115"/>
      <c r="F65" s="115"/>
      <c r="G65" s="115"/>
      <c r="H65" s="115"/>
      <c r="I65" s="115"/>
      <c r="J65" s="116">
        <f>J297</f>
        <v>0</v>
      </c>
      <c r="L65" s="113"/>
    </row>
    <row r="66" spans="1:31" s="10" customFormat="1" ht="19.899999999999999" customHeight="1">
      <c r="B66" s="113"/>
      <c r="D66" s="114" t="s">
        <v>117</v>
      </c>
      <c r="E66" s="115"/>
      <c r="F66" s="115"/>
      <c r="G66" s="115"/>
      <c r="H66" s="115"/>
      <c r="I66" s="115"/>
      <c r="J66" s="116">
        <f>J396</f>
        <v>0</v>
      </c>
      <c r="L66" s="113"/>
    </row>
    <row r="67" spans="1:31" s="2" customFormat="1" ht="21.75" customHeight="1">
      <c r="A67" s="35"/>
      <c r="B67" s="36"/>
      <c r="C67" s="35"/>
      <c r="D67" s="35"/>
      <c r="E67" s="35"/>
      <c r="F67" s="35"/>
      <c r="G67" s="35"/>
      <c r="H67" s="35"/>
      <c r="I67" s="35"/>
      <c r="J67" s="35"/>
      <c r="K67" s="35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118</v>
      </c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5"/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5"/>
      <c r="D76" s="35"/>
      <c r="E76" s="339" t="str">
        <f>E7</f>
        <v>Brno, Vinařického - rekonstrukce kanalizace a vodovodu</v>
      </c>
      <c r="F76" s="340"/>
      <c r="G76" s="340"/>
      <c r="H76" s="340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110</v>
      </c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29" t="str">
        <f>E9</f>
        <v>330 - Vododvodní řad</v>
      </c>
      <c r="F78" s="338"/>
      <c r="G78" s="338"/>
      <c r="H78" s="338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5"/>
      <c r="E80" s="35"/>
      <c r="F80" s="28" t="str">
        <f>F12</f>
        <v xml:space="preserve"> </v>
      </c>
      <c r="G80" s="35"/>
      <c r="H80" s="35"/>
      <c r="I80" s="30" t="s">
        <v>23</v>
      </c>
      <c r="J80" s="53" t="str">
        <f>IF(J12="","",J12)</f>
        <v/>
      </c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24</v>
      </c>
      <c r="D82" s="35"/>
      <c r="E82" s="35"/>
      <c r="F82" s="28" t="str">
        <f>E15</f>
        <v>Brněnské vodárny a kanalizace a.s.</v>
      </c>
      <c r="G82" s="35"/>
      <c r="H82" s="35"/>
      <c r="I82" s="30" t="s">
        <v>32</v>
      </c>
      <c r="J82" s="33" t="str">
        <f>E21</f>
        <v>PROVO, spol. s r.o.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30</v>
      </c>
      <c r="D83" s="35"/>
      <c r="E83" s="35"/>
      <c r="F83" s="28" t="str">
        <f>IF(E18="","",E18)</f>
        <v>Vyplň údaj</v>
      </c>
      <c r="G83" s="35"/>
      <c r="H83" s="35"/>
      <c r="I83" s="30" t="s">
        <v>38</v>
      </c>
      <c r="J83" s="33" t="str">
        <f>E24</f>
        <v xml:space="preserve"> </v>
      </c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17"/>
      <c r="B85" s="118"/>
      <c r="C85" s="119" t="s">
        <v>119</v>
      </c>
      <c r="D85" s="120" t="s">
        <v>60</v>
      </c>
      <c r="E85" s="120" t="s">
        <v>56</v>
      </c>
      <c r="F85" s="120" t="s">
        <v>57</v>
      </c>
      <c r="G85" s="120" t="s">
        <v>120</v>
      </c>
      <c r="H85" s="120" t="s">
        <v>121</v>
      </c>
      <c r="I85" s="120" t="s">
        <v>122</v>
      </c>
      <c r="J85" s="120" t="s">
        <v>114</v>
      </c>
      <c r="K85" s="121" t="s">
        <v>123</v>
      </c>
      <c r="L85" s="122"/>
      <c r="M85" s="60" t="s">
        <v>3</v>
      </c>
      <c r="N85" s="61" t="s">
        <v>45</v>
      </c>
      <c r="O85" s="61" t="s">
        <v>124</v>
      </c>
      <c r="P85" s="61" t="s">
        <v>125</v>
      </c>
      <c r="Q85" s="61" t="s">
        <v>126</v>
      </c>
      <c r="R85" s="61" t="s">
        <v>127</v>
      </c>
      <c r="S85" s="61" t="s">
        <v>128</v>
      </c>
      <c r="T85" s="62" t="s">
        <v>129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</row>
    <row r="86" spans="1:65" s="2" customFormat="1" ht="22.9" customHeight="1">
      <c r="A86" s="35"/>
      <c r="B86" s="36"/>
      <c r="C86" s="67" t="s">
        <v>130</v>
      </c>
      <c r="D86" s="35"/>
      <c r="E86" s="35"/>
      <c r="F86" s="35"/>
      <c r="G86" s="35"/>
      <c r="H86" s="35"/>
      <c r="I86" s="35"/>
      <c r="J86" s="123">
        <f>BK86</f>
        <v>0</v>
      </c>
      <c r="K86" s="35"/>
      <c r="L86" s="36"/>
      <c r="M86" s="63"/>
      <c r="N86" s="54"/>
      <c r="O86" s="64"/>
      <c r="P86" s="124">
        <f>P87</f>
        <v>0</v>
      </c>
      <c r="Q86" s="64"/>
      <c r="R86" s="124">
        <f>R87</f>
        <v>256.9597487588801</v>
      </c>
      <c r="S86" s="64"/>
      <c r="T86" s="125">
        <f>T87</f>
        <v>383.90050000000002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20" t="s">
        <v>74</v>
      </c>
      <c r="AU86" s="20" t="s">
        <v>115</v>
      </c>
      <c r="BK86" s="126">
        <f>BK87</f>
        <v>0</v>
      </c>
    </row>
    <row r="87" spans="1:65" s="12" customFormat="1" ht="25.9" customHeight="1">
      <c r="B87" s="127"/>
      <c r="D87" s="128" t="s">
        <v>74</v>
      </c>
      <c r="E87" s="129" t="s">
        <v>131</v>
      </c>
      <c r="F87" s="129" t="s">
        <v>132</v>
      </c>
      <c r="I87" s="130"/>
      <c r="J87" s="131">
        <f>BK87</f>
        <v>0</v>
      </c>
      <c r="L87" s="127"/>
      <c r="M87" s="132"/>
      <c r="N87" s="133"/>
      <c r="O87" s="133"/>
      <c r="P87" s="134">
        <f>P88+P225+P249+P264+P297+P396</f>
        <v>0</v>
      </c>
      <c r="Q87" s="133"/>
      <c r="R87" s="134">
        <f>R88+R225+R249+R264+R297+R396</f>
        <v>256.9597487588801</v>
      </c>
      <c r="S87" s="133"/>
      <c r="T87" s="135">
        <f>T88+T225+T249+T264+T297+T396</f>
        <v>383.90050000000002</v>
      </c>
      <c r="AR87" s="128" t="s">
        <v>37</v>
      </c>
      <c r="AT87" s="136" t="s">
        <v>74</v>
      </c>
      <c r="AU87" s="136" t="s">
        <v>75</v>
      </c>
      <c r="AY87" s="128" t="s">
        <v>133</v>
      </c>
      <c r="BK87" s="137">
        <f>BK88+BK225+BK249+BK264+BK297+BK396</f>
        <v>0</v>
      </c>
    </row>
    <row r="88" spans="1:65" s="12" customFormat="1" ht="22.9" customHeight="1">
      <c r="B88" s="127"/>
      <c r="D88" s="128" t="s">
        <v>74</v>
      </c>
      <c r="E88" s="138" t="s">
        <v>37</v>
      </c>
      <c r="F88" s="138" t="s">
        <v>285</v>
      </c>
      <c r="I88" s="130"/>
      <c r="J88" s="139">
        <f>BK88</f>
        <v>0</v>
      </c>
      <c r="L88" s="127"/>
      <c r="M88" s="132"/>
      <c r="N88" s="133"/>
      <c r="O88" s="133"/>
      <c r="P88" s="134">
        <f>SUM(P89:P224)</f>
        <v>0</v>
      </c>
      <c r="Q88" s="133"/>
      <c r="R88" s="134">
        <f>SUM(R89:R224)</f>
        <v>2.1565516800000002</v>
      </c>
      <c r="S88" s="133"/>
      <c r="T88" s="135">
        <f>SUM(T89:T224)</f>
        <v>383.62850000000003</v>
      </c>
      <c r="AR88" s="128" t="s">
        <v>37</v>
      </c>
      <c r="AT88" s="136" t="s">
        <v>74</v>
      </c>
      <c r="AU88" s="136" t="s">
        <v>37</v>
      </c>
      <c r="AY88" s="128" t="s">
        <v>133</v>
      </c>
      <c r="BK88" s="137">
        <f>SUM(BK89:BK224)</f>
        <v>0</v>
      </c>
    </row>
    <row r="89" spans="1:65" s="2" customFormat="1" ht="37.9" customHeight="1">
      <c r="A89" s="35"/>
      <c r="B89" s="140"/>
      <c r="C89" s="141" t="s">
        <v>37</v>
      </c>
      <c r="D89" s="141" t="s">
        <v>136</v>
      </c>
      <c r="E89" s="142" t="s">
        <v>371</v>
      </c>
      <c r="F89" s="143" t="s">
        <v>372</v>
      </c>
      <c r="G89" s="144" t="s">
        <v>333</v>
      </c>
      <c r="H89" s="145">
        <v>112</v>
      </c>
      <c r="I89" s="146"/>
      <c r="J89" s="147">
        <f>ROUND(I89*H89,2)</f>
        <v>0</v>
      </c>
      <c r="K89" s="143" t="s">
        <v>288</v>
      </c>
      <c r="L89" s="36"/>
      <c r="M89" s="148" t="s">
        <v>3</v>
      </c>
      <c r="N89" s="149" t="s">
        <v>46</v>
      </c>
      <c r="O89" s="56"/>
      <c r="P89" s="150">
        <f>O89*H89</f>
        <v>0</v>
      </c>
      <c r="Q89" s="150">
        <v>0</v>
      </c>
      <c r="R89" s="150">
        <f>Q89*H89</f>
        <v>0</v>
      </c>
      <c r="S89" s="150">
        <v>0.45</v>
      </c>
      <c r="T89" s="151">
        <f>S89*H89</f>
        <v>50.4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52" t="s">
        <v>140</v>
      </c>
      <c r="AT89" s="152" t="s">
        <v>136</v>
      </c>
      <c r="AU89" s="152" t="s">
        <v>84</v>
      </c>
      <c r="AY89" s="20" t="s">
        <v>133</v>
      </c>
      <c r="BE89" s="153">
        <f>IF(N89="základní",J89,0)</f>
        <v>0</v>
      </c>
      <c r="BF89" s="153">
        <f>IF(N89="snížená",J89,0)</f>
        <v>0</v>
      </c>
      <c r="BG89" s="153">
        <f>IF(N89="zákl. přenesená",J89,0)</f>
        <v>0</v>
      </c>
      <c r="BH89" s="153">
        <f>IF(N89="sníž. přenesená",J89,0)</f>
        <v>0</v>
      </c>
      <c r="BI89" s="153">
        <f>IF(N89="nulová",J89,0)</f>
        <v>0</v>
      </c>
      <c r="BJ89" s="20" t="s">
        <v>37</v>
      </c>
      <c r="BK89" s="153">
        <f>ROUND(I89*H89,2)</f>
        <v>0</v>
      </c>
      <c r="BL89" s="20" t="s">
        <v>140</v>
      </c>
      <c r="BM89" s="152" t="s">
        <v>1452</v>
      </c>
    </row>
    <row r="90" spans="1:65" s="2" customFormat="1">
      <c r="A90" s="35"/>
      <c r="B90" s="36"/>
      <c r="C90" s="35"/>
      <c r="D90" s="181" t="s">
        <v>290</v>
      </c>
      <c r="E90" s="35"/>
      <c r="F90" s="182" t="s">
        <v>374</v>
      </c>
      <c r="G90" s="35"/>
      <c r="H90" s="35"/>
      <c r="I90" s="183"/>
      <c r="J90" s="35"/>
      <c r="K90" s="35"/>
      <c r="L90" s="36"/>
      <c r="M90" s="184"/>
      <c r="N90" s="185"/>
      <c r="O90" s="56"/>
      <c r="P90" s="56"/>
      <c r="Q90" s="56"/>
      <c r="R90" s="56"/>
      <c r="S90" s="56"/>
      <c r="T90" s="57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20" t="s">
        <v>290</v>
      </c>
      <c r="AU90" s="20" t="s">
        <v>84</v>
      </c>
    </row>
    <row r="91" spans="1:65" s="13" customFormat="1">
      <c r="B91" s="154"/>
      <c r="D91" s="155" t="s">
        <v>142</v>
      </c>
      <c r="E91" s="156" t="s">
        <v>3</v>
      </c>
      <c r="F91" s="157" t="s">
        <v>1453</v>
      </c>
      <c r="H91" s="158">
        <v>110</v>
      </c>
      <c r="I91" s="159"/>
      <c r="L91" s="154"/>
      <c r="M91" s="160"/>
      <c r="N91" s="161"/>
      <c r="O91" s="161"/>
      <c r="P91" s="161"/>
      <c r="Q91" s="161"/>
      <c r="R91" s="161"/>
      <c r="S91" s="161"/>
      <c r="T91" s="162"/>
      <c r="AT91" s="156" t="s">
        <v>142</v>
      </c>
      <c r="AU91" s="156" t="s">
        <v>84</v>
      </c>
      <c r="AV91" s="13" t="s">
        <v>84</v>
      </c>
      <c r="AW91" s="13" t="s">
        <v>36</v>
      </c>
      <c r="AX91" s="13" t="s">
        <v>75</v>
      </c>
      <c r="AY91" s="156" t="s">
        <v>133</v>
      </c>
    </row>
    <row r="92" spans="1:65" s="14" customFormat="1">
      <c r="B92" s="163"/>
      <c r="D92" s="155" t="s">
        <v>142</v>
      </c>
      <c r="E92" s="164" t="s">
        <v>3</v>
      </c>
      <c r="F92" s="165" t="s">
        <v>1454</v>
      </c>
      <c r="H92" s="164" t="s">
        <v>3</v>
      </c>
      <c r="I92" s="166"/>
      <c r="L92" s="163"/>
      <c r="M92" s="167"/>
      <c r="N92" s="168"/>
      <c r="O92" s="168"/>
      <c r="P92" s="168"/>
      <c r="Q92" s="168"/>
      <c r="R92" s="168"/>
      <c r="S92" s="168"/>
      <c r="T92" s="169"/>
      <c r="AT92" s="164" t="s">
        <v>142</v>
      </c>
      <c r="AU92" s="164" t="s">
        <v>84</v>
      </c>
      <c r="AV92" s="14" t="s">
        <v>37</v>
      </c>
      <c r="AW92" s="14" t="s">
        <v>36</v>
      </c>
      <c r="AX92" s="14" t="s">
        <v>75</v>
      </c>
      <c r="AY92" s="164" t="s">
        <v>133</v>
      </c>
    </row>
    <row r="93" spans="1:65" s="13" customFormat="1">
      <c r="B93" s="154"/>
      <c r="D93" s="155" t="s">
        <v>142</v>
      </c>
      <c r="E93" s="156" t="s">
        <v>3</v>
      </c>
      <c r="F93" s="157" t="s">
        <v>1455</v>
      </c>
      <c r="H93" s="158">
        <v>2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142</v>
      </c>
      <c r="AU93" s="156" t="s">
        <v>84</v>
      </c>
      <c r="AV93" s="13" t="s">
        <v>84</v>
      </c>
      <c r="AW93" s="13" t="s">
        <v>36</v>
      </c>
      <c r="AX93" s="13" t="s">
        <v>75</v>
      </c>
      <c r="AY93" s="156" t="s">
        <v>133</v>
      </c>
    </row>
    <row r="94" spans="1:65" s="2" customFormat="1" ht="37.9" customHeight="1">
      <c r="A94" s="35"/>
      <c r="B94" s="140"/>
      <c r="C94" s="141" t="s">
        <v>84</v>
      </c>
      <c r="D94" s="141" t="s">
        <v>136</v>
      </c>
      <c r="E94" s="142" t="s">
        <v>379</v>
      </c>
      <c r="F94" s="143" t="s">
        <v>380</v>
      </c>
      <c r="G94" s="144" t="s">
        <v>333</v>
      </c>
      <c r="H94" s="145">
        <v>224</v>
      </c>
      <c r="I94" s="146"/>
      <c r="J94" s="147">
        <f>ROUND(I94*H94,2)</f>
        <v>0</v>
      </c>
      <c r="K94" s="143" t="s">
        <v>288</v>
      </c>
      <c r="L94" s="36"/>
      <c r="M94" s="148" t="s">
        <v>3</v>
      </c>
      <c r="N94" s="149" t="s">
        <v>46</v>
      </c>
      <c r="O94" s="56"/>
      <c r="P94" s="150">
        <f>O94*H94</f>
        <v>0</v>
      </c>
      <c r="Q94" s="150">
        <v>0</v>
      </c>
      <c r="R94" s="150">
        <f>Q94*H94</f>
        <v>0</v>
      </c>
      <c r="S94" s="150">
        <v>0.57999999999999996</v>
      </c>
      <c r="T94" s="151">
        <f>S94*H94</f>
        <v>129.91999999999999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2" t="s">
        <v>140</v>
      </c>
      <c r="AT94" s="152" t="s">
        <v>136</v>
      </c>
      <c r="AU94" s="152" t="s">
        <v>84</v>
      </c>
      <c r="AY94" s="20" t="s">
        <v>133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20" t="s">
        <v>37</v>
      </c>
      <c r="BK94" s="153">
        <f>ROUND(I94*H94,2)</f>
        <v>0</v>
      </c>
      <c r="BL94" s="20" t="s">
        <v>140</v>
      </c>
      <c r="BM94" s="152" t="s">
        <v>1456</v>
      </c>
    </row>
    <row r="95" spans="1:65" s="2" customFormat="1">
      <c r="A95" s="35"/>
      <c r="B95" s="36"/>
      <c r="C95" s="35"/>
      <c r="D95" s="181" t="s">
        <v>290</v>
      </c>
      <c r="E95" s="35"/>
      <c r="F95" s="182" t="s">
        <v>382</v>
      </c>
      <c r="G95" s="35"/>
      <c r="H95" s="35"/>
      <c r="I95" s="183"/>
      <c r="J95" s="35"/>
      <c r="K95" s="35"/>
      <c r="L95" s="36"/>
      <c r="M95" s="184"/>
      <c r="N95" s="185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290</v>
      </c>
      <c r="AU95" s="20" t="s">
        <v>84</v>
      </c>
    </row>
    <row r="96" spans="1:65" s="13" customFormat="1">
      <c r="B96" s="154"/>
      <c r="D96" s="155" t="s">
        <v>142</v>
      </c>
      <c r="E96" s="156" t="s">
        <v>3</v>
      </c>
      <c r="F96" s="157" t="s">
        <v>1457</v>
      </c>
      <c r="H96" s="158">
        <v>224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142</v>
      </c>
      <c r="AU96" s="156" t="s">
        <v>84</v>
      </c>
      <c r="AV96" s="13" t="s">
        <v>84</v>
      </c>
      <c r="AW96" s="13" t="s">
        <v>36</v>
      </c>
      <c r="AX96" s="13" t="s">
        <v>75</v>
      </c>
      <c r="AY96" s="156" t="s">
        <v>133</v>
      </c>
    </row>
    <row r="97" spans="1:65" s="15" customFormat="1">
      <c r="B97" s="170"/>
      <c r="D97" s="155" t="s">
        <v>142</v>
      </c>
      <c r="E97" s="171" t="s">
        <v>3</v>
      </c>
      <c r="F97" s="172" t="s">
        <v>163</v>
      </c>
      <c r="H97" s="173">
        <v>224</v>
      </c>
      <c r="I97" s="174"/>
      <c r="L97" s="170"/>
      <c r="M97" s="175"/>
      <c r="N97" s="176"/>
      <c r="O97" s="176"/>
      <c r="P97" s="176"/>
      <c r="Q97" s="176"/>
      <c r="R97" s="176"/>
      <c r="S97" s="176"/>
      <c r="T97" s="177"/>
      <c r="AT97" s="171" t="s">
        <v>142</v>
      </c>
      <c r="AU97" s="171" t="s">
        <v>84</v>
      </c>
      <c r="AV97" s="15" t="s">
        <v>140</v>
      </c>
      <c r="AW97" s="15" t="s">
        <v>36</v>
      </c>
      <c r="AX97" s="15" t="s">
        <v>37</v>
      </c>
      <c r="AY97" s="171" t="s">
        <v>133</v>
      </c>
    </row>
    <row r="98" spans="1:65" s="2" customFormat="1" ht="37.9" customHeight="1">
      <c r="A98" s="35"/>
      <c r="B98" s="140"/>
      <c r="C98" s="141" t="s">
        <v>146</v>
      </c>
      <c r="D98" s="141" t="s">
        <v>136</v>
      </c>
      <c r="E98" s="142" t="s">
        <v>1458</v>
      </c>
      <c r="F98" s="143" t="s">
        <v>1459</v>
      </c>
      <c r="G98" s="144" t="s">
        <v>333</v>
      </c>
      <c r="H98" s="145">
        <v>176.79</v>
      </c>
      <c r="I98" s="146"/>
      <c r="J98" s="147">
        <f>ROUND(I98*H98,2)</f>
        <v>0</v>
      </c>
      <c r="K98" s="143" t="s">
        <v>288</v>
      </c>
      <c r="L98" s="36"/>
      <c r="M98" s="148" t="s">
        <v>3</v>
      </c>
      <c r="N98" s="149" t="s">
        <v>46</v>
      </c>
      <c r="O98" s="56"/>
      <c r="P98" s="150">
        <f>O98*H98</f>
        <v>0</v>
      </c>
      <c r="Q98" s="150">
        <v>0</v>
      </c>
      <c r="R98" s="150">
        <f>Q98*H98</f>
        <v>0</v>
      </c>
      <c r="S98" s="150">
        <v>0.22</v>
      </c>
      <c r="T98" s="151">
        <f>S98*H98</f>
        <v>38.893799999999999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2" t="s">
        <v>140</v>
      </c>
      <c r="AT98" s="152" t="s">
        <v>136</v>
      </c>
      <c r="AU98" s="152" t="s">
        <v>84</v>
      </c>
      <c r="AY98" s="20" t="s">
        <v>133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20" t="s">
        <v>37</v>
      </c>
      <c r="BK98" s="153">
        <f>ROUND(I98*H98,2)</f>
        <v>0</v>
      </c>
      <c r="BL98" s="20" t="s">
        <v>140</v>
      </c>
      <c r="BM98" s="152" t="s">
        <v>1460</v>
      </c>
    </row>
    <row r="99" spans="1:65" s="2" customFormat="1">
      <c r="A99" s="35"/>
      <c r="B99" s="36"/>
      <c r="C99" s="35"/>
      <c r="D99" s="181" t="s">
        <v>290</v>
      </c>
      <c r="E99" s="35"/>
      <c r="F99" s="182" t="s">
        <v>1461</v>
      </c>
      <c r="G99" s="35"/>
      <c r="H99" s="35"/>
      <c r="I99" s="183"/>
      <c r="J99" s="35"/>
      <c r="K99" s="35"/>
      <c r="L99" s="36"/>
      <c r="M99" s="184"/>
      <c r="N99" s="185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290</v>
      </c>
      <c r="AU99" s="20" t="s">
        <v>84</v>
      </c>
    </row>
    <row r="100" spans="1:65" s="13" customFormat="1">
      <c r="B100" s="154"/>
      <c r="D100" s="155" t="s">
        <v>142</v>
      </c>
      <c r="E100" s="156" t="s">
        <v>3</v>
      </c>
      <c r="F100" s="157" t="s">
        <v>1462</v>
      </c>
      <c r="H100" s="158">
        <v>174.79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142</v>
      </c>
      <c r="AU100" s="156" t="s">
        <v>84</v>
      </c>
      <c r="AV100" s="13" t="s">
        <v>84</v>
      </c>
      <c r="AW100" s="13" t="s">
        <v>36</v>
      </c>
      <c r="AX100" s="13" t="s">
        <v>75</v>
      </c>
      <c r="AY100" s="156" t="s">
        <v>133</v>
      </c>
    </row>
    <row r="101" spans="1:65" s="14" customFormat="1">
      <c r="B101" s="163"/>
      <c r="D101" s="155" t="s">
        <v>142</v>
      </c>
      <c r="E101" s="164" t="s">
        <v>3</v>
      </c>
      <c r="F101" s="165" t="s">
        <v>1454</v>
      </c>
      <c r="H101" s="164" t="s">
        <v>3</v>
      </c>
      <c r="I101" s="166"/>
      <c r="L101" s="163"/>
      <c r="M101" s="167"/>
      <c r="N101" s="168"/>
      <c r="O101" s="168"/>
      <c r="P101" s="168"/>
      <c r="Q101" s="168"/>
      <c r="R101" s="168"/>
      <c r="S101" s="168"/>
      <c r="T101" s="169"/>
      <c r="AT101" s="164" t="s">
        <v>142</v>
      </c>
      <c r="AU101" s="164" t="s">
        <v>84</v>
      </c>
      <c r="AV101" s="14" t="s">
        <v>37</v>
      </c>
      <c r="AW101" s="14" t="s">
        <v>36</v>
      </c>
      <c r="AX101" s="14" t="s">
        <v>75</v>
      </c>
      <c r="AY101" s="164" t="s">
        <v>133</v>
      </c>
    </row>
    <row r="102" spans="1:65" s="13" customFormat="1">
      <c r="B102" s="154"/>
      <c r="D102" s="155" t="s">
        <v>142</v>
      </c>
      <c r="E102" s="156" t="s">
        <v>3</v>
      </c>
      <c r="F102" s="157" t="s">
        <v>1455</v>
      </c>
      <c r="H102" s="158">
        <v>2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142</v>
      </c>
      <c r="AU102" s="156" t="s">
        <v>84</v>
      </c>
      <c r="AV102" s="13" t="s">
        <v>84</v>
      </c>
      <c r="AW102" s="13" t="s">
        <v>36</v>
      </c>
      <c r="AX102" s="13" t="s">
        <v>75</v>
      </c>
      <c r="AY102" s="156" t="s">
        <v>133</v>
      </c>
    </row>
    <row r="103" spans="1:65" s="2" customFormat="1" ht="37.9" customHeight="1">
      <c r="A103" s="35"/>
      <c r="B103" s="140"/>
      <c r="C103" s="141" t="s">
        <v>140</v>
      </c>
      <c r="D103" s="141" t="s">
        <v>136</v>
      </c>
      <c r="E103" s="142" t="s">
        <v>1463</v>
      </c>
      <c r="F103" s="143" t="s">
        <v>1464</v>
      </c>
      <c r="G103" s="144" t="s">
        <v>333</v>
      </c>
      <c r="H103" s="145">
        <v>176.79</v>
      </c>
      <c r="I103" s="146"/>
      <c r="J103" s="147">
        <f>ROUND(I103*H103,2)</f>
        <v>0</v>
      </c>
      <c r="K103" s="143" t="s">
        <v>288</v>
      </c>
      <c r="L103" s="36"/>
      <c r="M103" s="148" t="s">
        <v>3</v>
      </c>
      <c r="N103" s="149" t="s">
        <v>46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0.93</v>
      </c>
      <c r="T103" s="151">
        <f>S103*H103</f>
        <v>164.41470000000001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140</v>
      </c>
      <c r="AT103" s="152" t="s">
        <v>136</v>
      </c>
      <c r="AU103" s="152" t="s">
        <v>84</v>
      </c>
      <c r="AY103" s="20" t="s">
        <v>133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37</v>
      </c>
      <c r="BK103" s="153">
        <f>ROUND(I103*H103,2)</f>
        <v>0</v>
      </c>
      <c r="BL103" s="20" t="s">
        <v>140</v>
      </c>
      <c r="BM103" s="152" t="s">
        <v>1465</v>
      </c>
    </row>
    <row r="104" spans="1:65" s="2" customFormat="1">
      <c r="A104" s="35"/>
      <c r="B104" s="36"/>
      <c r="C104" s="35"/>
      <c r="D104" s="181" t="s">
        <v>290</v>
      </c>
      <c r="E104" s="35"/>
      <c r="F104" s="182" t="s">
        <v>1466</v>
      </c>
      <c r="G104" s="35"/>
      <c r="H104" s="35"/>
      <c r="I104" s="183"/>
      <c r="J104" s="35"/>
      <c r="K104" s="35"/>
      <c r="L104" s="36"/>
      <c r="M104" s="184"/>
      <c r="N104" s="185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290</v>
      </c>
      <c r="AU104" s="20" t="s">
        <v>84</v>
      </c>
    </row>
    <row r="105" spans="1:65" s="13" customFormat="1">
      <c r="B105" s="154"/>
      <c r="D105" s="155" t="s">
        <v>142</v>
      </c>
      <c r="E105" s="156" t="s">
        <v>3</v>
      </c>
      <c r="F105" s="157" t="s">
        <v>1467</v>
      </c>
      <c r="H105" s="158">
        <v>176.79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142</v>
      </c>
      <c r="AU105" s="156" t="s">
        <v>84</v>
      </c>
      <c r="AV105" s="13" t="s">
        <v>84</v>
      </c>
      <c r="AW105" s="13" t="s">
        <v>36</v>
      </c>
      <c r="AX105" s="13" t="s">
        <v>37</v>
      </c>
      <c r="AY105" s="156" t="s">
        <v>133</v>
      </c>
    </row>
    <row r="106" spans="1:65" s="2" customFormat="1" ht="16.5" customHeight="1">
      <c r="A106" s="35"/>
      <c r="B106" s="140"/>
      <c r="C106" s="141" t="s">
        <v>153</v>
      </c>
      <c r="D106" s="141" t="s">
        <v>136</v>
      </c>
      <c r="E106" s="142" t="s">
        <v>395</v>
      </c>
      <c r="F106" s="143" t="s">
        <v>396</v>
      </c>
      <c r="G106" s="144" t="s">
        <v>397</v>
      </c>
      <c r="H106" s="145">
        <v>200</v>
      </c>
      <c r="I106" s="146"/>
      <c r="J106" s="147">
        <f>ROUND(I106*H106,2)</f>
        <v>0</v>
      </c>
      <c r="K106" s="143" t="s">
        <v>288</v>
      </c>
      <c r="L106" s="36"/>
      <c r="M106" s="148" t="s">
        <v>3</v>
      </c>
      <c r="N106" s="149" t="s">
        <v>46</v>
      </c>
      <c r="O106" s="56"/>
      <c r="P106" s="150">
        <f>O106*H106</f>
        <v>0</v>
      </c>
      <c r="Q106" s="150">
        <v>3.2634E-5</v>
      </c>
      <c r="R106" s="150">
        <f>Q106*H106</f>
        <v>6.5268000000000001E-3</v>
      </c>
      <c r="S106" s="150">
        <v>0</v>
      </c>
      <c r="T106" s="15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2" t="s">
        <v>140</v>
      </c>
      <c r="AT106" s="152" t="s">
        <v>136</v>
      </c>
      <c r="AU106" s="152" t="s">
        <v>84</v>
      </c>
      <c r="AY106" s="20" t="s">
        <v>133</v>
      </c>
      <c r="BE106" s="153">
        <f>IF(N106="základní",J106,0)</f>
        <v>0</v>
      </c>
      <c r="BF106" s="153">
        <f>IF(N106="snížená",J106,0)</f>
        <v>0</v>
      </c>
      <c r="BG106" s="153">
        <f>IF(N106="zákl. přenesená",J106,0)</f>
        <v>0</v>
      </c>
      <c r="BH106" s="153">
        <f>IF(N106="sníž. přenesená",J106,0)</f>
        <v>0</v>
      </c>
      <c r="BI106" s="153">
        <f>IF(N106="nulová",J106,0)</f>
        <v>0</v>
      </c>
      <c r="BJ106" s="20" t="s">
        <v>37</v>
      </c>
      <c r="BK106" s="153">
        <f>ROUND(I106*H106,2)</f>
        <v>0</v>
      </c>
      <c r="BL106" s="20" t="s">
        <v>140</v>
      </c>
      <c r="BM106" s="152" t="s">
        <v>1468</v>
      </c>
    </row>
    <row r="107" spans="1:65" s="2" customFormat="1">
      <c r="A107" s="35"/>
      <c r="B107" s="36"/>
      <c r="C107" s="35"/>
      <c r="D107" s="181" t="s">
        <v>290</v>
      </c>
      <c r="E107" s="35"/>
      <c r="F107" s="182" t="s">
        <v>399</v>
      </c>
      <c r="G107" s="35"/>
      <c r="H107" s="35"/>
      <c r="I107" s="183"/>
      <c r="J107" s="35"/>
      <c r="K107" s="35"/>
      <c r="L107" s="36"/>
      <c r="M107" s="184"/>
      <c r="N107" s="185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20" t="s">
        <v>290</v>
      </c>
      <c r="AU107" s="20" t="s">
        <v>84</v>
      </c>
    </row>
    <row r="108" spans="1:65" s="13" customFormat="1">
      <c r="B108" s="154"/>
      <c r="D108" s="155" t="s">
        <v>142</v>
      </c>
      <c r="E108" s="156" t="s">
        <v>3</v>
      </c>
      <c r="F108" s="157" t="s">
        <v>400</v>
      </c>
      <c r="H108" s="158">
        <v>200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142</v>
      </c>
      <c r="AU108" s="156" t="s">
        <v>84</v>
      </c>
      <c r="AV108" s="13" t="s">
        <v>84</v>
      </c>
      <c r="AW108" s="13" t="s">
        <v>36</v>
      </c>
      <c r="AX108" s="13" t="s">
        <v>75</v>
      </c>
      <c r="AY108" s="156" t="s">
        <v>133</v>
      </c>
    </row>
    <row r="109" spans="1:65" s="2" customFormat="1" ht="24.2" customHeight="1">
      <c r="A109" s="35"/>
      <c r="B109" s="140"/>
      <c r="C109" s="141" t="s">
        <v>164</v>
      </c>
      <c r="D109" s="141" t="s">
        <v>136</v>
      </c>
      <c r="E109" s="142" t="s">
        <v>402</v>
      </c>
      <c r="F109" s="143" t="s">
        <v>403</v>
      </c>
      <c r="G109" s="144" t="s">
        <v>404</v>
      </c>
      <c r="H109" s="145">
        <v>2</v>
      </c>
      <c r="I109" s="146"/>
      <c r="J109" s="147">
        <f>ROUND(I109*H109,2)</f>
        <v>0</v>
      </c>
      <c r="K109" s="143" t="s">
        <v>288</v>
      </c>
      <c r="L109" s="36"/>
      <c r="M109" s="148" t="s">
        <v>3</v>
      </c>
      <c r="N109" s="149" t="s">
        <v>46</v>
      </c>
      <c r="O109" s="56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2" t="s">
        <v>140</v>
      </c>
      <c r="AT109" s="152" t="s">
        <v>136</v>
      </c>
      <c r="AU109" s="152" t="s">
        <v>84</v>
      </c>
      <c r="AY109" s="20" t="s">
        <v>133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20" t="s">
        <v>37</v>
      </c>
      <c r="BK109" s="153">
        <f>ROUND(I109*H109,2)</f>
        <v>0</v>
      </c>
      <c r="BL109" s="20" t="s">
        <v>140</v>
      </c>
      <c r="BM109" s="152" t="s">
        <v>1469</v>
      </c>
    </row>
    <row r="110" spans="1:65" s="2" customFormat="1">
      <c r="A110" s="35"/>
      <c r="B110" s="36"/>
      <c r="C110" s="35"/>
      <c r="D110" s="181" t="s">
        <v>290</v>
      </c>
      <c r="E110" s="35"/>
      <c r="F110" s="182" t="s">
        <v>406</v>
      </c>
      <c r="G110" s="35"/>
      <c r="H110" s="35"/>
      <c r="I110" s="183"/>
      <c r="J110" s="35"/>
      <c r="K110" s="35"/>
      <c r="L110" s="36"/>
      <c r="M110" s="184"/>
      <c r="N110" s="185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290</v>
      </c>
      <c r="AU110" s="20" t="s">
        <v>84</v>
      </c>
    </row>
    <row r="111" spans="1:65" s="13" customFormat="1">
      <c r="B111" s="154"/>
      <c r="D111" s="155" t="s">
        <v>142</v>
      </c>
      <c r="E111" s="156" t="s">
        <v>3</v>
      </c>
      <c r="F111" s="157" t="s">
        <v>84</v>
      </c>
      <c r="H111" s="158">
        <v>2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142</v>
      </c>
      <c r="AU111" s="156" t="s">
        <v>84</v>
      </c>
      <c r="AV111" s="13" t="s">
        <v>84</v>
      </c>
      <c r="AW111" s="13" t="s">
        <v>36</v>
      </c>
      <c r="AX111" s="13" t="s">
        <v>75</v>
      </c>
      <c r="AY111" s="156" t="s">
        <v>133</v>
      </c>
    </row>
    <row r="112" spans="1:65" s="2" customFormat="1" ht="16.5" customHeight="1">
      <c r="A112" s="35"/>
      <c r="B112" s="140"/>
      <c r="C112" s="141" t="s">
        <v>168</v>
      </c>
      <c r="D112" s="141" t="s">
        <v>136</v>
      </c>
      <c r="E112" s="142" t="s">
        <v>408</v>
      </c>
      <c r="F112" s="143" t="s">
        <v>409</v>
      </c>
      <c r="G112" s="144" t="s">
        <v>139</v>
      </c>
      <c r="H112" s="145">
        <v>9</v>
      </c>
      <c r="I112" s="146"/>
      <c r="J112" s="147">
        <f>ROUND(I112*H112,2)</f>
        <v>0</v>
      </c>
      <c r="K112" s="143" t="s">
        <v>3</v>
      </c>
      <c r="L112" s="36"/>
      <c r="M112" s="148" t="s">
        <v>3</v>
      </c>
      <c r="N112" s="149" t="s">
        <v>46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140</v>
      </c>
      <c r="AT112" s="152" t="s">
        <v>136</v>
      </c>
      <c r="AU112" s="152" t="s">
        <v>84</v>
      </c>
      <c r="AY112" s="20" t="s">
        <v>133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37</v>
      </c>
      <c r="BK112" s="153">
        <f>ROUND(I112*H112,2)</f>
        <v>0</v>
      </c>
      <c r="BL112" s="20" t="s">
        <v>140</v>
      </c>
      <c r="BM112" s="152" t="s">
        <v>1470</v>
      </c>
    </row>
    <row r="113" spans="1:65" s="14" customFormat="1">
      <c r="B113" s="163"/>
      <c r="D113" s="155" t="s">
        <v>142</v>
      </c>
      <c r="E113" s="164" t="s">
        <v>3</v>
      </c>
      <c r="F113" s="165" t="s">
        <v>1471</v>
      </c>
      <c r="H113" s="164" t="s">
        <v>3</v>
      </c>
      <c r="I113" s="166"/>
      <c r="L113" s="163"/>
      <c r="M113" s="167"/>
      <c r="N113" s="168"/>
      <c r="O113" s="168"/>
      <c r="P113" s="168"/>
      <c r="Q113" s="168"/>
      <c r="R113" s="168"/>
      <c r="S113" s="168"/>
      <c r="T113" s="169"/>
      <c r="AT113" s="164" t="s">
        <v>142</v>
      </c>
      <c r="AU113" s="164" t="s">
        <v>84</v>
      </c>
      <c r="AV113" s="14" t="s">
        <v>37</v>
      </c>
      <c r="AW113" s="14" t="s">
        <v>36</v>
      </c>
      <c r="AX113" s="14" t="s">
        <v>75</v>
      </c>
      <c r="AY113" s="164" t="s">
        <v>133</v>
      </c>
    </row>
    <row r="114" spans="1:65" s="13" customFormat="1">
      <c r="B114" s="154"/>
      <c r="D114" s="155" t="s">
        <v>142</v>
      </c>
      <c r="E114" s="156" t="s">
        <v>3</v>
      </c>
      <c r="F114" s="157" t="s">
        <v>134</v>
      </c>
      <c r="H114" s="158">
        <v>9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142</v>
      </c>
      <c r="AU114" s="156" t="s">
        <v>84</v>
      </c>
      <c r="AV114" s="13" t="s">
        <v>84</v>
      </c>
      <c r="AW114" s="13" t="s">
        <v>36</v>
      </c>
      <c r="AX114" s="13" t="s">
        <v>37</v>
      </c>
      <c r="AY114" s="156" t="s">
        <v>133</v>
      </c>
    </row>
    <row r="115" spans="1:65" s="2" customFormat="1" ht="49.15" customHeight="1">
      <c r="A115" s="35"/>
      <c r="B115" s="140"/>
      <c r="C115" s="141" t="s">
        <v>172</v>
      </c>
      <c r="D115" s="141" t="s">
        <v>136</v>
      </c>
      <c r="E115" s="142" t="s">
        <v>412</v>
      </c>
      <c r="F115" s="143" t="s">
        <v>413</v>
      </c>
      <c r="G115" s="144" t="s">
        <v>156</v>
      </c>
      <c r="H115" s="145">
        <v>19.8</v>
      </c>
      <c r="I115" s="146"/>
      <c r="J115" s="147">
        <f>ROUND(I115*H115,2)</f>
        <v>0</v>
      </c>
      <c r="K115" s="143" t="s">
        <v>288</v>
      </c>
      <c r="L115" s="36"/>
      <c r="M115" s="148" t="s">
        <v>3</v>
      </c>
      <c r="N115" s="149" t="s">
        <v>46</v>
      </c>
      <c r="O115" s="56"/>
      <c r="P115" s="150">
        <f>O115*H115</f>
        <v>0</v>
      </c>
      <c r="Q115" s="150">
        <v>8.6800000000000002E-3</v>
      </c>
      <c r="R115" s="150">
        <f>Q115*H115</f>
        <v>0.17186400000000002</v>
      </c>
      <c r="S115" s="150">
        <v>0</v>
      </c>
      <c r="T115" s="151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2" t="s">
        <v>140</v>
      </c>
      <c r="AT115" s="152" t="s">
        <v>136</v>
      </c>
      <c r="AU115" s="152" t="s">
        <v>84</v>
      </c>
      <c r="AY115" s="20" t="s">
        <v>133</v>
      </c>
      <c r="BE115" s="153">
        <f>IF(N115="základní",J115,0)</f>
        <v>0</v>
      </c>
      <c r="BF115" s="153">
        <f>IF(N115="snížená",J115,0)</f>
        <v>0</v>
      </c>
      <c r="BG115" s="153">
        <f>IF(N115="zákl. přenesená",J115,0)</f>
        <v>0</v>
      </c>
      <c r="BH115" s="153">
        <f>IF(N115="sníž. přenesená",J115,0)</f>
        <v>0</v>
      </c>
      <c r="BI115" s="153">
        <f>IF(N115="nulová",J115,0)</f>
        <v>0</v>
      </c>
      <c r="BJ115" s="20" t="s">
        <v>37</v>
      </c>
      <c r="BK115" s="153">
        <f>ROUND(I115*H115,2)</f>
        <v>0</v>
      </c>
      <c r="BL115" s="20" t="s">
        <v>140</v>
      </c>
      <c r="BM115" s="152" t="s">
        <v>1472</v>
      </c>
    </row>
    <row r="116" spans="1:65" s="2" customFormat="1">
      <c r="A116" s="35"/>
      <c r="B116" s="36"/>
      <c r="C116" s="35"/>
      <c r="D116" s="181" t="s">
        <v>290</v>
      </c>
      <c r="E116" s="35"/>
      <c r="F116" s="182" t="s">
        <v>415</v>
      </c>
      <c r="G116" s="35"/>
      <c r="H116" s="35"/>
      <c r="I116" s="183"/>
      <c r="J116" s="35"/>
      <c r="K116" s="35"/>
      <c r="L116" s="36"/>
      <c r="M116" s="184"/>
      <c r="N116" s="185"/>
      <c r="O116" s="56"/>
      <c r="P116" s="56"/>
      <c r="Q116" s="56"/>
      <c r="R116" s="56"/>
      <c r="S116" s="56"/>
      <c r="T116" s="57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20" t="s">
        <v>290</v>
      </c>
      <c r="AU116" s="20" t="s">
        <v>84</v>
      </c>
    </row>
    <row r="117" spans="1:65" s="13" customFormat="1">
      <c r="B117" s="154"/>
      <c r="D117" s="155" t="s">
        <v>142</v>
      </c>
      <c r="E117" s="156" t="s">
        <v>3</v>
      </c>
      <c r="F117" s="157" t="s">
        <v>1473</v>
      </c>
      <c r="H117" s="158">
        <v>19.8</v>
      </c>
      <c r="I117" s="159"/>
      <c r="L117" s="154"/>
      <c r="M117" s="160"/>
      <c r="N117" s="161"/>
      <c r="O117" s="161"/>
      <c r="P117" s="161"/>
      <c r="Q117" s="161"/>
      <c r="R117" s="161"/>
      <c r="S117" s="161"/>
      <c r="T117" s="162"/>
      <c r="AT117" s="156" t="s">
        <v>142</v>
      </c>
      <c r="AU117" s="156" t="s">
        <v>84</v>
      </c>
      <c r="AV117" s="13" t="s">
        <v>84</v>
      </c>
      <c r="AW117" s="13" t="s">
        <v>36</v>
      </c>
      <c r="AX117" s="13" t="s">
        <v>75</v>
      </c>
      <c r="AY117" s="156" t="s">
        <v>133</v>
      </c>
    </row>
    <row r="118" spans="1:65" s="15" customFormat="1">
      <c r="B118" s="170"/>
      <c r="D118" s="155" t="s">
        <v>142</v>
      </c>
      <c r="E118" s="171" t="s">
        <v>3</v>
      </c>
      <c r="F118" s="172" t="s">
        <v>163</v>
      </c>
      <c r="H118" s="173">
        <v>19.8</v>
      </c>
      <c r="I118" s="174"/>
      <c r="L118" s="170"/>
      <c r="M118" s="175"/>
      <c r="N118" s="176"/>
      <c r="O118" s="176"/>
      <c r="P118" s="176"/>
      <c r="Q118" s="176"/>
      <c r="R118" s="176"/>
      <c r="S118" s="176"/>
      <c r="T118" s="177"/>
      <c r="AT118" s="171" t="s">
        <v>142</v>
      </c>
      <c r="AU118" s="171" t="s">
        <v>84</v>
      </c>
      <c r="AV118" s="15" t="s">
        <v>140</v>
      </c>
      <c r="AW118" s="15" t="s">
        <v>36</v>
      </c>
      <c r="AX118" s="15" t="s">
        <v>37</v>
      </c>
      <c r="AY118" s="171" t="s">
        <v>133</v>
      </c>
    </row>
    <row r="119" spans="1:65" s="2" customFormat="1" ht="49.15" customHeight="1">
      <c r="A119" s="35"/>
      <c r="B119" s="140"/>
      <c r="C119" s="141" t="s">
        <v>134</v>
      </c>
      <c r="D119" s="141" t="s">
        <v>136</v>
      </c>
      <c r="E119" s="142" t="s">
        <v>1474</v>
      </c>
      <c r="F119" s="143" t="s">
        <v>1475</v>
      </c>
      <c r="G119" s="144" t="s">
        <v>156</v>
      </c>
      <c r="H119" s="145">
        <v>24.2</v>
      </c>
      <c r="I119" s="146"/>
      <c r="J119" s="147">
        <f>ROUND(I119*H119,2)</f>
        <v>0</v>
      </c>
      <c r="K119" s="143" t="s">
        <v>288</v>
      </c>
      <c r="L119" s="36"/>
      <c r="M119" s="148" t="s">
        <v>3</v>
      </c>
      <c r="N119" s="149" t="s">
        <v>46</v>
      </c>
      <c r="O119" s="56"/>
      <c r="P119" s="150">
        <f>O119*H119</f>
        <v>0</v>
      </c>
      <c r="Q119" s="150">
        <v>1.068E-2</v>
      </c>
      <c r="R119" s="150">
        <f>Q119*H119</f>
        <v>0.25845600000000002</v>
      </c>
      <c r="S119" s="150">
        <v>0</v>
      </c>
      <c r="T119" s="15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2" t="s">
        <v>140</v>
      </c>
      <c r="AT119" s="152" t="s">
        <v>136</v>
      </c>
      <c r="AU119" s="152" t="s">
        <v>84</v>
      </c>
      <c r="AY119" s="20" t="s">
        <v>133</v>
      </c>
      <c r="BE119" s="153">
        <f>IF(N119="základní",J119,0)</f>
        <v>0</v>
      </c>
      <c r="BF119" s="153">
        <f>IF(N119="snížená",J119,0)</f>
        <v>0</v>
      </c>
      <c r="BG119" s="153">
        <f>IF(N119="zákl. přenesená",J119,0)</f>
        <v>0</v>
      </c>
      <c r="BH119" s="153">
        <f>IF(N119="sníž. přenesená",J119,0)</f>
        <v>0</v>
      </c>
      <c r="BI119" s="153">
        <f>IF(N119="nulová",J119,0)</f>
        <v>0</v>
      </c>
      <c r="BJ119" s="20" t="s">
        <v>37</v>
      </c>
      <c r="BK119" s="153">
        <f>ROUND(I119*H119,2)</f>
        <v>0</v>
      </c>
      <c r="BL119" s="20" t="s">
        <v>140</v>
      </c>
      <c r="BM119" s="152" t="s">
        <v>1476</v>
      </c>
    </row>
    <row r="120" spans="1:65" s="2" customFormat="1">
      <c r="A120" s="35"/>
      <c r="B120" s="36"/>
      <c r="C120" s="35"/>
      <c r="D120" s="181" t="s">
        <v>290</v>
      </c>
      <c r="E120" s="35"/>
      <c r="F120" s="182" t="s">
        <v>1477</v>
      </c>
      <c r="G120" s="35"/>
      <c r="H120" s="35"/>
      <c r="I120" s="183"/>
      <c r="J120" s="35"/>
      <c r="K120" s="35"/>
      <c r="L120" s="36"/>
      <c r="M120" s="184"/>
      <c r="N120" s="185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20" t="s">
        <v>290</v>
      </c>
      <c r="AU120" s="20" t="s">
        <v>84</v>
      </c>
    </row>
    <row r="121" spans="1:65" s="13" customFormat="1">
      <c r="B121" s="154"/>
      <c r="D121" s="155" t="s">
        <v>142</v>
      </c>
      <c r="E121" s="156" t="s">
        <v>3</v>
      </c>
      <c r="F121" s="157" t="s">
        <v>1478</v>
      </c>
      <c r="H121" s="158">
        <v>24.2</v>
      </c>
      <c r="I121" s="159"/>
      <c r="L121" s="154"/>
      <c r="M121" s="160"/>
      <c r="N121" s="161"/>
      <c r="O121" s="161"/>
      <c r="P121" s="161"/>
      <c r="Q121" s="161"/>
      <c r="R121" s="161"/>
      <c r="S121" s="161"/>
      <c r="T121" s="162"/>
      <c r="AT121" s="156" t="s">
        <v>142</v>
      </c>
      <c r="AU121" s="156" t="s">
        <v>84</v>
      </c>
      <c r="AV121" s="13" t="s">
        <v>84</v>
      </c>
      <c r="AW121" s="13" t="s">
        <v>36</v>
      </c>
      <c r="AX121" s="13" t="s">
        <v>75</v>
      </c>
      <c r="AY121" s="156" t="s">
        <v>133</v>
      </c>
    </row>
    <row r="122" spans="1:65" s="2" customFormat="1" ht="49.15" customHeight="1">
      <c r="A122" s="35"/>
      <c r="B122" s="140"/>
      <c r="C122" s="141" t="s">
        <v>179</v>
      </c>
      <c r="D122" s="141" t="s">
        <v>136</v>
      </c>
      <c r="E122" s="142" t="s">
        <v>417</v>
      </c>
      <c r="F122" s="143" t="s">
        <v>418</v>
      </c>
      <c r="G122" s="144" t="s">
        <v>156</v>
      </c>
      <c r="H122" s="145">
        <v>5.5</v>
      </c>
      <c r="I122" s="146"/>
      <c r="J122" s="147">
        <f>ROUND(I122*H122,2)</f>
        <v>0</v>
      </c>
      <c r="K122" s="143" t="s">
        <v>288</v>
      </c>
      <c r="L122" s="36"/>
      <c r="M122" s="148" t="s">
        <v>3</v>
      </c>
      <c r="N122" s="149" t="s">
        <v>46</v>
      </c>
      <c r="O122" s="56"/>
      <c r="P122" s="150">
        <f>O122*H122</f>
        <v>0</v>
      </c>
      <c r="Q122" s="150">
        <v>3.6900000000000002E-2</v>
      </c>
      <c r="R122" s="150">
        <f>Q122*H122</f>
        <v>0.20295000000000002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140</v>
      </c>
      <c r="AT122" s="152" t="s">
        <v>136</v>
      </c>
      <c r="AU122" s="152" t="s">
        <v>84</v>
      </c>
      <c r="AY122" s="20" t="s">
        <v>133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37</v>
      </c>
      <c r="BK122" s="153">
        <f>ROUND(I122*H122,2)</f>
        <v>0</v>
      </c>
      <c r="BL122" s="20" t="s">
        <v>140</v>
      </c>
      <c r="BM122" s="152" t="s">
        <v>1479</v>
      </c>
    </row>
    <row r="123" spans="1:65" s="2" customFormat="1">
      <c r="A123" s="35"/>
      <c r="B123" s="36"/>
      <c r="C123" s="35"/>
      <c r="D123" s="181" t="s">
        <v>290</v>
      </c>
      <c r="E123" s="35"/>
      <c r="F123" s="182" t="s">
        <v>420</v>
      </c>
      <c r="G123" s="35"/>
      <c r="H123" s="35"/>
      <c r="I123" s="183"/>
      <c r="J123" s="35"/>
      <c r="K123" s="35"/>
      <c r="L123" s="36"/>
      <c r="M123" s="184"/>
      <c r="N123" s="185"/>
      <c r="O123" s="56"/>
      <c r="P123" s="56"/>
      <c r="Q123" s="56"/>
      <c r="R123" s="56"/>
      <c r="S123" s="56"/>
      <c r="T123" s="57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20" t="s">
        <v>290</v>
      </c>
      <c r="AU123" s="20" t="s">
        <v>84</v>
      </c>
    </row>
    <row r="124" spans="1:65" s="13" customFormat="1">
      <c r="B124" s="154"/>
      <c r="D124" s="155" t="s">
        <v>142</v>
      </c>
      <c r="E124" s="156" t="s">
        <v>3</v>
      </c>
      <c r="F124" s="157" t="s">
        <v>1480</v>
      </c>
      <c r="H124" s="158">
        <v>5.5</v>
      </c>
      <c r="I124" s="159"/>
      <c r="L124" s="154"/>
      <c r="M124" s="160"/>
      <c r="N124" s="161"/>
      <c r="O124" s="161"/>
      <c r="P124" s="161"/>
      <c r="Q124" s="161"/>
      <c r="R124" s="161"/>
      <c r="S124" s="161"/>
      <c r="T124" s="162"/>
      <c r="AT124" s="156" t="s">
        <v>142</v>
      </c>
      <c r="AU124" s="156" t="s">
        <v>84</v>
      </c>
      <c r="AV124" s="13" t="s">
        <v>84</v>
      </c>
      <c r="AW124" s="13" t="s">
        <v>36</v>
      </c>
      <c r="AX124" s="13" t="s">
        <v>75</v>
      </c>
      <c r="AY124" s="156" t="s">
        <v>133</v>
      </c>
    </row>
    <row r="125" spans="1:65" s="15" customFormat="1">
      <c r="B125" s="170"/>
      <c r="D125" s="155" t="s">
        <v>142</v>
      </c>
      <c r="E125" s="171" t="s">
        <v>3</v>
      </c>
      <c r="F125" s="172" t="s">
        <v>163</v>
      </c>
      <c r="H125" s="173">
        <v>5.5</v>
      </c>
      <c r="I125" s="174"/>
      <c r="L125" s="170"/>
      <c r="M125" s="175"/>
      <c r="N125" s="176"/>
      <c r="O125" s="176"/>
      <c r="P125" s="176"/>
      <c r="Q125" s="176"/>
      <c r="R125" s="176"/>
      <c r="S125" s="176"/>
      <c r="T125" s="177"/>
      <c r="AT125" s="171" t="s">
        <v>142</v>
      </c>
      <c r="AU125" s="171" t="s">
        <v>84</v>
      </c>
      <c r="AV125" s="15" t="s">
        <v>140</v>
      </c>
      <c r="AW125" s="15" t="s">
        <v>36</v>
      </c>
      <c r="AX125" s="15" t="s">
        <v>37</v>
      </c>
      <c r="AY125" s="171" t="s">
        <v>133</v>
      </c>
    </row>
    <row r="126" spans="1:65" s="2" customFormat="1" ht="21.75" customHeight="1">
      <c r="A126" s="35"/>
      <c r="B126" s="140"/>
      <c r="C126" s="141" t="s">
        <v>186</v>
      </c>
      <c r="D126" s="141" t="s">
        <v>136</v>
      </c>
      <c r="E126" s="142" t="s">
        <v>422</v>
      </c>
      <c r="F126" s="143" t="s">
        <v>423</v>
      </c>
      <c r="G126" s="144" t="s">
        <v>156</v>
      </c>
      <c r="H126" s="145">
        <v>10</v>
      </c>
      <c r="I126" s="146"/>
      <c r="J126" s="147">
        <f>ROUND(I126*H126,2)</f>
        <v>0</v>
      </c>
      <c r="K126" s="143" t="s">
        <v>288</v>
      </c>
      <c r="L126" s="36"/>
      <c r="M126" s="148" t="s">
        <v>3</v>
      </c>
      <c r="N126" s="149" t="s">
        <v>46</v>
      </c>
      <c r="O126" s="56"/>
      <c r="P126" s="150">
        <f>O126*H126</f>
        <v>0</v>
      </c>
      <c r="Q126" s="150">
        <v>6.9999999999999994E-5</v>
      </c>
      <c r="R126" s="150">
        <f>Q126*H126</f>
        <v>6.9999999999999988E-4</v>
      </c>
      <c r="S126" s="150">
        <v>0</v>
      </c>
      <c r="T126" s="15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2" t="s">
        <v>140</v>
      </c>
      <c r="AT126" s="152" t="s">
        <v>136</v>
      </c>
      <c r="AU126" s="152" t="s">
        <v>84</v>
      </c>
      <c r="AY126" s="20" t="s">
        <v>133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20" t="s">
        <v>37</v>
      </c>
      <c r="BK126" s="153">
        <f>ROUND(I126*H126,2)</f>
        <v>0</v>
      </c>
      <c r="BL126" s="20" t="s">
        <v>140</v>
      </c>
      <c r="BM126" s="152" t="s">
        <v>1481</v>
      </c>
    </row>
    <row r="127" spans="1:65" s="2" customFormat="1">
      <c r="A127" s="35"/>
      <c r="B127" s="36"/>
      <c r="C127" s="35"/>
      <c r="D127" s="181" t="s">
        <v>290</v>
      </c>
      <c r="E127" s="35"/>
      <c r="F127" s="182" t="s">
        <v>425</v>
      </c>
      <c r="G127" s="35"/>
      <c r="H127" s="35"/>
      <c r="I127" s="183"/>
      <c r="J127" s="35"/>
      <c r="K127" s="35"/>
      <c r="L127" s="36"/>
      <c r="M127" s="184"/>
      <c r="N127" s="185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290</v>
      </c>
      <c r="AU127" s="20" t="s">
        <v>84</v>
      </c>
    </row>
    <row r="128" spans="1:65" s="13" customFormat="1">
      <c r="B128" s="154"/>
      <c r="D128" s="155" t="s">
        <v>142</v>
      </c>
      <c r="E128" s="156" t="s">
        <v>3</v>
      </c>
      <c r="F128" s="157" t="s">
        <v>1482</v>
      </c>
      <c r="H128" s="158">
        <v>10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142</v>
      </c>
      <c r="AU128" s="156" t="s">
        <v>84</v>
      </c>
      <c r="AV128" s="13" t="s">
        <v>84</v>
      </c>
      <c r="AW128" s="13" t="s">
        <v>36</v>
      </c>
      <c r="AX128" s="13" t="s">
        <v>75</v>
      </c>
      <c r="AY128" s="156" t="s">
        <v>133</v>
      </c>
    </row>
    <row r="129" spans="1:65" s="15" customFormat="1">
      <c r="B129" s="170"/>
      <c r="D129" s="155" t="s">
        <v>142</v>
      </c>
      <c r="E129" s="171" t="s">
        <v>3</v>
      </c>
      <c r="F129" s="172" t="s">
        <v>163</v>
      </c>
      <c r="H129" s="173">
        <v>10</v>
      </c>
      <c r="I129" s="174"/>
      <c r="L129" s="170"/>
      <c r="M129" s="175"/>
      <c r="N129" s="176"/>
      <c r="O129" s="176"/>
      <c r="P129" s="176"/>
      <c r="Q129" s="176"/>
      <c r="R129" s="176"/>
      <c r="S129" s="176"/>
      <c r="T129" s="177"/>
      <c r="AT129" s="171" t="s">
        <v>142</v>
      </c>
      <c r="AU129" s="171" t="s">
        <v>84</v>
      </c>
      <c r="AV129" s="15" t="s">
        <v>140</v>
      </c>
      <c r="AW129" s="15" t="s">
        <v>36</v>
      </c>
      <c r="AX129" s="15" t="s">
        <v>37</v>
      </c>
      <c r="AY129" s="171" t="s">
        <v>133</v>
      </c>
    </row>
    <row r="130" spans="1:65" s="2" customFormat="1" ht="16.5" customHeight="1">
      <c r="A130" s="35"/>
      <c r="B130" s="140"/>
      <c r="C130" s="141" t="s">
        <v>9</v>
      </c>
      <c r="D130" s="141" t="s">
        <v>136</v>
      </c>
      <c r="E130" s="142" t="s">
        <v>427</v>
      </c>
      <c r="F130" s="143" t="s">
        <v>428</v>
      </c>
      <c r="G130" s="144" t="s">
        <v>156</v>
      </c>
      <c r="H130" s="145">
        <v>10</v>
      </c>
      <c r="I130" s="146"/>
      <c r="J130" s="147">
        <f>ROUND(I130*H130,2)</f>
        <v>0</v>
      </c>
      <c r="K130" s="143" t="s">
        <v>3</v>
      </c>
      <c r="L130" s="36"/>
      <c r="M130" s="148" t="s">
        <v>3</v>
      </c>
      <c r="N130" s="149" t="s">
        <v>46</v>
      </c>
      <c r="O130" s="56"/>
      <c r="P130" s="150">
        <f>O130*H130</f>
        <v>0</v>
      </c>
      <c r="Q130" s="150">
        <v>7.9200000000000007E-2</v>
      </c>
      <c r="R130" s="150">
        <f>Q130*H130</f>
        <v>0.79200000000000004</v>
      </c>
      <c r="S130" s="150">
        <v>0</v>
      </c>
      <c r="T130" s="15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52" t="s">
        <v>140</v>
      </c>
      <c r="AT130" s="152" t="s">
        <v>136</v>
      </c>
      <c r="AU130" s="152" t="s">
        <v>84</v>
      </c>
      <c r="AY130" s="20" t="s">
        <v>133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20" t="s">
        <v>37</v>
      </c>
      <c r="BK130" s="153">
        <f>ROUND(I130*H130,2)</f>
        <v>0</v>
      </c>
      <c r="BL130" s="20" t="s">
        <v>140</v>
      </c>
      <c r="BM130" s="152" t="s">
        <v>1483</v>
      </c>
    </row>
    <row r="131" spans="1:65" s="13" customFormat="1">
      <c r="B131" s="154"/>
      <c r="D131" s="155" t="s">
        <v>142</v>
      </c>
      <c r="E131" s="156" t="s">
        <v>3</v>
      </c>
      <c r="F131" s="157" t="s">
        <v>179</v>
      </c>
      <c r="H131" s="158">
        <v>10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142</v>
      </c>
      <c r="AU131" s="156" t="s">
        <v>84</v>
      </c>
      <c r="AV131" s="13" t="s">
        <v>84</v>
      </c>
      <c r="AW131" s="13" t="s">
        <v>36</v>
      </c>
      <c r="AX131" s="13" t="s">
        <v>37</v>
      </c>
      <c r="AY131" s="156" t="s">
        <v>133</v>
      </c>
    </row>
    <row r="132" spans="1:65" s="2" customFormat="1" ht="24.2" customHeight="1">
      <c r="A132" s="35"/>
      <c r="B132" s="140"/>
      <c r="C132" s="141" t="s">
        <v>193</v>
      </c>
      <c r="D132" s="141" t="s">
        <v>136</v>
      </c>
      <c r="E132" s="142" t="s">
        <v>431</v>
      </c>
      <c r="F132" s="143" t="s">
        <v>432</v>
      </c>
      <c r="G132" s="144" t="s">
        <v>295</v>
      </c>
      <c r="H132" s="145">
        <v>92.058999999999997</v>
      </c>
      <c r="I132" s="146"/>
      <c r="J132" s="147">
        <f>ROUND(I132*H132,2)</f>
        <v>0</v>
      </c>
      <c r="K132" s="143" t="s">
        <v>288</v>
      </c>
      <c r="L132" s="36"/>
      <c r="M132" s="148" t="s">
        <v>3</v>
      </c>
      <c r="N132" s="149" t="s">
        <v>46</v>
      </c>
      <c r="O132" s="56"/>
      <c r="P132" s="150">
        <f>O132*H132</f>
        <v>0</v>
      </c>
      <c r="Q132" s="150">
        <v>0</v>
      </c>
      <c r="R132" s="150">
        <f>Q132*H132</f>
        <v>0</v>
      </c>
      <c r="S132" s="150">
        <v>0</v>
      </c>
      <c r="T132" s="15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2" t="s">
        <v>140</v>
      </c>
      <c r="AT132" s="152" t="s">
        <v>136</v>
      </c>
      <c r="AU132" s="152" t="s">
        <v>84</v>
      </c>
      <c r="AY132" s="20" t="s">
        <v>133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20" t="s">
        <v>37</v>
      </c>
      <c r="BK132" s="153">
        <f>ROUND(I132*H132,2)</f>
        <v>0</v>
      </c>
      <c r="BL132" s="20" t="s">
        <v>140</v>
      </c>
      <c r="BM132" s="152" t="s">
        <v>1484</v>
      </c>
    </row>
    <row r="133" spans="1:65" s="2" customFormat="1">
      <c r="A133" s="35"/>
      <c r="B133" s="36"/>
      <c r="C133" s="35"/>
      <c r="D133" s="181" t="s">
        <v>290</v>
      </c>
      <c r="E133" s="35"/>
      <c r="F133" s="182" t="s">
        <v>434</v>
      </c>
      <c r="G133" s="35"/>
      <c r="H133" s="35"/>
      <c r="I133" s="183"/>
      <c r="J133" s="35"/>
      <c r="K133" s="35"/>
      <c r="L133" s="36"/>
      <c r="M133" s="184"/>
      <c r="N133" s="185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290</v>
      </c>
      <c r="AU133" s="20" t="s">
        <v>84</v>
      </c>
    </row>
    <row r="134" spans="1:65" s="13" customFormat="1">
      <c r="B134" s="154"/>
      <c r="D134" s="155" t="s">
        <v>142</v>
      </c>
      <c r="E134" s="156" t="s">
        <v>3</v>
      </c>
      <c r="F134" s="157" t="s">
        <v>1485</v>
      </c>
      <c r="H134" s="158">
        <v>92.058999999999997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142</v>
      </c>
      <c r="AU134" s="156" t="s">
        <v>84</v>
      </c>
      <c r="AV134" s="13" t="s">
        <v>84</v>
      </c>
      <c r="AW134" s="13" t="s">
        <v>36</v>
      </c>
      <c r="AX134" s="13" t="s">
        <v>75</v>
      </c>
      <c r="AY134" s="156" t="s">
        <v>133</v>
      </c>
    </row>
    <row r="135" spans="1:65" s="2" customFormat="1" ht="37.9" customHeight="1">
      <c r="A135" s="35"/>
      <c r="B135" s="140"/>
      <c r="C135" s="141" t="s">
        <v>197</v>
      </c>
      <c r="D135" s="141" t="s">
        <v>136</v>
      </c>
      <c r="E135" s="142" t="s">
        <v>1486</v>
      </c>
      <c r="F135" s="143" t="s">
        <v>1487</v>
      </c>
      <c r="G135" s="144" t="s">
        <v>295</v>
      </c>
      <c r="H135" s="145">
        <v>236.72399999999999</v>
      </c>
      <c r="I135" s="146"/>
      <c r="J135" s="147">
        <f>ROUND(I135*H135,2)</f>
        <v>0</v>
      </c>
      <c r="K135" s="143" t="s">
        <v>288</v>
      </c>
      <c r="L135" s="36"/>
      <c r="M135" s="148" t="s">
        <v>3</v>
      </c>
      <c r="N135" s="149" t="s">
        <v>46</v>
      </c>
      <c r="O135" s="56"/>
      <c r="P135" s="150">
        <f>O135*H135</f>
        <v>0</v>
      </c>
      <c r="Q135" s="150">
        <v>0</v>
      </c>
      <c r="R135" s="150">
        <f>Q135*H135</f>
        <v>0</v>
      </c>
      <c r="S135" s="150">
        <v>0</v>
      </c>
      <c r="T135" s="15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2" t="s">
        <v>140</v>
      </c>
      <c r="AT135" s="152" t="s">
        <v>136</v>
      </c>
      <c r="AU135" s="152" t="s">
        <v>84</v>
      </c>
      <c r="AY135" s="20" t="s">
        <v>133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20" t="s">
        <v>37</v>
      </c>
      <c r="BK135" s="153">
        <f>ROUND(I135*H135,2)</f>
        <v>0</v>
      </c>
      <c r="BL135" s="20" t="s">
        <v>140</v>
      </c>
      <c r="BM135" s="152" t="s">
        <v>1488</v>
      </c>
    </row>
    <row r="136" spans="1:65" s="2" customFormat="1">
      <c r="A136" s="35"/>
      <c r="B136" s="36"/>
      <c r="C136" s="35"/>
      <c r="D136" s="181" t="s">
        <v>290</v>
      </c>
      <c r="E136" s="35"/>
      <c r="F136" s="182" t="s">
        <v>1489</v>
      </c>
      <c r="G136" s="35"/>
      <c r="H136" s="35"/>
      <c r="I136" s="183"/>
      <c r="J136" s="35"/>
      <c r="K136" s="35"/>
      <c r="L136" s="36"/>
      <c r="M136" s="184"/>
      <c r="N136" s="185"/>
      <c r="O136" s="56"/>
      <c r="P136" s="56"/>
      <c r="Q136" s="56"/>
      <c r="R136" s="56"/>
      <c r="S136" s="56"/>
      <c r="T136" s="57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20" t="s">
        <v>290</v>
      </c>
      <c r="AU136" s="20" t="s">
        <v>84</v>
      </c>
    </row>
    <row r="137" spans="1:65" s="13" customFormat="1">
      <c r="B137" s="154"/>
      <c r="D137" s="155" t="s">
        <v>142</v>
      </c>
      <c r="E137" s="156" t="s">
        <v>3</v>
      </c>
      <c r="F137" s="157" t="s">
        <v>1490</v>
      </c>
      <c r="H137" s="158">
        <v>236.72399999999999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142</v>
      </c>
      <c r="AU137" s="156" t="s">
        <v>84</v>
      </c>
      <c r="AV137" s="13" t="s">
        <v>84</v>
      </c>
      <c r="AW137" s="13" t="s">
        <v>36</v>
      </c>
      <c r="AX137" s="13" t="s">
        <v>75</v>
      </c>
      <c r="AY137" s="156" t="s">
        <v>133</v>
      </c>
    </row>
    <row r="138" spans="1:65" s="2" customFormat="1" ht="37.9" customHeight="1">
      <c r="A138" s="35"/>
      <c r="B138" s="140"/>
      <c r="C138" s="141" t="s">
        <v>203</v>
      </c>
      <c r="D138" s="141" t="s">
        <v>136</v>
      </c>
      <c r="E138" s="142" t="s">
        <v>1491</v>
      </c>
      <c r="F138" s="143" t="s">
        <v>1492</v>
      </c>
      <c r="G138" s="144" t="s">
        <v>295</v>
      </c>
      <c r="H138" s="145">
        <v>26.303000000000001</v>
      </c>
      <c r="I138" s="146"/>
      <c r="J138" s="147">
        <f>ROUND(I138*H138,2)</f>
        <v>0</v>
      </c>
      <c r="K138" s="143" t="s">
        <v>288</v>
      </c>
      <c r="L138" s="36"/>
      <c r="M138" s="148" t="s">
        <v>3</v>
      </c>
      <c r="N138" s="149" t="s">
        <v>46</v>
      </c>
      <c r="O138" s="56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2" t="s">
        <v>140</v>
      </c>
      <c r="AT138" s="152" t="s">
        <v>136</v>
      </c>
      <c r="AU138" s="152" t="s">
        <v>84</v>
      </c>
      <c r="AY138" s="20" t="s">
        <v>133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20" t="s">
        <v>37</v>
      </c>
      <c r="BK138" s="153">
        <f>ROUND(I138*H138,2)</f>
        <v>0</v>
      </c>
      <c r="BL138" s="20" t="s">
        <v>140</v>
      </c>
      <c r="BM138" s="152" t="s">
        <v>1493</v>
      </c>
    </row>
    <row r="139" spans="1:65" s="2" customFormat="1">
      <c r="A139" s="35"/>
      <c r="B139" s="36"/>
      <c r="C139" s="35"/>
      <c r="D139" s="181" t="s">
        <v>290</v>
      </c>
      <c r="E139" s="35"/>
      <c r="F139" s="182" t="s">
        <v>1494</v>
      </c>
      <c r="G139" s="35"/>
      <c r="H139" s="35"/>
      <c r="I139" s="183"/>
      <c r="J139" s="35"/>
      <c r="K139" s="35"/>
      <c r="L139" s="36"/>
      <c r="M139" s="184"/>
      <c r="N139" s="185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290</v>
      </c>
      <c r="AU139" s="20" t="s">
        <v>84</v>
      </c>
    </row>
    <row r="140" spans="1:65" s="13" customFormat="1">
      <c r="B140" s="154"/>
      <c r="D140" s="155" t="s">
        <v>142</v>
      </c>
      <c r="E140" s="156" t="s">
        <v>3</v>
      </c>
      <c r="F140" s="157" t="s">
        <v>1495</v>
      </c>
      <c r="H140" s="158">
        <v>26.303000000000001</v>
      </c>
      <c r="I140" s="159"/>
      <c r="L140" s="154"/>
      <c r="M140" s="160"/>
      <c r="N140" s="161"/>
      <c r="O140" s="161"/>
      <c r="P140" s="161"/>
      <c r="Q140" s="161"/>
      <c r="R140" s="161"/>
      <c r="S140" s="161"/>
      <c r="T140" s="162"/>
      <c r="AT140" s="156" t="s">
        <v>142</v>
      </c>
      <c r="AU140" s="156" t="s">
        <v>84</v>
      </c>
      <c r="AV140" s="13" t="s">
        <v>84</v>
      </c>
      <c r="AW140" s="13" t="s">
        <v>36</v>
      </c>
      <c r="AX140" s="13" t="s">
        <v>37</v>
      </c>
      <c r="AY140" s="156" t="s">
        <v>133</v>
      </c>
    </row>
    <row r="141" spans="1:65" s="2" customFormat="1" ht="21.75" customHeight="1">
      <c r="A141" s="35"/>
      <c r="B141" s="140"/>
      <c r="C141" s="141" t="s">
        <v>208</v>
      </c>
      <c r="D141" s="141" t="s">
        <v>136</v>
      </c>
      <c r="E141" s="142" t="s">
        <v>1496</v>
      </c>
      <c r="F141" s="143" t="s">
        <v>1497</v>
      </c>
      <c r="G141" s="144" t="s">
        <v>333</v>
      </c>
      <c r="H141" s="145">
        <v>837.13199999999995</v>
      </c>
      <c r="I141" s="146"/>
      <c r="J141" s="147">
        <f>ROUND(I141*H141,2)</f>
        <v>0</v>
      </c>
      <c r="K141" s="143" t="s">
        <v>288</v>
      </c>
      <c r="L141" s="36"/>
      <c r="M141" s="148" t="s">
        <v>3</v>
      </c>
      <c r="N141" s="149" t="s">
        <v>46</v>
      </c>
      <c r="O141" s="56"/>
      <c r="P141" s="150">
        <f>O141*H141</f>
        <v>0</v>
      </c>
      <c r="Q141" s="150">
        <v>8.4000000000000003E-4</v>
      </c>
      <c r="R141" s="150">
        <f>Q141*H141</f>
        <v>0.70319087999999996</v>
      </c>
      <c r="S141" s="150">
        <v>0</v>
      </c>
      <c r="T141" s="15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2" t="s">
        <v>140</v>
      </c>
      <c r="AT141" s="152" t="s">
        <v>136</v>
      </c>
      <c r="AU141" s="152" t="s">
        <v>84</v>
      </c>
      <c r="AY141" s="20" t="s">
        <v>133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20" t="s">
        <v>37</v>
      </c>
      <c r="BK141" s="153">
        <f>ROUND(I141*H141,2)</f>
        <v>0</v>
      </c>
      <c r="BL141" s="20" t="s">
        <v>140</v>
      </c>
      <c r="BM141" s="152" t="s">
        <v>1498</v>
      </c>
    </row>
    <row r="142" spans="1:65" s="2" customFormat="1">
      <c r="A142" s="35"/>
      <c r="B142" s="36"/>
      <c r="C142" s="35"/>
      <c r="D142" s="181" t="s">
        <v>290</v>
      </c>
      <c r="E142" s="35"/>
      <c r="F142" s="182" t="s">
        <v>1499</v>
      </c>
      <c r="G142" s="35"/>
      <c r="H142" s="35"/>
      <c r="I142" s="183"/>
      <c r="J142" s="35"/>
      <c r="K142" s="35"/>
      <c r="L142" s="36"/>
      <c r="M142" s="184"/>
      <c r="N142" s="185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20" t="s">
        <v>290</v>
      </c>
      <c r="AU142" s="20" t="s">
        <v>84</v>
      </c>
    </row>
    <row r="143" spans="1:65" s="14" customFormat="1">
      <c r="B143" s="163"/>
      <c r="D143" s="155" t="s">
        <v>142</v>
      </c>
      <c r="E143" s="164" t="s">
        <v>3</v>
      </c>
      <c r="F143" s="165" t="s">
        <v>1500</v>
      </c>
      <c r="H143" s="164" t="s">
        <v>3</v>
      </c>
      <c r="I143" s="166"/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142</v>
      </c>
      <c r="AU143" s="164" t="s">
        <v>84</v>
      </c>
      <c r="AV143" s="14" t="s">
        <v>37</v>
      </c>
      <c r="AW143" s="14" t="s">
        <v>36</v>
      </c>
      <c r="AX143" s="14" t="s">
        <v>75</v>
      </c>
      <c r="AY143" s="164" t="s">
        <v>133</v>
      </c>
    </row>
    <row r="144" spans="1:65" s="14" customFormat="1">
      <c r="B144" s="163"/>
      <c r="D144" s="155" t="s">
        <v>142</v>
      </c>
      <c r="E144" s="164" t="s">
        <v>3</v>
      </c>
      <c r="F144" s="165" t="s">
        <v>1501</v>
      </c>
      <c r="H144" s="164" t="s">
        <v>3</v>
      </c>
      <c r="I144" s="166"/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142</v>
      </c>
      <c r="AU144" s="164" t="s">
        <v>84</v>
      </c>
      <c r="AV144" s="14" t="s">
        <v>37</v>
      </c>
      <c r="AW144" s="14" t="s">
        <v>36</v>
      </c>
      <c r="AX144" s="14" t="s">
        <v>75</v>
      </c>
      <c r="AY144" s="164" t="s">
        <v>133</v>
      </c>
    </row>
    <row r="145" spans="1:65" s="13" customFormat="1">
      <c r="B145" s="154"/>
      <c r="D145" s="155" t="s">
        <v>142</v>
      </c>
      <c r="E145" s="156" t="s">
        <v>3</v>
      </c>
      <c r="F145" s="157" t="s">
        <v>1502</v>
      </c>
      <c r="H145" s="158">
        <v>316.93299999999999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142</v>
      </c>
      <c r="AU145" s="156" t="s">
        <v>84</v>
      </c>
      <c r="AV145" s="13" t="s">
        <v>84</v>
      </c>
      <c r="AW145" s="13" t="s">
        <v>36</v>
      </c>
      <c r="AX145" s="13" t="s">
        <v>75</v>
      </c>
      <c r="AY145" s="156" t="s">
        <v>133</v>
      </c>
    </row>
    <row r="146" spans="1:65" s="14" customFormat="1">
      <c r="B146" s="163"/>
      <c r="D146" s="155" t="s">
        <v>142</v>
      </c>
      <c r="E146" s="164" t="s">
        <v>3</v>
      </c>
      <c r="F146" s="165" t="s">
        <v>1503</v>
      </c>
      <c r="H146" s="164" t="s">
        <v>3</v>
      </c>
      <c r="I146" s="166"/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142</v>
      </c>
      <c r="AU146" s="164" t="s">
        <v>84</v>
      </c>
      <c r="AV146" s="14" t="s">
        <v>37</v>
      </c>
      <c r="AW146" s="14" t="s">
        <v>36</v>
      </c>
      <c r="AX146" s="14" t="s">
        <v>75</v>
      </c>
      <c r="AY146" s="164" t="s">
        <v>133</v>
      </c>
    </row>
    <row r="147" spans="1:65" s="14" customFormat="1">
      <c r="B147" s="163"/>
      <c r="D147" s="155" t="s">
        <v>142</v>
      </c>
      <c r="E147" s="164" t="s">
        <v>3</v>
      </c>
      <c r="F147" s="165" t="s">
        <v>1504</v>
      </c>
      <c r="H147" s="164" t="s">
        <v>3</v>
      </c>
      <c r="I147" s="166"/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142</v>
      </c>
      <c r="AU147" s="164" t="s">
        <v>84</v>
      </c>
      <c r="AV147" s="14" t="s">
        <v>37</v>
      </c>
      <c r="AW147" s="14" t="s">
        <v>36</v>
      </c>
      <c r="AX147" s="14" t="s">
        <v>75</v>
      </c>
      <c r="AY147" s="164" t="s">
        <v>133</v>
      </c>
    </row>
    <row r="148" spans="1:65" s="13" customFormat="1">
      <c r="B148" s="154"/>
      <c r="D148" s="155" t="s">
        <v>142</v>
      </c>
      <c r="E148" s="156" t="s">
        <v>3</v>
      </c>
      <c r="F148" s="157" t="s">
        <v>1505</v>
      </c>
      <c r="H148" s="158">
        <v>520.19899999999996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142</v>
      </c>
      <c r="AU148" s="156" t="s">
        <v>84</v>
      </c>
      <c r="AV148" s="13" t="s">
        <v>84</v>
      </c>
      <c r="AW148" s="13" t="s">
        <v>36</v>
      </c>
      <c r="AX148" s="13" t="s">
        <v>75</v>
      </c>
      <c r="AY148" s="156" t="s">
        <v>133</v>
      </c>
    </row>
    <row r="149" spans="1:65" s="15" customFormat="1">
      <c r="B149" s="170"/>
      <c r="D149" s="155" t="s">
        <v>142</v>
      </c>
      <c r="E149" s="171" t="s">
        <v>3</v>
      </c>
      <c r="F149" s="172" t="s">
        <v>163</v>
      </c>
      <c r="H149" s="173">
        <v>837.13199999999995</v>
      </c>
      <c r="I149" s="174"/>
      <c r="L149" s="170"/>
      <c r="M149" s="175"/>
      <c r="N149" s="176"/>
      <c r="O149" s="176"/>
      <c r="P149" s="176"/>
      <c r="Q149" s="176"/>
      <c r="R149" s="176"/>
      <c r="S149" s="176"/>
      <c r="T149" s="177"/>
      <c r="AT149" s="171" t="s">
        <v>142</v>
      </c>
      <c r="AU149" s="171" t="s">
        <v>84</v>
      </c>
      <c r="AV149" s="15" t="s">
        <v>140</v>
      </c>
      <c r="AW149" s="15" t="s">
        <v>36</v>
      </c>
      <c r="AX149" s="15" t="s">
        <v>37</v>
      </c>
      <c r="AY149" s="171" t="s">
        <v>133</v>
      </c>
    </row>
    <row r="150" spans="1:65" s="2" customFormat="1" ht="24.2" customHeight="1">
      <c r="A150" s="35"/>
      <c r="B150" s="140"/>
      <c r="C150" s="141" t="s">
        <v>212</v>
      </c>
      <c r="D150" s="141" t="s">
        <v>136</v>
      </c>
      <c r="E150" s="142" t="s">
        <v>1506</v>
      </c>
      <c r="F150" s="143" t="s">
        <v>1507</v>
      </c>
      <c r="G150" s="144" t="s">
        <v>333</v>
      </c>
      <c r="H150" s="145">
        <v>837.13199999999995</v>
      </c>
      <c r="I150" s="146"/>
      <c r="J150" s="147">
        <f>ROUND(I150*H150,2)</f>
        <v>0</v>
      </c>
      <c r="K150" s="143" t="s">
        <v>288</v>
      </c>
      <c r="L150" s="36"/>
      <c r="M150" s="148" t="s">
        <v>3</v>
      </c>
      <c r="N150" s="149" t="s">
        <v>46</v>
      </c>
      <c r="O150" s="56"/>
      <c r="P150" s="150">
        <f>O150*H150</f>
        <v>0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2" t="s">
        <v>140</v>
      </c>
      <c r="AT150" s="152" t="s">
        <v>136</v>
      </c>
      <c r="AU150" s="152" t="s">
        <v>84</v>
      </c>
      <c r="AY150" s="20" t="s">
        <v>133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20" t="s">
        <v>37</v>
      </c>
      <c r="BK150" s="153">
        <f>ROUND(I150*H150,2)</f>
        <v>0</v>
      </c>
      <c r="BL150" s="20" t="s">
        <v>140</v>
      </c>
      <c r="BM150" s="152" t="s">
        <v>1508</v>
      </c>
    </row>
    <row r="151" spans="1:65" s="2" customFormat="1">
      <c r="A151" s="35"/>
      <c r="B151" s="36"/>
      <c r="C151" s="35"/>
      <c r="D151" s="181" t="s">
        <v>290</v>
      </c>
      <c r="E151" s="35"/>
      <c r="F151" s="182" t="s">
        <v>1509</v>
      </c>
      <c r="G151" s="35"/>
      <c r="H151" s="35"/>
      <c r="I151" s="183"/>
      <c r="J151" s="35"/>
      <c r="K151" s="35"/>
      <c r="L151" s="36"/>
      <c r="M151" s="184"/>
      <c r="N151" s="185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20" t="s">
        <v>290</v>
      </c>
      <c r="AU151" s="20" t="s">
        <v>84</v>
      </c>
    </row>
    <row r="152" spans="1:65" s="13" customFormat="1">
      <c r="B152" s="154"/>
      <c r="D152" s="155" t="s">
        <v>142</v>
      </c>
      <c r="E152" s="156" t="s">
        <v>3</v>
      </c>
      <c r="F152" s="157" t="s">
        <v>1510</v>
      </c>
      <c r="H152" s="158">
        <v>837.13199999999995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142</v>
      </c>
      <c r="AU152" s="156" t="s">
        <v>84</v>
      </c>
      <c r="AV152" s="13" t="s">
        <v>84</v>
      </c>
      <c r="AW152" s="13" t="s">
        <v>36</v>
      </c>
      <c r="AX152" s="13" t="s">
        <v>37</v>
      </c>
      <c r="AY152" s="156" t="s">
        <v>133</v>
      </c>
    </row>
    <row r="153" spans="1:65" s="2" customFormat="1" ht="24.2" customHeight="1">
      <c r="A153" s="35"/>
      <c r="B153" s="140"/>
      <c r="C153" s="141" t="s">
        <v>216</v>
      </c>
      <c r="D153" s="141" t="s">
        <v>136</v>
      </c>
      <c r="E153" s="142" t="s">
        <v>1511</v>
      </c>
      <c r="F153" s="143" t="s">
        <v>1512</v>
      </c>
      <c r="G153" s="144" t="s">
        <v>295</v>
      </c>
      <c r="H153" s="145">
        <v>3.06</v>
      </c>
      <c r="I153" s="146"/>
      <c r="J153" s="147">
        <f>ROUND(I153*H153,2)</f>
        <v>0</v>
      </c>
      <c r="K153" s="143" t="s">
        <v>288</v>
      </c>
      <c r="L153" s="36"/>
      <c r="M153" s="148" t="s">
        <v>3</v>
      </c>
      <c r="N153" s="149" t="s">
        <v>46</v>
      </c>
      <c r="O153" s="56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2" t="s">
        <v>140</v>
      </c>
      <c r="AT153" s="152" t="s">
        <v>136</v>
      </c>
      <c r="AU153" s="152" t="s">
        <v>84</v>
      </c>
      <c r="AY153" s="20" t="s">
        <v>133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20" t="s">
        <v>37</v>
      </c>
      <c r="BK153" s="153">
        <f>ROUND(I153*H153,2)</f>
        <v>0</v>
      </c>
      <c r="BL153" s="20" t="s">
        <v>140</v>
      </c>
      <c r="BM153" s="152" t="s">
        <v>1513</v>
      </c>
    </row>
    <row r="154" spans="1:65" s="2" customFormat="1">
      <c r="A154" s="35"/>
      <c r="B154" s="36"/>
      <c r="C154" s="35"/>
      <c r="D154" s="181" t="s">
        <v>290</v>
      </c>
      <c r="E154" s="35"/>
      <c r="F154" s="182" t="s">
        <v>1514</v>
      </c>
      <c r="G154" s="35"/>
      <c r="H154" s="35"/>
      <c r="I154" s="183"/>
      <c r="J154" s="35"/>
      <c r="K154" s="35"/>
      <c r="L154" s="36"/>
      <c r="M154" s="184"/>
      <c r="N154" s="185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290</v>
      </c>
      <c r="AU154" s="20" t="s">
        <v>84</v>
      </c>
    </row>
    <row r="155" spans="1:65" s="14" customFormat="1">
      <c r="B155" s="163"/>
      <c r="D155" s="155" t="s">
        <v>142</v>
      </c>
      <c r="E155" s="164" t="s">
        <v>3</v>
      </c>
      <c r="F155" s="165" t="s">
        <v>1515</v>
      </c>
      <c r="H155" s="164" t="s">
        <v>3</v>
      </c>
      <c r="I155" s="166"/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142</v>
      </c>
      <c r="AU155" s="164" t="s">
        <v>84</v>
      </c>
      <c r="AV155" s="14" t="s">
        <v>37</v>
      </c>
      <c r="AW155" s="14" t="s">
        <v>36</v>
      </c>
      <c r="AX155" s="14" t="s">
        <v>75</v>
      </c>
      <c r="AY155" s="164" t="s">
        <v>133</v>
      </c>
    </row>
    <row r="156" spans="1:65" s="13" customFormat="1">
      <c r="B156" s="154"/>
      <c r="D156" s="155" t="s">
        <v>142</v>
      </c>
      <c r="E156" s="156" t="s">
        <v>3</v>
      </c>
      <c r="F156" s="157" t="s">
        <v>1516</v>
      </c>
      <c r="H156" s="158">
        <v>1.2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142</v>
      </c>
      <c r="AU156" s="156" t="s">
        <v>84</v>
      </c>
      <c r="AV156" s="13" t="s">
        <v>84</v>
      </c>
      <c r="AW156" s="13" t="s">
        <v>36</v>
      </c>
      <c r="AX156" s="13" t="s">
        <v>75</v>
      </c>
      <c r="AY156" s="156" t="s">
        <v>133</v>
      </c>
    </row>
    <row r="157" spans="1:65" s="13" customFormat="1">
      <c r="B157" s="154"/>
      <c r="D157" s="155" t="s">
        <v>142</v>
      </c>
      <c r="E157" s="156" t="s">
        <v>3</v>
      </c>
      <c r="F157" s="157" t="s">
        <v>1517</v>
      </c>
      <c r="H157" s="158">
        <v>2.2000000000000002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142</v>
      </c>
      <c r="AU157" s="156" t="s">
        <v>84</v>
      </c>
      <c r="AV157" s="13" t="s">
        <v>84</v>
      </c>
      <c r="AW157" s="13" t="s">
        <v>36</v>
      </c>
      <c r="AX157" s="13" t="s">
        <v>75</v>
      </c>
      <c r="AY157" s="156" t="s">
        <v>133</v>
      </c>
    </row>
    <row r="158" spans="1:65" s="16" customFormat="1">
      <c r="B158" s="200"/>
      <c r="D158" s="155" t="s">
        <v>142</v>
      </c>
      <c r="E158" s="201" t="s">
        <v>3</v>
      </c>
      <c r="F158" s="202" t="s">
        <v>1518</v>
      </c>
      <c r="H158" s="203">
        <v>3.4000000000000004</v>
      </c>
      <c r="I158" s="204"/>
      <c r="L158" s="200"/>
      <c r="M158" s="205"/>
      <c r="N158" s="206"/>
      <c r="O158" s="206"/>
      <c r="P158" s="206"/>
      <c r="Q158" s="206"/>
      <c r="R158" s="206"/>
      <c r="S158" s="206"/>
      <c r="T158" s="207"/>
      <c r="AT158" s="201" t="s">
        <v>142</v>
      </c>
      <c r="AU158" s="201" t="s">
        <v>84</v>
      </c>
      <c r="AV158" s="16" t="s">
        <v>146</v>
      </c>
      <c r="AW158" s="16" t="s">
        <v>36</v>
      </c>
      <c r="AX158" s="16" t="s">
        <v>75</v>
      </c>
      <c r="AY158" s="201" t="s">
        <v>133</v>
      </c>
    </row>
    <row r="159" spans="1:65" s="13" customFormat="1">
      <c r="B159" s="154"/>
      <c r="D159" s="155" t="s">
        <v>142</v>
      </c>
      <c r="E159" s="156" t="s">
        <v>3</v>
      </c>
      <c r="F159" s="157" t="s">
        <v>1519</v>
      </c>
      <c r="H159" s="158">
        <v>3.06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142</v>
      </c>
      <c r="AU159" s="156" t="s">
        <v>84</v>
      </c>
      <c r="AV159" s="13" t="s">
        <v>84</v>
      </c>
      <c r="AW159" s="13" t="s">
        <v>36</v>
      </c>
      <c r="AX159" s="13" t="s">
        <v>37</v>
      </c>
      <c r="AY159" s="156" t="s">
        <v>133</v>
      </c>
    </row>
    <row r="160" spans="1:65" s="2" customFormat="1" ht="24.2" customHeight="1">
      <c r="A160" s="35"/>
      <c r="B160" s="140"/>
      <c r="C160" s="141" t="s">
        <v>227</v>
      </c>
      <c r="D160" s="141" t="s">
        <v>136</v>
      </c>
      <c r="E160" s="142" t="s">
        <v>1520</v>
      </c>
      <c r="F160" s="143" t="s">
        <v>1521</v>
      </c>
      <c r="G160" s="144" t="s">
        <v>295</v>
      </c>
      <c r="H160" s="145">
        <v>0.34</v>
      </c>
      <c r="I160" s="146"/>
      <c r="J160" s="147">
        <f>ROUND(I160*H160,2)</f>
        <v>0</v>
      </c>
      <c r="K160" s="143" t="s">
        <v>288</v>
      </c>
      <c r="L160" s="36"/>
      <c r="M160" s="148" t="s">
        <v>3</v>
      </c>
      <c r="N160" s="149" t="s">
        <v>46</v>
      </c>
      <c r="O160" s="56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2" t="s">
        <v>140</v>
      </c>
      <c r="AT160" s="152" t="s">
        <v>136</v>
      </c>
      <c r="AU160" s="152" t="s">
        <v>84</v>
      </c>
      <c r="AY160" s="20" t="s">
        <v>133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20" t="s">
        <v>37</v>
      </c>
      <c r="BK160" s="153">
        <f>ROUND(I160*H160,2)</f>
        <v>0</v>
      </c>
      <c r="BL160" s="20" t="s">
        <v>140</v>
      </c>
      <c r="BM160" s="152" t="s">
        <v>1522</v>
      </c>
    </row>
    <row r="161" spans="1:65" s="2" customFormat="1">
      <c r="A161" s="35"/>
      <c r="B161" s="36"/>
      <c r="C161" s="35"/>
      <c r="D161" s="181" t="s">
        <v>290</v>
      </c>
      <c r="E161" s="35"/>
      <c r="F161" s="182" t="s">
        <v>1523</v>
      </c>
      <c r="G161" s="35"/>
      <c r="H161" s="35"/>
      <c r="I161" s="183"/>
      <c r="J161" s="35"/>
      <c r="K161" s="35"/>
      <c r="L161" s="36"/>
      <c r="M161" s="184"/>
      <c r="N161" s="185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290</v>
      </c>
      <c r="AU161" s="20" t="s">
        <v>84</v>
      </c>
    </row>
    <row r="162" spans="1:65" s="13" customFormat="1">
      <c r="B162" s="154"/>
      <c r="D162" s="155" t="s">
        <v>142</v>
      </c>
      <c r="E162" s="156" t="s">
        <v>3</v>
      </c>
      <c r="F162" s="157" t="s">
        <v>1524</v>
      </c>
      <c r="H162" s="158">
        <v>0.34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84</v>
      </c>
      <c r="AV162" s="13" t="s">
        <v>84</v>
      </c>
      <c r="AW162" s="13" t="s">
        <v>36</v>
      </c>
      <c r="AX162" s="13" t="s">
        <v>37</v>
      </c>
      <c r="AY162" s="156" t="s">
        <v>133</v>
      </c>
    </row>
    <row r="163" spans="1:65" s="2" customFormat="1" ht="16.5" customHeight="1">
      <c r="A163" s="35"/>
      <c r="B163" s="140"/>
      <c r="C163" s="141" t="s">
        <v>231</v>
      </c>
      <c r="D163" s="141" t="s">
        <v>136</v>
      </c>
      <c r="E163" s="142" t="s">
        <v>1525</v>
      </c>
      <c r="F163" s="143" t="s">
        <v>1526</v>
      </c>
      <c r="G163" s="144" t="s">
        <v>333</v>
      </c>
      <c r="H163" s="145">
        <v>25.6</v>
      </c>
      <c r="I163" s="146"/>
      <c r="J163" s="147">
        <f>ROUND(I163*H163,2)</f>
        <v>0</v>
      </c>
      <c r="K163" s="143" t="s">
        <v>288</v>
      </c>
      <c r="L163" s="36"/>
      <c r="M163" s="148" t="s">
        <v>3</v>
      </c>
      <c r="N163" s="149" t="s">
        <v>46</v>
      </c>
      <c r="O163" s="56"/>
      <c r="P163" s="150">
        <f>O163*H163</f>
        <v>0</v>
      </c>
      <c r="Q163" s="150">
        <v>6.9999999999999999E-4</v>
      </c>
      <c r="R163" s="150">
        <f>Q163*H163</f>
        <v>1.7920000000000002E-2</v>
      </c>
      <c r="S163" s="150">
        <v>0</v>
      </c>
      <c r="T163" s="15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2" t="s">
        <v>140</v>
      </c>
      <c r="AT163" s="152" t="s">
        <v>136</v>
      </c>
      <c r="AU163" s="152" t="s">
        <v>84</v>
      </c>
      <c r="AY163" s="20" t="s">
        <v>133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20" t="s">
        <v>37</v>
      </c>
      <c r="BK163" s="153">
        <f>ROUND(I163*H163,2)</f>
        <v>0</v>
      </c>
      <c r="BL163" s="20" t="s">
        <v>140</v>
      </c>
      <c r="BM163" s="152" t="s">
        <v>1527</v>
      </c>
    </row>
    <row r="164" spans="1:65" s="2" customFormat="1">
      <c r="A164" s="35"/>
      <c r="B164" s="36"/>
      <c r="C164" s="35"/>
      <c r="D164" s="181" t="s">
        <v>290</v>
      </c>
      <c r="E164" s="35"/>
      <c r="F164" s="182" t="s">
        <v>1528</v>
      </c>
      <c r="G164" s="35"/>
      <c r="H164" s="35"/>
      <c r="I164" s="183"/>
      <c r="J164" s="35"/>
      <c r="K164" s="35"/>
      <c r="L164" s="36"/>
      <c r="M164" s="184"/>
      <c r="N164" s="185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290</v>
      </c>
      <c r="AU164" s="20" t="s">
        <v>84</v>
      </c>
    </row>
    <row r="165" spans="1:65" s="13" customFormat="1">
      <c r="B165" s="154"/>
      <c r="D165" s="155" t="s">
        <v>142</v>
      </c>
      <c r="E165" s="156" t="s">
        <v>3</v>
      </c>
      <c r="F165" s="157" t="s">
        <v>1529</v>
      </c>
      <c r="H165" s="158">
        <v>25.6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142</v>
      </c>
      <c r="AU165" s="156" t="s">
        <v>84</v>
      </c>
      <c r="AV165" s="13" t="s">
        <v>84</v>
      </c>
      <c r="AW165" s="13" t="s">
        <v>36</v>
      </c>
      <c r="AX165" s="13" t="s">
        <v>75</v>
      </c>
      <c r="AY165" s="156" t="s">
        <v>133</v>
      </c>
    </row>
    <row r="166" spans="1:65" s="2" customFormat="1" ht="24.2" customHeight="1">
      <c r="A166" s="35"/>
      <c r="B166" s="140"/>
      <c r="C166" s="141" t="s">
        <v>8</v>
      </c>
      <c r="D166" s="141" t="s">
        <v>136</v>
      </c>
      <c r="E166" s="142" t="s">
        <v>1530</v>
      </c>
      <c r="F166" s="143" t="s">
        <v>1531</v>
      </c>
      <c r="G166" s="144" t="s">
        <v>333</v>
      </c>
      <c r="H166" s="145">
        <v>25.6</v>
      </c>
      <c r="I166" s="146"/>
      <c r="J166" s="147">
        <f>ROUND(I166*H166,2)</f>
        <v>0</v>
      </c>
      <c r="K166" s="143" t="s">
        <v>288</v>
      </c>
      <c r="L166" s="36"/>
      <c r="M166" s="148" t="s">
        <v>3</v>
      </c>
      <c r="N166" s="149" t="s">
        <v>46</v>
      </c>
      <c r="O166" s="56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2" t="s">
        <v>140</v>
      </c>
      <c r="AT166" s="152" t="s">
        <v>136</v>
      </c>
      <c r="AU166" s="152" t="s">
        <v>84</v>
      </c>
      <c r="AY166" s="20" t="s">
        <v>133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20" t="s">
        <v>37</v>
      </c>
      <c r="BK166" s="153">
        <f>ROUND(I166*H166,2)</f>
        <v>0</v>
      </c>
      <c r="BL166" s="20" t="s">
        <v>140</v>
      </c>
      <c r="BM166" s="152" t="s">
        <v>1532</v>
      </c>
    </row>
    <row r="167" spans="1:65" s="2" customFormat="1">
      <c r="A167" s="35"/>
      <c r="B167" s="36"/>
      <c r="C167" s="35"/>
      <c r="D167" s="181" t="s">
        <v>290</v>
      </c>
      <c r="E167" s="35"/>
      <c r="F167" s="182" t="s">
        <v>1533</v>
      </c>
      <c r="G167" s="35"/>
      <c r="H167" s="35"/>
      <c r="I167" s="183"/>
      <c r="J167" s="35"/>
      <c r="K167" s="35"/>
      <c r="L167" s="36"/>
      <c r="M167" s="184"/>
      <c r="N167" s="185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290</v>
      </c>
      <c r="AU167" s="20" t="s">
        <v>84</v>
      </c>
    </row>
    <row r="168" spans="1:65" s="2" customFormat="1" ht="21.75" customHeight="1">
      <c r="A168" s="35"/>
      <c r="B168" s="140"/>
      <c r="C168" s="141" t="s">
        <v>242</v>
      </c>
      <c r="D168" s="141" t="s">
        <v>136</v>
      </c>
      <c r="E168" s="142" t="s">
        <v>1534</v>
      </c>
      <c r="F168" s="143" t="s">
        <v>1535</v>
      </c>
      <c r="G168" s="144" t="s">
        <v>295</v>
      </c>
      <c r="H168" s="145">
        <v>6.4</v>
      </c>
      <c r="I168" s="146"/>
      <c r="J168" s="147">
        <f>ROUND(I168*H168,2)</f>
        <v>0</v>
      </c>
      <c r="K168" s="143" t="s">
        <v>288</v>
      </c>
      <c r="L168" s="36"/>
      <c r="M168" s="148" t="s">
        <v>3</v>
      </c>
      <c r="N168" s="149" t="s">
        <v>46</v>
      </c>
      <c r="O168" s="56"/>
      <c r="P168" s="150">
        <f>O168*H168</f>
        <v>0</v>
      </c>
      <c r="Q168" s="150">
        <v>4.6000000000000001E-4</v>
      </c>
      <c r="R168" s="150">
        <f>Q168*H168</f>
        <v>2.9440000000000004E-3</v>
      </c>
      <c r="S168" s="150">
        <v>0</v>
      </c>
      <c r="T168" s="15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2" t="s">
        <v>140</v>
      </c>
      <c r="AT168" s="152" t="s">
        <v>136</v>
      </c>
      <c r="AU168" s="152" t="s">
        <v>84</v>
      </c>
      <c r="AY168" s="20" t="s">
        <v>133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20" t="s">
        <v>37</v>
      </c>
      <c r="BK168" s="153">
        <f>ROUND(I168*H168,2)</f>
        <v>0</v>
      </c>
      <c r="BL168" s="20" t="s">
        <v>140</v>
      </c>
      <c r="BM168" s="152" t="s">
        <v>1536</v>
      </c>
    </row>
    <row r="169" spans="1:65" s="2" customFormat="1">
      <c r="A169" s="35"/>
      <c r="B169" s="36"/>
      <c r="C169" s="35"/>
      <c r="D169" s="181" t="s">
        <v>290</v>
      </c>
      <c r="E169" s="35"/>
      <c r="F169" s="182" t="s">
        <v>1537</v>
      </c>
      <c r="G169" s="35"/>
      <c r="H169" s="35"/>
      <c r="I169" s="183"/>
      <c r="J169" s="35"/>
      <c r="K169" s="35"/>
      <c r="L169" s="36"/>
      <c r="M169" s="184"/>
      <c r="N169" s="185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290</v>
      </c>
      <c r="AU169" s="20" t="s">
        <v>84</v>
      </c>
    </row>
    <row r="170" spans="1:65" s="13" customFormat="1">
      <c r="B170" s="154"/>
      <c r="D170" s="155" t="s">
        <v>142</v>
      </c>
      <c r="E170" s="156" t="s">
        <v>3</v>
      </c>
      <c r="F170" s="157" t="s">
        <v>1538</v>
      </c>
      <c r="H170" s="158">
        <v>6.4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142</v>
      </c>
      <c r="AU170" s="156" t="s">
        <v>84</v>
      </c>
      <c r="AV170" s="13" t="s">
        <v>84</v>
      </c>
      <c r="AW170" s="13" t="s">
        <v>36</v>
      </c>
      <c r="AX170" s="13" t="s">
        <v>75</v>
      </c>
      <c r="AY170" s="156" t="s">
        <v>133</v>
      </c>
    </row>
    <row r="171" spans="1:65" s="2" customFormat="1" ht="24.2" customHeight="1">
      <c r="A171" s="35"/>
      <c r="B171" s="140"/>
      <c r="C171" s="141" t="s">
        <v>246</v>
      </c>
      <c r="D171" s="141" t="s">
        <v>136</v>
      </c>
      <c r="E171" s="142" t="s">
        <v>1539</v>
      </c>
      <c r="F171" s="143" t="s">
        <v>1540</v>
      </c>
      <c r="G171" s="144" t="s">
        <v>295</v>
      </c>
      <c r="H171" s="145">
        <v>6.4</v>
      </c>
      <c r="I171" s="146"/>
      <c r="J171" s="147">
        <f>ROUND(I171*H171,2)</f>
        <v>0</v>
      </c>
      <c r="K171" s="143" t="s">
        <v>288</v>
      </c>
      <c r="L171" s="36"/>
      <c r="M171" s="148" t="s">
        <v>3</v>
      </c>
      <c r="N171" s="149" t="s">
        <v>46</v>
      </c>
      <c r="O171" s="56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2" t="s">
        <v>140</v>
      </c>
      <c r="AT171" s="152" t="s">
        <v>136</v>
      </c>
      <c r="AU171" s="152" t="s">
        <v>84</v>
      </c>
      <c r="AY171" s="20" t="s">
        <v>133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20" t="s">
        <v>37</v>
      </c>
      <c r="BK171" s="153">
        <f>ROUND(I171*H171,2)</f>
        <v>0</v>
      </c>
      <c r="BL171" s="20" t="s">
        <v>140</v>
      </c>
      <c r="BM171" s="152" t="s">
        <v>1541</v>
      </c>
    </row>
    <row r="172" spans="1:65" s="2" customFormat="1">
      <c r="A172" s="35"/>
      <c r="B172" s="36"/>
      <c r="C172" s="35"/>
      <c r="D172" s="181" t="s">
        <v>290</v>
      </c>
      <c r="E172" s="35"/>
      <c r="F172" s="182" t="s">
        <v>1542</v>
      </c>
      <c r="G172" s="35"/>
      <c r="H172" s="35"/>
      <c r="I172" s="183"/>
      <c r="J172" s="35"/>
      <c r="K172" s="35"/>
      <c r="L172" s="36"/>
      <c r="M172" s="184"/>
      <c r="N172" s="185"/>
      <c r="O172" s="56"/>
      <c r="P172" s="56"/>
      <c r="Q172" s="56"/>
      <c r="R172" s="56"/>
      <c r="S172" s="56"/>
      <c r="T172" s="57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20" t="s">
        <v>290</v>
      </c>
      <c r="AU172" s="20" t="s">
        <v>84</v>
      </c>
    </row>
    <row r="173" spans="1:65" s="2" customFormat="1" ht="37.9" customHeight="1">
      <c r="A173" s="35"/>
      <c r="B173" s="140"/>
      <c r="C173" s="141" t="s">
        <v>250</v>
      </c>
      <c r="D173" s="141" t="s">
        <v>136</v>
      </c>
      <c r="E173" s="142" t="s">
        <v>479</v>
      </c>
      <c r="F173" s="143" t="s">
        <v>480</v>
      </c>
      <c r="G173" s="144" t="s">
        <v>295</v>
      </c>
      <c r="H173" s="145">
        <v>240.78399999999999</v>
      </c>
      <c r="I173" s="146"/>
      <c r="J173" s="147">
        <f>ROUND(I173*H173,2)</f>
        <v>0</v>
      </c>
      <c r="K173" s="143" t="s">
        <v>288</v>
      </c>
      <c r="L173" s="36"/>
      <c r="M173" s="148" t="s">
        <v>3</v>
      </c>
      <c r="N173" s="149" t="s">
        <v>46</v>
      </c>
      <c r="O173" s="56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2" t="s">
        <v>140</v>
      </c>
      <c r="AT173" s="152" t="s">
        <v>136</v>
      </c>
      <c r="AU173" s="152" t="s">
        <v>84</v>
      </c>
      <c r="AY173" s="20" t="s">
        <v>133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20" t="s">
        <v>37</v>
      </c>
      <c r="BK173" s="153">
        <f>ROUND(I173*H173,2)</f>
        <v>0</v>
      </c>
      <c r="BL173" s="20" t="s">
        <v>140</v>
      </c>
      <c r="BM173" s="152" t="s">
        <v>1543</v>
      </c>
    </row>
    <row r="174" spans="1:65" s="2" customFormat="1">
      <c r="A174" s="35"/>
      <c r="B174" s="36"/>
      <c r="C174" s="35"/>
      <c r="D174" s="181" t="s">
        <v>290</v>
      </c>
      <c r="E174" s="35"/>
      <c r="F174" s="182" t="s">
        <v>482</v>
      </c>
      <c r="G174" s="35"/>
      <c r="H174" s="35"/>
      <c r="I174" s="183"/>
      <c r="J174" s="35"/>
      <c r="K174" s="35"/>
      <c r="L174" s="36"/>
      <c r="M174" s="184"/>
      <c r="N174" s="185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290</v>
      </c>
      <c r="AU174" s="20" t="s">
        <v>84</v>
      </c>
    </row>
    <row r="175" spans="1:65" s="13" customFormat="1">
      <c r="B175" s="154"/>
      <c r="D175" s="155" t="s">
        <v>142</v>
      </c>
      <c r="E175" s="156" t="s">
        <v>3</v>
      </c>
      <c r="F175" s="157" t="s">
        <v>1544</v>
      </c>
      <c r="H175" s="158">
        <v>237.72399999999999</v>
      </c>
      <c r="I175" s="159"/>
      <c r="L175" s="154"/>
      <c r="M175" s="160"/>
      <c r="N175" s="161"/>
      <c r="O175" s="161"/>
      <c r="P175" s="161"/>
      <c r="Q175" s="161"/>
      <c r="R175" s="161"/>
      <c r="S175" s="161"/>
      <c r="T175" s="162"/>
      <c r="AT175" s="156" t="s">
        <v>142</v>
      </c>
      <c r="AU175" s="156" t="s">
        <v>84</v>
      </c>
      <c r="AV175" s="13" t="s">
        <v>84</v>
      </c>
      <c r="AW175" s="13" t="s">
        <v>36</v>
      </c>
      <c r="AX175" s="13" t="s">
        <v>75</v>
      </c>
      <c r="AY175" s="156" t="s">
        <v>133</v>
      </c>
    </row>
    <row r="176" spans="1:65" s="13" customFormat="1">
      <c r="B176" s="154"/>
      <c r="D176" s="155" t="s">
        <v>142</v>
      </c>
      <c r="E176" s="156" t="s">
        <v>3</v>
      </c>
      <c r="F176" s="157" t="s">
        <v>1545</v>
      </c>
      <c r="H176" s="158">
        <v>3.06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142</v>
      </c>
      <c r="AU176" s="156" t="s">
        <v>84</v>
      </c>
      <c r="AV176" s="13" t="s">
        <v>84</v>
      </c>
      <c r="AW176" s="13" t="s">
        <v>36</v>
      </c>
      <c r="AX176" s="13" t="s">
        <v>75</v>
      </c>
      <c r="AY176" s="156" t="s">
        <v>133</v>
      </c>
    </row>
    <row r="177" spans="1:65" s="15" customFormat="1">
      <c r="B177" s="170"/>
      <c r="D177" s="155" t="s">
        <v>142</v>
      </c>
      <c r="E177" s="171" t="s">
        <v>3</v>
      </c>
      <c r="F177" s="172" t="s">
        <v>163</v>
      </c>
      <c r="H177" s="173">
        <v>240.78399999999999</v>
      </c>
      <c r="I177" s="174"/>
      <c r="L177" s="170"/>
      <c r="M177" s="175"/>
      <c r="N177" s="176"/>
      <c r="O177" s="176"/>
      <c r="P177" s="176"/>
      <c r="Q177" s="176"/>
      <c r="R177" s="176"/>
      <c r="S177" s="176"/>
      <c r="T177" s="177"/>
      <c r="AT177" s="171" t="s">
        <v>142</v>
      </c>
      <c r="AU177" s="171" t="s">
        <v>84</v>
      </c>
      <c r="AV177" s="15" t="s">
        <v>140</v>
      </c>
      <c r="AW177" s="15" t="s">
        <v>36</v>
      </c>
      <c r="AX177" s="15" t="s">
        <v>37</v>
      </c>
      <c r="AY177" s="171" t="s">
        <v>133</v>
      </c>
    </row>
    <row r="178" spans="1:65" s="2" customFormat="1" ht="37.9" customHeight="1">
      <c r="A178" s="35"/>
      <c r="B178" s="140"/>
      <c r="C178" s="141" t="s">
        <v>254</v>
      </c>
      <c r="D178" s="141" t="s">
        <v>136</v>
      </c>
      <c r="E178" s="142" t="s">
        <v>483</v>
      </c>
      <c r="F178" s="143" t="s">
        <v>484</v>
      </c>
      <c r="G178" s="144" t="s">
        <v>295</v>
      </c>
      <c r="H178" s="145">
        <v>26.733000000000001</v>
      </c>
      <c r="I178" s="146"/>
      <c r="J178" s="147">
        <f>ROUND(I178*H178,2)</f>
        <v>0</v>
      </c>
      <c r="K178" s="143" t="s">
        <v>288</v>
      </c>
      <c r="L178" s="36"/>
      <c r="M178" s="148" t="s">
        <v>3</v>
      </c>
      <c r="N178" s="149" t="s">
        <v>46</v>
      </c>
      <c r="O178" s="56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2" t="s">
        <v>140</v>
      </c>
      <c r="AT178" s="152" t="s">
        <v>136</v>
      </c>
      <c r="AU178" s="152" t="s">
        <v>84</v>
      </c>
      <c r="AY178" s="20" t="s">
        <v>133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20" t="s">
        <v>37</v>
      </c>
      <c r="BK178" s="153">
        <f>ROUND(I178*H178,2)</f>
        <v>0</v>
      </c>
      <c r="BL178" s="20" t="s">
        <v>140</v>
      </c>
      <c r="BM178" s="152" t="s">
        <v>1546</v>
      </c>
    </row>
    <row r="179" spans="1:65" s="2" customFormat="1">
      <c r="A179" s="35"/>
      <c r="B179" s="36"/>
      <c r="C179" s="35"/>
      <c r="D179" s="181" t="s">
        <v>290</v>
      </c>
      <c r="E179" s="35"/>
      <c r="F179" s="182" t="s">
        <v>486</v>
      </c>
      <c r="G179" s="35"/>
      <c r="H179" s="35"/>
      <c r="I179" s="183"/>
      <c r="J179" s="35"/>
      <c r="K179" s="35"/>
      <c r="L179" s="36"/>
      <c r="M179" s="184"/>
      <c r="N179" s="185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290</v>
      </c>
      <c r="AU179" s="20" t="s">
        <v>84</v>
      </c>
    </row>
    <row r="180" spans="1:65" s="13" customFormat="1">
      <c r="B180" s="154"/>
      <c r="D180" s="155" t="s">
        <v>142</v>
      </c>
      <c r="E180" s="156" t="s">
        <v>3</v>
      </c>
      <c r="F180" s="157" t="s">
        <v>1547</v>
      </c>
      <c r="H180" s="158">
        <v>26.303000000000001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142</v>
      </c>
      <c r="AU180" s="156" t="s">
        <v>84</v>
      </c>
      <c r="AV180" s="13" t="s">
        <v>84</v>
      </c>
      <c r="AW180" s="13" t="s">
        <v>36</v>
      </c>
      <c r="AX180" s="13" t="s">
        <v>75</v>
      </c>
      <c r="AY180" s="156" t="s">
        <v>133</v>
      </c>
    </row>
    <row r="181" spans="1:65" s="13" customFormat="1">
      <c r="B181" s="154"/>
      <c r="D181" s="155" t="s">
        <v>142</v>
      </c>
      <c r="E181" s="156" t="s">
        <v>3</v>
      </c>
      <c r="F181" s="157" t="s">
        <v>1548</v>
      </c>
      <c r="H181" s="158">
        <v>0.43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142</v>
      </c>
      <c r="AU181" s="156" t="s">
        <v>84</v>
      </c>
      <c r="AV181" s="13" t="s">
        <v>84</v>
      </c>
      <c r="AW181" s="13" t="s">
        <v>36</v>
      </c>
      <c r="AX181" s="13" t="s">
        <v>75</v>
      </c>
      <c r="AY181" s="156" t="s">
        <v>133</v>
      </c>
    </row>
    <row r="182" spans="1:65" s="2" customFormat="1" ht="24.2" customHeight="1">
      <c r="A182" s="35"/>
      <c r="B182" s="140"/>
      <c r="C182" s="141" t="s">
        <v>258</v>
      </c>
      <c r="D182" s="141" t="s">
        <v>136</v>
      </c>
      <c r="E182" s="142" t="s">
        <v>488</v>
      </c>
      <c r="F182" s="143" t="s">
        <v>489</v>
      </c>
      <c r="G182" s="144" t="s">
        <v>295</v>
      </c>
      <c r="H182" s="145">
        <v>266.517</v>
      </c>
      <c r="I182" s="146"/>
      <c r="J182" s="147">
        <f>ROUND(I182*H182,2)</f>
        <v>0</v>
      </c>
      <c r="K182" s="143" t="s">
        <v>288</v>
      </c>
      <c r="L182" s="36"/>
      <c r="M182" s="148" t="s">
        <v>3</v>
      </c>
      <c r="N182" s="149" t="s">
        <v>46</v>
      </c>
      <c r="O182" s="56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2" t="s">
        <v>140</v>
      </c>
      <c r="AT182" s="152" t="s">
        <v>136</v>
      </c>
      <c r="AU182" s="152" t="s">
        <v>84</v>
      </c>
      <c r="AY182" s="20" t="s">
        <v>133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20" t="s">
        <v>37</v>
      </c>
      <c r="BK182" s="153">
        <f>ROUND(I182*H182,2)</f>
        <v>0</v>
      </c>
      <c r="BL182" s="20" t="s">
        <v>140</v>
      </c>
      <c r="BM182" s="152" t="s">
        <v>1549</v>
      </c>
    </row>
    <row r="183" spans="1:65" s="2" customFormat="1">
      <c r="A183" s="35"/>
      <c r="B183" s="36"/>
      <c r="C183" s="35"/>
      <c r="D183" s="181" t="s">
        <v>290</v>
      </c>
      <c r="E183" s="35"/>
      <c r="F183" s="182" t="s">
        <v>491</v>
      </c>
      <c r="G183" s="35"/>
      <c r="H183" s="35"/>
      <c r="I183" s="183"/>
      <c r="J183" s="35"/>
      <c r="K183" s="35"/>
      <c r="L183" s="36"/>
      <c r="M183" s="184"/>
      <c r="N183" s="185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290</v>
      </c>
      <c r="AU183" s="20" t="s">
        <v>84</v>
      </c>
    </row>
    <row r="184" spans="1:65" s="13" customFormat="1">
      <c r="B184" s="154"/>
      <c r="D184" s="155" t="s">
        <v>142</v>
      </c>
      <c r="E184" s="156" t="s">
        <v>3</v>
      </c>
      <c r="F184" s="157" t="s">
        <v>1550</v>
      </c>
      <c r="H184" s="158">
        <v>263.02699999999999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142</v>
      </c>
      <c r="AU184" s="156" t="s">
        <v>84</v>
      </c>
      <c r="AV184" s="13" t="s">
        <v>84</v>
      </c>
      <c r="AW184" s="13" t="s">
        <v>36</v>
      </c>
      <c r="AX184" s="13" t="s">
        <v>75</v>
      </c>
      <c r="AY184" s="156" t="s">
        <v>133</v>
      </c>
    </row>
    <row r="185" spans="1:65" s="13" customFormat="1">
      <c r="B185" s="154"/>
      <c r="D185" s="155" t="s">
        <v>142</v>
      </c>
      <c r="E185" s="156" t="s">
        <v>3</v>
      </c>
      <c r="F185" s="157" t="s">
        <v>1551</v>
      </c>
      <c r="H185" s="158">
        <v>3.49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142</v>
      </c>
      <c r="AU185" s="156" t="s">
        <v>84</v>
      </c>
      <c r="AV185" s="13" t="s">
        <v>84</v>
      </c>
      <c r="AW185" s="13" t="s">
        <v>36</v>
      </c>
      <c r="AX185" s="13" t="s">
        <v>75</v>
      </c>
      <c r="AY185" s="156" t="s">
        <v>133</v>
      </c>
    </row>
    <row r="186" spans="1:65" s="15" customFormat="1">
      <c r="B186" s="170"/>
      <c r="D186" s="155" t="s">
        <v>142</v>
      </c>
      <c r="E186" s="171" t="s">
        <v>3</v>
      </c>
      <c r="F186" s="172" t="s">
        <v>163</v>
      </c>
      <c r="H186" s="173">
        <v>266.517</v>
      </c>
      <c r="I186" s="174"/>
      <c r="L186" s="170"/>
      <c r="M186" s="175"/>
      <c r="N186" s="176"/>
      <c r="O186" s="176"/>
      <c r="P186" s="176"/>
      <c r="Q186" s="176"/>
      <c r="R186" s="176"/>
      <c r="S186" s="176"/>
      <c r="T186" s="177"/>
      <c r="AT186" s="171" t="s">
        <v>142</v>
      </c>
      <c r="AU186" s="171" t="s">
        <v>84</v>
      </c>
      <c r="AV186" s="15" t="s">
        <v>140</v>
      </c>
      <c r="AW186" s="15" t="s">
        <v>36</v>
      </c>
      <c r="AX186" s="15" t="s">
        <v>37</v>
      </c>
      <c r="AY186" s="171" t="s">
        <v>133</v>
      </c>
    </row>
    <row r="187" spans="1:65" s="2" customFormat="1" ht="16.5" customHeight="1">
      <c r="A187" s="35"/>
      <c r="B187" s="140"/>
      <c r="C187" s="141" t="s">
        <v>262</v>
      </c>
      <c r="D187" s="141" t="s">
        <v>136</v>
      </c>
      <c r="E187" s="142" t="s">
        <v>493</v>
      </c>
      <c r="F187" s="143" t="s">
        <v>494</v>
      </c>
      <c r="G187" s="144" t="s">
        <v>295</v>
      </c>
      <c r="H187" s="145">
        <v>186.56200000000001</v>
      </c>
      <c r="I187" s="146"/>
      <c r="J187" s="147">
        <f>ROUND(I187*H187,2)</f>
        <v>0</v>
      </c>
      <c r="K187" s="143" t="s">
        <v>3</v>
      </c>
      <c r="L187" s="36"/>
      <c r="M187" s="148" t="s">
        <v>3</v>
      </c>
      <c r="N187" s="149" t="s">
        <v>46</v>
      </c>
      <c r="O187" s="56"/>
      <c r="P187" s="150">
        <f>O187*H187</f>
        <v>0</v>
      </c>
      <c r="Q187" s="150">
        <v>0</v>
      </c>
      <c r="R187" s="150">
        <f>Q187*H187</f>
        <v>0</v>
      </c>
      <c r="S187" s="150">
        <v>0</v>
      </c>
      <c r="T187" s="15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2" t="s">
        <v>140</v>
      </c>
      <c r="AT187" s="152" t="s">
        <v>136</v>
      </c>
      <c r="AU187" s="152" t="s">
        <v>84</v>
      </c>
      <c r="AY187" s="20" t="s">
        <v>133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20" t="s">
        <v>37</v>
      </c>
      <c r="BK187" s="153">
        <f>ROUND(I187*H187,2)</f>
        <v>0</v>
      </c>
      <c r="BL187" s="20" t="s">
        <v>140</v>
      </c>
      <c r="BM187" s="152" t="s">
        <v>1552</v>
      </c>
    </row>
    <row r="188" spans="1:65" s="13" customFormat="1">
      <c r="B188" s="154"/>
      <c r="D188" s="155" t="s">
        <v>142</v>
      </c>
      <c r="E188" s="156" t="s">
        <v>3</v>
      </c>
      <c r="F188" s="157" t="s">
        <v>1553</v>
      </c>
      <c r="H188" s="158">
        <v>186.56200000000001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142</v>
      </c>
      <c r="AU188" s="156" t="s">
        <v>84</v>
      </c>
      <c r="AV188" s="13" t="s">
        <v>84</v>
      </c>
      <c r="AW188" s="13" t="s">
        <v>36</v>
      </c>
      <c r="AX188" s="13" t="s">
        <v>37</v>
      </c>
      <c r="AY188" s="156" t="s">
        <v>133</v>
      </c>
    </row>
    <row r="189" spans="1:65" s="2" customFormat="1" ht="16.5" customHeight="1">
      <c r="A189" s="35"/>
      <c r="B189" s="140"/>
      <c r="C189" s="141" t="s">
        <v>270</v>
      </c>
      <c r="D189" s="141" t="s">
        <v>136</v>
      </c>
      <c r="E189" s="142" t="s">
        <v>497</v>
      </c>
      <c r="F189" s="143" t="s">
        <v>498</v>
      </c>
      <c r="G189" s="144" t="s">
        <v>295</v>
      </c>
      <c r="H189" s="145">
        <v>79.954999999999998</v>
      </c>
      <c r="I189" s="146"/>
      <c r="J189" s="147">
        <f>ROUND(I189*H189,2)</f>
        <v>0</v>
      </c>
      <c r="K189" s="143" t="s">
        <v>3</v>
      </c>
      <c r="L189" s="36"/>
      <c r="M189" s="148" t="s">
        <v>3</v>
      </c>
      <c r="N189" s="149" t="s">
        <v>46</v>
      </c>
      <c r="O189" s="56"/>
      <c r="P189" s="150">
        <f>O189*H189</f>
        <v>0</v>
      </c>
      <c r="Q189" s="150">
        <v>0</v>
      </c>
      <c r="R189" s="150">
        <f>Q189*H189</f>
        <v>0</v>
      </c>
      <c r="S189" s="150">
        <v>0</v>
      </c>
      <c r="T189" s="15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2" t="s">
        <v>140</v>
      </c>
      <c r="AT189" s="152" t="s">
        <v>136</v>
      </c>
      <c r="AU189" s="152" t="s">
        <v>84</v>
      </c>
      <c r="AY189" s="20" t="s">
        <v>133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20" t="s">
        <v>37</v>
      </c>
      <c r="BK189" s="153">
        <f>ROUND(I189*H189,2)</f>
        <v>0</v>
      </c>
      <c r="BL189" s="20" t="s">
        <v>140</v>
      </c>
      <c r="BM189" s="152" t="s">
        <v>1554</v>
      </c>
    </row>
    <row r="190" spans="1:65" s="13" customFormat="1">
      <c r="B190" s="154"/>
      <c r="D190" s="155" t="s">
        <v>142</v>
      </c>
      <c r="E190" s="156" t="s">
        <v>3</v>
      </c>
      <c r="F190" s="157" t="s">
        <v>1555</v>
      </c>
      <c r="H190" s="158">
        <v>79.954999999999998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142</v>
      </c>
      <c r="AU190" s="156" t="s">
        <v>84</v>
      </c>
      <c r="AV190" s="13" t="s">
        <v>84</v>
      </c>
      <c r="AW190" s="13" t="s">
        <v>36</v>
      </c>
      <c r="AX190" s="13" t="s">
        <v>37</v>
      </c>
      <c r="AY190" s="156" t="s">
        <v>133</v>
      </c>
    </row>
    <row r="191" spans="1:65" s="2" customFormat="1" ht="24.2" customHeight="1">
      <c r="A191" s="35"/>
      <c r="B191" s="140"/>
      <c r="C191" s="141" t="s">
        <v>274</v>
      </c>
      <c r="D191" s="141" t="s">
        <v>136</v>
      </c>
      <c r="E191" s="142" t="s">
        <v>501</v>
      </c>
      <c r="F191" s="143" t="s">
        <v>502</v>
      </c>
      <c r="G191" s="144" t="s">
        <v>295</v>
      </c>
      <c r="H191" s="145">
        <v>271.76499999999999</v>
      </c>
      <c r="I191" s="146"/>
      <c r="J191" s="147">
        <f>ROUND(I191*H191,2)</f>
        <v>0</v>
      </c>
      <c r="K191" s="143" t="s">
        <v>288</v>
      </c>
      <c r="L191" s="36"/>
      <c r="M191" s="148" t="s">
        <v>3</v>
      </c>
      <c r="N191" s="149" t="s">
        <v>46</v>
      </c>
      <c r="O191" s="56"/>
      <c r="P191" s="150">
        <f>O191*H191</f>
        <v>0</v>
      </c>
      <c r="Q191" s="150">
        <v>0</v>
      </c>
      <c r="R191" s="150">
        <f>Q191*H191</f>
        <v>0</v>
      </c>
      <c r="S191" s="150">
        <v>0</v>
      </c>
      <c r="T191" s="15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2" t="s">
        <v>140</v>
      </c>
      <c r="AT191" s="152" t="s">
        <v>136</v>
      </c>
      <c r="AU191" s="152" t="s">
        <v>84</v>
      </c>
      <c r="AY191" s="20" t="s">
        <v>133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20" t="s">
        <v>37</v>
      </c>
      <c r="BK191" s="153">
        <f>ROUND(I191*H191,2)</f>
        <v>0</v>
      </c>
      <c r="BL191" s="20" t="s">
        <v>140</v>
      </c>
      <c r="BM191" s="152" t="s">
        <v>1556</v>
      </c>
    </row>
    <row r="192" spans="1:65" s="2" customFormat="1">
      <c r="A192" s="35"/>
      <c r="B192" s="36"/>
      <c r="C192" s="35"/>
      <c r="D192" s="181" t="s">
        <v>290</v>
      </c>
      <c r="E192" s="35"/>
      <c r="F192" s="182" t="s">
        <v>504</v>
      </c>
      <c r="G192" s="35"/>
      <c r="H192" s="35"/>
      <c r="I192" s="183"/>
      <c r="J192" s="35"/>
      <c r="K192" s="35"/>
      <c r="L192" s="36"/>
      <c r="M192" s="184"/>
      <c r="N192" s="185"/>
      <c r="O192" s="56"/>
      <c r="P192" s="56"/>
      <c r="Q192" s="56"/>
      <c r="R192" s="56"/>
      <c r="S192" s="56"/>
      <c r="T192" s="57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20" t="s">
        <v>290</v>
      </c>
      <c r="AU192" s="20" t="s">
        <v>84</v>
      </c>
    </row>
    <row r="193" spans="2:51" s="14" customFormat="1">
      <c r="B193" s="163"/>
      <c r="D193" s="155" t="s">
        <v>142</v>
      </c>
      <c r="E193" s="164" t="s">
        <v>3</v>
      </c>
      <c r="F193" s="165" t="s">
        <v>1557</v>
      </c>
      <c r="H193" s="164" t="s">
        <v>3</v>
      </c>
      <c r="I193" s="166"/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142</v>
      </c>
      <c r="AU193" s="164" t="s">
        <v>84</v>
      </c>
      <c r="AV193" s="14" t="s">
        <v>37</v>
      </c>
      <c r="AW193" s="14" t="s">
        <v>36</v>
      </c>
      <c r="AX193" s="14" t="s">
        <v>75</v>
      </c>
      <c r="AY193" s="164" t="s">
        <v>133</v>
      </c>
    </row>
    <row r="194" spans="2:51" s="14" customFormat="1">
      <c r="B194" s="163"/>
      <c r="D194" s="155" t="s">
        <v>142</v>
      </c>
      <c r="E194" s="164" t="s">
        <v>3</v>
      </c>
      <c r="F194" s="165" t="s">
        <v>1558</v>
      </c>
      <c r="H194" s="164" t="s">
        <v>3</v>
      </c>
      <c r="I194" s="166"/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142</v>
      </c>
      <c r="AU194" s="164" t="s">
        <v>84</v>
      </c>
      <c r="AV194" s="14" t="s">
        <v>37</v>
      </c>
      <c r="AW194" s="14" t="s">
        <v>36</v>
      </c>
      <c r="AX194" s="14" t="s">
        <v>75</v>
      </c>
      <c r="AY194" s="164" t="s">
        <v>133</v>
      </c>
    </row>
    <row r="195" spans="2:51" s="14" customFormat="1">
      <c r="B195" s="163"/>
      <c r="D195" s="155" t="s">
        <v>142</v>
      </c>
      <c r="E195" s="164" t="s">
        <v>3</v>
      </c>
      <c r="F195" s="165" t="s">
        <v>1011</v>
      </c>
      <c r="H195" s="164" t="s">
        <v>3</v>
      </c>
      <c r="I195" s="166"/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142</v>
      </c>
      <c r="AU195" s="164" t="s">
        <v>84</v>
      </c>
      <c r="AV195" s="14" t="s">
        <v>37</v>
      </c>
      <c r="AW195" s="14" t="s">
        <v>36</v>
      </c>
      <c r="AX195" s="14" t="s">
        <v>75</v>
      </c>
      <c r="AY195" s="164" t="s">
        <v>133</v>
      </c>
    </row>
    <row r="196" spans="2:51" s="13" customFormat="1">
      <c r="B196" s="154"/>
      <c r="D196" s="155" t="s">
        <v>142</v>
      </c>
      <c r="E196" s="156" t="s">
        <v>3</v>
      </c>
      <c r="F196" s="157" t="s">
        <v>1559</v>
      </c>
      <c r="H196" s="158">
        <v>152.31299999999999</v>
      </c>
      <c r="I196" s="159"/>
      <c r="L196" s="154"/>
      <c r="M196" s="160"/>
      <c r="N196" s="161"/>
      <c r="O196" s="161"/>
      <c r="P196" s="161"/>
      <c r="Q196" s="161"/>
      <c r="R196" s="161"/>
      <c r="S196" s="161"/>
      <c r="T196" s="162"/>
      <c r="AT196" s="156" t="s">
        <v>142</v>
      </c>
      <c r="AU196" s="156" t="s">
        <v>84</v>
      </c>
      <c r="AV196" s="13" t="s">
        <v>84</v>
      </c>
      <c r="AW196" s="13" t="s">
        <v>36</v>
      </c>
      <c r="AX196" s="13" t="s">
        <v>75</v>
      </c>
      <c r="AY196" s="156" t="s">
        <v>133</v>
      </c>
    </row>
    <row r="197" spans="2:51" s="14" customFormat="1">
      <c r="B197" s="163"/>
      <c r="D197" s="155" t="s">
        <v>142</v>
      </c>
      <c r="E197" s="164" t="s">
        <v>3</v>
      </c>
      <c r="F197" s="165" t="s">
        <v>1560</v>
      </c>
      <c r="H197" s="164" t="s">
        <v>3</v>
      </c>
      <c r="I197" s="166"/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142</v>
      </c>
      <c r="AU197" s="164" t="s">
        <v>84</v>
      </c>
      <c r="AV197" s="14" t="s">
        <v>37</v>
      </c>
      <c r="AW197" s="14" t="s">
        <v>36</v>
      </c>
      <c r="AX197" s="14" t="s">
        <v>75</v>
      </c>
      <c r="AY197" s="164" t="s">
        <v>133</v>
      </c>
    </row>
    <row r="198" spans="2:51" s="14" customFormat="1">
      <c r="B198" s="163"/>
      <c r="D198" s="155" t="s">
        <v>142</v>
      </c>
      <c r="E198" s="164" t="s">
        <v>3</v>
      </c>
      <c r="F198" s="165" t="s">
        <v>1016</v>
      </c>
      <c r="H198" s="164" t="s">
        <v>3</v>
      </c>
      <c r="I198" s="166"/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142</v>
      </c>
      <c r="AU198" s="164" t="s">
        <v>84</v>
      </c>
      <c r="AV198" s="14" t="s">
        <v>37</v>
      </c>
      <c r="AW198" s="14" t="s">
        <v>36</v>
      </c>
      <c r="AX198" s="14" t="s">
        <v>75</v>
      </c>
      <c r="AY198" s="164" t="s">
        <v>133</v>
      </c>
    </row>
    <row r="199" spans="2:51" s="13" customFormat="1">
      <c r="B199" s="154"/>
      <c r="D199" s="155" t="s">
        <v>142</v>
      </c>
      <c r="E199" s="156" t="s">
        <v>3</v>
      </c>
      <c r="F199" s="157" t="s">
        <v>1561</v>
      </c>
      <c r="H199" s="158">
        <v>251.15100000000001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142</v>
      </c>
      <c r="AU199" s="156" t="s">
        <v>84</v>
      </c>
      <c r="AV199" s="13" t="s">
        <v>84</v>
      </c>
      <c r="AW199" s="13" t="s">
        <v>36</v>
      </c>
      <c r="AX199" s="13" t="s">
        <v>75</v>
      </c>
      <c r="AY199" s="156" t="s">
        <v>133</v>
      </c>
    </row>
    <row r="200" spans="2:51" s="14" customFormat="1">
      <c r="B200" s="163"/>
      <c r="D200" s="155" t="s">
        <v>142</v>
      </c>
      <c r="E200" s="164" t="s">
        <v>3</v>
      </c>
      <c r="F200" s="165" t="s">
        <v>1515</v>
      </c>
      <c r="H200" s="164" t="s">
        <v>3</v>
      </c>
      <c r="I200" s="166"/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142</v>
      </c>
      <c r="AU200" s="164" t="s">
        <v>84</v>
      </c>
      <c r="AV200" s="14" t="s">
        <v>37</v>
      </c>
      <c r="AW200" s="14" t="s">
        <v>36</v>
      </c>
      <c r="AX200" s="14" t="s">
        <v>75</v>
      </c>
      <c r="AY200" s="164" t="s">
        <v>133</v>
      </c>
    </row>
    <row r="201" spans="2:51" s="13" customFormat="1">
      <c r="B201" s="154"/>
      <c r="D201" s="155" t="s">
        <v>142</v>
      </c>
      <c r="E201" s="156" t="s">
        <v>3</v>
      </c>
      <c r="F201" s="157" t="s">
        <v>1562</v>
      </c>
      <c r="H201" s="158">
        <v>2.8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142</v>
      </c>
      <c r="AU201" s="156" t="s">
        <v>84</v>
      </c>
      <c r="AV201" s="13" t="s">
        <v>84</v>
      </c>
      <c r="AW201" s="13" t="s">
        <v>36</v>
      </c>
      <c r="AX201" s="13" t="s">
        <v>75</v>
      </c>
      <c r="AY201" s="156" t="s">
        <v>133</v>
      </c>
    </row>
    <row r="202" spans="2:51" s="13" customFormat="1">
      <c r="B202" s="154"/>
      <c r="D202" s="155" t="s">
        <v>142</v>
      </c>
      <c r="E202" s="156" t="s">
        <v>3</v>
      </c>
      <c r="F202" s="157" t="s">
        <v>1517</v>
      </c>
      <c r="H202" s="158">
        <v>2.2000000000000002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142</v>
      </c>
      <c r="AU202" s="156" t="s">
        <v>84</v>
      </c>
      <c r="AV202" s="13" t="s">
        <v>84</v>
      </c>
      <c r="AW202" s="13" t="s">
        <v>36</v>
      </c>
      <c r="AX202" s="13" t="s">
        <v>75</v>
      </c>
      <c r="AY202" s="156" t="s">
        <v>133</v>
      </c>
    </row>
    <row r="203" spans="2:51" s="14" customFormat="1">
      <c r="B203" s="163"/>
      <c r="D203" s="155" t="s">
        <v>142</v>
      </c>
      <c r="E203" s="164" t="s">
        <v>3</v>
      </c>
      <c r="F203" s="165" t="s">
        <v>1563</v>
      </c>
      <c r="H203" s="164" t="s">
        <v>3</v>
      </c>
      <c r="I203" s="166"/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142</v>
      </c>
      <c r="AU203" s="164" t="s">
        <v>84</v>
      </c>
      <c r="AV203" s="14" t="s">
        <v>37</v>
      </c>
      <c r="AW203" s="14" t="s">
        <v>36</v>
      </c>
      <c r="AX203" s="14" t="s">
        <v>75</v>
      </c>
      <c r="AY203" s="164" t="s">
        <v>133</v>
      </c>
    </row>
    <row r="204" spans="2:51" s="14" customFormat="1">
      <c r="B204" s="163"/>
      <c r="D204" s="155" t="s">
        <v>142</v>
      </c>
      <c r="E204" s="164" t="s">
        <v>3</v>
      </c>
      <c r="F204" s="165" t="s">
        <v>1564</v>
      </c>
      <c r="H204" s="164" t="s">
        <v>3</v>
      </c>
      <c r="I204" s="166"/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142</v>
      </c>
      <c r="AU204" s="164" t="s">
        <v>84</v>
      </c>
      <c r="AV204" s="14" t="s">
        <v>37</v>
      </c>
      <c r="AW204" s="14" t="s">
        <v>36</v>
      </c>
      <c r="AX204" s="14" t="s">
        <v>75</v>
      </c>
      <c r="AY204" s="164" t="s">
        <v>133</v>
      </c>
    </row>
    <row r="205" spans="2:51" s="13" customFormat="1">
      <c r="B205" s="154"/>
      <c r="D205" s="155" t="s">
        <v>142</v>
      </c>
      <c r="E205" s="156" t="s">
        <v>3</v>
      </c>
      <c r="F205" s="157" t="s">
        <v>1565</v>
      </c>
      <c r="H205" s="158">
        <v>-108.22</v>
      </c>
      <c r="I205" s="159"/>
      <c r="L205" s="154"/>
      <c r="M205" s="160"/>
      <c r="N205" s="161"/>
      <c r="O205" s="161"/>
      <c r="P205" s="161"/>
      <c r="Q205" s="161"/>
      <c r="R205" s="161"/>
      <c r="S205" s="161"/>
      <c r="T205" s="162"/>
      <c r="AT205" s="156" t="s">
        <v>142</v>
      </c>
      <c r="AU205" s="156" t="s">
        <v>84</v>
      </c>
      <c r="AV205" s="13" t="s">
        <v>84</v>
      </c>
      <c r="AW205" s="13" t="s">
        <v>36</v>
      </c>
      <c r="AX205" s="13" t="s">
        <v>75</v>
      </c>
      <c r="AY205" s="156" t="s">
        <v>133</v>
      </c>
    </row>
    <row r="206" spans="2:51" s="14" customFormat="1">
      <c r="B206" s="163"/>
      <c r="D206" s="155" t="s">
        <v>142</v>
      </c>
      <c r="E206" s="164" t="s">
        <v>3</v>
      </c>
      <c r="F206" s="165" t="s">
        <v>1566</v>
      </c>
      <c r="H206" s="164" t="s">
        <v>3</v>
      </c>
      <c r="I206" s="166"/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142</v>
      </c>
      <c r="AU206" s="164" t="s">
        <v>84</v>
      </c>
      <c r="AV206" s="14" t="s">
        <v>37</v>
      </c>
      <c r="AW206" s="14" t="s">
        <v>36</v>
      </c>
      <c r="AX206" s="14" t="s">
        <v>75</v>
      </c>
      <c r="AY206" s="164" t="s">
        <v>133</v>
      </c>
    </row>
    <row r="207" spans="2:51" s="13" customFormat="1">
      <c r="B207" s="154"/>
      <c r="D207" s="155" t="s">
        <v>142</v>
      </c>
      <c r="E207" s="156" t="s">
        <v>3</v>
      </c>
      <c r="F207" s="157" t="s">
        <v>1567</v>
      </c>
      <c r="H207" s="158">
        <v>-28.478999999999999</v>
      </c>
      <c r="I207" s="159"/>
      <c r="L207" s="154"/>
      <c r="M207" s="160"/>
      <c r="N207" s="161"/>
      <c r="O207" s="161"/>
      <c r="P207" s="161"/>
      <c r="Q207" s="161"/>
      <c r="R207" s="161"/>
      <c r="S207" s="161"/>
      <c r="T207" s="162"/>
      <c r="AT207" s="156" t="s">
        <v>142</v>
      </c>
      <c r="AU207" s="156" t="s">
        <v>84</v>
      </c>
      <c r="AV207" s="13" t="s">
        <v>84</v>
      </c>
      <c r="AW207" s="13" t="s">
        <v>36</v>
      </c>
      <c r="AX207" s="13" t="s">
        <v>75</v>
      </c>
      <c r="AY207" s="156" t="s">
        <v>133</v>
      </c>
    </row>
    <row r="208" spans="2:51" s="15" customFormat="1">
      <c r="B208" s="170"/>
      <c r="D208" s="155" t="s">
        <v>142</v>
      </c>
      <c r="E208" s="171" t="s">
        <v>3</v>
      </c>
      <c r="F208" s="172" t="s">
        <v>163</v>
      </c>
      <c r="H208" s="173">
        <v>271.76500000000004</v>
      </c>
      <c r="I208" s="174"/>
      <c r="L208" s="170"/>
      <c r="M208" s="175"/>
      <c r="N208" s="176"/>
      <c r="O208" s="176"/>
      <c r="P208" s="176"/>
      <c r="Q208" s="176"/>
      <c r="R208" s="176"/>
      <c r="S208" s="176"/>
      <c r="T208" s="177"/>
      <c r="AT208" s="171" t="s">
        <v>142</v>
      </c>
      <c r="AU208" s="171" t="s">
        <v>84</v>
      </c>
      <c r="AV208" s="15" t="s">
        <v>140</v>
      </c>
      <c r="AW208" s="15" t="s">
        <v>36</v>
      </c>
      <c r="AX208" s="15" t="s">
        <v>37</v>
      </c>
      <c r="AY208" s="171" t="s">
        <v>133</v>
      </c>
    </row>
    <row r="209" spans="1:65" s="2" customFormat="1" ht="16.5" customHeight="1">
      <c r="A209" s="35"/>
      <c r="B209" s="140"/>
      <c r="C209" s="186" t="s">
        <v>278</v>
      </c>
      <c r="D209" s="186" t="s">
        <v>292</v>
      </c>
      <c r="E209" s="187" t="s">
        <v>1214</v>
      </c>
      <c r="F209" s="188" t="s">
        <v>1215</v>
      </c>
      <c r="G209" s="189" t="s">
        <v>342</v>
      </c>
      <c r="H209" s="190">
        <v>564.99900000000002</v>
      </c>
      <c r="I209" s="191"/>
      <c r="J209" s="192">
        <f>ROUND(I209*H209,2)</f>
        <v>0</v>
      </c>
      <c r="K209" s="188" t="s">
        <v>3</v>
      </c>
      <c r="L209" s="193"/>
      <c r="M209" s="194" t="s">
        <v>3</v>
      </c>
      <c r="N209" s="195" t="s">
        <v>46</v>
      </c>
      <c r="O209" s="56"/>
      <c r="P209" s="150">
        <f>O209*H209</f>
        <v>0</v>
      </c>
      <c r="Q209" s="150">
        <v>0</v>
      </c>
      <c r="R209" s="150">
        <f>Q209*H209</f>
        <v>0</v>
      </c>
      <c r="S209" s="150">
        <v>0</v>
      </c>
      <c r="T209" s="15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2" t="s">
        <v>172</v>
      </c>
      <c r="AT209" s="152" t="s">
        <v>292</v>
      </c>
      <c r="AU209" s="152" t="s">
        <v>84</v>
      </c>
      <c r="AY209" s="20" t="s">
        <v>133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20" t="s">
        <v>37</v>
      </c>
      <c r="BK209" s="153">
        <f>ROUND(I209*H209,2)</f>
        <v>0</v>
      </c>
      <c r="BL209" s="20" t="s">
        <v>140</v>
      </c>
      <c r="BM209" s="152" t="s">
        <v>1568</v>
      </c>
    </row>
    <row r="210" spans="1:65" s="13" customFormat="1">
      <c r="B210" s="154"/>
      <c r="D210" s="155" t="s">
        <v>142</v>
      </c>
      <c r="E210" s="156" t="s">
        <v>3</v>
      </c>
      <c r="F210" s="157" t="s">
        <v>1569</v>
      </c>
      <c r="H210" s="158">
        <v>564.99900000000002</v>
      </c>
      <c r="I210" s="159"/>
      <c r="L210" s="154"/>
      <c r="M210" s="160"/>
      <c r="N210" s="161"/>
      <c r="O210" s="161"/>
      <c r="P210" s="161"/>
      <c r="Q210" s="161"/>
      <c r="R210" s="161"/>
      <c r="S210" s="161"/>
      <c r="T210" s="162"/>
      <c r="AT210" s="156" t="s">
        <v>142</v>
      </c>
      <c r="AU210" s="156" t="s">
        <v>84</v>
      </c>
      <c r="AV210" s="13" t="s">
        <v>84</v>
      </c>
      <c r="AW210" s="13" t="s">
        <v>36</v>
      </c>
      <c r="AX210" s="13" t="s">
        <v>75</v>
      </c>
      <c r="AY210" s="156" t="s">
        <v>133</v>
      </c>
    </row>
    <row r="211" spans="1:65" s="15" customFormat="1">
      <c r="B211" s="170"/>
      <c r="D211" s="155" t="s">
        <v>142</v>
      </c>
      <c r="E211" s="171" t="s">
        <v>3</v>
      </c>
      <c r="F211" s="172" t="s">
        <v>163</v>
      </c>
      <c r="H211" s="173">
        <v>564.99900000000002</v>
      </c>
      <c r="I211" s="174"/>
      <c r="L211" s="170"/>
      <c r="M211" s="175"/>
      <c r="N211" s="176"/>
      <c r="O211" s="176"/>
      <c r="P211" s="176"/>
      <c r="Q211" s="176"/>
      <c r="R211" s="176"/>
      <c r="S211" s="176"/>
      <c r="T211" s="177"/>
      <c r="AT211" s="171" t="s">
        <v>142</v>
      </c>
      <c r="AU211" s="171" t="s">
        <v>84</v>
      </c>
      <c r="AV211" s="15" t="s">
        <v>140</v>
      </c>
      <c r="AW211" s="15" t="s">
        <v>36</v>
      </c>
      <c r="AX211" s="15" t="s">
        <v>37</v>
      </c>
      <c r="AY211" s="171" t="s">
        <v>133</v>
      </c>
    </row>
    <row r="212" spans="1:65" s="2" customFormat="1" ht="37.9" customHeight="1">
      <c r="A212" s="35"/>
      <c r="B212" s="140"/>
      <c r="C212" s="141" t="s">
        <v>526</v>
      </c>
      <c r="D212" s="141" t="s">
        <v>136</v>
      </c>
      <c r="E212" s="142" t="s">
        <v>1570</v>
      </c>
      <c r="F212" s="143" t="s">
        <v>1571</v>
      </c>
      <c r="G212" s="144" t="s">
        <v>295</v>
      </c>
      <c r="H212" s="145">
        <v>108.22</v>
      </c>
      <c r="I212" s="146"/>
      <c r="J212" s="147">
        <f>ROUND(I212*H212,2)</f>
        <v>0</v>
      </c>
      <c r="K212" s="143" t="s">
        <v>288</v>
      </c>
      <c r="L212" s="36"/>
      <c r="M212" s="148" t="s">
        <v>3</v>
      </c>
      <c r="N212" s="149" t="s">
        <v>46</v>
      </c>
      <c r="O212" s="56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2" t="s">
        <v>140</v>
      </c>
      <c r="AT212" s="152" t="s">
        <v>136</v>
      </c>
      <c r="AU212" s="152" t="s">
        <v>84</v>
      </c>
      <c r="AY212" s="20" t="s">
        <v>133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20" t="s">
        <v>37</v>
      </c>
      <c r="BK212" s="153">
        <f>ROUND(I212*H212,2)</f>
        <v>0</v>
      </c>
      <c r="BL212" s="20" t="s">
        <v>140</v>
      </c>
      <c r="BM212" s="152" t="s">
        <v>1572</v>
      </c>
    </row>
    <row r="213" spans="1:65" s="2" customFormat="1">
      <c r="A213" s="35"/>
      <c r="B213" s="36"/>
      <c r="C213" s="35"/>
      <c r="D213" s="181" t="s">
        <v>290</v>
      </c>
      <c r="E213" s="35"/>
      <c r="F213" s="182" t="s">
        <v>1573</v>
      </c>
      <c r="G213" s="35"/>
      <c r="H213" s="35"/>
      <c r="I213" s="183"/>
      <c r="J213" s="35"/>
      <c r="K213" s="35"/>
      <c r="L213" s="36"/>
      <c r="M213" s="184"/>
      <c r="N213" s="185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20" t="s">
        <v>290</v>
      </c>
      <c r="AU213" s="20" t="s">
        <v>84</v>
      </c>
    </row>
    <row r="214" spans="1:65" s="13" customFormat="1">
      <c r="B214" s="154"/>
      <c r="D214" s="155" t="s">
        <v>142</v>
      </c>
      <c r="E214" s="156" t="s">
        <v>3</v>
      </c>
      <c r="F214" s="157" t="s">
        <v>1574</v>
      </c>
      <c r="H214" s="158">
        <v>108.22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142</v>
      </c>
      <c r="AU214" s="156" t="s">
        <v>84</v>
      </c>
      <c r="AV214" s="13" t="s">
        <v>84</v>
      </c>
      <c r="AW214" s="13" t="s">
        <v>36</v>
      </c>
      <c r="AX214" s="13" t="s">
        <v>75</v>
      </c>
      <c r="AY214" s="156" t="s">
        <v>133</v>
      </c>
    </row>
    <row r="215" spans="1:65" s="2" customFormat="1" ht="16.5" customHeight="1">
      <c r="A215" s="35"/>
      <c r="B215" s="140"/>
      <c r="C215" s="186" t="s">
        <v>533</v>
      </c>
      <c r="D215" s="186" t="s">
        <v>292</v>
      </c>
      <c r="E215" s="187" t="s">
        <v>1575</v>
      </c>
      <c r="F215" s="188" t="s">
        <v>1576</v>
      </c>
      <c r="G215" s="189" t="s">
        <v>342</v>
      </c>
      <c r="H215" s="190">
        <v>224.989</v>
      </c>
      <c r="I215" s="191"/>
      <c r="J215" s="192">
        <f>ROUND(I215*H215,2)</f>
        <v>0</v>
      </c>
      <c r="K215" s="188" t="s">
        <v>288</v>
      </c>
      <c r="L215" s="193"/>
      <c r="M215" s="194" t="s">
        <v>3</v>
      </c>
      <c r="N215" s="195" t="s">
        <v>46</v>
      </c>
      <c r="O215" s="56"/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2" t="s">
        <v>172</v>
      </c>
      <c r="AT215" s="152" t="s">
        <v>292</v>
      </c>
      <c r="AU215" s="152" t="s">
        <v>84</v>
      </c>
      <c r="AY215" s="20" t="s">
        <v>133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20" t="s">
        <v>37</v>
      </c>
      <c r="BK215" s="153">
        <f>ROUND(I215*H215,2)</f>
        <v>0</v>
      </c>
      <c r="BL215" s="20" t="s">
        <v>140</v>
      </c>
      <c r="BM215" s="152" t="s">
        <v>1577</v>
      </c>
    </row>
    <row r="216" spans="1:65" s="13" customFormat="1">
      <c r="B216" s="154"/>
      <c r="D216" s="155" t="s">
        <v>142</v>
      </c>
      <c r="E216" s="156" t="s">
        <v>3</v>
      </c>
      <c r="F216" s="157" t="s">
        <v>1578</v>
      </c>
      <c r="H216" s="158">
        <v>224.989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75</v>
      </c>
      <c r="AY216" s="156" t="s">
        <v>133</v>
      </c>
    </row>
    <row r="217" spans="1:65" s="15" customFormat="1">
      <c r="B217" s="170"/>
      <c r="D217" s="155" t="s">
        <v>142</v>
      </c>
      <c r="E217" s="171" t="s">
        <v>3</v>
      </c>
      <c r="F217" s="172" t="s">
        <v>163</v>
      </c>
      <c r="H217" s="173">
        <v>224.989</v>
      </c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142</v>
      </c>
      <c r="AU217" s="171" t="s">
        <v>84</v>
      </c>
      <c r="AV217" s="15" t="s">
        <v>140</v>
      </c>
      <c r="AW217" s="15" t="s">
        <v>36</v>
      </c>
      <c r="AX217" s="15" t="s">
        <v>37</v>
      </c>
      <c r="AY217" s="171" t="s">
        <v>133</v>
      </c>
    </row>
    <row r="218" spans="1:65" s="2" customFormat="1" ht="24.2" customHeight="1">
      <c r="A218" s="35"/>
      <c r="B218" s="140"/>
      <c r="C218" s="141" t="s">
        <v>538</v>
      </c>
      <c r="D218" s="141" t="s">
        <v>136</v>
      </c>
      <c r="E218" s="142" t="s">
        <v>509</v>
      </c>
      <c r="F218" s="143" t="s">
        <v>510</v>
      </c>
      <c r="G218" s="144" t="s">
        <v>295</v>
      </c>
      <c r="H218" s="145">
        <v>438.88299999999998</v>
      </c>
      <c r="I218" s="146"/>
      <c r="J218" s="147">
        <f>ROUND(I218*H218,2)</f>
        <v>0</v>
      </c>
      <c r="K218" s="143" t="s">
        <v>288</v>
      </c>
      <c r="L218" s="36"/>
      <c r="M218" s="148" t="s">
        <v>3</v>
      </c>
      <c r="N218" s="149" t="s">
        <v>46</v>
      </c>
      <c r="O218" s="56"/>
      <c r="P218" s="150">
        <f>O218*H218</f>
        <v>0</v>
      </c>
      <c r="Q218" s="150">
        <v>0</v>
      </c>
      <c r="R218" s="150">
        <f>Q218*H218</f>
        <v>0</v>
      </c>
      <c r="S218" s="150">
        <v>0</v>
      </c>
      <c r="T218" s="15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2" t="s">
        <v>140</v>
      </c>
      <c r="AT218" s="152" t="s">
        <v>136</v>
      </c>
      <c r="AU218" s="152" t="s">
        <v>84</v>
      </c>
      <c r="AY218" s="20" t="s">
        <v>133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20" t="s">
        <v>37</v>
      </c>
      <c r="BK218" s="153">
        <f>ROUND(I218*H218,2)</f>
        <v>0</v>
      </c>
      <c r="BL218" s="20" t="s">
        <v>140</v>
      </c>
      <c r="BM218" s="152" t="s">
        <v>1579</v>
      </c>
    </row>
    <row r="219" spans="1:65" s="2" customFormat="1">
      <c r="A219" s="35"/>
      <c r="B219" s="36"/>
      <c r="C219" s="35"/>
      <c r="D219" s="181" t="s">
        <v>290</v>
      </c>
      <c r="E219" s="35"/>
      <c r="F219" s="182" t="s">
        <v>512</v>
      </c>
      <c r="G219" s="35"/>
      <c r="H219" s="35"/>
      <c r="I219" s="183"/>
      <c r="J219" s="35"/>
      <c r="K219" s="35"/>
      <c r="L219" s="36"/>
      <c r="M219" s="184"/>
      <c r="N219" s="185"/>
      <c r="O219" s="56"/>
      <c r="P219" s="56"/>
      <c r="Q219" s="56"/>
      <c r="R219" s="56"/>
      <c r="S219" s="56"/>
      <c r="T219" s="5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20" t="s">
        <v>290</v>
      </c>
      <c r="AU219" s="20" t="s">
        <v>84</v>
      </c>
    </row>
    <row r="220" spans="1:65" s="13" customFormat="1">
      <c r="B220" s="154"/>
      <c r="D220" s="155" t="s">
        <v>142</v>
      </c>
      <c r="E220" s="156" t="s">
        <v>3</v>
      </c>
      <c r="F220" s="157" t="s">
        <v>1580</v>
      </c>
      <c r="H220" s="158">
        <v>124.994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142</v>
      </c>
      <c r="AU220" s="156" t="s">
        <v>84</v>
      </c>
      <c r="AV220" s="13" t="s">
        <v>84</v>
      </c>
      <c r="AW220" s="13" t="s">
        <v>36</v>
      </c>
      <c r="AX220" s="13" t="s">
        <v>75</v>
      </c>
      <c r="AY220" s="156" t="s">
        <v>133</v>
      </c>
    </row>
    <row r="221" spans="1:65" s="13" customFormat="1">
      <c r="B221" s="154"/>
      <c r="D221" s="155" t="s">
        <v>142</v>
      </c>
      <c r="E221" s="156" t="s">
        <v>3</v>
      </c>
      <c r="F221" s="157" t="s">
        <v>1581</v>
      </c>
      <c r="H221" s="158">
        <v>313.88900000000001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142</v>
      </c>
      <c r="AU221" s="156" t="s">
        <v>84</v>
      </c>
      <c r="AV221" s="13" t="s">
        <v>84</v>
      </c>
      <c r="AW221" s="13" t="s">
        <v>36</v>
      </c>
      <c r="AX221" s="13" t="s">
        <v>75</v>
      </c>
      <c r="AY221" s="156" t="s">
        <v>133</v>
      </c>
    </row>
    <row r="222" spans="1:65" s="15" customFormat="1">
      <c r="B222" s="170"/>
      <c r="D222" s="155" t="s">
        <v>142</v>
      </c>
      <c r="E222" s="171" t="s">
        <v>3</v>
      </c>
      <c r="F222" s="172" t="s">
        <v>163</v>
      </c>
      <c r="H222" s="173">
        <v>438.88300000000004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142</v>
      </c>
      <c r="AU222" s="171" t="s">
        <v>84</v>
      </c>
      <c r="AV222" s="15" t="s">
        <v>140</v>
      </c>
      <c r="AW222" s="15" t="s">
        <v>36</v>
      </c>
      <c r="AX222" s="15" t="s">
        <v>37</v>
      </c>
      <c r="AY222" s="171" t="s">
        <v>133</v>
      </c>
    </row>
    <row r="223" spans="1:65" s="2" customFormat="1" ht="37.9" customHeight="1">
      <c r="A223" s="35"/>
      <c r="B223" s="140"/>
      <c r="C223" s="141" t="s">
        <v>546</v>
      </c>
      <c r="D223" s="141" t="s">
        <v>136</v>
      </c>
      <c r="E223" s="142" t="s">
        <v>514</v>
      </c>
      <c r="F223" s="143" t="s">
        <v>515</v>
      </c>
      <c r="G223" s="144" t="s">
        <v>295</v>
      </c>
      <c r="H223" s="145">
        <v>438.88299999999998</v>
      </c>
      <c r="I223" s="146"/>
      <c r="J223" s="147">
        <f>ROUND(I223*H223,2)</f>
        <v>0</v>
      </c>
      <c r="K223" s="143" t="s">
        <v>3</v>
      </c>
      <c r="L223" s="36"/>
      <c r="M223" s="148" t="s">
        <v>3</v>
      </c>
      <c r="N223" s="149" t="s">
        <v>46</v>
      </c>
      <c r="O223" s="56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2" t="s">
        <v>140</v>
      </c>
      <c r="AT223" s="152" t="s">
        <v>136</v>
      </c>
      <c r="AU223" s="152" t="s">
        <v>84</v>
      </c>
      <c r="AY223" s="20" t="s">
        <v>133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20" t="s">
        <v>37</v>
      </c>
      <c r="BK223" s="153">
        <f>ROUND(I223*H223,2)</f>
        <v>0</v>
      </c>
      <c r="BL223" s="20" t="s">
        <v>140</v>
      </c>
      <c r="BM223" s="152" t="s">
        <v>1582</v>
      </c>
    </row>
    <row r="224" spans="1:65" s="13" customFormat="1">
      <c r="B224" s="154"/>
      <c r="D224" s="155" t="s">
        <v>142</v>
      </c>
      <c r="E224" s="156" t="s">
        <v>3</v>
      </c>
      <c r="F224" s="157" t="s">
        <v>1583</v>
      </c>
      <c r="H224" s="158">
        <v>438.88299999999998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142</v>
      </c>
      <c r="AU224" s="156" t="s">
        <v>84</v>
      </c>
      <c r="AV224" s="13" t="s">
        <v>84</v>
      </c>
      <c r="AW224" s="13" t="s">
        <v>36</v>
      </c>
      <c r="AX224" s="13" t="s">
        <v>37</v>
      </c>
      <c r="AY224" s="156" t="s">
        <v>133</v>
      </c>
    </row>
    <row r="225" spans="1:65" s="12" customFormat="1" ht="22.9" customHeight="1">
      <c r="B225" s="127"/>
      <c r="D225" s="128" t="s">
        <v>74</v>
      </c>
      <c r="E225" s="138" t="s">
        <v>146</v>
      </c>
      <c r="F225" s="138" t="s">
        <v>519</v>
      </c>
      <c r="I225" s="130"/>
      <c r="J225" s="139">
        <f>BK225</f>
        <v>0</v>
      </c>
      <c r="L225" s="127"/>
      <c r="M225" s="132"/>
      <c r="N225" s="133"/>
      <c r="O225" s="133"/>
      <c r="P225" s="134">
        <f>SUM(P226:P248)</f>
        <v>0</v>
      </c>
      <c r="Q225" s="133"/>
      <c r="R225" s="134">
        <f>SUM(R226:R248)</f>
        <v>0</v>
      </c>
      <c r="S225" s="133"/>
      <c r="T225" s="135">
        <f>SUM(T226:T248)</f>
        <v>0.27200000000000002</v>
      </c>
      <c r="AR225" s="128" t="s">
        <v>37</v>
      </c>
      <c r="AT225" s="136" t="s">
        <v>74</v>
      </c>
      <c r="AU225" s="136" t="s">
        <v>37</v>
      </c>
      <c r="AY225" s="128" t="s">
        <v>133</v>
      </c>
      <c r="BK225" s="137">
        <f>SUM(BK226:BK248)</f>
        <v>0</v>
      </c>
    </row>
    <row r="226" spans="1:65" s="2" customFormat="1" ht="21.75" customHeight="1">
      <c r="A226" s="35"/>
      <c r="B226" s="140"/>
      <c r="C226" s="141" t="s">
        <v>552</v>
      </c>
      <c r="D226" s="141" t="s">
        <v>136</v>
      </c>
      <c r="E226" s="142" t="s">
        <v>520</v>
      </c>
      <c r="F226" s="143" t="s">
        <v>521</v>
      </c>
      <c r="G226" s="144" t="s">
        <v>295</v>
      </c>
      <c r="H226" s="145">
        <v>2.6</v>
      </c>
      <c r="I226" s="146"/>
      <c r="J226" s="147">
        <f>ROUND(I226*H226,2)</f>
        <v>0</v>
      </c>
      <c r="K226" s="143" t="s">
        <v>288</v>
      </c>
      <c r="L226" s="36"/>
      <c r="M226" s="148" t="s">
        <v>3</v>
      </c>
      <c r="N226" s="149" t="s">
        <v>46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140</v>
      </c>
      <c r="AT226" s="152" t="s">
        <v>136</v>
      </c>
      <c r="AU226" s="152" t="s">
        <v>84</v>
      </c>
      <c r="AY226" s="20" t="s">
        <v>133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37</v>
      </c>
      <c r="BK226" s="153">
        <f>ROUND(I226*H226,2)</f>
        <v>0</v>
      </c>
      <c r="BL226" s="20" t="s">
        <v>140</v>
      </c>
      <c r="BM226" s="152" t="s">
        <v>1584</v>
      </c>
    </row>
    <row r="227" spans="1:65" s="2" customFormat="1">
      <c r="A227" s="35"/>
      <c r="B227" s="36"/>
      <c r="C227" s="35"/>
      <c r="D227" s="181" t="s">
        <v>290</v>
      </c>
      <c r="E227" s="35"/>
      <c r="F227" s="182" t="s">
        <v>523</v>
      </c>
      <c r="G227" s="35"/>
      <c r="H227" s="35"/>
      <c r="I227" s="183"/>
      <c r="J227" s="35"/>
      <c r="K227" s="35"/>
      <c r="L227" s="36"/>
      <c r="M227" s="184"/>
      <c r="N227" s="185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20" t="s">
        <v>290</v>
      </c>
      <c r="AU227" s="20" t="s">
        <v>84</v>
      </c>
    </row>
    <row r="228" spans="1:65" s="14" customFormat="1">
      <c r="B228" s="163"/>
      <c r="D228" s="155" t="s">
        <v>142</v>
      </c>
      <c r="E228" s="164" t="s">
        <v>3</v>
      </c>
      <c r="F228" s="165" t="s">
        <v>1585</v>
      </c>
      <c r="H228" s="164" t="s">
        <v>3</v>
      </c>
      <c r="I228" s="166"/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142</v>
      </c>
      <c r="AU228" s="164" t="s">
        <v>84</v>
      </c>
      <c r="AV228" s="14" t="s">
        <v>37</v>
      </c>
      <c r="AW228" s="14" t="s">
        <v>36</v>
      </c>
      <c r="AX228" s="14" t="s">
        <v>75</v>
      </c>
      <c r="AY228" s="164" t="s">
        <v>133</v>
      </c>
    </row>
    <row r="229" spans="1:65" s="13" customFormat="1">
      <c r="B229" s="154"/>
      <c r="D229" s="155" t="s">
        <v>142</v>
      </c>
      <c r="E229" s="156" t="s">
        <v>3</v>
      </c>
      <c r="F229" s="157" t="s">
        <v>1586</v>
      </c>
      <c r="H229" s="158">
        <v>2.6</v>
      </c>
      <c r="I229" s="159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142</v>
      </c>
      <c r="AU229" s="156" t="s">
        <v>84</v>
      </c>
      <c r="AV229" s="13" t="s">
        <v>84</v>
      </c>
      <c r="AW229" s="13" t="s">
        <v>36</v>
      </c>
      <c r="AX229" s="13" t="s">
        <v>37</v>
      </c>
      <c r="AY229" s="156" t="s">
        <v>133</v>
      </c>
    </row>
    <row r="230" spans="1:65" s="2" customFormat="1" ht="24.2" customHeight="1">
      <c r="A230" s="35"/>
      <c r="B230" s="140"/>
      <c r="C230" s="141" t="s">
        <v>558</v>
      </c>
      <c r="D230" s="141" t="s">
        <v>136</v>
      </c>
      <c r="E230" s="142" t="s">
        <v>539</v>
      </c>
      <c r="F230" s="143" t="s">
        <v>540</v>
      </c>
      <c r="G230" s="144" t="s">
        <v>342</v>
      </c>
      <c r="H230" s="145">
        <v>5.72</v>
      </c>
      <c r="I230" s="146"/>
      <c r="J230" s="147">
        <f>ROUND(I230*H230,2)</f>
        <v>0</v>
      </c>
      <c r="K230" s="143" t="s">
        <v>288</v>
      </c>
      <c r="L230" s="36"/>
      <c r="M230" s="148" t="s">
        <v>3</v>
      </c>
      <c r="N230" s="149" t="s">
        <v>46</v>
      </c>
      <c r="O230" s="56"/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52" t="s">
        <v>140</v>
      </c>
      <c r="AT230" s="152" t="s">
        <v>136</v>
      </c>
      <c r="AU230" s="152" t="s">
        <v>84</v>
      </c>
      <c r="AY230" s="20" t="s">
        <v>133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20" t="s">
        <v>37</v>
      </c>
      <c r="BK230" s="153">
        <f>ROUND(I230*H230,2)</f>
        <v>0</v>
      </c>
      <c r="BL230" s="20" t="s">
        <v>140</v>
      </c>
      <c r="BM230" s="152" t="s">
        <v>1587</v>
      </c>
    </row>
    <row r="231" spans="1:65" s="2" customFormat="1">
      <c r="A231" s="35"/>
      <c r="B231" s="36"/>
      <c r="C231" s="35"/>
      <c r="D231" s="181" t="s">
        <v>290</v>
      </c>
      <c r="E231" s="35"/>
      <c r="F231" s="182" t="s">
        <v>542</v>
      </c>
      <c r="G231" s="35"/>
      <c r="H231" s="35"/>
      <c r="I231" s="183"/>
      <c r="J231" s="35"/>
      <c r="K231" s="35"/>
      <c r="L231" s="36"/>
      <c r="M231" s="184"/>
      <c r="N231" s="185"/>
      <c r="O231" s="56"/>
      <c r="P231" s="56"/>
      <c r="Q231" s="56"/>
      <c r="R231" s="56"/>
      <c r="S231" s="56"/>
      <c r="T231" s="57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20" t="s">
        <v>290</v>
      </c>
      <c r="AU231" s="20" t="s">
        <v>84</v>
      </c>
    </row>
    <row r="232" spans="1:65" s="13" customFormat="1">
      <c r="B232" s="154"/>
      <c r="D232" s="155" t="s">
        <v>142</v>
      </c>
      <c r="E232" s="156" t="s">
        <v>3</v>
      </c>
      <c r="F232" s="157" t="s">
        <v>1588</v>
      </c>
      <c r="H232" s="158">
        <v>5.72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142</v>
      </c>
      <c r="AU232" s="156" t="s">
        <v>84</v>
      </c>
      <c r="AV232" s="13" t="s">
        <v>84</v>
      </c>
      <c r="AW232" s="13" t="s">
        <v>36</v>
      </c>
      <c r="AX232" s="13" t="s">
        <v>75</v>
      </c>
      <c r="AY232" s="156" t="s">
        <v>133</v>
      </c>
    </row>
    <row r="233" spans="1:65" s="15" customFormat="1">
      <c r="B233" s="170"/>
      <c r="D233" s="155" t="s">
        <v>142</v>
      </c>
      <c r="E233" s="171" t="s">
        <v>3</v>
      </c>
      <c r="F233" s="172" t="s">
        <v>163</v>
      </c>
      <c r="H233" s="173">
        <v>5.72</v>
      </c>
      <c r="I233" s="174"/>
      <c r="L233" s="170"/>
      <c r="M233" s="175"/>
      <c r="N233" s="176"/>
      <c r="O233" s="176"/>
      <c r="P233" s="176"/>
      <c r="Q233" s="176"/>
      <c r="R233" s="176"/>
      <c r="S233" s="176"/>
      <c r="T233" s="177"/>
      <c r="AT233" s="171" t="s">
        <v>142</v>
      </c>
      <c r="AU233" s="171" t="s">
        <v>84</v>
      </c>
      <c r="AV233" s="15" t="s">
        <v>140</v>
      </c>
      <c r="AW233" s="15" t="s">
        <v>36</v>
      </c>
      <c r="AX233" s="15" t="s">
        <v>37</v>
      </c>
      <c r="AY233" s="171" t="s">
        <v>133</v>
      </c>
    </row>
    <row r="234" spans="1:65" s="2" customFormat="1" ht="21.75" customHeight="1">
      <c r="A234" s="35"/>
      <c r="B234" s="140"/>
      <c r="C234" s="141" t="s">
        <v>563</v>
      </c>
      <c r="D234" s="141" t="s">
        <v>136</v>
      </c>
      <c r="E234" s="142" t="s">
        <v>547</v>
      </c>
      <c r="F234" s="143" t="s">
        <v>548</v>
      </c>
      <c r="G234" s="144" t="s">
        <v>342</v>
      </c>
      <c r="H234" s="145">
        <v>5.72</v>
      </c>
      <c r="I234" s="146"/>
      <c r="J234" s="147">
        <f>ROUND(I234*H234,2)</f>
        <v>0</v>
      </c>
      <c r="K234" s="143" t="s">
        <v>288</v>
      </c>
      <c r="L234" s="36"/>
      <c r="M234" s="148" t="s">
        <v>3</v>
      </c>
      <c r="N234" s="149" t="s">
        <v>46</v>
      </c>
      <c r="O234" s="56"/>
      <c r="P234" s="150">
        <f>O234*H234</f>
        <v>0</v>
      </c>
      <c r="Q234" s="150">
        <v>0</v>
      </c>
      <c r="R234" s="150">
        <f>Q234*H234</f>
        <v>0</v>
      </c>
      <c r="S234" s="150">
        <v>0</v>
      </c>
      <c r="T234" s="15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2" t="s">
        <v>140</v>
      </c>
      <c r="AT234" s="152" t="s">
        <v>136</v>
      </c>
      <c r="AU234" s="152" t="s">
        <v>84</v>
      </c>
      <c r="AY234" s="20" t="s">
        <v>133</v>
      </c>
      <c r="BE234" s="153">
        <f>IF(N234="základní",J234,0)</f>
        <v>0</v>
      </c>
      <c r="BF234" s="153">
        <f>IF(N234="snížená",J234,0)</f>
        <v>0</v>
      </c>
      <c r="BG234" s="153">
        <f>IF(N234="zákl. přenesená",J234,0)</f>
        <v>0</v>
      </c>
      <c r="BH234" s="153">
        <f>IF(N234="sníž. přenesená",J234,0)</f>
        <v>0</v>
      </c>
      <c r="BI234" s="153">
        <f>IF(N234="nulová",J234,0)</f>
        <v>0</v>
      </c>
      <c r="BJ234" s="20" t="s">
        <v>37</v>
      </c>
      <c r="BK234" s="153">
        <f>ROUND(I234*H234,2)</f>
        <v>0</v>
      </c>
      <c r="BL234" s="20" t="s">
        <v>140</v>
      </c>
      <c r="BM234" s="152" t="s">
        <v>1589</v>
      </c>
    </row>
    <row r="235" spans="1:65" s="2" customFormat="1">
      <c r="A235" s="35"/>
      <c r="B235" s="36"/>
      <c r="C235" s="35"/>
      <c r="D235" s="181" t="s">
        <v>290</v>
      </c>
      <c r="E235" s="35"/>
      <c r="F235" s="182" t="s">
        <v>550</v>
      </c>
      <c r="G235" s="35"/>
      <c r="H235" s="35"/>
      <c r="I235" s="183"/>
      <c r="J235" s="35"/>
      <c r="K235" s="35"/>
      <c r="L235" s="36"/>
      <c r="M235" s="184"/>
      <c r="N235" s="185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20" t="s">
        <v>290</v>
      </c>
      <c r="AU235" s="20" t="s">
        <v>84</v>
      </c>
    </row>
    <row r="236" spans="1:65" s="13" customFormat="1">
      <c r="B236" s="154"/>
      <c r="D236" s="155" t="s">
        <v>142</v>
      </c>
      <c r="E236" s="156" t="s">
        <v>3</v>
      </c>
      <c r="F236" s="157" t="s">
        <v>1590</v>
      </c>
      <c r="H236" s="158">
        <v>5.72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142</v>
      </c>
      <c r="AU236" s="156" t="s">
        <v>84</v>
      </c>
      <c r="AV236" s="13" t="s">
        <v>84</v>
      </c>
      <c r="AW236" s="13" t="s">
        <v>36</v>
      </c>
      <c r="AX236" s="13" t="s">
        <v>37</v>
      </c>
      <c r="AY236" s="156" t="s">
        <v>133</v>
      </c>
    </row>
    <row r="237" spans="1:65" s="2" customFormat="1" ht="24.2" customHeight="1">
      <c r="A237" s="35"/>
      <c r="B237" s="140"/>
      <c r="C237" s="141" t="s">
        <v>572</v>
      </c>
      <c r="D237" s="141" t="s">
        <v>136</v>
      </c>
      <c r="E237" s="142" t="s">
        <v>553</v>
      </c>
      <c r="F237" s="143" t="s">
        <v>554</v>
      </c>
      <c r="G237" s="144" t="s">
        <v>342</v>
      </c>
      <c r="H237" s="145">
        <v>40.04</v>
      </c>
      <c r="I237" s="146"/>
      <c r="J237" s="147">
        <f>ROUND(I237*H237,2)</f>
        <v>0</v>
      </c>
      <c r="K237" s="143" t="s">
        <v>288</v>
      </c>
      <c r="L237" s="36"/>
      <c r="M237" s="148" t="s">
        <v>3</v>
      </c>
      <c r="N237" s="149" t="s">
        <v>46</v>
      </c>
      <c r="O237" s="56"/>
      <c r="P237" s="150">
        <f>O237*H237</f>
        <v>0</v>
      </c>
      <c r="Q237" s="150">
        <v>0</v>
      </c>
      <c r="R237" s="150">
        <f>Q237*H237</f>
        <v>0</v>
      </c>
      <c r="S237" s="150">
        <v>0</v>
      </c>
      <c r="T237" s="15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2" t="s">
        <v>140</v>
      </c>
      <c r="AT237" s="152" t="s">
        <v>136</v>
      </c>
      <c r="AU237" s="152" t="s">
        <v>84</v>
      </c>
      <c r="AY237" s="20" t="s">
        <v>133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20" t="s">
        <v>37</v>
      </c>
      <c r="BK237" s="153">
        <f>ROUND(I237*H237,2)</f>
        <v>0</v>
      </c>
      <c r="BL237" s="20" t="s">
        <v>140</v>
      </c>
      <c r="BM237" s="152" t="s">
        <v>1591</v>
      </c>
    </row>
    <row r="238" spans="1:65" s="2" customFormat="1">
      <c r="A238" s="35"/>
      <c r="B238" s="36"/>
      <c r="C238" s="35"/>
      <c r="D238" s="181" t="s">
        <v>290</v>
      </c>
      <c r="E238" s="35"/>
      <c r="F238" s="182" t="s">
        <v>556</v>
      </c>
      <c r="G238" s="35"/>
      <c r="H238" s="35"/>
      <c r="I238" s="183"/>
      <c r="J238" s="35"/>
      <c r="K238" s="35"/>
      <c r="L238" s="36"/>
      <c r="M238" s="184"/>
      <c r="N238" s="185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20" t="s">
        <v>290</v>
      </c>
      <c r="AU238" s="20" t="s">
        <v>84</v>
      </c>
    </row>
    <row r="239" spans="1:65" s="13" customFormat="1">
      <c r="B239" s="154"/>
      <c r="D239" s="155" t="s">
        <v>142</v>
      </c>
      <c r="E239" s="156" t="s">
        <v>3</v>
      </c>
      <c r="F239" s="157" t="s">
        <v>1592</v>
      </c>
      <c r="H239" s="158">
        <v>40.04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142</v>
      </c>
      <c r="AU239" s="156" t="s">
        <v>84</v>
      </c>
      <c r="AV239" s="13" t="s">
        <v>84</v>
      </c>
      <c r="AW239" s="13" t="s">
        <v>36</v>
      </c>
      <c r="AX239" s="13" t="s">
        <v>37</v>
      </c>
      <c r="AY239" s="156" t="s">
        <v>133</v>
      </c>
    </row>
    <row r="240" spans="1:65" s="2" customFormat="1" ht="16.5" customHeight="1">
      <c r="A240" s="35"/>
      <c r="B240" s="140"/>
      <c r="C240" s="141" t="s">
        <v>578</v>
      </c>
      <c r="D240" s="141" t="s">
        <v>136</v>
      </c>
      <c r="E240" s="142" t="s">
        <v>1256</v>
      </c>
      <c r="F240" s="143" t="s">
        <v>929</v>
      </c>
      <c r="G240" s="144" t="s">
        <v>342</v>
      </c>
      <c r="H240" s="145">
        <v>5.72</v>
      </c>
      <c r="I240" s="146"/>
      <c r="J240" s="147">
        <f>ROUND(I240*H240,2)</f>
        <v>0</v>
      </c>
      <c r="K240" s="143" t="s">
        <v>3</v>
      </c>
      <c r="L240" s="36"/>
      <c r="M240" s="148" t="s">
        <v>3</v>
      </c>
      <c r="N240" s="149" t="s">
        <v>46</v>
      </c>
      <c r="O240" s="56"/>
      <c r="P240" s="150">
        <f>O240*H240</f>
        <v>0</v>
      </c>
      <c r="Q240" s="150">
        <v>0</v>
      </c>
      <c r="R240" s="150">
        <f>Q240*H240</f>
        <v>0</v>
      </c>
      <c r="S240" s="150">
        <v>0</v>
      </c>
      <c r="T240" s="15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52" t="s">
        <v>140</v>
      </c>
      <c r="AT240" s="152" t="s">
        <v>136</v>
      </c>
      <c r="AU240" s="152" t="s">
        <v>84</v>
      </c>
      <c r="AY240" s="20" t="s">
        <v>133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20" t="s">
        <v>37</v>
      </c>
      <c r="BK240" s="153">
        <f>ROUND(I240*H240,2)</f>
        <v>0</v>
      </c>
      <c r="BL240" s="20" t="s">
        <v>140</v>
      </c>
      <c r="BM240" s="152" t="s">
        <v>1593</v>
      </c>
    </row>
    <row r="241" spans="1:65" s="13" customFormat="1">
      <c r="B241" s="154"/>
      <c r="D241" s="155" t="s">
        <v>142</v>
      </c>
      <c r="E241" s="156" t="s">
        <v>3</v>
      </c>
      <c r="F241" s="157" t="s">
        <v>1590</v>
      </c>
      <c r="H241" s="158">
        <v>5.72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142</v>
      </c>
      <c r="AU241" s="156" t="s">
        <v>84</v>
      </c>
      <c r="AV241" s="13" t="s">
        <v>84</v>
      </c>
      <c r="AW241" s="13" t="s">
        <v>36</v>
      </c>
      <c r="AX241" s="13" t="s">
        <v>37</v>
      </c>
      <c r="AY241" s="156" t="s">
        <v>133</v>
      </c>
    </row>
    <row r="242" spans="1:65" s="2" customFormat="1" ht="24.2" customHeight="1">
      <c r="A242" s="35"/>
      <c r="B242" s="140"/>
      <c r="C242" s="141" t="s">
        <v>580</v>
      </c>
      <c r="D242" s="141" t="s">
        <v>136</v>
      </c>
      <c r="E242" s="142" t="s">
        <v>1594</v>
      </c>
      <c r="F242" s="143" t="s">
        <v>1595</v>
      </c>
      <c r="G242" s="144" t="s">
        <v>295</v>
      </c>
      <c r="H242" s="145">
        <v>1.3260000000000001</v>
      </c>
      <c r="I242" s="146"/>
      <c r="J242" s="147">
        <f>ROUND(I242*H242,2)</f>
        <v>0</v>
      </c>
      <c r="K242" s="143" t="s">
        <v>3</v>
      </c>
      <c r="L242" s="36"/>
      <c r="M242" s="148" t="s">
        <v>3</v>
      </c>
      <c r="N242" s="149" t="s">
        <v>46</v>
      </c>
      <c r="O242" s="56"/>
      <c r="P242" s="150">
        <f>O242*H242</f>
        <v>0</v>
      </c>
      <c r="Q242" s="150">
        <v>0</v>
      </c>
      <c r="R242" s="150">
        <f>Q242*H242</f>
        <v>0</v>
      </c>
      <c r="S242" s="150">
        <v>0</v>
      </c>
      <c r="T242" s="15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2" t="s">
        <v>140</v>
      </c>
      <c r="AT242" s="152" t="s">
        <v>136</v>
      </c>
      <c r="AU242" s="152" t="s">
        <v>84</v>
      </c>
      <c r="AY242" s="20" t="s">
        <v>133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20" t="s">
        <v>37</v>
      </c>
      <c r="BK242" s="153">
        <f>ROUND(I242*H242,2)</f>
        <v>0</v>
      </c>
      <c r="BL242" s="20" t="s">
        <v>140</v>
      </c>
      <c r="BM242" s="152" t="s">
        <v>1596</v>
      </c>
    </row>
    <row r="243" spans="1:65" s="13" customFormat="1">
      <c r="B243" s="154"/>
      <c r="D243" s="155" t="s">
        <v>142</v>
      </c>
      <c r="E243" s="156" t="s">
        <v>3</v>
      </c>
      <c r="F243" s="157" t="s">
        <v>1597</v>
      </c>
      <c r="H243" s="158">
        <v>1.3260000000000001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142</v>
      </c>
      <c r="AU243" s="156" t="s">
        <v>84</v>
      </c>
      <c r="AV243" s="13" t="s">
        <v>84</v>
      </c>
      <c r="AW243" s="13" t="s">
        <v>36</v>
      </c>
      <c r="AX243" s="13" t="s">
        <v>75</v>
      </c>
      <c r="AY243" s="156" t="s">
        <v>133</v>
      </c>
    </row>
    <row r="244" spans="1:65" s="15" customFormat="1">
      <c r="B244" s="170"/>
      <c r="D244" s="155" t="s">
        <v>142</v>
      </c>
      <c r="E244" s="171" t="s">
        <v>3</v>
      </c>
      <c r="F244" s="172" t="s">
        <v>163</v>
      </c>
      <c r="H244" s="173">
        <v>1.3260000000000001</v>
      </c>
      <c r="I244" s="174"/>
      <c r="L244" s="170"/>
      <c r="M244" s="175"/>
      <c r="N244" s="176"/>
      <c r="O244" s="176"/>
      <c r="P244" s="176"/>
      <c r="Q244" s="176"/>
      <c r="R244" s="176"/>
      <c r="S244" s="176"/>
      <c r="T244" s="177"/>
      <c r="AT244" s="171" t="s">
        <v>142</v>
      </c>
      <c r="AU244" s="171" t="s">
        <v>84</v>
      </c>
      <c r="AV244" s="15" t="s">
        <v>140</v>
      </c>
      <c r="AW244" s="15" t="s">
        <v>36</v>
      </c>
      <c r="AX244" s="15" t="s">
        <v>37</v>
      </c>
      <c r="AY244" s="171" t="s">
        <v>133</v>
      </c>
    </row>
    <row r="245" spans="1:65" s="2" customFormat="1" ht="16.5" customHeight="1">
      <c r="A245" s="35"/>
      <c r="B245" s="140"/>
      <c r="C245" s="141" t="s">
        <v>585</v>
      </c>
      <c r="D245" s="141" t="s">
        <v>136</v>
      </c>
      <c r="E245" s="142" t="s">
        <v>1598</v>
      </c>
      <c r="F245" s="143" t="s">
        <v>1599</v>
      </c>
      <c r="G245" s="144" t="s">
        <v>305</v>
      </c>
      <c r="H245" s="145">
        <v>4</v>
      </c>
      <c r="I245" s="146"/>
      <c r="J245" s="147">
        <f>ROUND(I245*H245,2)</f>
        <v>0</v>
      </c>
      <c r="K245" s="143" t="s">
        <v>3</v>
      </c>
      <c r="L245" s="36"/>
      <c r="M245" s="148" t="s">
        <v>3</v>
      </c>
      <c r="N245" s="149" t="s">
        <v>46</v>
      </c>
      <c r="O245" s="56"/>
      <c r="P245" s="150">
        <f>O245*H245</f>
        <v>0</v>
      </c>
      <c r="Q245" s="150">
        <v>0</v>
      </c>
      <c r="R245" s="150">
        <f>Q245*H245</f>
        <v>0</v>
      </c>
      <c r="S245" s="150">
        <v>0</v>
      </c>
      <c r="T245" s="15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2" t="s">
        <v>140</v>
      </c>
      <c r="AT245" s="152" t="s">
        <v>136</v>
      </c>
      <c r="AU245" s="152" t="s">
        <v>84</v>
      </c>
      <c r="AY245" s="20" t="s">
        <v>133</v>
      </c>
      <c r="BE245" s="153">
        <f>IF(N245="základní",J245,0)</f>
        <v>0</v>
      </c>
      <c r="BF245" s="153">
        <f>IF(N245="snížená",J245,0)</f>
        <v>0</v>
      </c>
      <c r="BG245" s="153">
        <f>IF(N245="zákl. přenesená",J245,0)</f>
        <v>0</v>
      </c>
      <c r="BH245" s="153">
        <f>IF(N245="sníž. přenesená",J245,0)</f>
        <v>0</v>
      </c>
      <c r="BI245" s="153">
        <f>IF(N245="nulová",J245,0)</f>
        <v>0</v>
      </c>
      <c r="BJ245" s="20" t="s">
        <v>37</v>
      </c>
      <c r="BK245" s="153">
        <f>ROUND(I245*H245,2)</f>
        <v>0</v>
      </c>
      <c r="BL245" s="20" t="s">
        <v>140</v>
      </c>
      <c r="BM245" s="152" t="s">
        <v>1600</v>
      </c>
    </row>
    <row r="246" spans="1:65" s="13" customFormat="1">
      <c r="B246" s="154"/>
      <c r="D246" s="155" t="s">
        <v>142</v>
      </c>
      <c r="E246" s="156" t="s">
        <v>3</v>
      </c>
      <c r="F246" s="157" t="s">
        <v>140</v>
      </c>
      <c r="H246" s="158">
        <v>4</v>
      </c>
      <c r="I246" s="159"/>
      <c r="L246" s="154"/>
      <c r="M246" s="160"/>
      <c r="N246" s="161"/>
      <c r="O246" s="161"/>
      <c r="P246" s="161"/>
      <c r="Q246" s="161"/>
      <c r="R246" s="161"/>
      <c r="S246" s="161"/>
      <c r="T246" s="162"/>
      <c r="AT246" s="156" t="s">
        <v>142</v>
      </c>
      <c r="AU246" s="156" t="s">
        <v>84</v>
      </c>
      <c r="AV246" s="13" t="s">
        <v>84</v>
      </c>
      <c r="AW246" s="13" t="s">
        <v>36</v>
      </c>
      <c r="AX246" s="13" t="s">
        <v>37</v>
      </c>
      <c r="AY246" s="156" t="s">
        <v>133</v>
      </c>
    </row>
    <row r="247" spans="1:65" s="2" customFormat="1" ht="16.5" customHeight="1">
      <c r="A247" s="35"/>
      <c r="B247" s="140"/>
      <c r="C247" s="141" t="s">
        <v>593</v>
      </c>
      <c r="D247" s="141" t="s">
        <v>136</v>
      </c>
      <c r="E247" s="142" t="s">
        <v>1601</v>
      </c>
      <c r="F247" s="143" t="s">
        <v>1602</v>
      </c>
      <c r="G247" s="144" t="s">
        <v>237</v>
      </c>
      <c r="H247" s="145">
        <v>4</v>
      </c>
      <c r="I247" s="146"/>
      <c r="J247" s="147">
        <f>ROUND(I247*H247,2)</f>
        <v>0</v>
      </c>
      <c r="K247" s="143" t="s">
        <v>3</v>
      </c>
      <c r="L247" s="36"/>
      <c r="M247" s="148" t="s">
        <v>3</v>
      </c>
      <c r="N247" s="149" t="s">
        <v>46</v>
      </c>
      <c r="O247" s="56"/>
      <c r="P247" s="150">
        <f>O247*H247</f>
        <v>0</v>
      </c>
      <c r="Q247" s="150">
        <v>0</v>
      </c>
      <c r="R247" s="150">
        <f>Q247*H247</f>
        <v>0</v>
      </c>
      <c r="S247" s="150">
        <v>6.8000000000000005E-2</v>
      </c>
      <c r="T247" s="151">
        <f>S247*H247</f>
        <v>0.27200000000000002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2" t="s">
        <v>140</v>
      </c>
      <c r="AT247" s="152" t="s">
        <v>136</v>
      </c>
      <c r="AU247" s="152" t="s">
        <v>84</v>
      </c>
      <c r="AY247" s="20" t="s">
        <v>133</v>
      </c>
      <c r="BE247" s="153">
        <f>IF(N247="základní",J247,0)</f>
        <v>0</v>
      </c>
      <c r="BF247" s="153">
        <f>IF(N247="snížená",J247,0)</f>
        <v>0</v>
      </c>
      <c r="BG247" s="153">
        <f>IF(N247="zákl. přenesená",J247,0)</f>
        <v>0</v>
      </c>
      <c r="BH247" s="153">
        <f>IF(N247="sníž. přenesená",J247,0)</f>
        <v>0</v>
      </c>
      <c r="BI247" s="153">
        <f>IF(N247="nulová",J247,0)</f>
        <v>0</v>
      </c>
      <c r="BJ247" s="20" t="s">
        <v>37</v>
      </c>
      <c r="BK247" s="153">
        <f>ROUND(I247*H247,2)</f>
        <v>0</v>
      </c>
      <c r="BL247" s="20" t="s">
        <v>140</v>
      </c>
      <c r="BM247" s="152" t="s">
        <v>1603</v>
      </c>
    </row>
    <row r="248" spans="1:65" s="13" customFormat="1">
      <c r="B248" s="154"/>
      <c r="D248" s="155" t="s">
        <v>142</v>
      </c>
      <c r="E248" s="156" t="s">
        <v>3</v>
      </c>
      <c r="F248" s="157" t="s">
        <v>140</v>
      </c>
      <c r="H248" s="158">
        <v>4</v>
      </c>
      <c r="I248" s="159"/>
      <c r="L248" s="154"/>
      <c r="M248" s="160"/>
      <c r="N248" s="161"/>
      <c r="O248" s="161"/>
      <c r="P248" s="161"/>
      <c r="Q248" s="161"/>
      <c r="R248" s="161"/>
      <c r="S248" s="161"/>
      <c r="T248" s="162"/>
      <c r="AT248" s="156" t="s">
        <v>142</v>
      </c>
      <c r="AU248" s="156" t="s">
        <v>84</v>
      </c>
      <c r="AV248" s="13" t="s">
        <v>84</v>
      </c>
      <c r="AW248" s="13" t="s">
        <v>36</v>
      </c>
      <c r="AX248" s="13" t="s">
        <v>37</v>
      </c>
      <c r="AY248" s="156" t="s">
        <v>133</v>
      </c>
    </row>
    <row r="249" spans="1:65" s="12" customFormat="1" ht="22.9" customHeight="1">
      <c r="B249" s="127"/>
      <c r="D249" s="128" t="s">
        <v>74</v>
      </c>
      <c r="E249" s="138" t="s">
        <v>140</v>
      </c>
      <c r="F249" s="138" t="s">
        <v>562</v>
      </c>
      <c r="I249" s="130"/>
      <c r="J249" s="139">
        <f>BK249</f>
        <v>0</v>
      </c>
      <c r="L249" s="127"/>
      <c r="M249" s="132"/>
      <c r="N249" s="133"/>
      <c r="O249" s="133"/>
      <c r="P249" s="134">
        <f>SUM(P250:P263)</f>
        <v>0</v>
      </c>
      <c r="Q249" s="133"/>
      <c r="R249" s="134">
        <f>SUM(R250:R263)</f>
        <v>0.72892005888</v>
      </c>
      <c r="S249" s="133"/>
      <c r="T249" s="135">
        <f>SUM(T250:T263)</f>
        <v>0</v>
      </c>
      <c r="AR249" s="128" t="s">
        <v>37</v>
      </c>
      <c r="AT249" s="136" t="s">
        <v>74</v>
      </c>
      <c r="AU249" s="136" t="s">
        <v>37</v>
      </c>
      <c r="AY249" s="128" t="s">
        <v>133</v>
      </c>
      <c r="BK249" s="137">
        <f>SUM(BK250:BK263)</f>
        <v>0</v>
      </c>
    </row>
    <row r="250" spans="1:65" s="2" customFormat="1" ht="21.75" customHeight="1">
      <c r="A250" s="35"/>
      <c r="B250" s="140"/>
      <c r="C250" s="141" t="s">
        <v>598</v>
      </c>
      <c r="D250" s="141" t="s">
        <v>136</v>
      </c>
      <c r="E250" s="142" t="s">
        <v>1604</v>
      </c>
      <c r="F250" s="143" t="s">
        <v>1605</v>
      </c>
      <c r="G250" s="144" t="s">
        <v>295</v>
      </c>
      <c r="H250" s="145">
        <v>28.478999999999999</v>
      </c>
      <c r="I250" s="146"/>
      <c r="J250" s="147">
        <f>ROUND(I250*H250,2)</f>
        <v>0</v>
      </c>
      <c r="K250" s="143" t="s">
        <v>288</v>
      </c>
      <c r="L250" s="36"/>
      <c r="M250" s="148" t="s">
        <v>3</v>
      </c>
      <c r="N250" s="149" t="s">
        <v>46</v>
      </c>
      <c r="O250" s="56"/>
      <c r="P250" s="150">
        <f>O250*H250</f>
        <v>0</v>
      </c>
      <c r="Q250" s="150">
        <v>0</v>
      </c>
      <c r="R250" s="150">
        <f>Q250*H250</f>
        <v>0</v>
      </c>
      <c r="S250" s="150">
        <v>0</v>
      </c>
      <c r="T250" s="15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52" t="s">
        <v>140</v>
      </c>
      <c r="AT250" s="152" t="s">
        <v>136</v>
      </c>
      <c r="AU250" s="152" t="s">
        <v>84</v>
      </c>
      <c r="AY250" s="20" t="s">
        <v>133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20" t="s">
        <v>37</v>
      </c>
      <c r="BK250" s="153">
        <f>ROUND(I250*H250,2)</f>
        <v>0</v>
      </c>
      <c r="BL250" s="20" t="s">
        <v>140</v>
      </c>
      <c r="BM250" s="152" t="s">
        <v>1606</v>
      </c>
    </row>
    <row r="251" spans="1:65" s="2" customFormat="1">
      <c r="A251" s="35"/>
      <c r="B251" s="36"/>
      <c r="C251" s="35"/>
      <c r="D251" s="181" t="s">
        <v>290</v>
      </c>
      <c r="E251" s="35"/>
      <c r="F251" s="182" t="s">
        <v>1607</v>
      </c>
      <c r="G251" s="35"/>
      <c r="H251" s="35"/>
      <c r="I251" s="183"/>
      <c r="J251" s="35"/>
      <c r="K251" s="35"/>
      <c r="L251" s="36"/>
      <c r="M251" s="184"/>
      <c r="N251" s="185"/>
      <c r="O251" s="56"/>
      <c r="P251" s="56"/>
      <c r="Q251" s="56"/>
      <c r="R251" s="56"/>
      <c r="S251" s="56"/>
      <c r="T251" s="57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20" t="s">
        <v>290</v>
      </c>
      <c r="AU251" s="20" t="s">
        <v>84</v>
      </c>
    </row>
    <row r="252" spans="1:65" s="13" customFormat="1">
      <c r="B252" s="154"/>
      <c r="D252" s="155" t="s">
        <v>142</v>
      </c>
      <c r="E252" s="156" t="s">
        <v>3</v>
      </c>
      <c r="F252" s="157" t="s">
        <v>1608</v>
      </c>
      <c r="H252" s="158">
        <v>28.478999999999999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142</v>
      </c>
      <c r="AU252" s="156" t="s">
        <v>84</v>
      </c>
      <c r="AV252" s="13" t="s">
        <v>84</v>
      </c>
      <c r="AW252" s="13" t="s">
        <v>36</v>
      </c>
      <c r="AX252" s="13" t="s">
        <v>75</v>
      </c>
      <c r="AY252" s="156" t="s">
        <v>133</v>
      </c>
    </row>
    <row r="253" spans="1:65" s="2" customFormat="1" ht="24.2" customHeight="1">
      <c r="A253" s="35"/>
      <c r="B253" s="140"/>
      <c r="C253" s="141" t="s">
        <v>604</v>
      </c>
      <c r="D253" s="141" t="s">
        <v>136</v>
      </c>
      <c r="E253" s="142" t="s">
        <v>573</v>
      </c>
      <c r="F253" s="143" t="s">
        <v>574</v>
      </c>
      <c r="G253" s="144" t="s">
        <v>295</v>
      </c>
      <c r="H253" s="145">
        <v>28.478999999999999</v>
      </c>
      <c r="I253" s="146"/>
      <c r="J253" s="147">
        <f>ROUND(I253*H253,2)</f>
        <v>0</v>
      </c>
      <c r="K253" s="143" t="s">
        <v>288</v>
      </c>
      <c r="L253" s="36"/>
      <c r="M253" s="148" t="s">
        <v>3</v>
      </c>
      <c r="N253" s="149" t="s">
        <v>46</v>
      </c>
      <c r="O253" s="56"/>
      <c r="P253" s="150">
        <f>O253*H253</f>
        <v>0</v>
      </c>
      <c r="Q253" s="150">
        <v>0</v>
      </c>
      <c r="R253" s="150">
        <f>Q253*H253</f>
        <v>0</v>
      </c>
      <c r="S253" s="150">
        <v>0</v>
      </c>
      <c r="T253" s="15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52" t="s">
        <v>140</v>
      </c>
      <c r="AT253" s="152" t="s">
        <v>136</v>
      </c>
      <c r="AU253" s="152" t="s">
        <v>84</v>
      </c>
      <c r="AY253" s="20" t="s">
        <v>133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20" t="s">
        <v>37</v>
      </c>
      <c r="BK253" s="153">
        <f>ROUND(I253*H253,2)</f>
        <v>0</v>
      </c>
      <c r="BL253" s="20" t="s">
        <v>140</v>
      </c>
      <c r="BM253" s="152" t="s">
        <v>1609</v>
      </c>
    </row>
    <row r="254" spans="1:65" s="2" customFormat="1">
      <c r="A254" s="35"/>
      <c r="B254" s="36"/>
      <c r="C254" s="35"/>
      <c r="D254" s="181" t="s">
        <v>290</v>
      </c>
      <c r="E254" s="35"/>
      <c r="F254" s="182" t="s">
        <v>576</v>
      </c>
      <c r="G254" s="35"/>
      <c r="H254" s="35"/>
      <c r="I254" s="183"/>
      <c r="J254" s="35"/>
      <c r="K254" s="35"/>
      <c r="L254" s="36"/>
      <c r="M254" s="184"/>
      <c r="N254" s="185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20" t="s">
        <v>290</v>
      </c>
      <c r="AU254" s="20" t="s">
        <v>84</v>
      </c>
    </row>
    <row r="255" spans="1:65" s="13" customFormat="1">
      <c r="B255" s="154"/>
      <c r="D255" s="155" t="s">
        <v>142</v>
      </c>
      <c r="E255" s="156" t="s">
        <v>3</v>
      </c>
      <c r="F255" s="157" t="s">
        <v>1610</v>
      </c>
      <c r="H255" s="158">
        <v>28.478999999999999</v>
      </c>
      <c r="I255" s="159"/>
      <c r="L255" s="154"/>
      <c r="M255" s="160"/>
      <c r="N255" s="161"/>
      <c r="O255" s="161"/>
      <c r="P255" s="161"/>
      <c r="Q255" s="161"/>
      <c r="R255" s="161"/>
      <c r="S255" s="161"/>
      <c r="T255" s="162"/>
      <c r="AT255" s="156" t="s">
        <v>142</v>
      </c>
      <c r="AU255" s="156" t="s">
        <v>84</v>
      </c>
      <c r="AV255" s="13" t="s">
        <v>84</v>
      </c>
      <c r="AW255" s="13" t="s">
        <v>36</v>
      </c>
      <c r="AX255" s="13" t="s">
        <v>37</v>
      </c>
      <c r="AY255" s="156" t="s">
        <v>133</v>
      </c>
    </row>
    <row r="256" spans="1:65" s="2" customFormat="1" ht="37.9" customHeight="1">
      <c r="A256" s="35"/>
      <c r="B256" s="140"/>
      <c r="C256" s="141" t="s">
        <v>609</v>
      </c>
      <c r="D256" s="141" t="s">
        <v>136</v>
      </c>
      <c r="E256" s="142" t="s">
        <v>514</v>
      </c>
      <c r="F256" s="143" t="s">
        <v>515</v>
      </c>
      <c r="G256" s="144" t="s">
        <v>295</v>
      </c>
      <c r="H256" s="145">
        <v>28.478999999999999</v>
      </c>
      <c r="I256" s="146"/>
      <c r="J256" s="147">
        <f>ROUND(I256*H256,2)</f>
        <v>0</v>
      </c>
      <c r="K256" s="143" t="s">
        <v>3</v>
      </c>
      <c r="L256" s="36"/>
      <c r="M256" s="148" t="s">
        <v>3</v>
      </c>
      <c r="N256" s="149" t="s">
        <v>46</v>
      </c>
      <c r="O256" s="56"/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2" t="s">
        <v>140</v>
      </c>
      <c r="AT256" s="152" t="s">
        <v>136</v>
      </c>
      <c r="AU256" s="152" t="s">
        <v>84</v>
      </c>
      <c r="AY256" s="20" t="s">
        <v>133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20" t="s">
        <v>37</v>
      </c>
      <c r="BK256" s="153">
        <f>ROUND(I256*H256,2)</f>
        <v>0</v>
      </c>
      <c r="BL256" s="20" t="s">
        <v>140</v>
      </c>
      <c r="BM256" s="152" t="s">
        <v>1611</v>
      </c>
    </row>
    <row r="257" spans="1:65" s="13" customFormat="1">
      <c r="B257" s="154"/>
      <c r="D257" s="155" t="s">
        <v>142</v>
      </c>
      <c r="E257" s="156" t="s">
        <v>3</v>
      </c>
      <c r="F257" s="157" t="s">
        <v>1610</v>
      </c>
      <c r="H257" s="158">
        <v>28.478999999999999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142</v>
      </c>
      <c r="AU257" s="156" t="s">
        <v>84</v>
      </c>
      <c r="AV257" s="13" t="s">
        <v>84</v>
      </c>
      <c r="AW257" s="13" t="s">
        <v>36</v>
      </c>
      <c r="AX257" s="13" t="s">
        <v>37</v>
      </c>
      <c r="AY257" s="156" t="s">
        <v>133</v>
      </c>
    </row>
    <row r="258" spans="1:65" s="2" customFormat="1" ht="24.2" customHeight="1">
      <c r="A258" s="35"/>
      <c r="B258" s="140"/>
      <c r="C258" s="141" t="s">
        <v>613</v>
      </c>
      <c r="D258" s="141" t="s">
        <v>136</v>
      </c>
      <c r="E258" s="142" t="s">
        <v>1612</v>
      </c>
      <c r="F258" s="143" t="s">
        <v>1613</v>
      </c>
      <c r="G258" s="144" t="s">
        <v>295</v>
      </c>
      <c r="H258" s="145">
        <v>0.312</v>
      </c>
      <c r="I258" s="146"/>
      <c r="J258" s="147">
        <f>ROUND(I258*H258,2)</f>
        <v>0</v>
      </c>
      <c r="K258" s="143" t="s">
        <v>288</v>
      </c>
      <c r="L258" s="36"/>
      <c r="M258" s="148" t="s">
        <v>3</v>
      </c>
      <c r="N258" s="149" t="s">
        <v>46</v>
      </c>
      <c r="O258" s="56"/>
      <c r="P258" s="150">
        <f>O258*H258</f>
        <v>0</v>
      </c>
      <c r="Q258" s="150">
        <v>2.234</v>
      </c>
      <c r="R258" s="150">
        <f>Q258*H258</f>
        <v>0.69700799999999996</v>
      </c>
      <c r="S258" s="150">
        <v>0</v>
      </c>
      <c r="T258" s="15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52" t="s">
        <v>140</v>
      </c>
      <c r="AT258" s="152" t="s">
        <v>136</v>
      </c>
      <c r="AU258" s="152" t="s">
        <v>84</v>
      </c>
      <c r="AY258" s="20" t="s">
        <v>133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20" t="s">
        <v>37</v>
      </c>
      <c r="BK258" s="153">
        <f>ROUND(I258*H258,2)</f>
        <v>0</v>
      </c>
      <c r="BL258" s="20" t="s">
        <v>140</v>
      </c>
      <c r="BM258" s="152" t="s">
        <v>1614</v>
      </c>
    </row>
    <row r="259" spans="1:65" s="2" customFormat="1">
      <c r="A259" s="35"/>
      <c r="B259" s="36"/>
      <c r="C259" s="35"/>
      <c r="D259" s="181" t="s">
        <v>290</v>
      </c>
      <c r="E259" s="35"/>
      <c r="F259" s="182" t="s">
        <v>1615</v>
      </c>
      <c r="G259" s="35"/>
      <c r="H259" s="35"/>
      <c r="I259" s="183"/>
      <c r="J259" s="35"/>
      <c r="K259" s="35"/>
      <c r="L259" s="36"/>
      <c r="M259" s="184"/>
      <c r="N259" s="185"/>
      <c r="O259" s="56"/>
      <c r="P259" s="56"/>
      <c r="Q259" s="56"/>
      <c r="R259" s="56"/>
      <c r="S259" s="56"/>
      <c r="T259" s="5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20" t="s">
        <v>290</v>
      </c>
      <c r="AU259" s="20" t="s">
        <v>84</v>
      </c>
    </row>
    <row r="260" spans="1:65" s="13" customFormat="1">
      <c r="B260" s="154"/>
      <c r="D260" s="155" t="s">
        <v>142</v>
      </c>
      <c r="E260" s="156" t="s">
        <v>3</v>
      </c>
      <c r="F260" s="157" t="s">
        <v>1616</v>
      </c>
      <c r="H260" s="158">
        <v>0.152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142</v>
      </c>
      <c r="AU260" s="156" t="s">
        <v>84</v>
      </c>
      <c r="AV260" s="13" t="s">
        <v>84</v>
      </c>
      <c r="AW260" s="13" t="s">
        <v>36</v>
      </c>
      <c r="AX260" s="13" t="s">
        <v>75</v>
      </c>
      <c r="AY260" s="156" t="s">
        <v>133</v>
      </c>
    </row>
    <row r="261" spans="1:65" s="13" customFormat="1">
      <c r="B261" s="154"/>
      <c r="D261" s="155" t="s">
        <v>142</v>
      </c>
      <c r="E261" s="156" t="s">
        <v>3</v>
      </c>
      <c r="F261" s="157" t="s">
        <v>1617</v>
      </c>
      <c r="H261" s="158">
        <v>0.16</v>
      </c>
      <c r="I261" s="159"/>
      <c r="L261" s="154"/>
      <c r="M261" s="160"/>
      <c r="N261" s="161"/>
      <c r="O261" s="161"/>
      <c r="P261" s="161"/>
      <c r="Q261" s="161"/>
      <c r="R261" s="161"/>
      <c r="S261" s="161"/>
      <c r="T261" s="162"/>
      <c r="AT261" s="156" t="s">
        <v>142</v>
      </c>
      <c r="AU261" s="156" t="s">
        <v>84</v>
      </c>
      <c r="AV261" s="13" t="s">
        <v>84</v>
      </c>
      <c r="AW261" s="13" t="s">
        <v>36</v>
      </c>
      <c r="AX261" s="13" t="s">
        <v>75</v>
      </c>
      <c r="AY261" s="156" t="s">
        <v>133</v>
      </c>
    </row>
    <row r="262" spans="1:65" s="2" customFormat="1" ht="16.5" customHeight="1">
      <c r="A262" s="35"/>
      <c r="B262" s="140"/>
      <c r="C262" s="141" t="s">
        <v>618</v>
      </c>
      <c r="D262" s="141" t="s">
        <v>136</v>
      </c>
      <c r="E262" s="142" t="s">
        <v>1618</v>
      </c>
      <c r="F262" s="143" t="s">
        <v>1619</v>
      </c>
      <c r="G262" s="144" t="s">
        <v>333</v>
      </c>
      <c r="H262" s="145">
        <v>4.992</v>
      </c>
      <c r="I262" s="146"/>
      <c r="J262" s="147">
        <f>ROUND(I262*H262,2)</f>
        <v>0</v>
      </c>
      <c r="K262" s="143" t="s">
        <v>1620</v>
      </c>
      <c r="L262" s="36"/>
      <c r="M262" s="148" t="s">
        <v>3</v>
      </c>
      <c r="N262" s="149" t="s">
        <v>46</v>
      </c>
      <c r="O262" s="56"/>
      <c r="P262" s="150">
        <f>O262*H262</f>
        <v>0</v>
      </c>
      <c r="Q262" s="150">
        <v>6.3926399999999998E-3</v>
      </c>
      <c r="R262" s="150">
        <f>Q262*H262</f>
        <v>3.1912058879999997E-2</v>
      </c>
      <c r="S262" s="150">
        <v>0</v>
      </c>
      <c r="T262" s="15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52" t="s">
        <v>140</v>
      </c>
      <c r="AT262" s="152" t="s">
        <v>136</v>
      </c>
      <c r="AU262" s="152" t="s">
        <v>84</v>
      </c>
      <c r="AY262" s="20" t="s">
        <v>133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20" t="s">
        <v>37</v>
      </c>
      <c r="BK262" s="153">
        <f>ROUND(I262*H262,2)</f>
        <v>0</v>
      </c>
      <c r="BL262" s="20" t="s">
        <v>140</v>
      </c>
      <c r="BM262" s="152" t="s">
        <v>1621</v>
      </c>
    </row>
    <row r="263" spans="1:65" s="13" customFormat="1">
      <c r="B263" s="154"/>
      <c r="D263" s="155" t="s">
        <v>142</v>
      </c>
      <c r="E263" s="156" t="s">
        <v>3</v>
      </c>
      <c r="F263" s="157" t="s">
        <v>1622</v>
      </c>
      <c r="H263" s="158">
        <v>4.992</v>
      </c>
      <c r="I263" s="159"/>
      <c r="L263" s="154"/>
      <c r="M263" s="160"/>
      <c r="N263" s="161"/>
      <c r="O263" s="161"/>
      <c r="P263" s="161"/>
      <c r="Q263" s="161"/>
      <c r="R263" s="161"/>
      <c r="S263" s="161"/>
      <c r="T263" s="162"/>
      <c r="AT263" s="156" t="s">
        <v>142</v>
      </c>
      <c r="AU263" s="156" t="s">
        <v>84</v>
      </c>
      <c r="AV263" s="13" t="s">
        <v>84</v>
      </c>
      <c r="AW263" s="13" t="s">
        <v>36</v>
      </c>
      <c r="AX263" s="13" t="s">
        <v>75</v>
      </c>
      <c r="AY263" s="156" t="s">
        <v>133</v>
      </c>
    </row>
    <row r="264" spans="1:65" s="12" customFormat="1" ht="22.9" customHeight="1">
      <c r="B264" s="127"/>
      <c r="D264" s="128" t="s">
        <v>74</v>
      </c>
      <c r="E264" s="138" t="s">
        <v>153</v>
      </c>
      <c r="F264" s="138" t="s">
        <v>627</v>
      </c>
      <c r="I264" s="130"/>
      <c r="J264" s="139">
        <f>BK264</f>
        <v>0</v>
      </c>
      <c r="L264" s="127"/>
      <c r="M264" s="132"/>
      <c r="N264" s="133"/>
      <c r="O264" s="133"/>
      <c r="P264" s="134">
        <f>SUM(P265:P296)</f>
        <v>0</v>
      </c>
      <c r="Q264" s="133"/>
      <c r="R264" s="134">
        <f>SUM(R265:R296)</f>
        <v>249.49946000000006</v>
      </c>
      <c r="S264" s="133"/>
      <c r="T264" s="135">
        <f>SUM(T265:T296)</f>
        <v>0</v>
      </c>
      <c r="AR264" s="128" t="s">
        <v>37</v>
      </c>
      <c r="AT264" s="136" t="s">
        <v>74</v>
      </c>
      <c r="AU264" s="136" t="s">
        <v>37</v>
      </c>
      <c r="AY264" s="128" t="s">
        <v>133</v>
      </c>
      <c r="BK264" s="137">
        <f>SUM(BK265:BK296)</f>
        <v>0</v>
      </c>
    </row>
    <row r="265" spans="1:65" s="2" customFormat="1" ht="21.75" customHeight="1">
      <c r="A265" s="35"/>
      <c r="B265" s="140"/>
      <c r="C265" s="141" t="s">
        <v>623</v>
      </c>
      <c r="D265" s="141" t="s">
        <v>136</v>
      </c>
      <c r="E265" s="142" t="s">
        <v>629</v>
      </c>
      <c r="F265" s="143" t="s">
        <v>630</v>
      </c>
      <c r="G265" s="144" t="s">
        <v>333</v>
      </c>
      <c r="H265" s="145">
        <v>569.58000000000004</v>
      </c>
      <c r="I265" s="146"/>
      <c r="J265" s="147">
        <f>ROUND(I265*H265,2)</f>
        <v>0</v>
      </c>
      <c r="K265" s="143" t="s">
        <v>3</v>
      </c>
      <c r="L265" s="36"/>
      <c r="M265" s="148" t="s">
        <v>3</v>
      </c>
      <c r="N265" s="149" t="s">
        <v>46</v>
      </c>
      <c r="O265" s="56"/>
      <c r="P265" s="150">
        <f>O265*H265</f>
        <v>0</v>
      </c>
      <c r="Q265" s="150">
        <v>0.432</v>
      </c>
      <c r="R265" s="150">
        <f>Q265*H265</f>
        <v>246.05856000000003</v>
      </c>
      <c r="S265" s="150">
        <v>0</v>
      </c>
      <c r="T265" s="15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52" t="s">
        <v>140</v>
      </c>
      <c r="AT265" s="152" t="s">
        <v>136</v>
      </c>
      <c r="AU265" s="152" t="s">
        <v>84</v>
      </c>
      <c r="AY265" s="20" t="s">
        <v>133</v>
      </c>
      <c r="BE265" s="153">
        <f>IF(N265="základní",J265,0)</f>
        <v>0</v>
      </c>
      <c r="BF265" s="153">
        <f>IF(N265="snížená",J265,0)</f>
        <v>0</v>
      </c>
      <c r="BG265" s="153">
        <f>IF(N265="zákl. přenesená",J265,0)</f>
        <v>0</v>
      </c>
      <c r="BH265" s="153">
        <f>IF(N265="sníž. přenesená",J265,0)</f>
        <v>0</v>
      </c>
      <c r="BI265" s="153">
        <f>IF(N265="nulová",J265,0)</f>
        <v>0</v>
      </c>
      <c r="BJ265" s="20" t="s">
        <v>37</v>
      </c>
      <c r="BK265" s="153">
        <f>ROUND(I265*H265,2)</f>
        <v>0</v>
      </c>
      <c r="BL265" s="20" t="s">
        <v>140</v>
      </c>
      <c r="BM265" s="152" t="s">
        <v>1623</v>
      </c>
    </row>
    <row r="266" spans="1:65" s="13" customFormat="1">
      <c r="B266" s="154"/>
      <c r="D266" s="155" t="s">
        <v>142</v>
      </c>
      <c r="E266" s="156" t="s">
        <v>3</v>
      </c>
      <c r="F266" s="157" t="s">
        <v>1624</v>
      </c>
      <c r="H266" s="158">
        <v>569.58000000000004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142</v>
      </c>
      <c r="AU266" s="156" t="s">
        <v>84</v>
      </c>
      <c r="AV266" s="13" t="s">
        <v>84</v>
      </c>
      <c r="AW266" s="13" t="s">
        <v>36</v>
      </c>
      <c r="AX266" s="13" t="s">
        <v>75</v>
      </c>
      <c r="AY266" s="156" t="s">
        <v>133</v>
      </c>
    </row>
    <row r="267" spans="1:65" s="2" customFormat="1" ht="24.2" customHeight="1">
      <c r="A267" s="35"/>
      <c r="B267" s="140"/>
      <c r="C267" s="141" t="s">
        <v>628</v>
      </c>
      <c r="D267" s="141" t="s">
        <v>136</v>
      </c>
      <c r="E267" s="142" t="s">
        <v>1625</v>
      </c>
      <c r="F267" s="143" t="s">
        <v>1626</v>
      </c>
      <c r="G267" s="144" t="s">
        <v>333</v>
      </c>
      <c r="H267" s="145">
        <v>4</v>
      </c>
      <c r="I267" s="146"/>
      <c r="J267" s="147">
        <f>ROUND(I267*H267,2)</f>
        <v>0</v>
      </c>
      <c r="K267" s="143" t="s">
        <v>288</v>
      </c>
      <c r="L267" s="36"/>
      <c r="M267" s="148" t="s">
        <v>3</v>
      </c>
      <c r="N267" s="149" t="s">
        <v>46</v>
      </c>
      <c r="O267" s="56"/>
      <c r="P267" s="150">
        <f>O267*H267</f>
        <v>0</v>
      </c>
      <c r="Q267" s="150">
        <v>0.51085999999999998</v>
      </c>
      <c r="R267" s="150">
        <f>Q267*H267</f>
        <v>2.0434399999999999</v>
      </c>
      <c r="S267" s="150">
        <v>0</v>
      </c>
      <c r="T267" s="15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52" t="s">
        <v>140</v>
      </c>
      <c r="AT267" s="152" t="s">
        <v>136</v>
      </c>
      <c r="AU267" s="152" t="s">
        <v>84</v>
      </c>
      <c r="AY267" s="20" t="s">
        <v>133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20" t="s">
        <v>37</v>
      </c>
      <c r="BK267" s="153">
        <f>ROUND(I267*H267,2)</f>
        <v>0</v>
      </c>
      <c r="BL267" s="20" t="s">
        <v>140</v>
      </c>
      <c r="BM267" s="152" t="s">
        <v>1627</v>
      </c>
    </row>
    <row r="268" spans="1:65" s="2" customFormat="1">
      <c r="A268" s="35"/>
      <c r="B268" s="36"/>
      <c r="C268" s="35"/>
      <c r="D268" s="181" t="s">
        <v>290</v>
      </c>
      <c r="E268" s="35"/>
      <c r="F268" s="182" t="s">
        <v>1628</v>
      </c>
      <c r="G268" s="35"/>
      <c r="H268" s="35"/>
      <c r="I268" s="183"/>
      <c r="J268" s="35"/>
      <c r="K268" s="35"/>
      <c r="L268" s="36"/>
      <c r="M268" s="184"/>
      <c r="N268" s="185"/>
      <c r="O268" s="56"/>
      <c r="P268" s="56"/>
      <c r="Q268" s="56"/>
      <c r="R268" s="56"/>
      <c r="S268" s="56"/>
      <c r="T268" s="57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20" t="s">
        <v>290</v>
      </c>
      <c r="AU268" s="20" t="s">
        <v>84</v>
      </c>
    </row>
    <row r="269" spans="1:65" s="13" customFormat="1">
      <c r="B269" s="154"/>
      <c r="D269" s="155" t="s">
        <v>142</v>
      </c>
      <c r="E269" s="156" t="s">
        <v>3</v>
      </c>
      <c r="F269" s="157" t="s">
        <v>1629</v>
      </c>
      <c r="H269" s="158">
        <v>4</v>
      </c>
      <c r="I269" s="159"/>
      <c r="L269" s="154"/>
      <c r="M269" s="160"/>
      <c r="N269" s="161"/>
      <c r="O269" s="161"/>
      <c r="P269" s="161"/>
      <c r="Q269" s="161"/>
      <c r="R269" s="161"/>
      <c r="S269" s="161"/>
      <c r="T269" s="162"/>
      <c r="AT269" s="156" t="s">
        <v>142</v>
      </c>
      <c r="AU269" s="156" t="s">
        <v>84</v>
      </c>
      <c r="AV269" s="13" t="s">
        <v>84</v>
      </c>
      <c r="AW269" s="13" t="s">
        <v>36</v>
      </c>
      <c r="AX269" s="13" t="s">
        <v>75</v>
      </c>
      <c r="AY269" s="156" t="s">
        <v>133</v>
      </c>
    </row>
    <row r="270" spans="1:65" s="15" customFormat="1">
      <c r="B270" s="170"/>
      <c r="D270" s="155" t="s">
        <v>142</v>
      </c>
      <c r="E270" s="171" t="s">
        <v>3</v>
      </c>
      <c r="F270" s="172" t="s">
        <v>163</v>
      </c>
      <c r="H270" s="173">
        <v>4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142</v>
      </c>
      <c r="AU270" s="171" t="s">
        <v>84</v>
      </c>
      <c r="AV270" s="15" t="s">
        <v>140</v>
      </c>
      <c r="AW270" s="15" t="s">
        <v>36</v>
      </c>
      <c r="AX270" s="15" t="s">
        <v>37</v>
      </c>
      <c r="AY270" s="171" t="s">
        <v>133</v>
      </c>
    </row>
    <row r="271" spans="1:65" s="2" customFormat="1" ht="16.5" customHeight="1">
      <c r="A271" s="35"/>
      <c r="B271" s="140"/>
      <c r="C271" s="141" t="s">
        <v>633</v>
      </c>
      <c r="D271" s="141" t="s">
        <v>136</v>
      </c>
      <c r="E271" s="142" t="s">
        <v>1630</v>
      </c>
      <c r="F271" s="143" t="s">
        <v>1631</v>
      </c>
      <c r="G271" s="144" t="s">
        <v>333</v>
      </c>
      <c r="H271" s="145">
        <v>4</v>
      </c>
      <c r="I271" s="146"/>
      <c r="J271" s="147">
        <f>ROUND(I271*H271,2)</f>
        <v>0</v>
      </c>
      <c r="K271" s="143" t="s">
        <v>288</v>
      </c>
      <c r="L271" s="36"/>
      <c r="M271" s="148" t="s">
        <v>3</v>
      </c>
      <c r="N271" s="149" t="s">
        <v>46</v>
      </c>
      <c r="O271" s="56"/>
      <c r="P271" s="150">
        <f>O271*H271</f>
        <v>0</v>
      </c>
      <c r="Q271" s="150">
        <v>7.5300000000000002E-3</v>
      </c>
      <c r="R271" s="150">
        <f>Q271*H271</f>
        <v>3.0120000000000001E-2</v>
      </c>
      <c r="S271" s="150">
        <v>0</v>
      </c>
      <c r="T271" s="15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52" t="s">
        <v>140</v>
      </c>
      <c r="AT271" s="152" t="s">
        <v>136</v>
      </c>
      <c r="AU271" s="152" t="s">
        <v>84</v>
      </c>
      <c r="AY271" s="20" t="s">
        <v>133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20" t="s">
        <v>37</v>
      </c>
      <c r="BK271" s="153">
        <f>ROUND(I271*H271,2)</f>
        <v>0</v>
      </c>
      <c r="BL271" s="20" t="s">
        <v>140</v>
      </c>
      <c r="BM271" s="152" t="s">
        <v>1632</v>
      </c>
    </row>
    <row r="272" spans="1:65" s="2" customFormat="1">
      <c r="A272" s="35"/>
      <c r="B272" s="36"/>
      <c r="C272" s="35"/>
      <c r="D272" s="181" t="s">
        <v>290</v>
      </c>
      <c r="E272" s="35"/>
      <c r="F272" s="182" t="s">
        <v>1633</v>
      </c>
      <c r="G272" s="35"/>
      <c r="H272" s="35"/>
      <c r="I272" s="183"/>
      <c r="J272" s="35"/>
      <c r="K272" s="35"/>
      <c r="L272" s="36"/>
      <c r="M272" s="184"/>
      <c r="N272" s="185"/>
      <c r="O272" s="56"/>
      <c r="P272" s="56"/>
      <c r="Q272" s="56"/>
      <c r="R272" s="56"/>
      <c r="S272" s="56"/>
      <c r="T272" s="57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20" t="s">
        <v>290</v>
      </c>
      <c r="AU272" s="20" t="s">
        <v>84</v>
      </c>
    </row>
    <row r="273" spans="1:65" s="13" customFormat="1">
      <c r="B273" s="154"/>
      <c r="D273" s="155" t="s">
        <v>142</v>
      </c>
      <c r="E273" s="156" t="s">
        <v>3</v>
      </c>
      <c r="F273" s="157" t="s">
        <v>1634</v>
      </c>
      <c r="H273" s="158">
        <v>2</v>
      </c>
      <c r="I273" s="159"/>
      <c r="L273" s="154"/>
      <c r="M273" s="160"/>
      <c r="N273" s="161"/>
      <c r="O273" s="161"/>
      <c r="P273" s="161"/>
      <c r="Q273" s="161"/>
      <c r="R273" s="161"/>
      <c r="S273" s="161"/>
      <c r="T273" s="162"/>
      <c r="AT273" s="156" t="s">
        <v>142</v>
      </c>
      <c r="AU273" s="156" t="s">
        <v>84</v>
      </c>
      <c r="AV273" s="13" t="s">
        <v>84</v>
      </c>
      <c r="AW273" s="13" t="s">
        <v>36</v>
      </c>
      <c r="AX273" s="13" t="s">
        <v>75</v>
      </c>
      <c r="AY273" s="156" t="s">
        <v>133</v>
      </c>
    </row>
    <row r="274" spans="1:65" s="13" customFormat="1">
      <c r="B274" s="154"/>
      <c r="D274" s="155" t="s">
        <v>142</v>
      </c>
      <c r="E274" s="156" t="s">
        <v>3</v>
      </c>
      <c r="F274" s="157" t="s">
        <v>1634</v>
      </c>
      <c r="H274" s="158">
        <v>2</v>
      </c>
      <c r="I274" s="159"/>
      <c r="L274" s="154"/>
      <c r="M274" s="160"/>
      <c r="N274" s="161"/>
      <c r="O274" s="161"/>
      <c r="P274" s="161"/>
      <c r="Q274" s="161"/>
      <c r="R274" s="161"/>
      <c r="S274" s="161"/>
      <c r="T274" s="162"/>
      <c r="AT274" s="156" t="s">
        <v>142</v>
      </c>
      <c r="AU274" s="156" t="s">
        <v>84</v>
      </c>
      <c r="AV274" s="13" t="s">
        <v>84</v>
      </c>
      <c r="AW274" s="13" t="s">
        <v>36</v>
      </c>
      <c r="AX274" s="13" t="s">
        <v>75</v>
      </c>
      <c r="AY274" s="156" t="s">
        <v>133</v>
      </c>
    </row>
    <row r="275" spans="1:65" s="15" customFormat="1">
      <c r="B275" s="170"/>
      <c r="D275" s="155" t="s">
        <v>142</v>
      </c>
      <c r="E275" s="171" t="s">
        <v>3</v>
      </c>
      <c r="F275" s="172" t="s">
        <v>163</v>
      </c>
      <c r="H275" s="173">
        <v>4</v>
      </c>
      <c r="I275" s="174"/>
      <c r="L275" s="170"/>
      <c r="M275" s="175"/>
      <c r="N275" s="176"/>
      <c r="O275" s="176"/>
      <c r="P275" s="176"/>
      <c r="Q275" s="176"/>
      <c r="R275" s="176"/>
      <c r="S275" s="176"/>
      <c r="T275" s="177"/>
      <c r="AT275" s="171" t="s">
        <v>142</v>
      </c>
      <c r="AU275" s="171" t="s">
        <v>84</v>
      </c>
      <c r="AV275" s="15" t="s">
        <v>140</v>
      </c>
      <c r="AW275" s="15" t="s">
        <v>36</v>
      </c>
      <c r="AX275" s="15" t="s">
        <v>37</v>
      </c>
      <c r="AY275" s="171" t="s">
        <v>133</v>
      </c>
    </row>
    <row r="276" spans="1:65" s="2" customFormat="1" ht="24.2" customHeight="1">
      <c r="A276" s="35"/>
      <c r="B276" s="140"/>
      <c r="C276" s="141" t="s">
        <v>640</v>
      </c>
      <c r="D276" s="141" t="s">
        <v>136</v>
      </c>
      <c r="E276" s="142" t="s">
        <v>1635</v>
      </c>
      <c r="F276" s="143" t="s">
        <v>1636</v>
      </c>
      <c r="G276" s="144" t="s">
        <v>333</v>
      </c>
      <c r="H276" s="145">
        <v>2</v>
      </c>
      <c r="I276" s="146"/>
      <c r="J276" s="147">
        <f>ROUND(I276*H276,2)</f>
        <v>0</v>
      </c>
      <c r="K276" s="143" t="s">
        <v>288</v>
      </c>
      <c r="L276" s="36"/>
      <c r="M276" s="148" t="s">
        <v>3</v>
      </c>
      <c r="N276" s="149" t="s">
        <v>46</v>
      </c>
      <c r="O276" s="56"/>
      <c r="P276" s="150">
        <f>O276*H276</f>
        <v>0</v>
      </c>
      <c r="Q276" s="150">
        <v>0.26375999999999999</v>
      </c>
      <c r="R276" s="150">
        <f>Q276*H276</f>
        <v>0.52751999999999999</v>
      </c>
      <c r="S276" s="150">
        <v>0</v>
      </c>
      <c r="T276" s="15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2" t="s">
        <v>140</v>
      </c>
      <c r="AT276" s="152" t="s">
        <v>136</v>
      </c>
      <c r="AU276" s="152" t="s">
        <v>84</v>
      </c>
      <c r="AY276" s="20" t="s">
        <v>133</v>
      </c>
      <c r="BE276" s="153">
        <f>IF(N276="základní",J276,0)</f>
        <v>0</v>
      </c>
      <c r="BF276" s="153">
        <f>IF(N276="snížená",J276,0)</f>
        <v>0</v>
      </c>
      <c r="BG276" s="153">
        <f>IF(N276="zákl. přenesená",J276,0)</f>
        <v>0</v>
      </c>
      <c r="BH276" s="153">
        <f>IF(N276="sníž. přenesená",J276,0)</f>
        <v>0</v>
      </c>
      <c r="BI276" s="153">
        <f>IF(N276="nulová",J276,0)</f>
        <v>0</v>
      </c>
      <c r="BJ276" s="20" t="s">
        <v>37</v>
      </c>
      <c r="BK276" s="153">
        <f>ROUND(I276*H276,2)</f>
        <v>0</v>
      </c>
      <c r="BL276" s="20" t="s">
        <v>140</v>
      </c>
      <c r="BM276" s="152" t="s">
        <v>1637</v>
      </c>
    </row>
    <row r="277" spans="1:65" s="2" customFormat="1">
      <c r="A277" s="35"/>
      <c r="B277" s="36"/>
      <c r="C277" s="35"/>
      <c r="D277" s="181" t="s">
        <v>290</v>
      </c>
      <c r="E277" s="35"/>
      <c r="F277" s="182" t="s">
        <v>1638</v>
      </c>
      <c r="G277" s="35"/>
      <c r="H277" s="35"/>
      <c r="I277" s="183"/>
      <c r="J277" s="35"/>
      <c r="K277" s="35"/>
      <c r="L277" s="36"/>
      <c r="M277" s="184"/>
      <c r="N277" s="185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20" t="s">
        <v>290</v>
      </c>
      <c r="AU277" s="20" t="s">
        <v>84</v>
      </c>
    </row>
    <row r="278" spans="1:65" s="13" customFormat="1">
      <c r="B278" s="154"/>
      <c r="D278" s="155" t="s">
        <v>142</v>
      </c>
      <c r="E278" s="156" t="s">
        <v>3</v>
      </c>
      <c r="F278" s="157" t="s">
        <v>1634</v>
      </c>
      <c r="H278" s="158">
        <v>2</v>
      </c>
      <c r="I278" s="159"/>
      <c r="L278" s="154"/>
      <c r="M278" s="160"/>
      <c r="N278" s="161"/>
      <c r="O278" s="161"/>
      <c r="P278" s="161"/>
      <c r="Q278" s="161"/>
      <c r="R278" s="161"/>
      <c r="S278" s="161"/>
      <c r="T278" s="162"/>
      <c r="AT278" s="156" t="s">
        <v>142</v>
      </c>
      <c r="AU278" s="156" t="s">
        <v>84</v>
      </c>
      <c r="AV278" s="13" t="s">
        <v>84</v>
      </c>
      <c r="AW278" s="13" t="s">
        <v>36</v>
      </c>
      <c r="AX278" s="13" t="s">
        <v>75</v>
      </c>
      <c r="AY278" s="156" t="s">
        <v>133</v>
      </c>
    </row>
    <row r="279" spans="1:65" s="15" customFormat="1">
      <c r="B279" s="170"/>
      <c r="D279" s="155" t="s">
        <v>142</v>
      </c>
      <c r="E279" s="171" t="s">
        <v>3</v>
      </c>
      <c r="F279" s="172" t="s">
        <v>163</v>
      </c>
      <c r="H279" s="173">
        <v>2</v>
      </c>
      <c r="I279" s="174"/>
      <c r="L279" s="170"/>
      <c r="M279" s="175"/>
      <c r="N279" s="176"/>
      <c r="O279" s="176"/>
      <c r="P279" s="176"/>
      <c r="Q279" s="176"/>
      <c r="R279" s="176"/>
      <c r="S279" s="176"/>
      <c r="T279" s="177"/>
      <c r="AT279" s="171" t="s">
        <v>142</v>
      </c>
      <c r="AU279" s="171" t="s">
        <v>84</v>
      </c>
      <c r="AV279" s="15" t="s">
        <v>140</v>
      </c>
      <c r="AW279" s="15" t="s">
        <v>36</v>
      </c>
      <c r="AX279" s="15" t="s">
        <v>37</v>
      </c>
      <c r="AY279" s="171" t="s">
        <v>133</v>
      </c>
    </row>
    <row r="280" spans="1:65" s="2" customFormat="1" ht="16.5" customHeight="1">
      <c r="A280" s="35"/>
      <c r="B280" s="140"/>
      <c r="C280" s="141" t="s">
        <v>653</v>
      </c>
      <c r="D280" s="141" t="s">
        <v>136</v>
      </c>
      <c r="E280" s="142" t="s">
        <v>1639</v>
      </c>
      <c r="F280" s="143" t="s">
        <v>1640</v>
      </c>
      <c r="G280" s="144" t="s">
        <v>333</v>
      </c>
      <c r="H280" s="145">
        <v>6</v>
      </c>
      <c r="I280" s="146"/>
      <c r="J280" s="147">
        <f>ROUND(I280*H280,2)</f>
        <v>0</v>
      </c>
      <c r="K280" s="143" t="s">
        <v>288</v>
      </c>
      <c r="L280" s="36"/>
      <c r="M280" s="148" t="s">
        <v>3</v>
      </c>
      <c r="N280" s="149" t="s">
        <v>46</v>
      </c>
      <c r="O280" s="56"/>
      <c r="P280" s="150">
        <f>O280*H280</f>
        <v>0</v>
      </c>
      <c r="Q280" s="150">
        <v>7.1000000000000002E-4</v>
      </c>
      <c r="R280" s="150">
        <f>Q280*H280</f>
        <v>4.2599999999999999E-3</v>
      </c>
      <c r="S280" s="150">
        <v>0</v>
      </c>
      <c r="T280" s="15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2" t="s">
        <v>140</v>
      </c>
      <c r="AT280" s="152" t="s">
        <v>136</v>
      </c>
      <c r="AU280" s="152" t="s">
        <v>84</v>
      </c>
      <c r="AY280" s="20" t="s">
        <v>133</v>
      </c>
      <c r="BE280" s="153">
        <f>IF(N280="základní",J280,0)</f>
        <v>0</v>
      </c>
      <c r="BF280" s="153">
        <f>IF(N280="snížená",J280,0)</f>
        <v>0</v>
      </c>
      <c r="BG280" s="153">
        <f>IF(N280="zákl. přenesená",J280,0)</f>
        <v>0</v>
      </c>
      <c r="BH280" s="153">
        <f>IF(N280="sníž. přenesená",J280,0)</f>
        <v>0</v>
      </c>
      <c r="BI280" s="153">
        <f>IF(N280="nulová",J280,0)</f>
        <v>0</v>
      </c>
      <c r="BJ280" s="20" t="s">
        <v>37</v>
      </c>
      <c r="BK280" s="153">
        <f>ROUND(I280*H280,2)</f>
        <v>0</v>
      </c>
      <c r="BL280" s="20" t="s">
        <v>140</v>
      </c>
      <c r="BM280" s="152" t="s">
        <v>1641</v>
      </c>
    </row>
    <row r="281" spans="1:65" s="2" customFormat="1">
      <c r="A281" s="35"/>
      <c r="B281" s="36"/>
      <c r="C281" s="35"/>
      <c r="D281" s="181" t="s">
        <v>290</v>
      </c>
      <c r="E281" s="35"/>
      <c r="F281" s="182" t="s">
        <v>1642</v>
      </c>
      <c r="G281" s="35"/>
      <c r="H281" s="35"/>
      <c r="I281" s="183"/>
      <c r="J281" s="35"/>
      <c r="K281" s="35"/>
      <c r="L281" s="36"/>
      <c r="M281" s="184"/>
      <c r="N281" s="185"/>
      <c r="O281" s="56"/>
      <c r="P281" s="56"/>
      <c r="Q281" s="56"/>
      <c r="R281" s="56"/>
      <c r="S281" s="56"/>
      <c r="T281" s="5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20" t="s">
        <v>290</v>
      </c>
      <c r="AU281" s="20" t="s">
        <v>84</v>
      </c>
    </row>
    <row r="282" spans="1:65" s="13" customFormat="1">
      <c r="B282" s="154"/>
      <c r="D282" s="155" t="s">
        <v>142</v>
      </c>
      <c r="E282" s="156" t="s">
        <v>3</v>
      </c>
      <c r="F282" s="157" t="s">
        <v>1629</v>
      </c>
      <c r="H282" s="158">
        <v>4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142</v>
      </c>
      <c r="AU282" s="156" t="s">
        <v>84</v>
      </c>
      <c r="AV282" s="13" t="s">
        <v>84</v>
      </c>
      <c r="AW282" s="13" t="s">
        <v>36</v>
      </c>
      <c r="AX282" s="13" t="s">
        <v>75</v>
      </c>
      <c r="AY282" s="156" t="s">
        <v>133</v>
      </c>
    </row>
    <row r="283" spans="1:65" s="13" customFormat="1">
      <c r="B283" s="154"/>
      <c r="D283" s="155" t="s">
        <v>142</v>
      </c>
      <c r="E283" s="156" t="s">
        <v>3</v>
      </c>
      <c r="F283" s="157" t="s">
        <v>1634</v>
      </c>
      <c r="H283" s="158">
        <v>2</v>
      </c>
      <c r="I283" s="159"/>
      <c r="L283" s="154"/>
      <c r="M283" s="160"/>
      <c r="N283" s="161"/>
      <c r="O283" s="161"/>
      <c r="P283" s="161"/>
      <c r="Q283" s="161"/>
      <c r="R283" s="161"/>
      <c r="S283" s="161"/>
      <c r="T283" s="162"/>
      <c r="AT283" s="156" t="s">
        <v>142</v>
      </c>
      <c r="AU283" s="156" t="s">
        <v>84</v>
      </c>
      <c r="AV283" s="13" t="s">
        <v>84</v>
      </c>
      <c r="AW283" s="13" t="s">
        <v>36</v>
      </c>
      <c r="AX283" s="13" t="s">
        <v>75</v>
      </c>
      <c r="AY283" s="156" t="s">
        <v>133</v>
      </c>
    </row>
    <row r="284" spans="1:65" s="15" customFormat="1">
      <c r="B284" s="170"/>
      <c r="D284" s="155" t="s">
        <v>142</v>
      </c>
      <c r="E284" s="171" t="s">
        <v>3</v>
      </c>
      <c r="F284" s="172" t="s">
        <v>163</v>
      </c>
      <c r="H284" s="173">
        <v>6</v>
      </c>
      <c r="I284" s="174"/>
      <c r="L284" s="170"/>
      <c r="M284" s="175"/>
      <c r="N284" s="176"/>
      <c r="O284" s="176"/>
      <c r="P284" s="176"/>
      <c r="Q284" s="176"/>
      <c r="R284" s="176"/>
      <c r="S284" s="176"/>
      <c r="T284" s="177"/>
      <c r="AT284" s="171" t="s">
        <v>142</v>
      </c>
      <c r="AU284" s="171" t="s">
        <v>84</v>
      </c>
      <c r="AV284" s="15" t="s">
        <v>140</v>
      </c>
      <c r="AW284" s="15" t="s">
        <v>36</v>
      </c>
      <c r="AX284" s="15" t="s">
        <v>37</v>
      </c>
      <c r="AY284" s="171" t="s">
        <v>133</v>
      </c>
    </row>
    <row r="285" spans="1:65" s="2" customFormat="1" ht="24.2" customHeight="1">
      <c r="A285" s="35"/>
      <c r="B285" s="140"/>
      <c r="C285" s="141" t="s">
        <v>240</v>
      </c>
      <c r="D285" s="141" t="s">
        <v>136</v>
      </c>
      <c r="E285" s="142" t="s">
        <v>1643</v>
      </c>
      <c r="F285" s="143" t="s">
        <v>1644</v>
      </c>
      <c r="G285" s="144" t="s">
        <v>333</v>
      </c>
      <c r="H285" s="145">
        <v>6</v>
      </c>
      <c r="I285" s="146"/>
      <c r="J285" s="147">
        <f>ROUND(I285*H285,2)</f>
        <v>0</v>
      </c>
      <c r="K285" s="143" t="s">
        <v>288</v>
      </c>
      <c r="L285" s="36"/>
      <c r="M285" s="148" t="s">
        <v>3</v>
      </c>
      <c r="N285" s="149" t="s">
        <v>46</v>
      </c>
      <c r="O285" s="56"/>
      <c r="P285" s="150">
        <f>O285*H285</f>
        <v>0</v>
      </c>
      <c r="Q285" s="150">
        <v>0.12966</v>
      </c>
      <c r="R285" s="150">
        <f>Q285*H285</f>
        <v>0.77795999999999998</v>
      </c>
      <c r="S285" s="150">
        <v>0</v>
      </c>
      <c r="T285" s="15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52" t="s">
        <v>140</v>
      </c>
      <c r="AT285" s="152" t="s">
        <v>136</v>
      </c>
      <c r="AU285" s="152" t="s">
        <v>84</v>
      </c>
      <c r="AY285" s="20" t="s">
        <v>133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20" t="s">
        <v>37</v>
      </c>
      <c r="BK285" s="153">
        <f>ROUND(I285*H285,2)</f>
        <v>0</v>
      </c>
      <c r="BL285" s="20" t="s">
        <v>140</v>
      </c>
      <c r="BM285" s="152" t="s">
        <v>1645</v>
      </c>
    </row>
    <row r="286" spans="1:65" s="2" customFormat="1">
      <c r="A286" s="35"/>
      <c r="B286" s="36"/>
      <c r="C286" s="35"/>
      <c r="D286" s="181" t="s">
        <v>290</v>
      </c>
      <c r="E286" s="35"/>
      <c r="F286" s="182" t="s">
        <v>1646</v>
      </c>
      <c r="G286" s="35"/>
      <c r="H286" s="35"/>
      <c r="I286" s="183"/>
      <c r="J286" s="35"/>
      <c r="K286" s="35"/>
      <c r="L286" s="36"/>
      <c r="M286" s="184"/>
      <c r="N286" s="185"/>
      <c r="O286" s="56"/>
      <c r="P286" s="56"/>
      <c r="Q286" s="56"/>
      <c r="R286" s="56"/>
      <c r="S286" s="56"/>
      <c r="T286" s="57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20" t="s">
        <v>290</v>
      </c>
      <c r="AU286" s="20" t="s">
        <v>84</v>
      </c>
    </row>
    <row r="287" spans="1:65" s="14" customFormat="1">
      <c r="B287" s="163"/>
      <c r="D287" s="155" t="s">
        <v>142</v>
      </c>
      <c r="E287" s="164" t="s">
        <v>3</v>
      </c>
      <c r="F287" s="165" t="s">
        <v>1647</v>
      </c>
      <c r="H287" s="164" t="s">
        <v>3</v>
      </c>
      <c r="I287" s="166"/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142</v>
      </c>
      <c r="AU287" s="164" t="s">
        <v>84</v>
      </c>
      <c r="AV287" s="14" t="s">
        <v>37</v>
      </c>
      <c r="AW287" s="14" t="s">
        <v>36</v>
      </c>
      <c r="AX287" s="14" t="s">
        <v>75</v>
      </c>
      <c r="AY287" s="164" t="s">
        <v>133</v>
      </c>
    </row>
    <row r="288" spans="1:65" s="13" customFormat="1">
      <c r="B288" s="154"/>
      <c r="D288" s="155" t="s">
        <v>142</v>
      </c>
      <c r="E288" s="156" t="s">
        <v>3</v>
      </c>
      <c r="F288" s="157" t="s">
        <v>1629</v>
      </c>
      <c r="H288" s="158">
        <v>4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142</v>
      </c>
      <c r="AU288" s="156" t="s">
        <v>84</v>
      </c>
      <c r="AV288" s="13" t="s">
        <v>84</v>
      </c>
      <c r="AW288" s="13" t="s">
        <v>36</v>
      </c>
      <c r="AX288" s="13" t="s">
        <v>75</v>
      </c>
      <c r="AY288" s="156" t="s">
        <v>133</v>
      </c>
    </row>
    <row r="289" spans="1:65" s="13" customFormat="1">
      <c r="B289" s="154"/>
      <c r="D289" s="155" t="s">
        <v>142</v>
      </c>
      <c r="E289" s="156" t="s">
        <v>3</v>
      </c>
      <c r="F289" s="157" t="s">
        <v>1634</v>
      </c>
      <c r="H289" s="158">
        <v>2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142</v>
      </c>
      <c r="AU289" s="156" t="s">
        <v>84</v>
      </c>
      <c r="AV289" s="13" t="s">
        <v>84</v>
      </c>
      <c r="AW289" s="13" t="s">
        <v>36</v>
      </c>
      <c r="AX289" s="13" t="s">
        <v>75</v>
      </c>
      <c r="AY289" s="156" t="s">
        <v>133</v>
      </c>
    </row>
    <row r="290" spans="1:65" s="15" customFormat="1">
      <c r="B290" s="170"/>
      <c r="D290" s="155" t="s">
        <v>142</v>
      </c>
      <c r="E290" s="171" t="s">
        <v>3</v>
      </c>
      <c r="F290" s="172" t="s">
        <v>163</v>
      </c>
      <c r="H290" s="173">
        <v>6</v>
      </c>
      <c r="I290" s="174"/>
      <c r="L290" s="170"/>
      <c r="M290" s="175"/>
      <c r="N290" s="176"/>
      <c r="O290" s="176"/>
      <c r="P290" s="176"/>
      <c r="Q290" s="176"/>
      <c r="R290" s="176"/>
      <c r="S290" s="176"/>
      <c r="T290" s="177"/>
      <c r="AT290" s="171" t="s">
        <v>142</v>
      </c>
      <c r="AU290" s="171" t="s">
        <v>84</v>
      </c>
      <c r="AV290" s="15" t="s">
        <v>140</v>
      </c>
      <c r="AW290" s="15" t="s">
        <v>36</v>
      </c>
      <c r="AX290" s="15" t="s">
        <v>37</v>
      </c>
      <c r="AY290" s="171" t="s">
        <v>133</v>
      </c>
    </row>
    <row r="291" spans="1:65" s="2" customFormat="1" ht="16.5" customHeight="1">
      <c r="A291" s="35"/>
      <c r="B291" s="140"/>
      <c r="C291" s="141" t="s">
        <v>669</v>
      </c>
      <c r="D291" s="141" t="s">
        <v>136</v>
      </c>
      <c r="E291" s="142" t="s">
        <v>1648</v>
      </c>
      <c r="F291" s="143" t="s">
        <v>1649</v>
      </c>
      <c r="G291" s="144" t="s">
        <v>156</v>
      </c>
      <c r="H291" s="145">
        <v>16</v>
      </c>
      <c r="I291" s="146"/>
      <c r="J291" s="147">
        <f>ROUND(I291*H291,2)</f>
        <v>0</v>
      </c>
      <c r="K291" s="143" t="s">
        <v>3</v>
      </c>
      <c r="L291" s="36"/>
      <c r="M291" s="148" t="s">
        <v>3</v>
      </c>
      <c r="N291" s="149" t="s">
        <v>46</v>
      </c>
      <c r="O291" s="56"/>
      <c r="P291" s="150">
        <f>O291*H291</f>
        <v>0</v>
      </c>
      <c r="Q291" s="150">
        <v>3.5999999999999999E-3</v>
      </c>
      <c r="R291" s="150">
        <f>Q291*H291</f>
        <v>5.7599999999999998E-2</v>
      </c>
      <c r="S291" s="150">
        <v>0</v>
      </c>
      <c r="T291" s="15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52" t="s">
        <v>140</v>
      </c>
      <c r="AT291" s="152" t="s">
        <v>136</v>
      </c>
      <c r="AU291" s="152" t="s">
        <v>84</v>
      </c>
      <c r="AY291" s="20" t="s">
        <v>133</v>
      </c>
      <c r="BE291" s="153">
        <f>IF(N291="základní",J291,0)</f>
        <v>0</v>
      </c>
      <c r="BF291" s="153">
        <f>IF(N291="snížená",J291,0)</f>
        <v>0</v>
      </c>
      <c r="BG291" s="153">
        <f>IF(N291="zákl. přenesená",J291,0)</f>
        <v>0</v>
      </c>
      <c r="BH291" s="153">
        <f>IF(N291="sníž. přenesená",J291,0)</f>
        <v>0</v>
      </c>
      <c r="BI291" s="153">
        <f>IF(N291="nulová",J291,0)</f>
        <v>0</v>
      </c>
      <c r="BJ291" s="20" t="s">
        <v>37</v>
      </c>
      <c r="BK291" s="153">
        <f>ROUND(I291*H291,2)</f>
        <v>0</v>
      </c>
      <c r="BL291" s="20" t="s">
        <v>140</v>
      </c>
      <c r="BM291" s="152" t="s">
        <v>1650</v>
      </c>
    </row>
    <row r="292" spans="1:65" s="13" customFormat="1">
      <c r="B292" s="154"/>
      <c r="D292" s="155" t="s">
        <v>142</v>
      </c>
      <c r="E292" s="156" t="s">
        <v>3</v>
      </c>
      <c r="F292" s="157" t="s">
        <v>1651</v>
      </c>
      <c r="H292" s="158">
        <v>16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142</v>
      </c>
      <c r="AU292" s="156" t="s">
        <v>84</v>
      </c>
      <c r="AV292" s="13" t="s">
        <v>84</v>
      </c>
      <c r="AW292" s="13" t="s">
        <v>36</v>
      </c>
      <c r="AX292" s="13" t="s">
        <v>75</v>
      </c>
      <c r="AY292" s="156" t="s">
        <v>133</v>
      </c>
    </row>
    <row r="293" spans="1:65" s="15" customFormat="1">
      <c r="B293" s="170"/>
      <c r="D293" s="155" t="s">
        <v>142</v>
      </c>
      <c r="E293" s="171" t="s">
        <v>3</v>
      </c>
      <c r="F293" s="172" t="s">
        <v>163</v>
      </c>
      <c r="H293" s="173">
        <v>16</v>
      </c>
      <c r="I293" s="174"/>
      <c r="L293" s="170"/>
      <c r="M293" s="175"/>
      <c r="N293" s="176"/>
      <c r="O293" s="176"/>
      <c r="P293" s="176"/>
      <c r="Q293" s="176"/>
      <c r="R293" s="176"/>
      <c r="S293" s="176"/>
      <c r="T293" s="177"/>
      <c r="AT293" s="171" t="s">
        <v>142</v>
      </c>
      <c r="AU293" s="171" t="s">
        <v>84</v>
      </c>
      <c r="AV293" s="15" t="s">
        <v>140</v>
      </c>
      <c r="AW293" s="15" t="s">
        <v>36</v>
      </c>
      <c r="AX293" s="15" t="s">
        <v>37</v>
      </c>
      <c r="AY293" s="171" t="s">
        <v>133</v>
      </c>
    </row>
    <row r="294" spans="1:65" s="2" customFormat="1" ht="24.2" customHeight="1">
      <c r="A294" s="35"/>
      <c r="B294" s="140"/>
      <c r="C294" s="141" t="s">
        <v>674</v>
      </c>
      <c r="D294" s="141" t="s">
        <v>136</v>
      </c>
      <c r="E294" s="142" t="s">
        <v>634</v>
      </c>
      <c r="F294" s="143" t="s">
        <v>635</v>
      </c>
      <c r="G294" s="144" t="s">
        <v>342</v>
      </c>
      <c r="H294" s="145">
        <v>249.499</v>
      </c>
      <c r="I294" s="146"/>
      <c r="J294" s="147">
        <f>ROUND(I294*H294,2)</f>
        <v>0</v>
      </c>
      <c r="K294" s="143" t="s">
        <v>288</v>
      </c>
      <c r="L294" s="36"/>
      <c r="M294" s="148" t="s">
        <v>3</v>
      </c>
      <c r="N294" s="149" t="s">
        <v>46</v>
      </c>
      <c r="O294" s="56"/>
      <c r="P294" s="150">
        <f>O294*H294</f>
        <v>0</v>
      </c>
      <c r="Q294" s="150">
        <v>0</v>
      </c>
      <c r="R294" s="150">
        <f>Q294*H294</f>
        <v>0</v>
      </c>
      <c r="S294" s="150">
        <v>0</v>
      </c>
      <c r="T294" s="15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52" t="s">
        <v>140</v>
      </c>
      <c r="AT294" s="152" t="s">
        <v>136</v>
      </c>
      <c r="AU294" s="152" t="s">
        <v>84</v>
      </c>
      <c r="AY294" s="20" t="s">
        <v>133</v>
      </c>
      <c r="BE294" s="153">
        <f>IF(N294="základní",J294,0)</f>
        <v>0</v>
      </c>
      <c r="BF294" s="153">
        <f>IF(N294="snížená",J294,0)</f>
        <v>0</v>
      </c>
      <c r="BG294" s="153">
        <f>IF(N294="zákl. přenesená",J294,0)</f>
        <v>0</v>
      </c>
      <c r="BH294" s="153">
        <f>IF(N294="sníž. přenesená",J294,0)</f>
        <v>0</v>
      </c>
      <c r="BI294" s="153">
        <f>IF(N294="nulová",J294,0)</f>
        <v>0</v>
      </c>
      <c r="BJ294" s="20" t="s">
        <v>37</v>
      </c>
      <c r="BK294" s="153">
        <f>ROUND(I294*H294,2)</f>
        <v>0</v>
      </c>
      <c r="BL294" s="20" t="s">
        <v>140</v>
      </c>
      <c r="BM294" s="152" t="s">
        <v>1652</v>
      </c>
    </row>
    <row r="295" spans="1:65" s="2" customFormat="1">
      <c r="A295" s="35"/>
      <c r="B295" s="36"/>
      <c r="C295" s="35"/>
      <c r="D295" s="181" t="s">
        <v>290</v>
      </c>
      <c r="E295" s="35"/>
      <c r="F295" s="182" t="s">
        <v>637</v>
      </c>
      <c r="G295" s="35"/>
      <c r="H295" s="35"/>
      <c r="I295" s="183"/>
      <c r="J295" s="35"/>
      <c r="K295" s="35"/>
      <c r="L295" s="36"/>
      <c r="M295" s="184"/>
      <c r="N295" s="185"/>
      <c r="O295" s="56"/>
      <c r="P295" s="56"/>
      <c r="Q295" s="56"/>
      <c r="R295" s="56"/>
      <c r="S295" s="56"/>
      <c r="T295" s="57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20" t="s">
        <v>290</v>
      </c>
      <c r="AU295" s="20" t="s">
        <v>84</v>
      </c>
    </row>
    <row r="296" spans="1:65" s="13" customFormat="1">
      <c r="B296" s="154"/>
      <c r="D296" s="155" t="s">
        <v>142</v>
      </c>
      <c r="E296" s="156" t="s">
        <v>3</v>
      </c>
      <c r="F296" s="157" t="s">
        <v>1653</v>
      </c>
      <c r="H296" s="158">
        <v>249.499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142</v>
      </c>
      <c r="AU296" s="156" t="s">
        <v>84</v>
      </c>
      <c r="AV296" s="13" t="s">
        <v>84</v>
      </c>
      <c r="AW296" s="13" t="s">
        <v>36</v>
      </c>
      <c r="AX296" s="13" t="s">
        <v>37</v>
      </c>
      <c r="AY296" s="156" t="s">
        <v>133</v>
      </c>
    </row>
    <row r="297" spans="1:65" s="12" customFormat="1" ht="22.9" customHeight="1">
      <c r="B297" s="127"/>
      <c r="D297" s="128" t="s">
        <v>74</v>
      </c>
      <c r="E297" s="138" t="s">
        <v>172</v>
      </c>
      <c r="F297" s="138" t="s">
        <v>679</v>
      </c>
      <c r="I297" s="130"/>
      <c r="J297" s="139">
        <f>BK297</f>
        <v>0</v>
      </c>
      <c r="L297" s="127"/>
      <c r="M297" s="132"/>
      <c r="N297" s="133"/>
      <c r="O297" s="133"/>
      <c r="P297" s="134">
        <f>SUM(P298:P395)</f>
        <v>0</v>
      </c>
      <c r="Q297" s="133"/>
      <c r="R297" s="134">
        <f>SUM(R298:R395)</f>
        <v>4.5744089200000007</v>
      </c>
      <c r="S297" s="133"/>
      <c r="T297" s="135">
        <f>SUM(T298:T395)</f>
        <v>0</v>
      </c>
      <c r="AR297" s="128" t="s">
        <v>37</v>
      </c>
      <c r="AT297" s="136" t="s">
        <v>74</v>
      </c>
      <c r="AU297" s="136" t="s">
        <v>37</v>
      </c>
      <c r="AY297" s="128" t="s">
        <v>133</v>
      </c>
      <c r="BK297" s="137">
        <f>SUM(BK298:BK395)</f>
        <v>0</v>
      </c>
    </row>
    <row r="298" spans="1:65" s="2" customFormat="1" ht="21.75" customHeight="1">
      <c r="A298" s="35"/>
      <c r="B298" s="140"/>
      <c r="C298" s="141" t="s">
        <v>680</v>
      </c>
      <c r="D298" s="141" t="s">
        <v>136</v>
      </c>
      <c r="E298" s="142" t="s">
        <v>1654</v>
      </c>
      <c r="F298" s="143" t="s">
        <v>1655</v>
      </c>
      <c r="G298" s="144" t="s">
        <v>156</v>
      </c>
      <c r="H298" s="145">
        <v>258.89999999999998</v>
      </c>
      <c r="I298" s="146"/>
      <c r="J298" s="147">
        <f>ROUND(I298*H298,2)</f>
        <v>0</v>
      </c>
      <c r="K298" s="143" t="s">
        <v>288</v>
      </c>
      <c r="L298" s="36"/>
      <c r="M298" s="148" t="s">
        <v>3</v>
      </c>
      <c r="N298" s="149" t="s">
        <v>46</v>
      </c>
      <c r="O298" s="56"/>
      <c r="P298" s="150">
        <f>O298*H298</f>
        <v>0</v>
      </c>
      <c r="Q298" s="150">
        <v>0</v>
      </c>
      <c r="R298" s="150">
        <f>Q298*H298</f>
        <v>0</v>
      </c>
      <c r="S298" s="150">
        <v>0</v>
      </c>
      <c r="T298" s="15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2" t="s">
        <v>208</v>
      </c>
      <c r="AT298" s="152" t="s">
        <v>136</v>
      </c>
      <c r="AU298" s="152" t="s">
        <v>84</v>
      </c>
      <c r="AY298" s="20" t="s">
        <v>133</v>
      </c>
      <c r="BE298" s="153">
        <f>IF(N298="základní",J298,0)</f>
        <v>0</v>
      </c>
      <c r="BF298" s="153">
        <f>IF(N298="snížená",J298,0)</f>
        <v>0</v>
      </c>
      <c r="BG298" s="153">
        <f>IF(N298="zákl. přenesená",J298,0)</f>
        <v>0</v>
      </c>
      <c r="BH298" s="153">
        <f>IF(N298="sníž. přenesená",J298,0)</f>
        <v>0</v>
      </c>
      <c r="BI298" s="153">
        <f>IF(N298="nulová",J298,0)</f>
        <v>0</v>
      </c>
      <c r="BJ298" s="20" t="s">
        <v>37</v>
      </c>
      <c r="BK298" s="153">
        <f>ROUND(I298*H298,2)</f>
        <v>0</v>
      </c>
      <c r="BL298" s="20" t="s">
        <v>208</v>
      </c>
      <c r="BM298" s="152" t="s">
        <v>1656</v>
      </c>
    </row>
    <row r="299" spans="1:65" s="2" customFormat="1">
      <c r="A299" s="35"/>
      <c r="B299" s="36"/>
      <c r="C299" s="35"/>
      <c r="D299" s="181" t="s">
        <v>290</v>
      </c>
      <c r="E299" s="35"/>
      <c r="F299" s="182" t="s">
        <v>1657</v>
      </c>
      <c r="G299" s="35"/>
      <c r="H299" s="35"/>
      <c r="I299" s="183"/>
      <c r="J299" s="35"/>
      <c r="K299" s="35"/>
      <c r="L299" s="36"/>
      <c r="M299" s="184"/>
      <c r="N299" s="185"/>
      <c r="O299" s="56"/>
      <c r="P299" s="56"/>
      <c r="Q299" s="56"/>
      <c r="R299" s="56"/>
      <c r="S299" s="56"/>
      <c r="T299" s="5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20" t="s">
        <v>290</v>
      </c>
      <c r="AU299" s="20" t="s">
        <v>84</v>
      </c>
    </row>
    <row r="300" spans="1:65" s="13" customFormat="1">
      <c r="B300" s="154"/>
      <c r="D300" s="155" t="s">
        <v>142</v>
      </c>
      <c r="E300" s="156" t="s">
        <v>3</v>
      </c>
      <c r="F300" s="157" t="s">
        <v>1658</v>
      </c>
      <c r="H300" s="158">
        <v>258.89999999999998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142</v>
      </c>
      <c r="AU300" s="156" t="s">
        <v>84</v>
      </c>
      <c r="AV300" s="13" t="s">
        <v>84</v>
      </c>
      <c r="AW300" s="13" t="s">
        <v>36</v>
      </c>
      <c r="AX300" s="13" t="s">
        <v>75</v>
      </c>
      <c r="AY300" s="156" t="s">
        <v>133</v>
      </c>
    </row>
    <row r="301" spans="1:65" s="2" customFormat="1" ht="24.2" customHeight="1">
      <c r="A301" s="35"/>
      <c r="B301" s="140"/>
      <c r="C301" s="186" t="s">
        <v>685</v>
      </c>
      <c r="D301" s="186" t="s">
        <v>292</v>
      </c>
      <c r="E301" s="187" t="s">
        <v>1659</v>
      </c>
      <c r="F301" s="188" t="s">
        <v>1660</v>
      </c>
      <c r="G301" s="189" t="s">
        <v>156</v>
      </c>
      <c r="H301" s="190">
        <v>145.94499999999999</v>
      </c>
      <c r="I301" s="191"/>
      <c r="J301" s="192">
        <f>ROUND(I301*H301,2)</f>
        <v>0</v>
      </c>
      <c r="K301" s="188" t="s">
        <v>3</v>
      </c>
      <c r="L301" s="193"/>
      <c r="M301" s="194" t="s">
        <v>3</v>
      </c>
      <c r="N301" s="195" t="s">
        <v>46</v>
      </c>
      <c r="O301" s="56"/>
      <c r="P301" s="150">
        <f>O301*H301</f>
        <v>0</v>
      </c>
      <c r="Q301" s="150">
        <v>1.306E-2</v>
      </c>
      <c r="R301" s="150">
        <f>Q301*H301</f>
        <v>1.9060417000000001</v>
      </c>
      <c r="S301" s="150">
        <v>0</v>
      </c>
      <c r="T301" s="15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52" t="s">
        <v>172</v>
      </c>
      <c r="AT301" s="152" t="s">
        <v>292</v>
      </c>
      <c r="AU301" s="152" t="s">
        <v>84</v>
      </c>
      <c r="AY301" s="20" t="s">
        <v>133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20" t="s">
        <v>37</v>
      </c>
      <c r="BK301" s="153">
        <f>ROUND(I301*H301,2)</f>
        <v>0</v>
      </c>
      <c r="BL301" s="20" t="s">
        <v>140</v>
      </c>
      <c r="BM301" s="152" t="s">
        <v>1661</v>
      </c>
    </row>
    <row r="302" spans="1:65" s="13" customFormat="1">
      <c r="B302" s="154"/>
      <c r="D302" s="155" t="s">
        <v>142</v>
      </c>
      <c r="E302" s="156" t="s">
        <v>3</v>
      </c>
      <c r="F302" s="157" t="s">
        <v>1662</v>
      </c>
      <c r="H302" s="158">
        <v>145.94499999999999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142</v>
      </c>
      <c r="AU302" s="156" t="s">
        <v>84</v>
      </c>
      <c r="AV302" s="13" t="s">
        <v>84</v>
      </c>
      <c r="AW302" s="13" t="s">
        <v>36</v>
      </c>
      <c r="AX302" s="13" t="s">
        <v>75</v>
      </c>
      <c r="AY302" s="156" t="s">
        <v>133</v>
      </c>
    </row>
    <row r="303" spans="1:65" s="15" customFormat="1">
      <c r="B303" s="170"/>
      <c r="D303" s="155" t="s">
        <v>142</v>
      </c>
      <c r="E303" s="171" t="s">
        <v>3</v>
      </c>
      <c r="F303" s="172" t="s">
        <v>163</v>
      </c>
      <c r="H303" s="173">
        <v>145.94499999999999</v>
      </c>
      <c r="I303" s="174"/>
      <c r="L303" s="170"/>
      <c r="M303" s="175"/>
      <c r="N303" s="176"/>
      <c r="O303" s="176"/>
      <c r="P303" s="176"/>
      <c r="Q303" s="176"/>
      <c r="R303" s="176"/>
      <c r="S303" s="176"/>
      <c r="T303" s="177"/>
      <c r="AT303" s="171" t="s">
        <v>142</v>
      </c>
      <c r="AU303" s="171" t="s">
        <v>84</v>
      </c>
      <c r="AV303" s="15" t="s">
        <v>140</v>
      </c>
      <c r="AW303" s="15" t="s">
        <v>36</v>
      </c>
      <c r="AX303" s="15" t="s">
        <v>37</v>
      </c>
      <c r="AY303" s="171" t="s">
        <v>133</v>
      </c>
    </row>
    <row r="304" spans="1:65" s="2" customFormat="1" ht="33.75" customHeight="1">
      <c r="A304" s="35"/>
      <c r="B304" s="140"/>
      <c r="C304" s="186" t="s">
        <v>690</v>
      </c>
      <c r="D304" s="186" t="s">
        <v>292</v>
      </c>
      <c r="E304" s="187" t="s">
        <v>1663</v>
      </c>
      <c r="F304" s="188" t="s">
        <v>1664</v>
      </c>
      <c r="G304" s="189" t="s">
        <v>156</v>
      </c>
      <c r="H304" s="190">
        <v>115.544</v>
      </c>
      <c r="I304" s="191"/>
      <c r="J304" s="192">
        <f>ROUND(I304*H304,2)</f>
        <v>0</v>
      </c>
      <c r="K304" s="188" t="s">
        <v>3</v>
      </c>
      <c r="L304" s="193"/>
      <c r="M304" s="194" t="s">
        <v>3</v>
      </c>
      <c r="N304" s="195" t="s">
        <v>46</v>
      </c>
      <c r="O304" s="56"/>
      <c r="P304" s="150">
        <f>O304*H304</f>
        <v>0</v>
      </c>
      <c r="Q304" s="150">
        <v>1.499E-2</v>
      </c>
      <c r="R304" s="150">
        <f>Q304*H304</f>
        <v>1.73200456</v>
      </c>
      <c r="S304" s="150">
        <v>0</v>
      </c>
      <c r="T304" s="151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52" t="s">
        <v>172</v>
      </c>
      <c r="AT304" s="152" t="s">
        <v>292</v>
      </c>
      <c r="AU304" s="152" t="s">
        <v>84</v>
      </c>
      <c r="AY304" s="20" t="s">
        <v>133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20" t="s">
        <v>37</v>
      </c>
      <c r="BK304" s="153">
        <f>ROUND(I304*H304,2)</f>
        <v>0</v>
      </c>
      <c r="BL304" s="20" t="s">
        <v>140</v>
      </c>
      <c r="BM304" s="152" t="s">
        <v>1665</v>
      </c>
    </row>
    <row r="305" spans="1:65" s="13" customFormat="1">
      <c r="B305" s="154"/>
      <c r="D305" s="155" t="s">
        <v>142</v>
      </c>
      <c r="E305" s="156" t="s">
        <v>3</v>
      </c>
      <c r="F305" s="157" t="s">
        <v>1666</v>
      </c>
      <c r="H305" s="158">
        <v>115.544</v>
      </c>
      <c r="I305" s="159"/>
      <c r="L305" s="154"/>
      <c r="M305" s="160"/>
      <c r="N305" s="161"/>
      <c r="O305" s="161"/>
      <c r="P305" s="161"/>
      <c r="Q305" s="161"/>
      <c r="R305" s="161"/>
      <c r="S305" s="161"/>
      <c r="T305" s="162"/>
      <c r="AT305" s="156" t="s">
        <v>142</v>
      </c>
      <c r="AU305" s="156" t="s">
        <v>84</v>
      </c>
      <c r="AV305" s="13" t="s">
        <v>84</v>
      </c>
      <c r="AW305" s="13" t="s">
        <v>36</v>
      </c>
      <c r="AX305" s="13" t="s">
        <v>75</v>
      </c>
      <c r="AY305" s="156" t="s">
        <v>133</v>
      </c>
    </row>
    <row r="306" spans="1:65" s="2" customFormat="1" ht="21.75" customHeight="1">
      <c r="A306" s="35"/>
      <c r="B306" s="140"/>
      <c r="C306" s="141" t="s">
        <v>697</v>
      </c>
      <c r="D306" s="141" t="s">
        <v>136</v>
      </c>
      <c r="E306" s="142" t="s">
        <v>1667</v>
      </c>
      <c r="F306" s="143" t="s">
        <v>1668</v>
      </c>
      <c r="G306" s="144" t="s">
        <v>156</v>
      </c>
      <c r="H306" s="145">
        <v>1</v>
      </c>
      <c r="I306" s="146"/>
      <c r="J306" s="147">
        <f>ROUND(I306*H306,2)</f>
        <v>0</v>
      </c>
      <c r="K306" s="143" t="s">
        <v>288</v>
      </c>
      <c r="L306" s="36"/>
      <c r="M306" s="148" t="s">
        <v>3</v>
      </c>
      <c r="N306" s="149" t="s">
        <v>46</v>
      </c>
      <c r="O306" s="56"/>
      <c r="P306" s="150">
        <f>O306*H306</f>
        <v>0</v>
      </c>
      <c r="Q306" s="150">
        <v>5.7999999999999995E-7</v>
      </c>
      <c r="R306" s="150">
        <f>Q306*H306</f>
        <v>5.7999999999999995E-7</v>
      </c>
      <c r="S306" s="150">
        <v>0</v>
      </c>
      <c r="T306" s="15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2" t="s">
        <v>140</v>
      </c>
      <c r="AT306" s="152" t="s">
        <v>136</v>
      </c>
      <c r="AU306" s="152" t="s">
        <v>84</v>
      </c>
      <c r="AY306" s="20" t="s">
        <v>133</v>
      </c>
      <c r="BE306" s="153">
        <f>IF(N306="základní",J306,0)</f>
        <v>0</v>
      </c>
      <c r="BF306" s="153">
        <f>IF(N306="snížená",J306,0)</f>
        <v>0</v>
      </c>
      <c r="BG306" s="153">
        <f>IF(N306="zákl. přenesená",J306,0)</f>
        <v>0</v>
      </c>
      <c r="BH306" s="153">
        <f>IF(N306="sníž. přenesená",J306,0)</f>
        <v>0</v>
      </c>
      <c r="BI306" s="153">
        <f>IF(N306="nulová",J306,0)</f>
        <v>0</v>
      </c>
      <c r="BJ306" s="20" t="s">
        <v>37</v>
      </c>
      <c r="BK306" s="153">
        <f>ROUND(I306*H306,2)</f>
        <v>0</v>
      </c>
      <c r="BL306" s="20" t="s">
        <v>140</v>
      </c>
      <c r="BM306" s="152" t="s">
        <v>1669</v>
      </c>
    </row>
    <row r="307" spans="1:65" s="2" customFormat="1">
      <c r="A307" s="35"/>
      <c r="B307" s="36"/>
      <c r="C307" s="35"/>
      <c r="D307" s="181" t="s">
        <v>290</v>
      </c>
      <c r="E307" s="35"/>
      <c r="F307" s="182" t="s">
        <v>1670</v>
      </c>
      <c r="G307" s="35"/>
      <c r="H307" s="35"/>
      <c r="I307" s="183"/>
      <c r="J307" s="35"/>
      <c r="K307" s="35"/>
      <c r="L307" s="36"/>
      <c r="M307" s="184"/>
      <c r="N307" s="185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20" t="s">
        <v>290</v>
      </c>
      <c r="AU307" s="20" t="s">
        <v>84</v>
      </c>
    </row>
    <row r="308" spans="1:65" s="2" customFormat="1" ht="24.95" customHeight="1">
      <c r="A308" s="35"/>
      <c r="B308" s="140"/>
      <c r="C308" s="186" t="s">
        <v>703</v>
      </c>
      <c r="D308" s="186" t="s">
        <v>292</v>
      </c>
      <c r="E308" s="187" t="s">
        <v>1671</v>
      </c>
      <c r="F308" s="188" t="s">
        <v>1672</v>
      </c>
      <c r="G308" s="189" t="s">
        <v>156</v>
      </c>
      <c r="H308" s="190">
        <v>2.02</v>
      </c>
      <c r="I308" s="191"/>
      <c r="J308" s="192">
        <f>ROUND(I308*H308,2)</f>
        <v>0</v>
      </c>
      <c r="K308" s="188" t="s">
        <v>3</v>
      </c>
      <c r="L308" s="193"/>
      <c r="M308" s="194" t="s">
        <v>3</v>
      </c>
      <c r="N308" s="195" t="s">
        <v>46</v>
      </c>
      <c r="O308" s="56"/>
      <c r="P308" s="150">
        <f>O308*H308</f>
        <v>0</v>
      </c>
      <c r="Q308" s="150">
        <v>2.92E-2</v>
      </c>
      <c r="R308" s="150">
        <f>Q308*H308</f>
        <v>5.8984000000000002E-2</v>
      </c>
      <c r="S308" s="150">
        <v>0</v>
      </c>
      <c r="T308" s="15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52" t="s">
        <v>172</v>
      </c>
      <c r="AT308" s="152" t="s">
        <v>292</v>
      </c>
      <c r="AU308" s="152" t="s">
        <v>84</v>
      </c>
      <c r="AY308" s="20" t="s">
        <v>133</v>
      </c>
      <c r="BE308" s="153">
        <f>IF(N308="základní",J308,0)</f>
        <v>0</v>
      </c>
      <c r="BF308" s="153">
        <f>IF(N308="snížená",J308,0)</f>
        <v>0</v>
      </c>
      <c r="BG308" s="153">
        <f>IF(N308="zákl. přenesená",J308,0)</f>
        <v>0</v>
      </c>
      <c r="BH308" s="153">
        <f>IF(N308="sníž. přenesená",J308,0)</f>
        <v>0</v>
      </c>
      <c r="BI308" s="153">
        <f>IF(N308="nulová",J308,0)</f>
        <v>0</v>
      </c>
      <c r="BJ308" s="20" t="s">
        <v>37</v>
      </c>
      <c r="BK308" s="153">
        <f>ROUND(I308*H308,2)</f>
        <v>0</v>
      </c>
      <c r="BL308" s="20" t="s">
        <v>140</v>
      </c>
      <c r="BM308" s="152" t="s">
        <v>1673</v>
      </c>
    </row>
    <row r="309" spans="1:65" s="13" customFormat="1">
      <c r="B309" s="154"/>
      <c r="D309" s="155" t="s">
        <v>142</v>
      </c>
      <c r="E309" s="156" t="s">
        <v>3</v>
      </c>
      <c r="F309" s="157" t="s">
        <v>1674</v>
      </c>
      <c r="H309" s="158">
        <v>1.01</v>
      </c>
      <c r="I309" s="159"/>
      <c r="L309" s="154"/>
      <c r="M309" s="160"/>
      <c r="N309" s="161"/>
      <c r="O309" s="161"/>
      <c r="P309" s="161"/>
      <c r="Q309" s="161"/>
      <c r="R309" s="161"/>
      <c r="S309" s="161"/>
      <c r="T309" s="162"/>
      <c r="AT309" s="156" t="s">
        <v>142</v>
      </c>
      <c r="AU309" s="156" t="s">
        <v>84</v>
      </c>
      <c r="AV309" s="13" t="s">
        <v>84</v>
      </c>
      <c r="AW309" s="13" t="s">
        <v>36</v>
      </c>
      <c r="AX309" s="13" t="s">
        <v>75</v>
      </c>
      <c r="AY309" s="156" t="s">
        <v>133</v>
      </c>
    </row>
    <row r="310" spans="1:65" s="15" customFormat="1">
      <c r="B310" s="170"/>
      <c r="D310" s="155" t="s">
        <v>142</v>
      </c>
      <c r="E310" s="171" t="s">
        <v>3</v>
      </c>
      <c r="F310" s="172" t="s">
        <v>163</v>
      </c>
      <c r="H310" s="173">
        <v>1.01</v>
      </c>
      <c r="I310" s="174"/>
      <c r="L310" s="170"/>
      <c r="M310" s="175"/>
      <c r="N310" s="176"/>
      <c r="O310" s="176"/>
      <c r="P310" s="176"/>
      <c r="Q310" s="176"/>
      <c r="R310" s="176"/>
      <c r="S310" s="176"/>
      <c r="T310" s="177"/>
      <c r="AT310" s="171" t="s">
        <v>142</v>
      </c>
      <c r="AU310" s="171" t="s">
        <v>84</v>
      </c>
      <c r="AV310" s="15" t="s">
        <v>140</v>
      </c>
      <c r="AW310" s="15" t="s">
        <v>36</v>
      </c>
      <c r="AX310" s="15" t="s">
        <v>75</v>
      </c>
      <c r="AY310" s="171" t="s">
        <v>133</v>
      </c>
    </row>
    <row r="311" spans="1:65" s="2" customFormat="1" ht="24.2" customHeight="1">
      <c r="A311" s="35"/>
      <c r="B311" s="140"/>
      <c r="C311" s="141" t="s">
        <v>708</v>
      </c>
      <c r="D311" s="141" t="s">
        <v>136</v>
      </c>
      <c r="E311" s="142" t="s">
        <v>1675</v>
      </c>
      <c r="F311" s="143" t="s">
        <v>1676</v>
      </c>
      <c r="G311" s="144" t="s">
        <v>237</v>
      </c>
      <c r="H311" s="145">
        <v>4</v>
      </c>
      <c r="I311" s="146"/>
      <c r="J311" s="147">
        <f>ROUND(I311*H311,2)</f>
        <v>0</v>
      </c>
      <c r="K311" s="143" t="s">
        <v>288</v>
      </c>
      <c r="L311" s="36"/>
      <c r="M311" s="148" t="s">
        <v>3</v>
      </c>
      <c r="N311" s="149" t="s">
        <v>46</v>
      </c>
      <c r="O311" s="56"/>
      <c r="P311" s="150">
        <f>O311*H311</f>
        <v>0</v>
      </c>
      <c r="Q311" s="150">
        <v>0</v>
      </c>
      <c r="R311" s="150">
        <f>Q311*H311</f>
        <v>0</v>
      </c>
      <c r="S311" s="150">
        <v>0</v>
      </c>
      <c r="T311" s="15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52" t="s">
        <v>208</v>
      </c>
      <c r="AT311" s="152" t="s">
        <v>136</v>
      </c>
      <c r="AU311" s="152" t="s">
        <v>84</v>
      </c>
      <c r="AY311" s="20" t="s">
        <v>133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20" t="s">
        <v>37</v>
      </c>
      <c r="BK311" s="153">
        <f>ROUND(I311*H311,2)</f>
        <v>0</v>
      </c>
      <c r="BL311" s="20" t="s">
        <v>208</v>
      </c>
      <c r="BM311" s="152" t="s">
        <v>1677</v>
      </c>
    </row>
    <row r="312" spans="1:65" s="2" customFormat="1">
      <c r="A312" s="35"/>
      <c r="B312" s="36"/>
      <c r="C312" s="35"/>
      <c r="D312" s="181" t="s">
        <v>290</v>
      </c>
      <c r="E312" s="35"/>
      <c r="F312" s="182" t="s">
        <v>1678</v>
      </c>
      <c r="G312" s="35"/>
      <c r="H312" s="35"/>
      <c r="I312" s="183"/>
      <c r="J312" s="35"/>
      <c r="K312" s="35"/>
      <c r="L312" s="36"/>
      <c r="M312" s="184"/>
      <c r="N312" s="185"/>
      <c r="O312" s="56"/>
      <c r="P312" s="56"/>
      <c r="Q312" s="56"/>
      <c r="R312" s="56"/>
      <c r="S312" s="56"/>
      <c r="T312" s="57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20" t="s">
        <v>290</v>
      </c>
      <c r="AU312" s="20" t="s">
        <v>84</v>
      </c>
    </row>
    <row r="313" spans="1:65" s="13" customFormat="1">
      <c r="B313" s="154"/>
      <c r="D313" s="155" t="s">
        <v>142</v>
      </c>
      <c r="E313" s="156" t="s">
        <v>3</v>
      </c>
      <c r="F313" s="157" t="s">
        <v>1679</v>
      </c>
      <c r="H313" s="158">
        <v>4</v>
      </c>
      <c r="I313" s="159"/>
      <c r="L313" s="154"/>
      <c r="M313" s="160"/>
      <c r="N313" s="161"/>
      <c r="O313" s="161"/>
      <c r="P313" s="161"/>
      <c r="Q313" s="161"/>
      <c r="R313" s="161"/>
      <c r="S313" s="161"/>
      <c r="T313" s="162"/>
      <c r="AT313" s="156" t="s">
        <v>142</v>
      </c>
      <c r="AU313" s="156" t="s">
        <v>84</v>
      </c>
      <c r="AV313" s="13" t="s">
        <v>84</v>
      </c>
      <c r="AW313" s="13" t="s">
        <v>36</v>
      </c>
      <c r="AX313" s="13" t="s">
        <v>75</v>
      </c>
      <c r="AY313" s="156" t="s">
        <v>133</v>
      </c>
    </row>
    <row r="314" spans="1:65" s="2" customFormat="1" ht="16.5" customHeight="1">
      <c r="A314" s="35"/>
      <c r="B314" s="140"/>
      <c r="C314" s="186" t="s">
        <v>712</v>
      </c>
      <c r="D314" s="186" t="s">
        <v>292</v>
      </c>
      <c r="E314" s="187" t="s">
        <v>1680</v>
      </c>
      <c r="F314" s="188" t="s">
        <v>1681</v>
      </c>
      <c r="G314" s="189" t="s">
        <v>237</v>
      </c>
      <c r="H314" s="190">
        <v>2.02</v>
      </c>
      <c r="I314" s="191"/>
      <c r="J314" s="192">
        <f>ROUND(I314*H314,2)</f>
        <v>0</v>
      </c>
      <c r="K314" s="188" t="s">
        <v>288</v>
      </c>
      <c r="L314" s="193"/>
      <c r="M314" s="194" t="s">
        <v>3</v>
      </c>
      <c r="N314" s="195" t="s">
        <v>46</v>
      </c>
      <c r="O314" s="56"/>
      <c r="P314" s="150">
        <f>O314*H314</f>
        <v>0</v>
      </c>
      <c r="Q314" s="150">
        <v>8.6999999999999994E-3</v>
      </c>
      <c r="R314" s="150">
        <f>Q314*H314</f>
        <v>1.7573999999999999E-2</v>
      </c>
      <c r="S314" s="150">
        <v>0</v>
      </c>
      <c r="T314" s="15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52" t="s">
        <v>172</v>
      </c>
      <c r="AT314" s="152" t="s">
        <v>292</v>
      </c>
      <c r="AU314" s="152" t="s">
        <v>84</v>
      </c>
      <c r="AY314" s="20" t="s">
        <v>133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20" t="s">
        <v>37</v>
      </c>
      <c r="BK314" s="153">
        <f>ROUND(I314*H314,2)</f>
        <v>0</v>
      </c>
      <c r="BL314" s="20" t="s">
        <v>140</v>
      </c>
      <c r="BM314" s="152" t="s">
        <v>1682</v>
      </c>
    </row>
    <row r="315" spans="1:65" s="13" customFormat="1">
      <c r="B315" s="154"/>
      <c r="D315" s="155" t="s">
        <v>142</v>
      </c>
      <c r="E315" s="156" t="s">
        <v>3</v>
      </c>
      <c r="F315" s="157" t="s">
        <v>1683</v>
      </c>
      <c r="H315" s="158">
        <v>2.02</v>
      </c>
      <c r="I315" s="159"/>
      <c r="L315" s="154"/>
      <c r="M315" s="160"/>
      <c r="N315" s="161"/>
      <c r="O315" s="161"/>
      <c r="P315" s="161"/>
      <c r="Q315" s="161"/>
      <c r="R315" s="161"/>
      <c r="S315" s="161"/>
      <c r="T315" s="162"/>
      <c r="AT315" s="156" t="s">
        <v>142</v>
      </c>
      <c r="AU315" s="156" t="s">
        <v>84</v>
      </c>
      <c r="AV315" s="13" t="s">
        <v>84</v>
      </c>
      <c r="AW315" s="13" t="s">
        <v>36</v>
      </c>
      <c r="AX315" s="13" t="s">
        <v>75</v>
      </c>
      <c r="AY315" s="156" t="s">
        <v>133</v>
      </c>
    </row>
    <row r="316" spans="1:65" s="2" customFormat="1" ht="16.5" customHeight="1">
      <c r="A316" s="35"/>
      <c r="B316" s="140"/>
      <c r="C316" s="186" t="s">
        <v>716</v>
      </c>
      <c r="D316" s="186" t="s">
        <v>292</v>
      </c>
      <c r="E316" s="187" t="s">
        <v>1684</v>
      </c>
      <c r="F316" s="188" t="s">
        <v>1685</v>
      </c>
      <c r="G316" s="189" t="s">
        <v>237</v>
      </c>
      <c r="H316" s="190">
        <v>1.01</v>
      </c>
      <c r="I316" s="191"/>
      <c r="J316" s="192">
        <f>ROUND(I316*H316,2)</f>
        <v>0</v>
      </c>
      <c r="K316" s="188" t="s">
        <v>3</v>
      </c>
      <c r="L316" s="193"/>
      <c r="M316" s="194" t="s">
        <v>3</v>
      </c>
      <c r="N316" s="195" t="s">
        <v>46</v>
      </c>
      <c r="O316" s="56"/>
      <c r="P316" s="150">
        <f>O316*H316</f>
        <v>0</v>
      </c>
      <c r="Q316" s="150">
        <v>6.7999999999999996E-3</v>
      </c>
      <c r="R316" s="150">
        <f>Q316*H316</f>
        <v>6.868E-3</v>
      </c>
      <c r="S316" s="150">
        <v>0</v>
      </c>
      <c r="T316" s="15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2" t="s">
        <v>172</v>
      </c>
      <c r="AT316" s="152" t="s">
        <v>292</v>
      </c>
      <c r="AU316" s="152" t="s">
        <v>84</v>
      </c>
      <c r="AY316" s="20" t="s">
        <v>133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20" t="s">
        <v>37</v>
      </c>
      <c r="BK316" s="153">
        <f>ROUND(I316*H316,2)</f>
        <v>0</v>
      </c>
      <c r="BL316" s="20" t="s">
        <v>140</v>
      </c>
      <c r="BM316" s="152" t="s">
        <v>1686</v>
      </c>
    </row>
    <row r="317" spans="1:65" s="13" customFormat="1">
      <c r="B317" s="154"/>
      <c r="D317" s="155" t="s">
        <v>142</v>
      </c>
      <c r="E317" s="156" t="s">
        <v>3</v>
      </c>
      <c r="F317" s="157" t="s">
        <v>1687</v>
      </c>
      <c r="H317" s="158">
        <v>1.01</v>
      </c>
      <c r="I317" s="159"/>
      <c r="L317" s="154"/>
      <c r="M317" s="160"/>
      <c r="N317" s="161"/>
      <c r="O317" s="161"/>
      <c r="P317" s="161"/>
      <c r="Q317" s="161"/>
      <c r="R317" s="161"/>
      <c r="S317" s="161"/>
      <c r="T317" s="162"/>
      <c r="AT317" s="156" t="s">
        <v>142</v>
      </c>
      <c r="AU317" s="156" t="s">
        <v>84</v>
      </c>
      <c r="AV317" s="13" t="s">
        <v>84</v>
      </c>
      <c r="AW317" s="13" t="s">
        <v>36</v>
      </c>
      <c r="AX317" s="13" t="s">
        <v>75</v>
      </c>
      <c r="AY317" s="156" t="s">
        <v>133</v>
      </c>
    </row>
    <row r="318" spans="1:65" s="2" customFormat="1" ht="16.5" customHeight="1">
      <c r="A318" s="35"/>
      <c r="B318" s="140"/>
      <c r="C318" s="186" t="s">
        <v>720</v>
      </c>
      <c r="D318" s="186" t="s">
        <v>292</v>
      </c>
      <c r="E318" s="187" t="s">
        <v>1688</v>
      </c>
      <c r="F318" s="188" t="s">
        <v>1689</v>
      </c>
      <c r="G318" s="189" t="s">
        <v>237</v>
      </c>
      <c r="H318" s="190">
        <v>1.01</v>
      </c>
      <c r="I318" s="191"/>
      <c r="J318" s="192">
        <f>ROUND(I318*H318,2)</f>
        <v>0</v>
      </c>
      <c r="K318" s="188" t="s">
        <v>288</v>
      </c>
      <c r="L318" s="193"/>
      <c r="M318" s="194" t="s">
        <v>3</v>
      </c>
      <c r="N318" s="195" t="s">
        <v>46</v>
      </c>
      <c r="O318" s="56"/>
      <c r="P318" s="150">
        <f>O318*H318</f>
        <v>0</v>
      </c>
      <c r="Q318" s="150">
        <v>8.8000000000000005E-3</v>
      </c>
      <c r="R318" s="150">
        <f>Q318*H318</f>
        <v>8.8880000000000001E-3</v>
      </c>
      <c r="S318" s="150">
        <v>0</v>
      </c>
      <c r="T318" s="15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52" t="s">
        <v>172</v>
      </c>
      <c r="AT318" s="152" t="s">
        <v>292</v>
      </c>
      <c r="AU318" s="152" t="s">
        <v>84</v>
      </c>
      <c r="AY318" s="20" t="s">
        <v>133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20" t="s">
        <v>37</v>
      </c>
      <c r="BK318" s="153">
        <f>ROUND(I318*H318,2)</f>
        <v>0</v>
      </c>
      <c r="BL318" s="20" t="s">
        <v>140</v>
      </c>
      <c r="BM318" s="152" t="s">
        <v>1690</v>
      </c>
    </row>
    <row r="319" spans="1:65" s="13" customFormat="1">
      <c r="B319" s="154"/>
      <c r="D319" s="155" t="s">
        <v>142</v>
      </c>
      <c r="E319" s="156" t="s">
        <v>3</v>
      </c>
      <c r="F319" s="157" t="s">
        <v>1691</v>
      </c>
      <c r="H319" s="158">
        <v>1.01</v>
      </c>
      <c r="I319" s="159"/>
      <c r="L319" s="154"/>
      <c r="M319" s="160"/>
      <c r="N319" s="161"/>
      <c r="O319" s="161"/>
      <c r="P319" s="161"/>
      <c r="Q319" s="161"/>
      <c r="R319" s="161"/>
      <c r="S319" s="161"/>
      <c r="T319" s="162"/>
      <c r="AT319" s="156" t="s">
        <v>142</v>
      </c>
      <c r="AU319" s="156" t="s">
        <v>84</v>
      </c>
      <c r="AV319" s="13" t="s">
        <v>84</v>
      </c>
      <c r="AW319" s="13" t="s">
        <v>36</v>
      </c>
      <c r="AX319" s="13" t="s">
        <v>75</v>
      </c>
      <c r="AY319" s="156" t="s">
        <v>133</v>
      </c>
    </row>
    <row r="320" spans="1:65" s="2" customFormat="1" ht="24.2" customHeight="1">
      <c r="A320" s="35"/>
      <c r="B320" s="140"/>
      <c r="C320" s="141" t="s">
        <v>725</v>
      </c>
      <c r="D320" s="141" t="s">
        <v>136</v>
      </c>
      <c r="E320" s="142" t="s">
        <v>1692</v>
      </c>
      <c r="F320" s="143" t="s">
        <v>1693</v>
      </c>
      <c r="G320" s="144" t="s">
        <v>237</v>
      </c>
      <c r="H320" s="145">
        <v>1</v>
      </c>
      <c r="I320" s="146"/>
      <c r="J320" s="147">
        <f>ROUND(I320*H320,2)</f>
        <v>0</v>
      </c>
      <c r="K320" s="143" t="s">
        <v>288</v>
      </c>
      <c r="L320" s="36"/>
      <c r="M320" s="148" t="s">
        <v>3</v>
      </c>
      <c r="N320" s="149" t="s">
        <v>46</v>
      </c>
      <c r="O320" s="56"/>
      <c r="P320" s="150">
        <f>O320*H320</f>
        <v>0</v>
      </c>
      <c r="Q320" s="150">
        <v>1.67E-3</v>
      </c>
      <c r="R320" s="150">
        <f>Q320*H320</f>
        <v>1.67E-3</v>
      </c>
      <c r="S320" s="150">
        <v>0</v>
      </c>
      <c r="T320" s="15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2" t="s">
        <v>140</v>
      </c>
      <c r="AT320" s="152" t="s">
        <v>136</v>
      </c>
      <c r="AU320" s="152" t="s">
        <v>84</v>
      </c>
      <c r="AY320" s="20" t="s">
        <v>133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20" t="s">
        <v>37</v>
      </c>
      <c r="BK320" s="153">
        <f>ROUND(I320*H320,2)</f>
        <v>0</v>
      </c>
      <c r="BL320" s="20" t="s">
        <v>140</v>
      </c>
      <c r="BM320" s="152" t="s">
        <v>1694</v>
      </c>
    </row>
    <row r="321" spans="1:65" s="2" customFormat="1">
      <c r="A321" s="35"/>
      <c r="B321" s="36"/>
      <c r="C321" s="35"/>
      <c r="D321" s="181" t="s">
        <v>290</v>
      </c>
      <c r="E321" s="35"/>
      <c r="F321" s="182" t="s">
        <v>1695</v>
      </c>
      <c r="G321" s="35"/>
      <c r="H321" s="35"/>
      <c r="I321" s="183"/>
      <c r="J321" s="35"/>
      <c r="K321" s="35"/>
      <c r="L321" s="36"/>
      <c r="M321" s="184"/>
      <c r="N321" s="185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20" t="s">
        <v>290</v>
      </c>
      <c r="AU321" s="20" t="s">
        <v>84</v>
      </c>
    </row>
    <row r="322" spans="1:65" s="13" customFormat="1">
      <c r="B322" s="154"/>
      <c r="D322" s="155" t="s">
        <v>142</v>
      </c>
      <c r="E322" s="156" t="s">
        <v>3</v>
      </c>
      <c r="F322" s="157" t="s">
        <v>37</v>
      </c>
      <c r="H322" s="158">
        <v>1</v>
      </c>
      <c r="I322" s="159"/>
      <c r="L322" s="154"/>
      <c r="M322" s="160"/>
      <c r="N322" s="161"/>
      <c r="O322" s="161"/>
      <c r="P322" s="161"/>
      <c r="Q322" s="161"/>
      <c r="R322" s="161"/>
      <c r="S322" s="161"/>
      <c r="T322" s="162"/>
      <c r="AT322" s="156" t="s">
        <v>142</v>
      </c>
      <c r="AU322" s="156" t="s">
        <v>84</v>
      </c>
      <c r="AV322" s="13" t="s">
        <v>84</v>
      </c>
      <c r="AW322" s="13" t="s">
        <v>36</v>
      </c>
      <c r="AX322" s="13" t="s">
        <v>75</v>
      </c>
      <c r="AY322" s="156" t="s">
        <v>133</v>
      </c>
    </row>
    <row r="323" spans="1:65" s="2" customFormat="1" ht="16.5" customHeight="1">
      <c r="A323" s="35"/>
      <c r="B323" s="140"/>
      <c r="C323" s="186" t="s">
        <v>730</v>
      </c>
      <c r="D323" s="186" t="s">
        <v>292</v>
      </c>
      <c r="E323" s="187" t="s">
        <v>1696</v>
      </c>
      <c r="F323" s="188" t="s">
        <v>1697</v>
      </c>
      <c r="G323" s="189" t="s">
        <v>237</v>
      </c>
      <c r="H323" s="190">
        <v>1.01</v>
      </c>
      <c r="I323" s="191"/>
      <c r="J323" s="192">
        <f>ROUND(I323*H323,2)</f>
        <v>0</v>
      </c>
      <c r="K323" s="188" t="s">
        <v>3</v>
      </c>
      <c r="L323" s="193"/>
      <c r="M323" s="194" t="s">
        <v>3</v>
      </c>
      <c r="N323" s="195" t="s">
        <v>46</v>
      </c>
      <c r="O323" s="56"/>
      <c r="P323" s="150">
        <f>O323*H323</f>
        <v>0</v>
      </c>
      <c r="Q323" s="150">
        <v>7.7000000000000002E-3</v>
      </c>
      <c r="R323" s="150">
        <f>Q323*H323</f>
        <v>7.7770000000000001E-3</v>
      </c>
      <c r="S323" s="150">
        <v>0</v>
      </c>
      <c r="T323" s="15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2" t="s">
        <v>172</v>
      </c>
      <c r="AT323" s="152" t="s">
        <v>292</v>
      </c>
      <c r="AU323" s="152" t="s">
        <v>84</v>
      </c>
      <c r="AY323" s="20" t="s">
        <v>133</v>
      </c>
      <c r="BE323" s="153">
        <f>IF(N323="základní",J323,0)</f>
        <v>0</v>
      </c>
      <c r="BF323" s="153">
        <f>IF(N323="snížená",J323,0)</f>
        <v>0</v>
      </c>
      <c r="BG323" s="153">
        <f>IF(N323="zákl. přenesená",J323,0)</f>
        <v>0</v>
      </c>
      <c r="BH323" s="153">
        <f>IF(N323="sníž. přenesená",J323,0)</f>
        <v>0</v>
      </c>
      <c r="BI323" s="153">
        <f>IF(N323="nulová",J323,0)</f>
        <v>0</v>
      </c>
      <c r="BJ323" s="20" t="s">
        <v>37</v>
      </c>
      <c r="BK323" s="153">
        <f>ROUND(I323*H323,2)</f>
        <v>0</v>
      </c>
      <c r="BL323" s="20" t="s">
        <v>140</v>
      </c>
      <c r="BM323" s="152" t="s">
        <v>1698</v>
      </c>
    </row>
    <row r="324" spans="1:65" s="13" customFormat="1">
      <c r="B324" s="154"/>
      <c r="D324" s="155" t="s">
        <v>142</v>
      </c>
      <c r="E324" s="156" t="s">
        <v>3</v>
      </c>
      <c r="F324" s="157" t="s">
        <v>1691</v>
      </c>
      <c r="H324" s="158">
        <v>1.01</v>
      </c>
      <c r="I324" s="159"/>
      <c r="L324" s="154"/>
      <c r="M324" s="160"/>
      <c r="N324" s="161"/>
      <c r="O324" s="161"/>
      <c r="P324" s="161"/>
      <c r="Q324" s="161"/>
      <c r="R324" s="161"/>
      <c r="S324" s="161"/>
      <c r="T324" s="162"/>
      <c r="AT324" s="156" t="s">
        <v>142</v>
      </c>
      <c r="AU324" s="156" t="s">
        <v>84</v>
      </c>
      <c r="AV324" s="13" t="s">
        <v>84</v>
      </c>
      <c r="AW324" s="13" t="s">
        <v>36</v>
      </c>
      <c r="AX324" s="13" t="s">
        <v>75</v>
      </c>
      <c r="AY324" s="156" t="s">
        <v>133</v>
      </c>
    </row>
    <row r="325" spans="1:65" s="2" customFormat="1" ht="24.2" customHeight="1">
      <c r="A325" s="35"/>
      <c r="B325" s="140"/>
      <c r="C325" s="141" t="s">
        <v>736</v>
      </c>
      <c r="D325" s="141" t="s">
        <v>136</v>
      </c>
      <c r="E325" s="142" t="s">
        <v>1699</v>
      </c>
      <c r="F325" s="143" t="s">
        <v>1700</v>
      </c>
      <c r="G325" s="144" t="s">
        <v>237</v>
      </c>
      <c r="H325" s="145">
        <v>8</v>
      </c>
      <c r="I325" s="146"/>
      <c r="J325" s="147">
        <f>ROUND(I325*H325,2)</f>
        <v>0</v>
      </c>
      <c r="K325" s="143" t="s">
        <v>288</v>
      </c>
      <c r="L325" s="36"/>
      <c r="M325" s="148" t="s">
        <v>3</v>
      </c>
      <c r="N325" s="149" t="s">
        <v>46</v>
      </c>
      <c r="O325" s="56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52" t="s">
        <v>208</v>
      </c>
      <c r="AT325" s="152" t="s">
        <v>136</v>
      </c>
      <c r="AU325" s="152" t="s">
        <v>84</v>
      </c>
      <c r="AY325" s="20" t="s">
        <v>133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20" t="s">
        <v>37</v>
      </c>
      <c r="BK325" s="153">
        <f>ROUND(I325*H325,2)</f>
        <v>0</v>
      </c>
      <c r="BL325" s="20" t="s">
        <v>208</v>
      </c>
      <c r="BM325" s="152" t="s">
        <v>1701</v>
      </c>
    </row>
    <row r="326" spans="1:65" s="2" customFormat="1">
      <c r="A326" s="35"/>
      <c r="B326" s="36"/>
      <c r="C326" s="35"/>
      <c r="D326" s="181" t="s">
        <v>290</v>
      </c>
      <c r="E326" s="35"/>
      <c r="F326" s="182" t="s">
        <v>1702</v>
      </c>
      <c r="G326" s="35"/>
      <c r="H326" s="35"/>
      <c r="I326" s="183"/>
      <c r="J326" s="35"/>
      <c r="K326" s="35"/>
      <c r="L326" s="36"/>
      <c r="M326" s="184"/>
      <c r="N326" s="185"/>
      <c r="O326" s="56"/>
      <c r="P326" s="56"/>
      <c r="Q326" s="56"/>
      <c r="R326" s="56"/>
      <c r="S326" s="56"/>
      <c r="T326" s="57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20" t="s">
        <v>290</v>
      </c>
      <c r="AU326" s="20" t="s">
        <v>84</v>
      </c>
    </row>
    <row r="327" spans="1:65" s="13" customFormat="1">
      <c r="B327" s="154"/>
      <c r="D327" s="155" t="s">
        <v>142</v>
      </c>
      <c r="E327" s="156" t="s">
        <v>3</v>
      </c>
      <c r="F327" s="157" t="s">
        <v>1703</v>
      </c>
      <c r="H327" s="158">
        <v>4</v>
      </c>
      <c r="I327" s="159"/>
      <c r="L327" s="154"/>
      <c r="M327" s="160"/>
      <c r="N327" s="161"/>
      <c r="O327" s="161"/>
      <c r="P327" s="161"/>
      <c r="Q327" s="161"/>
      <c r="R327" s="161"/>
      <c r="S327" s="161"/>
      <c r="T327" s="162"/>
      <c r="AT327" s="156" t="s">
        <v>142</v>
      </c>
      <c r="AU327" s="156" t="s">
        <v>84</v>
      </c>
      <c r="AV327" s="13" t="s">
        <v>84</v>
      </c>
      <c r="AW327" s="13" t="s">
        <v>36</v>
      </c>
      <c r="AX327" s="13" t="s">
        <v>75</v>
      </c>
      <c r="AY327" s="156" t="s">
        <v>133</v>
      </c>
    </row>
    <row r="328" spans="1:65" s="15" customFormat="1">
      <c r="B328" s="170"/>
      <c r="D328" s="155" t="s">
        <v>142</v>
      </c>
      <c r="E328" s="171" t="s">
        <v>3</v>
      </c>
      <c r="F328" s="172" t="s">
        <v>163</v>
      </c>
      <c r="H328" s="173">
        <v>4</v>
      </c>
      <c r="I328" s="174"/>
      <c r="L328" s="170"/>
      <c r="M328" s="175"/>
      <c r="N328" s="176"/>
      <c r="O328" s="176"/>
      <c r="P328" s="176"/>
      <c r="Q328" s="176"/>
      <c r="R328" s="176"/>
      <c r="S328" s="176"/>
      <c r="T328" s="177"/>
      <c r="AT328" s="171" t="s">
        <v>142</v>
      </c>
      <c r="AU328" s="171" t="s">
        <v>84</v>
      </c>
      <c r="AV328" s="15" t="s">
        <v>140</v>
      </c>
      <c r="AW328" s="15" t="s">
        <v>36</v>
      </c>
      <c r="AX328" s="15" t="s">
        <v>75</v>
      </c>
      <c r="AY328" s="171" t="s">
        <v>133</v>
      </c>
    </row>
    <row r="329" spans="1:65" s="2" customFormat="1" ht="16.5" customHeight="1">
      <c r="A329" s="35"/>
      <c r="B329" s="140"/>
      <c r="C329" s="186" t="s">
        <v>741</v>
      </c>
      <c r="D329" s="186" t="s">
        <v>292</v>
      </c>
      <c r="E329" s="187" t="s">
        <v>1704</v>
      </c>
      <c r="F329" s="188" t="s">
        <v>1705</v>
      </c>
      <c r="G329" s="189" t="s">
        <v>237</v>
      </c>
      <c r="H329" s="190">
        <v>2.02</v>
      </c>
      <c r="I329" s="191"/>
      <c r="J329" s="192">
        <f>ROUND(I329*H329,2)</f>
        <v>0</v>
      </c>
      <c r="K329" s="188" t="s">
        <v>288</v>
      </c>
      <c r="L329" s="193"/>
      <c r="M329" s="194" t="s">
        <v>3</v>
      </c>
      <c r="N329" s="195" t="s">
        <v>46</v>
      </c>
      <c r="O329" s="56"/>
      <c r="P329" s="150">
        <f>O329*H329</f>
        <v>0</v>
      </c>
      <c r="Q329" s="150">
        <v>9.4000000000000004E-3</v>
      </c>
      <c r="R329" s="150">
        <f>Q329*H329</f>
        <v>1.8988000000000001E-2</v>
      </c>
      <c r="S329" s="150">
        <v>0</v>
      </c>
      <c r="T329" s="15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2" t="s">
        <v>172</v>
      </c>
      <c r="AT329" s="152" t="s">
        <v>292</v>
      </c>
      <c r="AU329" s="152" t="s">
        <v>84</v>
      </c>
      <c r="AY329" s="20" t="s">
        <v>133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20" t="s">
        <v>37</v>
      </c>
      <c r="BK329" s="153">
        <f>ROUND(I329*H329,2)</f>
        <v>0</v>
      </c>
      <c r="BL329" s="20" t="s">
        <v>140</v>
      </c>
      <c r="BM329" s="152" t="s">
        <v>1706</v>
      </c>
    </row>
    <row r="330" spans="1:65" s="13" customFormat="1">
      <c r="B330" s="154"/>
      <c r="D330" s="155" t="s">
        <v>142</v>
      </c>
      <c r="E330" s="156" t="s">
        <v>3</v>
      </c>
      <c r="F330" s="157" t="s">
        <v>1683</v>
      </c>
      <c r="H330" s="158">
        <v>2.02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142</v>
      </c>
      <c r="AU330" s="156" t="s">
        <v>84</v>
      </c>
      <c r="AV330" s="13" t="s">
        <v>84</v>
      </c>
      <c r="AW330" s="13" t="s">
        <v>36</v>
      </c>
      <c r="AX330" s="13" t="s">
        <v>75</v>
      </c>
      <c r="AY330" s="156" t="s">
        <v>133</v>
      </c>
    </row>
    <row r="331" spans="1:65" s="2" customFormat="1" ht="21.75" customHeight="1">
      <c r="A331" s="35"/>
      <c r="B331" s="140"/>
      <c r="C331" s="186" t="s">
        <v>745</v>
      </c>
      <c r="D331" s="186" t="s">
        <v>292</v>
      </c>
      <c r="E331" s="187" t="s">
        <v>1707</v>
      </c>
      <c r="F331" s="188" t="s">
        <v>1708</v>
      </c>
      <c r="G331" s="189" t="s">
        <v>237</v>
      </c>
      <c r="H331" s="190">
        <v>2.02</v>
      </c>
      <c r="I331" s="191"/>
      <c r="J331" s="192">
        <f>ROUND(I331*H331,2)</f>
        <v>0</v>
      </c>
      <c r="K331" s="188" t="s">
        <v>3</v>
      </c>
      <c r="L331" s="193"/>
      <c r="M331" s="194" t="s">
        <v>3</v>
      </c>
      <c r="N331" s="195" t="s">
        <v>46</v>
      </c>
      <c r="O331" s="56"/>
      <c r="P331" s="150">
        <f>O331*H331</f>
        <v>0</v>
      </c>
      <c r="Q331" s="150">
        <v>9.4000000000000004E-3</v>
      </c>
      <c r="R331" s="150">
        <f>Q331*H331</f>
        <v>1.8988000000000001E-2</v>
      </c>
      <c r="S331" s="150">
        <v>0</v>
      </c>
      <c r="T331" s="151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52" t="s">
        <v>172</v>
      </c>
      <c r="AT331" s="152" t="s">
        <v>292</v>
      </c>
      <c r="AU331" s="152" t="s">
        <v>84</v>
      </c>
      <c r="AY331" s="20" t="s">
        <v>133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20" t="s">
        <v>37</v>
      </c>
      <c r="BK331" s="153">
        <f>ROUND(I331*H331,2)</f>
        <v>0</v>
      </c>
      <c r="BL331" s="20" t="s">
        <v>140</v>
      </c>
      <c r="BM331" s="152" t="s">
        <v>1709</v>
      </c>
    </row>
    <row r="332" spans="1:65" s="13" customFormat="1">
      <c r="B332" s="154"/>
      <c r="D332" s="155" t="s">
        <v>142</v>
      </c>
      <c r="E332" s="156" t="s">
        <v>3</v>
      </c>
      <c r="F332" s="157" t="s">
        <v>1683</v>
      </c>
      <c r="H332" s="158">
        <v>2.02</v>
      </c>
      <c r="I332" s="159"/>
      <c r="L332" s="154"/>
      <c r="M332" s="160"/>
      <c r="N332" s="161"/>
      <c r="O332" s="161"/>
      <c r="P332" s="161"/>
      <c r="Q332" s="161"/>
      <c r="R332" s="161"/>
      <c r="S332" s="161"/>
      <c r="T332" s="162"/>
      <c r="AT332" s="156" t="s">
        <v>142</v>
      </c>
      <c r="AU332" s="156" t="s">
        <v>84</v>
      </c>
      <c r="AV332" s="13" t="s">
        <v>84</v>
      </c>
      <c r="AW332" s="13" t="s">
        <v>36</v>
      </c>
      <c r="AX332" s="13" t="s">
        <v>75</v>
      </c>
      <c r="AY332" s="156" t="s">
        <v>133</v>
      </c>
    </row>
    <row r="333" spans="1:65" s="2" customFormat="1" ht="24.2" customHeight="1">
      <c r="A333" s="35"/>
      <c r="B333" s="140"/>
      <c r="C333" s="141" t="s">
        <v>750</v>
      </c>
      <c r="D333" s="141" t="s">
        <v>136</v>
      </c>
      <c r="E333" s="142" t="s">
        <v>1710</v>
      </c>
      <c r="F333" s="143" t="s">
        <v>1711</v>
      </c>
      <c r="G333" s="144" t="s">
        <v>237</v>
      </c>
      <c r="H333" s="145">
        <v>1</v>
      </c>
      <c r="I333" s="146"/>
      <c r="J333" s="147">
        <f>ROUND(I333*H333,2)</f>
        <v>0</v>
      </c>
      <c r="K333" s="143" t="s">
        <v>288</v>
      </c>
      <c r="L333" s="36"/>
      <c r="M333" s="148" t="s">
        <v>3</v>
      </c>
      <c r="N333" s="149" t="s">
        <v>46</v>
      </c>
      <c r="O333" s="56"/>
      <c r="P333" s="150">
        <f>O333*H333</f>
        <v>0</v>
      </c>
      <c r="Q333" s="150">
        <v>3.6600000000000001E-3</v>
      </c>
      <c r="R333" s="150">
        <f>Q333*H333</f>
        <v>3.6600000000000001E-3</v>
      </c>
      <c r="S333" s="150">
        <v>0</v>
      </c>
      <c r="T333" s="151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2" t="s">
        <v>140</v>
      </c>
      <c r="AT333" s="152" t="s">
        <v>136</v>
      </c>
      <c r="AU333" s="152" t="s">
        <v>84</v>
      </c>
      <c r="AY333" s="20" t="s">
        <v>133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20" t="s">
        <v>37</v>
      </c>
      <c r="BK333" s="153">
        <f>ROUND(I333*H333,2)</f>
        <v>0</v>
      </c>
      <c r="BL333" s="20" t="s">
        <v>140</v>
      </c>
      <c r="BM333" s="152" t="s">
        <v>1712</v>
      </c>
    </row>
    <row r="334" spans="1:65" s="2" customFormat="1">
      <c r="A334" s="35"/>
      <c r="B334" s="36"/>
      <c r="C334" s="35"/>
      <c r="D334" s="181" t="s">
        <v>290</v>
      </c>
      <c r="E334" s="35"/>
      <c r="F334" s="182" t="s">
        <v>1713</v>
      </c>
      <c r="G334" s="35"/>
      <c r="H334" s="35"/>
      <c r="I334" s="183"/>
      <c r="J334" s="35"/>
      <c r="K334" s="35"/>
      <c r="L334" s="36"/>
      <c r="M334" s="184"/>
      <c r="N334" s="185"/>
      <c r="O334" s="56"/>
      <c r="P334" s="56"/>
      <c r="Q334" s="56"/>
      <c r="R334" s="56"/>
      <c r="S334" s="56"/>
      <c r="T334" s="57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20" t="s">
        <v>290</v>
      </c>
      <c r="AU334" s="20" t="s">
        <v>84</v>
      </c>
    </row>
    <row r="335" spans="1:65" s="13" customFormat="1">
      <c r="B335" s="154"/>
      <c r="D335" s="155" t="s">
        <v>142</v>
      </c>
      <c r="E335" s="156" t="s">
        <v>3</v>
      </c>
      <c r="F335" s="157" t="s">
        <v>37</v>
      </c>
      <c r="H335" s="158">
        <v>1</v>
      </c>
      <c r="I335" s="159"/>
      <c r="L335" s="154"/>
      <c r="M335" s="160"/>
      <c r="N335" s="161"/>
      <c r="O335" s="161"/>
      <c r="P335" s="161"/>
      <c r="Q335" s="161"/>
      <c r="R335" s="161"/>
      <c r="S335" s="161"/>
      <c r="T335" s="162"/>
      <c r="AT335" s="156" t="s">
        <v>142</v>
      </c>
      <c r="AU335" s="156" t="s">
        <v>84</v>
      </c>
      <c r="AV335" s="13" t="s">
        <v>84</v>
      </c>
      <c r="AW335" s="13" t="s">
        <v>36</v>
      </c>
      <c r="AX335" s="13" t="s">
        <v>37</v>
      </c>
      <c r="AY335" s="156" t="s">
        <v>133</v>
      </c>
    </row>
    <row r="336" spans="1:65" s="2" customFormat="1" ht="21.75" customHeight="1">
      <c r="A336" s="35"/>
      <c r="B336" s="140"/>
      <c r="C336" s="186" t="s">
        <v>755</v>
      </c>
      <c r="D336" s="186" t="s">
        <v>292</v>
      </c>
      <c r="E336" s="187" t="s">
        <v>1714</v>
      </c>
      <c r="F336" s="188" t="s">
        <v>1715</v>
      </c>
      <c r="G336" s="189" t="s">
        <v>237</v>
      </c>
      <c r="H336" s="190">
        <v>1.01</v>
      </c>
      <c r="I336" s="191"/>
      <c r="J336" s="192">
        <f>ROUND(I336*H336,2)</f>
        <v>0</v>
      </c>
      <c r="K336" s="188" t="s">
        <v>3</v>
      </c>
      <c r="L336" s="193"/>
      <c r="M336" s="194" t="s">
        <v>3</v>
      </c>
      <c r="N336" s="195" t="s">
        <v>46</v>
      </c>
      <c r="O336" s="56"/>
      <c r="P336" s="150">
        <f>O336*H336</f>
        <v>0</v>
      </c>
      <c r="Q336" s="150">
        <v>2.76E-2</v>
      </c>
      <c r="R336" s="150">
        <f>Q336*H336</f>
        <v>2.7876000000000001E-2</v>
      </c>
      <c r="S336" s="150">
        <v>0</v>
      </c>
      <c r="T336" s="151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52" t="s">
        <v>172</v>
      </c>
      <c r="AT336" s="152" t="s">
        <v>292</v>
      </c>
      <c r="AU336" s="152" t="s">
        <v>84</v>
      </c>
      <c r="AY336" s="20" t="s">
        <v>133</v>
      </c>
      <c r="BE336" s="153">
        <f>IF(N336="základní",J336,0)</f>
        <v>0</v>
      </c>
      <c r="BF336" s="153">
        <f>IF(N336="snížená",J336,0)</f>
        <v>0</v>
      </c>
      <c r="BG336" s="153">
        <f>IF(N336="zákl. přenesená",J336,0)</f>
        <v>0</v>
      </c>
      <c r="BH336" s="153">
        <f>IF(N336="sníž. přenesená",J336,0)</f>
        <v>0</v>
      </c>
      <c r="BI336" s="153">
        <f>IF(N336="nulová",J336,0)</f>
        <v>0</v>
      </c>
      <c r="BJ336" s="20" t="s">
        <v>37</v>
      </c>
      <c r="BK336" s="153">
        <f>ROUND(I336*H336,2)</f>
        <v>0</v>
      </c>
      <c r="BL336" s="20" t="s">
        <v>140</v>
      </c>
      <c r="BM336" s="152" t="s">
        <v>1716</v>
      </c>
    </row>
    <row r="337" spans="1:65" s="13" customFormat="1">
      <c r="B337" s="154"/>
      <c r="D337" s="155" t="s">
        <v>142</v>
      </c>
      <c r="E337" s="156" t="s">
        <v>3</v>
      </c>
      <c r="F337" s="157" t="s">
        <v>1691</v>
      </c>
      <c r="H337" s="158">
        <v>1.01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142</v>
      </c>
      <c r="AU337" s="156" t="s">
        <v>84</v>
      </c>
      <c r="AV337" s="13" t="s">
        <v>84</v>
      </c>
      <c r="AW337" s="13" t="s">
        <v>36</v>
      </c>
      <c r="AX337" s="13" t="s">
        <v>75</v>
      </c>
      <c r="AY337" s="156" t="s">
        <v>133</v>
      </c>
    </row>
    <row r="338" spans="1:65" s="15" customFormat="1">
      <c r="B338" s="170"/>
      <c r="D338" s="155" t="s">
        <v>142</v>
      </c>
      <c r="E338" s="171" t="s">
        <v>3</v>
      </c>
      <c r="F338" s="172" t="s">
        <v>163</v>
      </c>
      <c r="H338" s="173">
        <v>1.01</v>
      </c>
      <c r="I338" s="174"/>
      <c r="L338" s="170"/>
      <c r="M338" s="175"/>
      <c r="N338" s="176"/>
      <c r="O338" s="176"/>
      <c r="P338" s="176"/>
      <c r="Q338" s="176"/>
      <c r="R338" s="176"/>
      <c r="S338" s="176"/>
      <c r="T338" s="177"/>
      <c r="AT338" s="171" t="s">
        <v>142</v>
      </c>
      <c r="AU338" s="171" t="s">
        <v>84</v>
      </c>
      <c r="AV338" s="15" t="s">
        <v>140</v>
      </c>
      <c r="AW338" s="15" t="s">
        <v>36</v>
      </c>
      <c r="AX338" s="15" t="s">
        <v>37</v>
      </c>
      <c r="AY338" s="171" t="s">
        <v>133</v>
      </c>
    </row>
    <row r="339" spans="1:65" s="2" customFormat="1" ht="24.2" customHeight="1">
      <c r="A339" s="35"/>
      <c r="B339" s="140"/>
      <c r="C339" s="141" t="s">
        <v>760</v>
      </c>
      <c r="D339" s="141" t="s">
        <v>136</v>
      </c>
      <c r="E339" s="142" t="s">
        <v>1717</v>
      </c>
      <c r="F339" s="143" t="s">
        <v>1718</v>
      </c>
      <c r="G339" s="144" t="s">
        <v>237</v>
      </c>
      <c r="H339" s="145">
        <v>1</v>
      </c>
      <c r="I339" s="146"/>
      <c r="J339" s="147">
        <f>ROUND(I339*H339,2)</f>
        <v>0</v>
      </c>
      <c r="K339" s="143" t="s">
        <v>288</v>
      </c>
      <c r="L339" s="36"/>
      <c r="M339" s="148" t="s">
        <v>3</v>
      </c>
      <c r="N339" s="149" t="s">
        <v>46</v>
      </c>
      <c r="O339" s="56"/>
      <c r="P339" s="150">
        <f>O339*H339</f>
        <v>0</v>
      </c>
      <c r="Q339" s="150">
        <v>2.82E-3</v>
      </c>
      <c r="R339" s="150">
        <f>Q339*H339</f>
        <v>2.82E-3</v>
      </c>
      <c r="S339" s="150">
        <v>0</v>
      </c>
      <c r="T339" s="15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52" t="s">
        <v>140</v>
      </c>
      <c r="AT339" s="152" t="s">
        <v>136</v>
      </c>
      <c r="AU339" s="152" t="s">
        <v>84</v>
      </c>
      <c r="AY339" s="20" t="s">
        <v>133</v>
      </c>
      <c r="BE339" s="153">
        <f>IF(N339="základní",J339,0)</f>
        <v>0</v>
      </c>
      <c r="BF339" s="153">
        <f>IF(N339="snížená",J339,0)</f>
        <v>0</v>
      </c>
      <c r="BG339" s="153">
        <f>IF(N339="zákl. přenesená",J339,0)</f>
        <v>0</v>
      </c>
      <c r="BH339" s="153">
        <f>IF(N339="sníž. přenesená",J339,0)</f>
        <v>0</v>
      </c>
      <c r="BI339" s="153">
        <f>IF(N339="nulová",J339,0)</f>
        <v>0</v>
      </c>
      <c r="BJ339" s="20" t="s">
        <v>37</v>
      </c>
      <c r="BK339" s="153">
        <f>ROUND(I339*H339,2)</f>
        <v>0</v>
      </c>
      <c r="BL339" s="20" t="s">
        <v>140</v>
      </c>
      <c r="BM339" s="152" t="s">
        <v>1719</v>
      </c>
    </row>
    <row r="340" spans="1:65" s="2" customFormat="1">
      <c r="A340" s="35"/>
      <c r="B340" s="36"/>
      <c r="C340" s="35"/>
      <c r="D340" s="181" t="s">
        <v>290</v>
      </c>
      <c r="E340" s="35"/>
      <c r="F340" s="182" t="s">
        <v>1720</v>
      </c>
      <c r="G340" s="35"/>
      <c r="H340" s="35"/>
      <c r="I340" s="183"/>
      <c r="J340" s="35"/>
      <c r="K340" s="35"/>
      <c r="L340" s="36"/>
      <c r="M340" s="184"/>
      <c r="N340" s="185"/>
      <c r="O340" s="56"/>
      <c r="P340" s="56"/>
      <c r="Q340" s="56"/>
      <c r="R340" s="56"/>
      <c r="S340" s="56"/>
      <c r="T340" s="57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20" t="s">
        <v>290</v>
      </c>
      <c r="AU340" s="20" t="s">
        <v>84</v>
      </c>
    </row>
    <row r="341" spans="1:65" s="13" customFormat="1">
      <c r="B341" s="154"/>
      <c r="D341" s="155" t="s">
        <v>142</v>
      </c>
      <c r="E341" s="156" t="s">
        <v>3</v>
      </c>
      <c r="F341" s="157" t="s">
        <v>37</v>
      </c>
      <c r="H341" s="158">
        <v>1</v>
      </c>
      <c r="I341" s="159"/>
      <c r="L341" s="154"/>
      <c r="M341" s="160"/>
      <c r="N341" s="161"/>
      <c r="O341" s="161"/>
      <c r="P341" s="161"/>
      <c r="Q341" s="161"/>
      <c r="R341" s="161"/>
      <c r="S341" s="161"/>
      <c r="T341" s="162"/>
      <c r="AT341" s="156" t="s">
        <v>142</v>
      </c>
      <c r="AU341" s="156" t="s">
        <v>84</v>
      </c>
      <c r="AV341" s="13" t="s">
        <v>84</v>
      </c>
      <c r="AW341" s="13" t="s">
        <v>36</v>
      </c>
      <c r="AX341" s="13" t="s">
        <v>75</v>
      </c>
      <c r="AY341" s="156" t="s">
        <v>133</v>
      </c>
    </row>
    <row r="342" spans="1:65" s="2" customFormat="1" ht="16.5" customHeight="1">
      <c r="A342" s="35"/>
      <c r="B342" s="140"/>
      <c r="C342" s="186" t="s">
        <v>766</v>
      </c>
      <c r="D342" s="186" t="s">
        <v>292</v>
      </c>
      <c r="E342" s="187" t="s">
        <v>1721</v>
      </c>
      <c r="F342" s="188" t="s">
        <v>1722</v>
      </c>
      <c r="G342" s="189" t="s">
        <v>237</v>
      </c>
      <c r="H342" s="190">
        <v>1.01</v>
      </c>
      <c r="I342" s="191"/>
      <c r="J342" s="192">
        <f>ROUND(I342*H342,2)</f>
        <v>0</v>
      </c>
      <c r="K342" s="188" t="s">
        <v>3</v>
      </c>
      <c r="L342" s="193"/>
      <c r="M342" s="194" t="s">
        <v>3</v>
      </c>
      <c r="N342" s="195" t="s">
        <v>46</v>
      </c>
      <c r="O342" s="56"/>
      <c r="P342" s="150">
        <f>O342*H342</f>
        <v>0</v>
      </c>
      <c r="Q342" s="150">
        <v>5.4999999999999997E-3</v>
      </c>
      <c r="R342" s="150">
        <f>Q342*H342</f>
        <v>5.555E-3</v>
      </c>
      <c r="S342" s="150">
        <v>0</v>
      </c>
      <c r="T342" s="151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2" t="s">
        <v>172</v>
      </c>
      <c r="AT342" s="152" t="s">
        <v>292</v>
      </c>
      <c r="AU342" s="152" t="s">
        <v>84</v>
      </c>
      <c r="AY342" s="20" t="s">
        <v>133</v>
      </c>
      <c r="BE342" s="153">
        <f>IF(N342="základní",J342,0)</f>
        <v>0</v>
      </c>
      <c r="BF342" s="153">
        <f>IF(N342="snížená",J342,0)</f>
        <v>0</v>
      </c>
      <c r="BG342" s="153">
        <f>IF(N342="zákl. přenesená",J342,0)</f>
        <v>0</v>
      </c>
      <c r="BH342" s="153">
        <f>IF(N342="sníž. přenesená",J342,0)</f>
        <v>0</v>
      </c>
      <c r="BI342" s="153">
        <f>IF(N342="nulová",J342,0)</f>
        <v>0</v>
      </c>
      <c r="BJ342" s="20" t="s">
        <v>37</v>
      </c>
      <c r="BK342" s="153">
        <f>ROUND(I342*H342,2)</f>
        <v>0</v>
      </c>
      <c r="BL342" s="20" t="s">
        <v>140</v>
      </c>
      <c r="BM342" s="152" t="s">
        <v>1723</v>
      </c>
    </row>
    <row r="343" spans="1:65" s="13" customFormat="1">
      <c r="B343" s="154"/>
      <c r="D343" s="155" t="s">
        <v>142</v>
      </c>
      <c r="E343" s="156" t="s">
        <v>3</v>
      </c>
      <c r="F343" s="157" t="s">
        <v>1691</v>
      </c>
      <c r="H343" s="158">
        <v>1.01</v>
      </c>
      <c r="I343" s="159"/>
      <c r="L343" s="154"/>
      <c r="M343" s="160"/>
      <c r="N343" s="161"/>
      <c r="O343" s="161"/>
      <c r="P343" s="161"/>
      <c r="Q343" s="161"/>
      <c r="R343" s="161"/>
      <c r="S343" s="161"/>
      <c r="T343" s="162"/>
      <c r="AT343" s="156" t="s">
        <v>142</v>
      </c>
      <c r="AU343" s="156" t="s">
        <v>84</v>
      </c>
      <c r="AV343" s="13" t="s">
        <v>84</v>
      </c>
      <c r="AW343" s="13" t="s">
        <v>36</v>
      </c>
      <c r="AX343" s="13" t="s">
        <v>75</v>
      </c>
      <c r="AY343" s="156" t="s">
        <v>133</v>
      </c>
    </row>
    <row r="344" spans="1:65" s="2" customFormat="1" ht="16.5" customHeight="1">
      <c r="A344" s="35"/>
      <c r="B344" s="140"/>
      <c r="C344" s="141" t="s">
        <v>771</v>
      </c>
      <c r="D344" s="141" t="s">
        <v>136</v>
      </c>
      <c r="E344" s="142" t="s">
        <v>1724</v>
      </c>
      <c r="F344" s="143" t="s">
        <v>1725</v>
      </c>
      <c r="G344" s="144" t="s">
        <v>237</v>
      </c>
      <c r="H344" s="145">
        <v>2</v>
      </c>
      <c r="I344" s="146"/>
      <c r="J344" s="147">
        <f>ROUND(I344*H344,2)</f>
        <v>0</v>
      </c>
      <c r="K344" s="143" t="s">
        <v>3</v>
      </c>
      <c r="L344" s="36"/>
      <c r="M344" s="148" t="s">
        <v>3</v>
      </c>
      <c r="N344" s="149" t="s">
        <v>46</v>
      </c>
      <c r="O344" s="56"/>
      <c r="P344" s="150">
        <f>O344*H344</f>
        <v>0</v>
      </c>
      <c r="Q344" s="150">
        <v>0</v>
      </c>
      <c r="R344" s="150">
        <f>Q344*H344</f>
        <v>0</v>
      </c>
      <c r="S344" s="150">
        <v>0</v>
      </c>
      <c r="T344" s="151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52" t="s">
        <v>140</v>
      </c>
      <c r="AT344" s="152" t="s">
        <v>136</v>
      </c>
      <c r="AU344" s="152" t="s">
        <v>84</v>
      </c>
      <c r="AY344" s="20" t="s">
        <v>133</v>
      </c>
      <c r="BE344" s="153">
        <f>IF(N344="základní",J344,0)</f>
        <v>0</v>
      </c>
      <c r="BF344" s="153">
        <f>IF(N344="snížená",J344,0)</f>
        <v>0</v>
      </c>
      <c r="BG344" s="153">
        <f>IF(N344="zákl. přenesená",J344,0)</f>
        <v>0</v>
      </c>
      <c r="BH344" s="153">
        <f>IF(N344="sníž. přenesená",J344,0)</f>
        <v>0</v>
      </c>
      <c r="BI344" s="153">
        <f>IF(N344="nulová",J344,0)</f>
        <v>0</v>
      </c>
      <c r="BJ344" s="20" t="s">
        <v>37</v>
      </c>
      <c r="BK344" s="153">
        <f>ROUND(I344*H344,2)</f>
        <v>0</v>
      </c>
      <c r="BL344" s="20" t="s">
        <v>140</v>
      </c>
      <c r="BM344" s="152" t="s">
        <v>1726</v>
      </c>
    </row>
    <row r="345" spans="1:65" s="13" customFormat="1">
      <c r="B345" s="154"/>
      <c r="D345" s="155" t="s">
        <v>142</v>
      </c>
      <c r="E345" s="156" t="s">
        <v>3</v>
      </c>
      <c r="F345" s="157" t="s">
        <v>84</v>
      </c>
      <c r="H345" s="158">
        <v>2</v>
      </c>
      <c r="I345" s="159"/>
      <c r="L345" s="154"/>
      <c r="M345" s="160"/>
      <c r="N345" s="161"/>
      <c r="O345" s="161"/>
      <c r="P345" s="161"/>
      <c r="Q345" s="161"/>
      <c r="R345" s="161"/>
      <c r="S345" s="161"/>
      <c r="T345" s="162"/>
      <c r="AT345" s="156" t="s">
        <v>142</v>
      </c>
      <c r="AU345" s="156" t="s">
        <v>84</v>
      </c>
      <c r="AV345" s="13" t="s">
        <v>84</v>
      </c>
      <c r="AW345" s="13" t="s">
        <v>36</v>
      </c>
      <c r="AX345" s="13" t="s">
        <v>37</v>
      </c>
      <c r="AY345" s="156" t="s">
        <v>133</v>
      </c>
    </row>
    <row r="346" spans="1:65" s="2" customFormat="1" ht="16.5" customHeight="1">
      <c r="A346" s="35"/>
      <c r="B346" s="140"/>
      <c r="C346" s="141" t="s">
        <v>776</v>
      </c>
      <c r="D346" s="141" t="s">
        <v>136</v>
      </c>
      <c r="E346" s="142" t="s">
        <v>1727</v>
      </c>
      <c r="F346" s="143" t="s">
        <v>1728</v>
      </c>
      <c r="G346" s="144" t="s">
        <v>237</v>
      </c>
      <c r="H346" s="145">
        <v>2</v>
      </c>
      <c r="I346" s="146"/>
      <c r="J346" s="147">
        <f>ROUND(I346*H346,2)</f>
        <v>0</v>
      </c>
      <c r="K346" s="143" t="s">
        <v>3</v>
      </c>
      <c r="L346" s="36"/>
      <c r="M346" s="148" t="s">
        <v>3</v>
      </c>
      <c r="N346" s="149" t="s">
        <v>46</v>
      </c>
      <c r="O346" s="56"/>
      <c r="P346" s="150">
        <f>O346*H346</f>
        <v>0</v>
      </c>
      <c r="Q346" s="150">
        <v>0</v>
      </c>
      <c r="R346" s="150">
        <f>Q346*H346</f>
        <v>0</v>
      </c>
      <c r="S346" s="150">
        <v>0</v>
      </c>
      <c r="T346" s="151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2" t="s">
        <v>140</v>
      </c>
      <c r="AT346" s="152" t="s">
        <v>136</v>
      </c>
      <c r="AU346" s="152" t="s">
        <v>84</v>
      </c>
      <c r="AY346" s="20" t="s">
        <v>133</v>
      </c>
      <c r="BE346" s="153">
        <f>IF(N346="základní",J346,0)</f>
        <v>0</v>
      </c>
      <c r="BF346" s="153">
        <f>IF(N346="snížená",J346,0)</f>
        <v>0</v>
      </c>
      <c r="BG346" s="153">
        <f>IF(N346="zákl. přenesená",J346,0)</f>
        <v>0</v>
      </c>
      <c r="BH346" s="153">
        <f>IF(N346="sníž. přenesená",J346,0)</f>
        <v>0</v>
      </c>
      <c r="BI346" s="153">
        <f>IF(N346="nulová",J346,0)</f>
        <v>0</v>
      </c>
      <c r="BJ346" s="20" t="s">
        <v>37</v>
      </c>
      <c r="BK346" s="153">
        <f>ROUND(I346*H346,2)</f>
        <v>0</v>
      </c>
      <c r="BL346" s="20" t="s">
        <v>140</v>
      </c>
      <c r="BM346" s="152" t="s">
        <v>1729</v>
      </c>
    </row>
    <row r="347" spans="1:65" s="13" customFormat="1">
      <c r="B347" s="154"/>
      <c r="D347" s="155" t="s">
        <v>142</v>
      </c>
      <c r="E347" s="156" t="s">
        <v>3</v>
      </c>
      <c r="F347" s="157" t="s">
        <v>84</v>
      </c>
      <c r="H347" s="158">
        <v>2</v>
      </c>
      <c r="I347" s="159"/>
      <c r="L347" s="154"/>
      <c r="M347" s="160"/>
      <c r="N347" s="161"/>
      <c r="O347" s="161"/>
      <c r="P347" s="161"/>
      <c r="Q347" s="161"/>
      <c r="R347" s="161"/>
      <c r="S347" s="161"/>
      <c r="T347" s="162"/>
      <c r="AT347" s="156" t="s">
        <v>142</v>
      </c>
      <c r="AU347" s="156" t="s">
        <v>84</v>
      </c>
      <c r="AV347" s="13" t="s">
        <v>84</v>
      </c>
      <c r="AW347" s="13" t="s">
        <v>36</v>
      </c>
      <c r="AX347" s="13" t="s">
        <v>37</v>
      </c>
      <c r="AY347" s="156" t="s">
        <v>133</v>
      </c>
    </row>
    <row r="348" spans="1:65" s="2" customFormat="1" ht="16.5" customHeight="1">
      <c r="A348" s="35"/>
      <c r="B348" s="140"/>
      <c r="C348" s="141" t="s">
        <v>781</v>
      </c>
      <c r="D348" s="141" t="s">
        <v>136</v>
      </c>
      <c r="E348" s="142" t="s">
        <v>1730</v>
      </c>
      <c r="F348" s="143" t="s">
        <v>1731</v>
      </c>
      <c r="G348" s="144" t="s">
        <v>139</v>
      </c>
      <c r="H348" s="145">
        <v>4</v>
      </c>
      <c r="I348" s="146"/>
      <c r="J348" s="147">
        <f>ROUND(I348*H348,2)</f>
        <v>0</v>
      </c>
      <c r="K348" s="143" t="s">
        <v>3</v>
      </c>
      <c r="L348" s="36"/>
      <c r="M348" s="148" t="s">
        <v>3</v>
      </c>
      <c r="N348" s="149" t="s">
        <v>46</v>
      </c>
      <c r="O348" s="56"/>
      <c r="P348" s="150">
        <f>O348*H348</f>
        <v>0</v>
      </c>
      <c r="Q348" s="150">
        <v>0</v>
      </c>
      <c r="R348" s="150">
        <f>Q348*H348</f>
        <v>0</v>
      </c>
      <c r="S348" s="150">
        <v>0</v>
      </c>
      <c r="T348" s="15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52" t="s">
        <v>140</v>
      </c>
      <c r="AT348" s="152" t="s">
        <v>136</v>
      </c>
      <c r="AU348" s="152" t="s">
        <v>84</v>
      </c>
      <c r="AY348" s="20" t="s">
        <v>133</v>
      </c>
      <c r="BE348" s="153">
        <f>IF(N348="základní",J348,0)</f>
        <v>0</v>
      </c>
      <c r="BF348" s="153">
        <f>IF(N348="snížená",J348,0)</f>
        <v>0</v>
      </c>
      <c r="BG348" s="153">
        <f>IF(N348="zákl. přenesená",J348,0)</f>
        <v>0</v>
      </c>
      <c r="BH348" s="153">
        <f>IF(N348="sníž. přenesená",J348,0)</f>
        <v>0</v>
      </c>
      <c r="BI348" s="153">
        <f>IF(N348="nulová",J348,0)</f>
        <v>0</v>
      </c>
      <c r="BJ348" s="20" t="s">
        <v>37</v>
      </c>
      <c r="BK348" s="153">
        <f>ROUND(I348*H348,2)</f>
        <v>0</v>
      </c>
      <c r="BL348" s="20" t="s">
        <v>140</v>
      </c>
      <c r="BM348" s="152" t="s">
        <v>1732</v>
      </c>
    </row>
    <row r="349" spans="1:65" s="2" customFormat="1" ht="24.2" customHeight="1">
      <c r="A349" s="35"/>
      <c r="B349" s="140"/>
      <c r="C349" s="141" t="s">
        <v>785</v>
      </c>
      <c r="D349" s="141" t="s">
        <v>136</v>
      </c>
      <c r="E349" s="142" t="s">
        <v>1733</v>
      </c>
      <c r="F349" s="143" t="s">
        <v>1734</v>
      </c>
      <c r="G349" s="144" t="s">
        <v>237</v>
      </c>
      <c r="H349" s="145">
        <v>1</v>
      </c>
      <c r="I349" s="146"/>
      <c r="J349" s="147">
        <f>ROUND(I349*H349,2)</f>
        <v>0</v>
      </c>
      <c r="K349" s="143" t="s">
        <v>288</v>
      </c>
      <c r="L349" s="36"/>
      <c r="M349" s="148" t="s">
        <v>3</v>
      </c>
      <c r="N349" s="149" t="s">
        <v>46</v>
      </c>
      <c r="O349" s="56"/>
      <c r="P349" s="150">
        <f>O349*H349</f>
        <v>0</v>
      </c>
      <c r="Q349" s="150">
        <v>1.6199999999999999E-3</v>
      </c>
      <c r="R349" s="150">
        <f>Q349*H349</f>
        <v>1.6199999999999999E-3</v>
      </c>
      <c r="S349" s="150">
        <v>0</v>
      </c>
      <c r="T349" s="15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52" t="s">
        <v>208</v>
      </c>
      <c r="AT349" s="152" t="s">
        <v>136</v>
      </c>
      <c r="AU349" s="152" t="s">
        <v>84</v>
      </c>
      <c r="AY349" s="20" t="s">
        <v>133</v>
      </c>
      <c r="BE349" s="153">
        <f>IF(N349="základní",J349,0)</f>
        <v>0</v>
      </c>
      <c r="BF349" s="153">
        <f>IF(N349="snížená",J349,0)</f>
        <v>0</v>
      </c>
      <c r="BG349" s="153">
        <f>IF(N349="zákl. přenesená",J349,0)</f>
        <v>0</v>
      </c>
      <c r="BH349" s="153">
        <f>IF(N349="sníž. přenesená",J349,0)</f>
        <v>0</v>
      </c>
      <c r="BI349" s="153">
        <f>IF(N349="nulová",J349,0)</f>
        <v>0</v>
      </c>
      <c r="BJ349" s="20" t="s">
        <v>37</v>
      </c>
      <c r="BK349" s="153">
        <f>ROUND(I349*H349,2)</f>
        <v>0</v>
      </c>
      <c r="BL349" s="20" t="s">
        <v>208</v>
      </c>
      <c r="BM349" s="152" t="s">
        <v>1735</v>
      </c>
    </row>
    <row r="350" spans="1:65" s="2" customFormat="1">
      <c r="A350" s="35"/>
      <c r="B350" s="36"/>
      <c r="C350" s="35"/>
      <c r="D350" s="181" t="s">
        <v>290</v>
      </c>
      <c r="E350" s="35"/>
      <c r="F350" s="182" t="s">
        <v>1736</v>
      </c>
      <c r="G350" s="35"/>
      <c r="H350" s="35"/>
      <c r="I350" s="183"/>
      <c r="J350" s="35"/>
      <c r="K350" s="35"/>
      <c r="L350" s="36"/>
      <c r="M350" s="184"/>
      <c r="N350" s="185"/>
      <c r="O350" s="56"/>
      <c r="P350" s="56"/>
      <c r="Q350" s="56"/>
      <c r="R350" s="56"/>
      <c r="S350" s="56"/>
      <c r="T350" s="57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20" t="s">
        <v>290</v>
      </c>
      <c r="AU350" s="20" t="s">
        <v>84</v>
      </c>
    </row>
    <row r="351" spans="1:65" s="2" customFormat="1" ht="16.5" customHeight="1">
      <c r="A351" s="35"/>
      <c r="B351" s="140"/>
      <c r="C351" s="186" t="s">
        <v>789</v>
      </c>
      <c r="D351" s="186" t="s">
        <v>292</v>
      </c>
      <c r="E351" s="187" t="s">
        <v>1737</v>
      </c>
      <c r="F351" s="188" t="s">
        <v>1738</v>
      </c>
      <c r="G351" s="189" t="s">
        <v>237</v>
      </c>
      <c r="H351" s="190">
        <v>1.01</v>
      </c>
      <c r="I351" s="191"/>
      <c r="J351" s="192">
        <f>ROUND(I351*H351,2)</f>
        <v>0</v>
      </c>
      <c r="K351" s="188" t="s">
        <v>288</v>
      </c>
      <c r="L351" s="193"/>
      <c r="M351" s="194" t="s">
        <v>3</v>
      </c>
      <c r="N351" s="195" t="s">
        <v>46</v>
      </c>
      <c r="O351" s="56"/>
      <c r="P351" s="150">
        <f>O351*H351</f>
        <v>0</v>
      </c>
      <c r="Q351" s="150">
        <v>1.6500000000000001E-2</v>
      </c>
      <c r="R351" s="150">
        <f>Q351*H351</f>
        <v>1.6664999999999999E-2</v>
      </c>
      <c r="S351" s="150">
        <v>0</v>
      </c>
      <c r="T351" s="15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52" t="s">
        <v>172</v>
      </c>
      <c r="AT351" s="152" t="s">
        <v>292</v>
      </c>
      <c r="AU351" s="152" t="s">
        <v>84</v>
      </c>
      <c r="AY351" s="20" t="s">
        <v>133</v>
      </c>
      <c r="BE351" s="153">
        <f>IF(N351="základní",J351,0)</f>
        <v>0</v>
      </c>
      <c r="BF351" s="153">
        <f>IF(N351="snížená",J351,0)</f>
        <v>0</v>
      </c>
      <c r="BG351" s="153">
        <f>IF(N351="zákl. přenesená",J351,0)</f>
        <v>0</v>
      </c>
      <c r="BH351" s="153">
        <f>IF(N351="sníž. přenesená",J351,0)</f>
        <v>0</v>
      </c>
      <c r="BI351" s="153">
        <f>IF(N351="nulová",J351,0)</f>
        <v>0</v>
      </c>
      <c r="BJ351" s="20" t="s">
        <v>37</v>
      </c>
      <c r="BK351" s="153">
        <f>ROUND(I351*H351,2)</f>
        <v>0</v>
      </c>
      <c r="BL351" s="20" t="s">
        <v>140</v>
      </c>
      <c r="BM351" s="152" t="s">
        <v>1739</v>
      </c>
    </row>
    <row r="352" spans="1:65" s="13" customFormat="1">
      <c r="B352" s="154"/>
      <c r="D352" s="155" t="s">
        <v>142</v>
      </c>
      <c r="E352" s="156" t="s">
        <v>3</v>
      </c>
      <c r="F352" s="157" t="s">
        <v>1691</v>
      </c>
      <c r="H352" s="158">
        <v>1.01</v>
      </c>
      <c r="I352" s="159"/>
      <c r="L352" s="154"/>
      <c r="M352" s="160"/>
      <c r="N352" s="161"/>
      <c r="O352" s="161"/>
      <c r="P352" s="161"/>
      <c r="Q352" s="161"/>
      <c r="R352" s="161"/>
      <c r="S352" s="161"/>
      <c r="T352" s="162"/>
      <c r="AT352" s="156" t="s">
        <v>142</v>
      </c>
      <c r="AU352" s="156" t="s">
        <v>84</v>
      </c>
      <c r="AV352" s="13" t="s">
        <v>84</v>
      </c>
      <c r="AW352" s="13" t="s">
        <v>36</v>
      </c>
      <c r="AX352" s="13" t="s">
        <v>75</v>
      </c>
      <c r="AY352" s="156" t="s">
        <v>133</v>
      </c>
    </row>
    <row r="353" spans="1:65" s="2" customFormat="1" ht="16.5" customHeight="1">
      <c r="A353" s="35"/>
      <c r="B353" s="140"/>
      <c r="C353" s="186" t="s">
        <v>795</v>
      </c>
      <c r="D353" s="186" t="s">
        <v>292</v>
      </c>
      <c r="E353" s="187" t="s">
        <v>1740</v>
      </c>
      <c r="F353" s="188" t="s">
        <v>1741</v>
      </c>
      <c r="G353" s="189" t="s">
        <v>237</v>
      </c>
      <c r="H353" s="190">
        <v>1.01</v>
      </c>
      <c r="I353" s="191"/>
      <c r="J353" s="192">
        <f>ROUND(I353*H353,2)</f>
        <v>0</v>
      </c>
      <c r="K353" s="188" t="s">
        <v>3</v>
      </c>
      <c r="L353" s="193"/>
      <c r="M353" s="194" t="s">
        <v>3</v>
      </c>
      <c r="N353" s="195" t="s">
        <v>46</v>
      </c>
      <c r="O353" s="56"/>
      <c r="P353" s="150">
        <f>O353*H353</f>
        <v>0</v>
      </c>
      <c r="Q353" s="150">
        <v>0</v>
      </c>
      <c r="R353" s="150">
        <f>Q353*H353</f>
        <v>0</v>
      </c>
      <c r="S353" s="150">
        <v>0</v>
      </c>
      <c r="T353" s="151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2" t="s">
        <v>172</v>
      </c>
      <c r="AT353" s="152" t="s">
        <v>292</v>
      </c>
      <c r="AU353" s="152" t="s">
        <v>84</v>
      </c>
      <c r="AY353" s="20" t="s">
        <v>133</v>
      </c>
      <c r="BE353" s="153">
        <f>IF(N353="základní",J353,0)</f>
        <v>0</v>
      </c>
      <c r="BF353" s="153">
        <f>IF(N353="snížená",J353,0)</f>
        <v>0</v>
      </c>
      <c r="BG353" s="153">
        <f>IF(N353="zákl. přenesená",J353,0)</f>
        <v>0</v>
      </c>
      <c r="BH353" s="153">
        <f>IF(N353="sníž. přenesená",J353,0)</f>
        <v>0</v>
      </c>
      <c r="BI353" s="153">
        <f>IF(N353="nulová",J353,0)</f>
        <v>0</v>
      </c>
      <c r="BJ353" s="20" t="s">
        <v>37</v>
      </c>
      <c r="BK353" s="153">
        <f>ROUND(I353*H353,2)</f>
        <v>0</v>
      </c>
      <c r="BL353" s="20" t="s">
        <v>140</v>
      </c>
      <c r="BM353" s="152" t="s">
        <v>1742</v>
      </c>
    </row>
    <row r="354" spans="1:65" s="13" customFormat="1">
      <c r="B354" s="154"/>
      <c r="D354" s="155" t="s">
        <v>142</v>
      </c>
      <c r="E354" s="156" t="s">
        <v>3</v>
      </c>
      <c r="F354" s="157" t="s">
        <v>1691</v>
      </c>
      <c r="H354" s="158">
        <v>1.01</v>
      </c>
      <c r="I354" s="159"/>
      <c r="L354" s="154"/>
      <c r="M354" s="160"/>
      <c r="N354" s="161"/>
      <c r="O354" s="161"/>
      <c r="P354" s="161"/>
      <c r="Q354" s="161"/>
      <c r="R354" s="161"/>
      <c r="S354" s="161"/>
      <c r="T354" s="162"/>
      <c r="AT354" s="156" t="s">
        <v>142</v>
      </c>
      <c r="AU354" s="156" t="s">
        <v>84</v>
      </c>
      <c r="AV354" s="13" t="s">
        <v>84</v>
      </c>
      <c r="AW354" s="13" t="s">
        <v>36</v>
      </c>
      <c r="AX354" s="13" t="s">
        <v>75</v>
      </c>
      <c r="AY354" s="156" t="s">
        <v>133</v>
      </c>
    </row>
    <row r="355" spans="1:65" s="2" customFormat="1" ht="24.2" customHeight="1">
      <c r="A355" s="35"/>
      <c r="B355" s="140"/>
      <c r="C355" s="141" t="s">
        <v>802</v>
      </c>
      <c r="D355" s="141" t="s">
        <v>136</v>
      </c>
      <c r="E355" s="142" t="s">
        <v>1743</v>
      </c>
      <c r="F355" s="143" t="s">
        <v>1744</v>
      </c>
      <c r="G355" s="144" t="s">
        <v>237</v>
      </c>
      <c r="H355" s="145">
        <v>2</v>
      </c>
      <c r="I355" s="146"/>
      <c r="J355" s="147">
        <f>ROUND(I355*H355,2)</f>
        <v>0</v>
      </c>
      <c r="K355" s="143" t="s">
        <v>288</v>
      </c>
      <c r="L355" s="36"/>
      <c r="M355" s="148" t="s">
        <v>3</v>
      </c>
      <c r="N355" s="149" t="s">
        <v>46</v>
      </c>
      <c r="O355" s="56"/>
      <c r="P355" s="150">
        <f>O355*H355</f>
        <v>0</v>
      </c>
      <c r="Q355" s="150">
        <v>2.95744E-3</v>
      </c>
      <c r="R355" s="150">
        <f>Q355*H355</f>
        <v>5.91488E-3</v>
      </c>
      <c r="S355" s="150">
        <v>0</v>
      </c>
      <c r="T355" s="151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52" t="s">
        <v>140</v>
      </c>
      <c r="AT355" s="152" t="s">
        <v>136</v>
      </c>
      <c r="AU355" s="152" t="s">
        <v>84</v>
      </c>
      <c r="AY355" s="20" t="s">
        <v>133</v>
      </c>
      <c r="BE355" s="153">
        <f>IF(N355="základní",J355,0)</f>
        <v>0</v>
      </c>
      <c r="BF355" s="153">
        <f>IF(N355="snížená",J355,0)</f>
        <v>0</v>
      </c>
      <c r="BG355" s="153">
        <f>IF(N355="zákl. přenesená",J355,0)</f>
        <v>0</v>
      </c>
      <c r="BH355" s="153">
        <f>IF(N355="sníž. přenesená",J355,0)</f>
        <v>0</v>
      </c>
      <c r="BI355" s="153">
        <f>IF(N355="nulová",J355,0)</f>
        <v>0</v>
      </c>
      <c r="BJ355" s="20" t="s">
        <v>37</v>
      </c>
      <c r="BK355" s="153">
        <f>ROUND(I355*H355,2)</f>
        <v>0</v>
      </c>
      <c r="BL355" s="20" t="s">
        <v>140</v>
      </c>
      <c r="BM355" s="152" t="s">
        <v>1745</v>
      </c>
    </row>
    <row r="356" spans="1:65" s="2" customFormat="1">
      <c r="A356" s="35"/>
      <c r="B356" s="36"/>
      <c r="C356" s="35"/>
      <c r="D356" s="181" t="s">
        <v>290</v>
      </c>
      <c r="E356" s="35"/>
      <c r="F356" s="182" t="s">
        <v>1746</v>
      </c>
      <c r="G356" s="35"/>
      <c r="H356" s="35"/>
      <c r="I356" s="183"/>
      <c r="J356" s="35"/>
      <c r="K356" s="35"/>
      <c r="L356" s="36"/>
      <c r="M356" s="184"/>
      <c r="N356" s="185"/>
      <c r="O356" s="56"/>
      <c r="P356" s="56"/>
      <c r="Q356" s="56"/>
      <c r="R356" s="56"/>
      <c r="S356" s="56"/>
      <c r="T356" s="57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20" t="s">
        <v>290</v>
      </c>
      <c r="AU356" s="20" t="s">
        <v>84</v>
      </c>
    </row>
    <row r="357" spans="1:65" s="2" customFormat="1" ht="16.5" customHeight="1">
      <c r="A357" s="35"/>
      <c r="B357" s="140"/>
      <c r="C357" s="186" t="s">
        <v>808</v>
      </c>
      <c r="D357" s="186" t="s">
        <v>292</v>
      </c>
      <c r="E357" s="187" t="s">
        <v>1747</v>
      </c>
      <c r="F357" s="188" t="s">
        <v>1748</v>
      </c>
      <c r="G357" s="189" t="s">
        <v>237</v>
      </c>
      <c r="H357" s="190">
        <v>2.02</v>
      </c>
      <c r="I357" s="191"/>
      <c r="J357" s="192">
        <f>ROUND(I357*H357,2)</f>
        <v>0</v>
      </c>
      <c r="K357" s="188" t="s">
        <v>288</v>
      </c>
      <c r="L357" s="193"/>
      <c r="M357" s="194" t="s">
        <v>3</v>
      </c>
      <c r="N357" s="195" t="s">
        <v>46</v>
      </c>
      <c r="O357" s="56"/>
      <c r="P357" s="150">
        <f>O357*H357</f>
        <v>0</v>
      </c>
      <c r="Q357" s="150">
        <v>3.6209999999999999E-2</v>
      </c>
      <c r="R357" s="150">
        <f>Q357*H357</f>
        <v>7.3144199999999993E-2</v>
      </c>
      <c r="S357" s="150">
        <v>0</v>
      </c>
      <c r="T357" s="151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52" t="s">
        <v>172</v>
      </c>
      <c r="AT357" s="152" t="s">
        <v>292</v>
      </c>
      <c r="AU357" s="152" t="s">
        <v>84</v>
      </c>
      <c r="AY357" s="20" t="s">
        <v>133</v>
      </c>
      <c r="BE357" s="153">
        <f>IF(N357="základní",J357,0)</f>
        <v>0</v>
      </c>
      <c r="BF357" s="153">
        <f>IF(N357="snížená",J357,0)</f>
        <v>0</v>
      </c>
      <c r="BG357" s="153">
        <f>IF(N357="zákl. přenesená",J357,0)</f>
        <v>0</v>
      </c>
      <c r="BH357" s="153">
        <f>IF(N357="sníž. přenesená",J357,0)</f>
        <v>0</v>
      </c>
      <c r="BI357" s="153">
        <f>IF(N357="nulová",J357,0)</f>
        <v>0</v>
      </c>
      <c r="BJ357" s="20" t="s">
        <v>37</v>
      </c>
      <c r="BK357" s="153">
        <f>ROUND(I357*H357,2)</f>
        <v>0</v>
      </c>
      <c r="BL357" s="20" t="s">
        <v>140</v>
      </c>
      <c r="BM357" s="152" t="s">
        <v>1749</v>
      </c>
    </row>
    <row r="358" spans="1:65" s="13" customFormat="1">
      <c r="B358" s="154"/>
      <c r="D358" s="155" t="s">
        <v>142</v>
      </c>
      <c r="E358" s="156" t="s">
        <v>3</v>
      </c>
      <c r="F358" s="157" t="s">
        <v>1683</v>
      </c>
      <c r="H358" s="158">
        <v>2.02</v>
      </c>
      <c r="I358" s="159"/>
      <c r="L358" s="154"/>
      <c r="M358" s="160"/>
      <c r="N358" s="161"/>
      <c r="O358" s="161"/>
      <c r="P358" s="161"/>
      <c r="Q358" s="161"/>
      <c r="R358" s="161"/>
      <c r="S358" s="161"/>
      <c r="T358" s="162"/>
      <c r="AT358" s="156" t="s">
        <v>142</v>
      </c>
      <c r="AU358" s="156" t="s">
        <v>84</v>
      </c>
      <c r="AV358" s="13" t="s">
        <v>84</v>
      </c>
      <c r="AW358" s="13" t="s">
        <v>36</v>
      </c>
      <c r="AX358" s="13" t="s">
        <v>75</v>
      </c>
      <c r="AY358" s="156" t="s">
        <v>133</v>
      </c>
    </row>
    <row r="359" spans="1:65" s="2" customFormat="1" ht="16.5" customHeight="1">
      <c r="A359" s="35"/>
      <c r="B359" s="140"/>
      <c r="C359" s="186" t="s">
        <v>817</v>
      </c>
      <c r="D359" s="186" t="s">
        <v>292</v>
      </c>
      <c r="E359" s="187" t="s">
        <v>1750</v>
      </c>
      <c r="F359" s="188" t="s">
        <v>1751</v>
      </c>
      <c r="G359" s="189" t="s">
        <v>237</v>
      </c>
      <c r="H359" s="190">
        <v>2.02</v>
      </c>
      <c r="I359" s="191"/>
      <c r="J359" s="192">
        <f>ROUND(I359*H359,2)</f>
        <v>0</v>
      </c>
      <c r="K359" s="188" t="s">
        <v>3</v>
      </c>
      <c r="L359" s="193"/>
      <c r="M359" s="194" t="s">
        <v>3</v>
      </c>
      <c r="N359" s="195" t="s">
        <v>46</v>
      </c>
      <c r="O359" s="56"/>
      <c r="P359" s="150">
        <f>O359*H359</f>
        <v>0</v>
      </c>
      <c r="Q359" s="150">
        <v>0</v>
      </c>
      <c r="R359" s="150">
        <f>Q359*H359</f>
        <v>0</v>
      </c>
      <c r="S359" s="150">
        <v>0</v>
      </c>
      <c r="T359" s="15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52" t="s">
        <v>172</v>
      </c>
      <c r="AT359" s="152" t="s">
        <v>292</v>
      </c>
      <c r="AU359" s="152" t="s">
        <v>84</v>
      </c>
      <c r="AY359" s="20" t="s">
        <v>133</v>
      </c>
      <c r="BE359" s="153">
        <f>IF(N359="základní",J359,0)</f>
        <v>0</v>
      </c>
      <c r="BF359" s="153">
        <f>IF(N359="snížená",J359,0)</f>
        <v>0</v>
      </c>
      <c r="BG359" s="153">
        <f>IF(N359="zákl. přenesená",J359,0)</f>
        <v>0</v>
      </c>
      <c r="BH359" s="153">
        <f>IF(N359="sníž. přenesená",J359,0)</f>
        <v>0</v>
      </c>
      <c r="BI359" s="153">
        <f>IF(N359="nulová",J359,0)</f>
        <v>0</v>
      </c>
      <c r="BJ359" s="20" t="s">
        <v>37</v>
      </c>
      <c r="BK359" s="153">
        <f>ROUND(I359*H359,2)</f>
        <v>0</v>
      </c>
      <c r="BL359" s="20" t="s">
        <v>140</v>
      </c>
      <c r="BM359" s="152" t="s">
        <v>1752</v>
      </c>
    </row>
    <row r="360" spans="1:65" s="13" customFormat="1">
      <c r="B360" s="154"/>
      <c r="D360" s="155" t="s">
        <v>142</v>
      </c>
      <c r="E360" s="156" t="s">
        <v>3</v>
      </c>
      <c r="F360" s="157" t="s">
        <v>1683</v>
      </c>
      <c r="H360" s="158">
        <v>2.02</v>
      </c>
      <c r="I360" s="159"/>
      <c r="L360" s="154"/>
      <c r="M360" s="160"/>
      <c r="N360" s="161"/>
      <c r="O360" s="161"/>
      <c r="P360" s="161"/>
      <c r="Q360" s="161"/>
      <c r="R360" s="161"/>
      <c r="S360" s="161"/>
      <c r="T360" s="162"/>
      <c r="AT360" s="156" t="s">
        <v>142</v>
      </c>
      <c r="AU360" s="156" t="s">
        <v>84</v>
      </c>
      <c r="AV360" s="13" t="s">
        <v>84</v>
      </c>
      <c r="AW360" s="13" t="s">
        <v>36</v>
      </c>
      <c r="AX360" s="13" t="s">
        <v>75</v>
      </c>
      <c r="AY360" s="156" t="s">
        <v>133</v>
      </c>
    </row>
    <row r="361" spans="1:65" s="2" customFormat="1" ht="16.5" customHeight="1">
      <c r="A361" s="35"/>
      <c r="B361" s="140"/>
      <c r="C361" s="141" t="s">
        <v>823</v>
      </c>
      <c r="D361" s="141" t="s">
        <v>136</v>
      </c>
      <c r="E361" s="142" t="s">
        <v>1753</v>
      </c>
      <c r="F361" s="143" t="s">
        <v>1754</v>
      </c>
      <c r="G361" s="144" t="s">
        <v>237</v>
      </c>
      <c r="H361" s="145">
        <v>4</v>
      </c>
      <c r="I361" s="146"/>
      <c r="J361" s="147">
        <f>ROUND(I361*H361,2)</f>
        <v>0</v>
      </c>
      <c r="K361" s="143" t="s">
        <v>288</v>
      </c>
      <c r="L361" s="36"/>
      <c r="M361" s="148" t="s">
        <v>3</v>
      </c>
      <c r="N361" s="149" t="s">
        <v>46</v>
      </c>
      <c r="O361" s="56"/>
      <c r="P361" s="150">
        <f>O361*H361</f>
        <v>0</v>
      </c>
      <c r="Q361" s="150">
        <v>1.3600000000000001E-3</v>
      </c>
      <c r="R361" s="150">
        <f>Q361*H361</f>
        <v>5.4400000000000004E-3</v>
      </c>
      <c r="S361" s="150">
        <v>0</v>
      </c>
      <c r="T361" s="15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52" t="s">
        <v>140</v>
      </c>
      <c r="AT361" s="152" t="s">
        <v>136</v>
      </c>
      <c r="AU361" s="152" t="s">
        <v>84</v>
      </c>
      <c r="AY361" s="20" t="s">
        <v>133</v>
      </c>
      <c r="BE361" s="153">
        <f>IF(N361="základní",J361,0)</f>
        <v>0</v>
      </c>
      <c r="BF361" s="153">
        <f>IF(N361="snížená",J361,0)</f>
        <v>0</v>
      </c>
      <c r="BG361" s="153">
        <f>IF(N361="zákl. přenesená",J361,0)</f>
        <v>0</v>
      </c>
      <c r="BH361" s="153">
        <f>IF(N361="sníž. přenesená",J361,0)</f>
        <v>0</v>
      </c>
      <c r="BI361" s="153">
        <f>IF(N361="nulová",J361,0)</f>
        <v>0</v>
      </c>
      <c r="BJ361" s="20" t="s">
        <v>37</v>
      </c>
      <c r="BK361" s="153">
        <f>ROUND(I361*H361,2)</f>
        <v>0</v>
      </c>
      <c r="BL361" s="20" t="s">
        <v>140</v>
      </c>
      <c r="BM361" s="152" t="s">
        <v>1755</v>
      </c>
    </row>
    <row r="362" spans="1:65" s="2" customFormat="1">
      <c r="A362" s="35"/>
      <c r="B362" s="36"/>
      <c r="C362" s="35"/>
      <c r="D362" s="181" t="s">
        <v>290</v>
      </c>
      <c r="E362" s="35"/>
      <c r="F362" s="182" t="s">
        <v>1756</v>
      </c>
      <c r="G362" s="35"/>
      <c r="H362" s="35"/>
      <c r="I362" s="183"/>
      <c r="J362" s="35"/>
      <c r="K362" s="35"/>
      <c r="L362" s="36"/>
      <c r="M362" s="184"/>
      <c r="N362" s="185"/>
      <c r="O362" s="56"/>
      <c r="P362" s="56"/>
      <c r="Q362" s="56"/>
      <c r="R362" s="56"/>
      <c r="S362" s="56"/>
      <c r="T362" s="57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20" t="s">
        <v>290</v>
      </c>
      <c r="AU362" s="20" t="s">
        <v>84</v>
      </c>
    </row>
    <row r="363" spans="1:65" s="2" customFormat="1" ht="16.5" customHeight="1">
      <c r="A363" s="35"/>
      <c r="B363" s="140"/>
      <c r="C363" s="186" t="s">
        <v>830</v>
      </c>
      <c r="D363" s="186" t="s">
        <v>292</v>
      </c>
      <c r="E363" s="187" t="s">
        <v>1757</v>
      </c>
      <c r="F363" s="188" t="s">
        <v>1758</v>
      </c>
      <c r="G363" s="189" t="s">
        <v>237</v>
      </c>
      <c r="H363" s="190">
        <v>4.04</v>
      </c>
      <c r="I363" s="191"/>
      <c r="J363" s="192">
        <f>ROUND(I363*H363,2)</f>
        <v>0</v>
      </c>
      <c r="K363" s="188" t="s">
        <v>288</v>
      </c>
      <c r="L363" s="193"/>
      <c r="M363" s="194" t="s">
        <v>3</v>
      </c>
      <c r="N363" s="195" t="s">
        <v>46</v>
      </c>
      <c r="O363" s="56"/>
      <c r="P363" s="150">
        <f>O363*H363</f>
        <v>0</v>
      </c>
      <c r="Q363" s="150">
        <v>4.2999999999999997E-2</v>
      </c>
      <c r="R363" s="150">
        <f>Q363*H363</f>
        <v>0.17371999999999999</v>
      </c>
      <c r="S363" s="150">
        <v>0</v>
      </c>
      <c r="T363" s="151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52" t="s">
        <v>172</v>
      </c>
      <c r="AT363" s="152" t="s">
        <v>292</v>
      </c>
      <c r="AU363" s="152" t="s">
        <v>84</v>
      </c>
      <c r="AY363" s="20" t="s">
        <v>133</v>
      </c>
      <c r="BE363" s="153">
        <f>IF(N363="základní",J363,0)</f>
        <v>0</v>
      </c>
      <c r="BF363" s="153">
        <f>IF(N363="snížená",J363,0)</f>
        <v>0</v>
      </c>
      <c r="BG363" s="153">
        <f>IF(N363="zákl. přenesená",J363,0)</f>
        <v>0</v>
      </c>
      <c r="BH363" s="153">
        <f>IF(N363="sníž. přenesená",J363,0)</f>
        <v>0</v>
      </c>
      <c r="BI363" s="153">
        <f>IF(N363="nulová",J363,0)</f>
        <v>0</v>
      </c>
      <c r="BJ363" s="20" t="s">
        <v>37</v>
      </c>
      <c r="BK363" s="153">
        <f>ROUND(I363*H363,2)</f>
        <v>0</v>
      </c>
      <c r="BL363" s="20" t="s">
        <v>140</v>
      </c>
      <c r="BM363" s="152" t="s">
        <v>1759</v>
      </c>
    </row>
    <row r="364" spans="1:65" s="13" customFormat="1">
      <c r="B364" s="154"/>
      <c r="D364" s="155" t="s">
        <v>142</v>
      </c>
      <c r="E364" s="156" t="s">
        <v>3</v>
      </c>
      <c r="F364" s="157" t="s">
        <v>1760</v>
      </c>
      <c r="H364" s="158">
        <v>4.04</v>
      </c>
      <c r="I364" s="159"/>
      <c r="L364" s="154"/>
      <c r="M364" s="160"/>
      <c r="N364" s="161"/>
      <c r="O364" s="161"/>
      <c r="P364" s="161"/>
      <c r="Q364" s="161"/>
      <c r="R364" s="161"/>
      <c r="S364" s="161"/>
      <c r="T364" s="162"/>
      <c r="AT364" s="156" t="s">
        <v>142</v>
      </c>
      <c r="AU364" s="156" t="s">
        <v>84</v>
      </c>
      <c r="AV364" s="13" t="s">
        <v>84</v>
      </c>
      <c r="AW364" s="13" t="s">
        <v>36</v>
      </c>
      <c r="AX364" s="13" t="s">
        <v>75</v>
      </c>
      <c r="AY364" s="156" t="s">
        <v>133</v>
      </c>
    </row>
    <row r="365" spans="1:65" s="15" customFormat="1">
      <c r="B365" s="170"/>
      <c r="D365" s="155" t="s">
        <v>142</v>
      </c>
      <c r="E365" s="171" t="s">
        <v>3</v>
      </c>
      <c r="F365" s="172" t="s">
        <v>163</v>
      </c>
      <c r="H365" s="173">
        <v>4.04</v>
      </c>
      <c r="I365" s="174"/>
      <c r="L365" s="170"/>
      <c r="M365" s="175"/>
      <c r="N365" s="176"/>
      <c r="O365" s="176"/>
      <c r="P365" s="176"/>
      <c r="Q365" s="176"/>
      <c r="R365" s="176"/>
      <c r="S365" s="176"/>
      <c r="T365" s="177"/>
      <c r="AT365" s="171" t="s">
        <v>142</v>
      </c>
      <c r="AU365" s="171" t="s">
        <v>84</v>
      </c>
      <c r="AV365" s="15" t="s">
        <v>140</v>
      </c>
      <c r="AW365" s="15" t="s">
        <v>36</v>
      </c>
      <c r="AX365" s="15" t="s">
        <v>37</v>
      </c>
      <c r="AY365" s="171" t="s">
        <v>133</v>
      </c>
    </row>
    <row r="366" spans="1:65" s="2" customFormat="1" ht="16.5" customHeight="1">
      <c r="A366" s="35"/>
      <c r="B366" s="140"/>
      <c r="C366" s="186" t="s">
        <v>836</v>
      </c>
      <c r="D366" s="186" t="s">
        <v>292</v>
      </c>
      <c r="E366" s="187" t="s">
        <v>1761</v>
      </c>
      <c r="F366" s="188" t="s">
        <v>1762</v>
      </c>
      <c r="G366" s="189" t="s">
        <v>237</v>
      </c>
      <c r="H366" s="190">
        <v>4.04</v>
      </c>
      <c r="I366" s="191"/>
      <c r="J366" s="192">
        <f>ROUND(I366*H366,2)</f>
        <v>0</v>
      </c>
      <c r="K366" s="188" t="s">
        <v>3</v>
      </c>
      <c r="L366" s="193"/>
      <c r="M366" s="194" t="s">
        <v>3</v>
      </c>
      <c r="N366" s="195" t="s">
        <v>46</v>
      </c>
      <c r="O366" s="56"/>
      <c r="P366" s="150">
        <f>O366*H366</f>
        <v>0</v>
      </c>
      <c r="Q366" s="150">
        <v>0</v>
      </c>
      <c r="R366" s="150">
        <f>Q366*H366</f>
        <v>0</v>
      </c>
      <c r="S366" s="150">
        <v>0</v>
      </c>
      <c r="T366" s="15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2" t="s">
        <v>172</v>
      </c>
      <c r="AT366" s="152" t="s">
        <v>292</v>
      </c>
      <c r="AU366" s="152" t="s">
        <v>84</v>
      </c>
      <c r="AY366" s="20" t="s">
        <v>133</v>
      </c>
      <c r="BE366" s="153">
        <f>IF(N366="základní",J366,0)</f>
        <v>0</v>
      </c>
      <c r="BF366" s="153">
        <f>IF(N366="snížená",J366,0)</f>
        <v>0</v>
      </c>
      <c r="BG366" s="153">
        <f>IF(N366="zákl. přenesená",J366,0)</f>
        <v>0</v>
      </c>
      <c r="BH366" s="153">
        <f>IF(N366="sníž. přenesená",J366,0)</f>
        <v>0</v>
      </c>
      <c r="BI366" s="153">
        <f>IF(N366="nulová",J366,0)</f>
        <v>0</v>
      </c>
      <c r="BJ366" s="20" t="s">
        <v>37</v>
      </c>
      <c r="BK366" s="153">
        <f>ROUND(I366*H366,2)</f>
        <v>0</v>
      </c>
      <c r="BL366" s="20" t="s">
        <v>140</v>
      </c>
      <c r="BM366" s="152" t="s">
        <v>1763</v>
      </c>
    </row>
    <row r="367" spans="1:65" s="13" customFormat="1">
      <c r="B367" s="154"/>
      <c r="D367" s="155" t="s">
        <v>142</v>
      </c>
      <c r="E367" s="156" t="s">
        <v>3</v>
      </c>
      <c r="F367" s="157" t="s">
        <v>1760</v>
      </c>
      <c r="H367" s="158">
        <v>4.04</v>
      </c>
      <c r="I367" s="159"/>
      <c r="L367" s="154"/>
      <c r="M367" s="160"/>
      <c r="N367" s="161"/>
      <c r="O367" s="161"/>
      <c r="P367" s="161"/>
      <c r="Q367" s="161"/>
      <c r="R367" s="161"/>
      <c r="S367" s="161"/>
      <c r="T367" s="162"/>
      <c r="AT367" s="156" t="s">
        <v>142</v>
      </c>
      <c r="AU367" s="156" t="s">
        <v>84</v>
      </c>
      <c r="AV367" s="13" t="s">
        <v>84</v>
      </c>
      <c r="AW367" s="13" t="s">
        <v>36</v>
      </c>
      <c r="AX367" s="13" t="s">
        <v>75</v>
      </c>
      <c r="AY367" s="156" t="s">
        <v>133</v>
      </c>
    </row>
    <row r="368" spans="1:65" s="15" customFormat="1">
      <c r="B368" s="170"/>
      <c r="D368" s="155" t="s">
        <v>142</v>
      </c>
      <c r="E368" s="171" t="s">
        <v>3</v>
      </c>
      <c r="F368" s="172" t="s">
        <v>163</v>
      </c>
      <c r="H368" s="173">
        <v>4.04</v>
      </c>
      <c r="I368" s="174"/>
      <c r="L368" s="170"/>
      <c r="M368" s="175"/>
      <c r="N368" s="176"/>
      <c r="O368" s="176"/>
      <c r="P368" s="176"/>
      <c r="Q368" s="176"/>
      <c r="R368" s="176"/>
      <c r="S368" s="176"/>
      <c r="T368" s="177"/>
      <c r="AT368" s="171" t="s">
        <v>142</v>
      </c>
      <c r="AU368" s="171" t="s">
        <v>84</v>
      </c>
      <c r="AV368" s="15" t="s">
        <v>140</v>
      </c>
      <c r="AW368" s="15" t="s">
        <v>36</v>
      </c>
      <c r="AX368" s="15" t="s">
        <v>37</v>
      </c>
      <c r="AY368" s="171" t="s">
        <v>133</v>
      </c>
    </row>
    <row r="369" spans="1:65" s="2" customFormat="1" ht="16.5" customHeight="1">
      <c r="A369" s="35"/>
      <c r="B369" s="140"/>
      <c r="C369" s="141" t="s">
        <v>841</v>
      </c>
      <c r="D369" s="141" t="s">
        <v>136</v>
      </c>
      <c r="E369" s="142" t="s">
        <v>1764</v>
      </c>
      <c r="F369" s="143" t="s">
        <v>1765</v>
      </c>
      <c r="G369" s="144" t="s">
        <v>237</v>
      </c>
      <c r="H369" s="145">
        <v>3</v>
      </c>
      <c r="I369" s="146"/>
      <c r="J369" s="147">
        <f>ROUND(I369*H369,2)</f>
        <v>0</v>
      </c>
      <c r="K369" s="143" t="s">
        <v>288</v>
      </c>
      <c r="L369" s="36"/>
      <c r="M369" s="148" t="s">
        <v>3</v>
      </c>
      <c r="N369" s="149" t="s">
        <v>46</v>
      </c>
      <c r="O369" s="56"/>
      <c r="P369" s="150">
        <f>O369*H369</f>
        <v>0</v>
      </c>
      <c r="Q369" s="150">
        <v>0.04</v>
      </c>
      <c r="R369" s="150">
        <f>Q369*H369</f>
        <v>0.12</v>
      </c>
      <c r="S369" s="150">
        <v>0</v>
      </c>
      <c r="T369" s="151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2" t="s">
        <v>140</v>
      </c>
      <c r="AT369" s="152" t="s">
        <v>136</v>
      </c>
      <c r="AU369" s="152" t="s">
        <v>84</v>
      </c>
      <c r="AY369" s="20" t="s">
        <v>133</v>
      </c>
      <c r="BE369" s="153">
        <f>IF(N369="základní",J369,0)</f>
        <v>0</v>
      </c>
      <c r="BF369" s="153">
        <f>IF(N369="snížená",J369,0)</f>
        <v>0</v>
      </c>
      <c r="BG369" s="153">
        <f>IF(N369="zákl. přenesená",J369,0)</f>
        <v>0</v>
      </c>
      <c r="BH369" s="153">
        <f>IF(N369="sníž. přenesená",J369,0)</f>
        <v>0</v>
      </c>
      <c r="BI369" s="153">
        <f>IF(N369="nulová",J369,0)</f>
        <v>0</v>
      </c>
      <c r="BJ369" s="20" t="s">
        <v>37</v>
      </c>
      <c r="BK369" s="153">
        <f>ROUND(I369*H369,2)</f>
        <v>0</v>
      </c>
      <c r="BL369" s="20" t="s">
        <v>140</v>
      </c>
      <c r="BM369" s="152" t="s">
        <v>1766</v>
      </c>
    </row>
    <row r="370" spans="1:65" s="2" customFormat="1">
      <c r="A370" s="35"/>
      <c r="B370" s="36"/>
      <c r="C370" s="35"/>
      <c r="D370" s="181" t="s">
        <v>290</v>
      </c>
      <c r="E370" s="35"/>
      <c r="F370" s="182" t="s">
        <v>1767</v>
      </c>
      <c r="G370" s="35"/>
      <c r="H370" s="35"/>
      <c r="I370" s="183"/>
      <c r="J370" s="35"/>
      <c r="K370" s="35"/>
      <c r="L370" s="36"/>
      <c r="M370" s="184"/>
      <c r="N370" s="185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20" t="s">
        <v>290</v>
      </c>
      <c r="AU370" s="20" t="s">
        <v>84</v>
      </c>
    </row>
    <row r="371" spans="1:65" s="13" customFormat="1">
      <c r="B371" s="154"/>
      <c r="D371" s="155" t="s">
        <v>142</v>
      </c>
      <c r="E371" s="156" t="s">
        <v>3</v>
      </c>
      <c r="F371" s="157" t="s">
        <v>146</v>
      </c>
      <c r="H371" s="158">
        <v>3</v>
      </c>
      <c r="I371" s="159"/>
      <c r="L371" s="154"/>
      <c r="M371" s="160"/>
      <c r="N371" s="161"/>
      <c r="O371" s="161"/>
      <c r="P371" s="161"/>
      <c r="Q371" s="161"/>
      <c r="R371" s="161"/>
      <c r="S371" s="161"/>
      <c r="T371" s="162"/>
      <c r="AT371" s="156" t="s">
        <v>142</v>
      </c>
      <c r="AU371" s="156" t="s">
        <v>84</v>
      </c>
      <c r="AV371" s="13" t="s">
        <v>84</v>
      </c>
      <c r="AW371" s="13" t="s">
        <v>36</v>
      </c>
      <c r="AX371" s="13" t="s">
        <v>75</v>
      </c>
      <c r="AY371" s="156" t="s">
        <v>133</v>
      </c>
    </row>
    <row r="372" spans="1:65" s="2" customFormat="1" ht="16.5" customHeight="1">
      <c r="A372" s="35"/>
      <c r="B372" s="140"/>
      <c r="C372" s="186" t="s">
        <v>847</v>
      </c>
      <c r="D372" s="186" t="s">
        <v>292</v>
      </c>
      <c r="E372" s="187" t="s">
        <v>1768</v>
      </c>
      <c r="F372" s="188" t="s">
        <v>1769</v>
      </c>
      <c r="G372" s="189" t="s">
        <v>237</v>
      </c>
      <c r="H372" s="190">
        <v>3</v>
      </c>
      <c r="I372" s="191"/>
      <c r="J372" s="192">
        <f>ROUND(I372*H372,2)</f>
        <v>0</v>
      </c>
      <c r="K372" s="188" t="s">
        <v>288</v>
      </c>
      <c r="L372" s="193"/>
      <c r="M372" s="194" t="s">
        <v>3</v>
      </c>
      <c r="N372" s="195" t="s">
        <v>46</v>
      </c>
      <c r="O372" s="56"/>
      <c r="P372" s="150">
        <f>O372*H372</f>
        <v>0</v>
      </c>
      <c r="Q372" s="150">
        <v>1.3299999999999999E-2</v>
      </c>
      <c r="R372" s="150">
        <f>Q372*H372</f>
        <v>3.9899999999999998E-2</v>
      </c>
      <c r="S372" s="150">
        <v>0</v>
      </c>
      <c r="T372" s="151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52" t="s">
        <v>172</v>
      </c>
      <c r="AT372" s="152" t="s">
        <v>292</v>
      </c>
      <c r="AU372" s="152" t="s">
        <v>84</v>
      </c>
      <c r="AY372" s="20" t="s">
        <v>133</v>
      </c>
      <c r="BE372" s="153">
        <f>IF(N372="základní",J372,0)</f>
        <v>0</v>
      </c>
      <c r="BF372" s="153">
        <f>IF(N372="snížená",J372,0)</f>
        <v>0</v>
      </c>
      <c r="BG372" s="153">
        <f>IF(N372="zákl. přenesená",J372,0)</f>
        <v>0</v>
      </c>
      <c r="BH372" s="153">
        <f>IF(N372="sníž. přenesená",J372,0)</f>
        <v>0</v>
      </c>
      <c r="BI372" s="153">
        <f>IF(N372="nulová",J372,0)</f>
        <v>0</v>
      </c>
      <c r="BJ372" s="20" t="s">
        <v>37</v>
      </c>
      <c r="BK372" s="153">
        <f>ROUND(I372*H372,2)</f>
        <v>0</v>
      </c>
      <c r="BL372" s="20" t="s">
        <v>140</v>
      </c>
      <c r="BM372" s="152" t="s">
        <v>1770</v>
      </c>
    </row>
    <row r="373" spans="1:65" s="13" customFormat="1">
      <c r="B373" s="154"/>
      <c r="D373" s="155" t="s">
        <v>142</v>
      </c>
      <c r="E373" s="156" t="s">
        <v>3</v>
      </c>
      <c r="F373" s="157" t="s">
        <v>146</v>
      </c>
      <c r="H373" s="158">
        <v>3</v>
      </c>
      <c r="I373" s="159"/>
      <c r="L373" s="154"/>
      <c r="M373" s="160"/>
      <c r="N373" s="161"/>
      <c r="O373" s="161"/>
      <c r="P373" s="161"/>
      <c r="Q373" s="161"/>
      <c r="R373" s="161"/>
      <c r="S373" s="161"/>
      <c r="T373" s="162"/>
      <c r="AT373" s="156" t="s">
        <v>142</v>
      </c>
      <c r="AU373" s="156" t="s">
        <v>84</v>
      </c>
      <c r="AV373" s="13" t="s">
        <v>84</v>
      </c>
      <c r="AW373" s="13" t="s">
        <v>36</v>
      </c>
      <c r="AX373" s="13" t="s">
        <v>37</v>
      </c>
      <c r="AY373" s="156" t="s">
        <v>133</v>
      </c>
    </row>
    <row r="374" spans="1:65" s="2" customFormat="1" ht="16.5" customHeight="1">
      <c r="A374" s="35"/>
      <c r="B374" s="140"/>
      <c r="C374" s="186" t="s">
        <v>852</v>
      </c>
      <c r="D374" s="186" t="s">
        <v>292</v>
      </c>
      <c r="E374" s="187" t="s">
        <v>1771</v>
      </c>
      <c r="F374" s="188" t="s">
        <v>1772</v>
      </c>
      <c r="G374" s="189" t="s">
        <v>305</v>
      </c>
      <c r="H374" s="190">
        <v>3</v>
      </c>
      <c r="I374" s="191"/>
      <c r="J374" s="192">
        <f>ROUND(I374*H374,2)</f>
        <v>0</v>
      </c>
      <c r="K374" s="188" t="s">
        <v>3</v>
      </c>
      <c r="L374" s="193"/>
      <c r="M374" s="194" t="s">
        <v>3</v>
      </c>
      <c r="N374" s="195" t="s">
        <v>46</v>
      </c>
      <c r="O374" s="56"/>
      <c r="P374" s="150">
        <f>O374*H374</f>
        <v>0</v>
      </c>
      <c r="Q374" s="150">
        <v>0</v>
      </c>
      <c r="R374" s="150">
        <f>Q374*H374</f>
        <v>0</v>
      </c>
      <c r="S374" s="150">
        <v>0</v>
      </c>
      <c r="T374" s="151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52" t="s">
        <v>172</v>
      </c>
      <c r="AT374" s="152" t="s">
        <v>292</v>
      </c>
      <c r="AU374" s="152" t="s">
        <v>84</v>
      </c>
      <c r="AY374" s="20" t="s">
        <v>133</v>
      </c>
      <c r="BE374" s="153">
        <f>IF(N374="základní",J374,0)</f>
        <v>0</v>
      </c>
      <c r="BF374" s="153">
        <f>IF(N374="snížená",J374,0)</f>
        <v>0</v>
      </c>
      <c r="BG374" s="153">
        <f>IF(N374="zákl. přenesená",J374,0)</f>
        <v>0</v>
      </c>
      <c r="BH374" s="153">
        <f>IF(N374="sníž. přenesená",J374,0)</f>
        <v>0</v>
      </c>
      <c r="BI374" s="153">
        <f>IF(N374="nulová",J374,0)</f>
        <v>0</v>
      </c>
      <c r="BJ374" s="20" t="s">
        <v>37</v>
      </c>
      <c r="BK374" s="153">
        <f>ROUND(I374*H374,2)</f>
        <v>0</v>
      </c>
      <c r="BL374" s="20" t="s">
        <v>140</v>
      </c>
      <c r="BM374" s="152" t="s">
        <v>1773</v>
      </c>
    </row>
    <row r="375" spans="1:65" s="13" customFormat="1">
      <c r="B375" s="154"/>
      <c r="D375" s="155" t="s">
        <v>142</v>
      </c>
      <c r="E375" s="156" t="s">
        <v>3</v>
      </c>
      <c r="F375" s="157" t="s">
        <v>146</v>
      </c>
      <c r="H375" s="158">
        <v>3</v>
      </c>
      <c r="I375" s="159"/>
      <c r="L375" s="154"/>
      <c r="M375" s="160"/>
      <c r="N375" s="161"/>
      <c r="O375" s="161"/>
      <c r="P375" s="161"/>
      <c r="Q375" s="161"/>
      <c r="R375" s="161"/>
      <c r="S375" s="161"/>
      <c r="T375" s="162"/>
      <c r="AT375" s="156" t="s">
        <v>142</v>
      </c>
      <c r="AU375" s="156" t="s">
        <v>84</v>
      </c>
      <c r="AV375" s="13" t="s">
        <v>84</v>
      </c>
      <c r="AW375" s="13" t="s">
        <v>36</v>
      </c>
      <c r="AX375" s="13" t="s">
        <v>37</v>
      </c>
      <c r="AY375" s="156" t="s">
        <v>133</v>
      </c>
    </row>
    <row r="376" spans="1:65" s="2" customFormat="1" ht="16.5" customHeight="1">
      <c r="A376" s="35"/>
      <c r="B376" s="140"/>
      <c r="C376" s="141" t="s">
        <v>857</v>
      </c>
      <c r="D376" s="141" t="s">
        <v>136</v>
      </c>
      <c r="E376" s="142" t="s">
        <v>1774</v>
      </c>
      <c r="F376" s="143" t="s">
        <v>1775</v>
      </c>
      <c r="G376" s="144" t="s">
        <v>237</v>
      </c>
      <c r="H376" s="145">
        <v>4</v>
      </c>
      <c r="I376" s="146"/>
      <c r="J376" s="147">
        <f>ROUND(I376*H376,2)</f>
        <v>0</v>
      </c>
      <c r="K376" s="143" t="s">
        <v>288</v>
      </c>
      <c r="L376" s="36"/>
      <c r="M376" s="148" t="s">
        <v>3</v>
      </c>
      <c r="N376" s="149" t="s">
        <v>46</v>
      </c>
      <c r="O376" s="56"/>
      <c r="P376" s="150">
        <f>O376*H376</f>
        <v>0</v>
      </c>
      <c r="Q376" s="150">
        <v>0.05</v>
      </c>
      <c r="R376" s="150">
        <f>Q376*H376</f>
        <v>0.2</v>
      </c>
      <c r="S376" s="150">
        <v>0</v>
      </c>
      <c r="T376" s="15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52" t="s">
        <v>208</v>
      </c>
      <c r="AT376" s="152" t="s">
        <v>136</v>
      </c>
      <c r="AU376" s="152" t="s">
        <v>84</v>
      </c>
      <c r="AY376" s="20" t="s">
        <v>133</v>
      </c>
      <c r="BE376" s="153">
        <f>IF(N376="základní",J376,0)</f>
        <v>0</v>
      </c>
      <c r="BF376" s="153">
        <f>IF(N376="snížená",J376,0)</f>
        <v>0</v>
      </c>
      <c r="BG376" s="153">
        <f>IF(N376="zákl. přenesená",J376,0)</f>
        <v>0</v>
      </c>
      <c r="BH376" s="153">
        <f>IF(N376="sníž. přenesená",J376,0)</f>
        <v>0</v>
      </c>
      <c r="BI376" s="153">
        <f>IF(N376="nulová",J376,0)</f>
        <v>0</v>
      </c>
      <c r="BJ376" s="20" t="s">
        <v>37</v>
      </c>
      <c r="BK376" s="153">
        <f>ROUND(I376*H376,2)</f>
        <v>0</v>
      </c>
      <c r="BL376" s="20" t="s">
        <v>208</v>
      </c>
      <c r="BM376" s="152" t="s">
        <v>1776</v>
      </c>
    </row>
    <row r="377" spans="1:65" s="2" customFormat="1">
      <c r="A377" s="35"/>
      <c r="B377" s="36"/>
      <c r="C377" s="35"/>
      <c r="D377" s="181" t="s">
        <v>290</v>
      </c>
      <c r="E377" s="35"/>
      <c r="F377" s="182" t="s">
        <v>1777</v>
      </c>
      <c r="G377" s="35"/>
      <c r="H377" s="35"/>
      <c r="I377" s="183"/>
      <c r="J377" s="35"/>
      <c r="K377" s="35"/>
      <c r="L377" s="36"/>
      <c r="M377" s="184"/>
      <c r="N377" s="185"/>
      <c r="O377" s="56"/>
      <c r="P377" s="56"/>
      <c r="Q377" s="56"/>
      <c r="R377" s="56"/>
      <c r="S377" s="56"/>
      <c r="T377" s="57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20" t="s">
        <v>290</v>
      </c>
      <c r="AU377" s="20" t="s">
        <v>84</v>
      </c>
    </row>
    <row r="378" spans="1:65" s="13" customFormat="1">
      <c r="B378" s="154"/>
      <c r="D378" s="155" t="s">
        <v>142</v>
      </c>
      <c r="E378" s="156" t="s">
        <v>3</v>
      </c>
      <c r="F378" s="157" t="s">
        <v>140</v>
      </c>
      <c r="H378" s="158">
        <v>4</v>
      </c>
      <c r="I378" s="159"/>
      <c r="L378" s="154"/>
      <c r="M378" s="160"/>
      <c r="N378" s="161"/>
      <c r="O378" s="161"/>
      <c r="P378" s="161"/>
      <c r="Q378" s="161"/>
      <c r="R378" s="161"/>
      <c r="S378" s="161"/>
      <c r="T378" s="162"/>
      <c r="AT378" s="156" t="s">
        <v>142</v>
      </c>
      <c r="AU378" s="156" t="s">
        <v>84</v>
      </c>
      <c r="AV378" s="13" t="s">
        <v>84</v>
      </c>
      <c r="AW378" s="13" t="s">
        <v>36</v>
      </c>
      <c r="AX378" s="13" t="s">
        <v>75</v>
      </c>
      <c r="AY378" s="156" t="s">
        <v>133</v>
      </c>
    </row>
    <row r="379" spans="1:65" s="2" customFormat="1" ht="16.5" customHeight="1">
      <c r="A379" s="35"/>
      <c r="B379" s="140"/>
      <c r="C379" s="186" t="s">
        <v>862</v>
      </c>
      <c r="D379" s="186" t="s">
        <v>292</v>
      </c>
      <c r="E379" s="187" t="s">
        <v>1778</v>
      </c>
      <c r="F379" s="188" t="s">
        <v>1779</v>
      </c>
      <c r="G379" s="189" t="s">
        <v>237</v>
      </c>
      <c r="H379" s="190">
        <v>4</v>
      </c>
      <c r="I379" s="191"/>
      <c r="J379" s="192">
        <f>ROUND(I379*H379,2)</f>
        <v>0</v>
      </c>
      <c r="K379" s="188" t="s">
        <v>288</v>
      </c>
      <c r="L379" s="193"/>
      <c r="M379" s="194" t="s">
        <v>3</v>
      </c>
      <c r="N379" s="195" t="s">
        <v>46</v>
      </c>
      <c r="O379" s="56"/>
      <c r="P379" s="150">
        <f>O379*H379</f>
        <v>0</v>
      </c>
      <c r="Q379" s="150">
        <v>2.9499999999999998E-2</v>
      </c>
      <c r="R379" s="150">
        <f>Q379*H379</f>
        <v>0.11799999999999999</v>
      </c>
      <c r="S379" s="150">
        <v>0</v>
      </c>
      <c r="T379" s="15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2" t="s">
        <v>172</v>
      </c>
      <c r="AT379" s="152" t="s">
        <v>292</v>
      </c>
      <c r="AU379" s="152" t="s">
        <v>84</v>
      </c>
      <c r="AY379" s="20" t="s">
        <v>133</v>
      </c>
      <c r="BE379" s="153">
        <f>IF(N379="základní",J379,0)</f>
        <v>0</v>
      </c>
      <c r="BF379" s="153">
        <f>IF(N379="snížená",J379,0)</f>
        <v>0</v>
      </c>
      <c r="BG379" s="153">
        <f>IF(N379="zákl. přenesená",J379,0)</f>
        <v>0</v>
      </c>
      <c r="BH379" s="153">
        <f>IF(N379="sníž. přenesená",J379,0)</f>
        <v>0</v>
      </c>
      <c r="BI379" s="153">
        <f>IF(N379="nulová",J379,0)</f>
        <v>0</v>
      </c>
      <c r="BJ379" s="20" t="s">
        <v>37</v>
      </c>
      <c r="BK379" s="153">
        <f>ROUND(I379*H379,2)</f>
        <v>0</v>
      </c>
      <c r="BL379" s="20" t="s">
        <v>140</v>
      </c>
      <c r="BM379" s="152" t="s">
        <v>1780</v>
      </c>
    </row>
    <row r="380" spans="1:65" s="13" customFormat="1">
      <c r="B380" s="154"/>
      <c r="D380" s="155" t="s">
        <v>142</v>
      </c>
      <c r="E380" s="156" t="s">
        <v>3</v>
      </c>
      <c r="F380" s="157" t="s">
        <v>140</v>
      </c>
      <c r="H380" s="158">
        <v>4</v>
      </c>
      <c r="I380" s="159"/>
      <c r="L380" s="154"/>
      <c r="M380" s="160"/>
      <c r="N380" s="161"/>
      <c r="O380" s="161"/>
      <c r="P380" s="161"/>
      <c r="Q380" s="161"/>
      <c r="R380" s="161"/>
      <c r="S380" s="161"/>
      <c r="T380" s="162"/>
      <c r="AT380" s="156" t="s">
        <v>142</v>
      </c>
      <c r="AU380" s="156" t="s">
        <v>84</v>
      </c>
      <c r="AV380" s="13" t="s">
        <v>84</v>
      </c>
      <c r="AW380" s="13" t="s">
        <v>36</v>
      </c>
      <c r="AX380" s="13" t="s">
        <v>75</v>
      </c>
      <c r="AY380" s="156" t="s">
        <v>133</v>
      </c>
    </row>
    <row r="381" spans="1:65" s="2" customFormat="1" ht="16.5" customHeight="1">
      <c r="A381" s="35"/>
      <c r="B381" s="140"/>
      <c r="C381" s="186" t="s">
        <v>866</v>
      </c>
      <c r="D381" s="186" t="s">
        <v>292</v>
      </c>
      <c r="E381" s="187" t="s">
        <v>1781</v>
      </c>
      <c r="F381" s="188" t="s">
        <v>1772</v>
      </c>
      <c r="G381" s="189" t="s">
        <v>305</v>
      </c>
      <c r="H381" s="190">
        <v>4</v>
      </c>
      <c r="I381" s="191"/>
      <c r="J381" s="192">
        <f>ROUND(I381*H381,2)</f>
        <v>0</v>
      </c>
      <c r="K381" s="188" t="s">
        <v>3</v>
      </c>
      <c r="L381" s="193"/>
      <c r="M381" s="194" t="s">
        <v>3</v>
      </c>
      <c r="N381" s="195" t="s">
        <v>46</v>
      </c>
      <c r="O381" s="56"/>
      <c r="P381" s="150">
        <f>O381*H381</f>
        <v>0</v>
      </c>
      <c r="Q381" s="150">
        <v>0</v>
      </c>
      <c r="R381" s="150">
        <f>Q381*H381</f>
        <v>0</v>
      </c>
      <c r="S381" s="150">
        <v>0</v>
      </c>
      <c r="T381" s="151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52" t="s">
        <v>172</v>
      </c>
      <c r="AT381" s="152" t="s">
        <v>292</v>
      </c>
      <c r="AU381" s="152" t="s">
        <v>84</v>
      </c>
      <c r="AY381" s="20" t="s">
        <v>133</v>
      </c>
      <c r="BE381" s="153">
        <f>IF(N381="základní",J381,0)</f>
        <v>0</v>
      </c>
      <c r="BF381" s="153">
        <f>IF(N381="snížená",J381,0)</f>
        <v>0</v>
      </c>
      <c r="BG381" s="153">
        <f>IF(N381="zákl. přenesená",J381,0)</f>
        <v>0</v>
      </c>
      <c r="BH381" s="153">
        <f>IF(N381="sníž. přenesená",J381,0)</f>
        <v>0</v>
      </c>
      <c r="BI381" s="153">
        <f>IF(N381="nulová",J381,0)</f>
        <v>0</v>
      </c>
      <c r="BJ381" s="20" t="s">
        <v>37</v>
      </c>
      <c r="BK381" s="153">
        <f>ROUND(I381*H381,2)</f>
        <v>0</v>
      </c>
      <c r="BL381" s="20" t="s">
        <v>140</v>
      </c>
      <c r="BM381" s="152" t="s">
        <v>1782</v>
      </c>
    </row>
    <row r="382" spans="1:65" s="13" customFormat="1">
      <c r="B382" s="154"/>
      <c r="D382" s="155" t="s">
        <v>142</v>
      </c>
      <c r="E382" s="156" t="s">
        <v>3</v>
      </c>
      <c r="F382" s="157" t="s">
        <v>140</v>
      </c>
      <c r="H382" s="158">
        <v>4</v>
      </c>
      <c r="I382" s="159"/>
      <c r="L382" s="154"/>
      <c r="M382" s="160"/>
      <c r="N382" s="161"/>
      <c r="O382" s="161"/>
      <c r="P382" s="161"/>
      <c r="Q382" s="161"/>
      <c r="R382" s="161"/>
      <c r="S382" s="161"/>
      <c r="T382" s="162"/>
      <c r="AT382" s="156" t="s">
        <v>142</v>
      </c>
      <c r="AU382" s="156" t="s">
        <v>84</v>
      </c>
      <c r="AV382" s="13" t="s">
        <v>84</v>
      </c>
      <c r="AW382" s="13" t="s">
        <v>36</v>
      </c>
      <c r="AX382" s="13" t="s">
        <v>37</v>
      </c>
      <c r="AY382" s="156" t="s">
        <v>133</v>
      </c>
    </row>
    <row r="383" spans="1:65" s="2" customFormat="1" ht="16.5" customHeight="1">
      <c r="A383" s="35"/>
      <c r="B383" s="140"/>
      <c r="C383" s="186" t="s">
        <v>871</v>
      </c>
      <c r="D383" s="186" t="s">
        <v>292</v>
      </c>
      <c r="E383" s="187" t="s">
        <v>1783</v>
      </c>
      <c r="F383" s="188" t="s">
        <v>1784</v>
      </c>
      <c r="G383" s="189" t="s">
        <v>139</v>
      </c>
      <c r="H383" s="190">
        <v>1</v>
      </c>
      <c r="I383" s="191"/>
      <c r="J383" s="192">
        <f>ROUND(I383*H383,2)</f>
        <v>0</v>
      </c>
      <c r="K383" s="188" t="s">
        <v>3</v>
      </c>
      <c r="L383" s="193"/>
      <c r="M383" s="194" t="s">
        <v>3</v>
      </c>
      <c r="N383" s="195" t="s">
        <v>46</v>
      </c>
      <c r="O383" s="56"/>
      <c r="P383" s="150">
        <f>O383*H383</f>
        <v>0</v>
      </c>
      <c r="Q383" s="150">
        <v>0</v>
      </c>
      <c r="R383" s="150">
        <f>Q383*H383</f>
        <v>0</v>
      </c>
      <c r="S383" s="150">
        <v>0</v>
      </c>
      <c r="T383" s="151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52" t="s">
        <v>172</v>
      </c>
      <c r="AT383" s="152" t="s">
        <v>292</v>
      </c>
      <c r="AU383" s="152" t="s">
        <v>84</v>
      </c>
      <c r="AY383" s="20" t="s">
        <v>133</v>
      </c>
      <c r="BE383" s="153">
        <f>IF(N383="základní",J383,0)</f>
        <v>0</v>
      </c>
      <c r="BF383" s="153">
        <f>IF(N383="snížená",J383,0)</f>
        <v>0</v>
      </c>
      <c r="BG383" s="153">
        <f>IF(N383="zákl. přenesená",J383,0)</f>
        <v>0</v>
      </c>
      <c r="BH383" s="153">
        <f>IF(N383="sníž. přenesená",J383,0)</f>
        <v>0</v>
      </c>
      <c r="BI383" s="153">
        <f>IF(N383="nulová",J383,0)</f>
        <v>0</v>
      </c>
      <c r="BJ383" s="20" t="s">
        <v>37</v>
      </c>
      <c r="BK383" s="153">
        <f>ROUND(I383*H383,2)</f>
        <v>0</v>
      </c>
      <c r="BL383" s="20" t="s">
        <v>140</v>
      </c>
      <c r="BM383" s="152" t="s">
        <v>1785</v>
      </c>
    </row>
    <row r="384" spans="1:65" s="13" customFormat="1">
      <c r="B384" s="154"/>
      <c r="D384" s="155" t="s">
        <v>142</v>
      </c>
      <c r="E384" s="156" t="s">
        <v>3</v>
      </c>
      <c r="F384" s="157" t="s">
        <v>37</v>
      </c>
      <c r="H384" s="158">
        <v>1</v>
      </c>
      <c r="I384" s="159"/>
      <c r="L384" s="154"/>
      <c r="M384" s="160"/>
      <c r="N384" s="161"/>
      <c r="O384" s="161"/>
      <c r="P384" s="161"/>
      <c r="Q384" s="161"/>
      <c r="R384" s="161"/>
      <c r="S384" s="161"/>
      <c r="T384" s="162"/>
      <c r="AT384" s="156" t="s">
        <v>142</v>
      </c>
      <c r="AU384" s="156" t="s">
        <v>84</v>
      </c>
      <c r="AV384" s="13" t="s">
        <v>84</v>
      </c>
      <c r="AW384" s="13" t="s">
        <v>36</v>
      </c>
      <c r="AX384" s="13" t="s">
        <v>37</v>
      </c>
      <c r="AY384" s="156" t="s">
        <v>133</v>
      </c>
    </row>
    <row r="385" spans="1:65" s="2" customFormat="1" ht="16.5" customHeight="1">
      <c r="A385" s="35"/>
      <c r="B385" s="140"/>
      <c r="C385" s="141" t="s">
        <v>877</v>
      </c>
      <c r="D385" s="141" t="s">
        <v>136</v>
      </c>
      <c r="E385" s="142" t="s">
        <v>1786</v>
      </c>
      <c r="F385" s="143" t="s">
        <v>1787</v>
      </c>
      <c r="G385" s="144" t="s">
        <v>237</v>
      </c>
      <c r="H385" s="145">
        <v>7</v>
      </c>
      <c r="I385" s="146"/>
      <c r="J385" s="147">
        <f>ROUND(I385*H385,2)</f>
        <v>0</v>
      </c>
      <c r="K385" s="143" t="s">
        <v>288</v>
      </c>
      <c r="L385" s="36"/>
      <c r="M385" s="148" t="s">
        <v>3</v>
      </c>
      <c r="N385" s="149" t="s">
        <v>46</v>
      </c>
      <c r="O385" s="56"/>
      <c r="P385" s="150">
        <f>O385*H385</f>
        <v>0</v>
      </c>
      <c r="Q385" s="150">
        <v>3.3E-4</v>
      </c>
      <c r="R385" s="150">
        <f>Q385*H385</f>
        <v>2.31E-3</v>
      </c>
      <c r="S385" s="150">
        <v>0</v>
      </c>
      <c r="T385" s="15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2" t="s">
        <v>140</v>
      </c>
      <c r="AT385" s="152" t="s">
        <v>136</v>
      </c>
      <c r="AU385" s="152" t="s">
        <v>84</v>
      </c>
      <c r="AY385" s="20" t="s">
        <v>133</v>
      </c>
      <c r="BE385" s="153">
        <f>IF(N385="základní",J385,0)</f>
        <v>0</v>
      </c>
      <c r="BF385" s="153">
        <f>IF(N385="snížená",J385,0)</f>
        <v>0</v>
      </c>
      <c r="BG385" s="153">
        <f>IF(N385="zákl. přenesená",J385,0)</f>
        <v>0</v>
      </c>
      <c r="BH385" s="153">
        <f>IF(N385="sníž. přenesená",J385,0)</f>
        <v>0</v>
      </c>
      <c r="BI385" s="153">
        <f>IF(N385="nulová",J385,0)</f>
        <v>0</v>
      </c>
      <c r="BJ385" s="20" t="s">
        <v>37</v>
      </c>
      <c r="BK385" s="153">
        <f>ROUND(I385*H385,2)</f>
        <v>0</v>
      </c>
      <c r="BL385" s="20" t="s">
        <v>140</v>
      </c>
      <c r="BM385" s="152" t="s">
        <v>1788</v>
      </c>
    </row>
    <row r="386" spans="1:65" s="2" customFormat="1">
      <c r="A386" s="35"/>
      <c r="B386" s="36"/>
      <c r="C386" s="35"/>
      <c r="D386" s="181" t="s">
        <v>290</v>
      </c>
      <c r="E386" s="35"/>
      <c r="F386" s="182" t="s">
        <v>1789</v>
      </c>
      <c r="G386" s="35"/>
      <c r="H386" s="35"/>
      <c r="I386" s="183"/>
      <c r="J386" s="35"/>
      <c r="K386" s="35"/>
      <c r="L386" s="36"/>
      <c r="M386" s="184"/>
      <c r="N386" s="185"/>
      <c r="O386" s="56"/>
      <c r="P386" s="56"/>
      <c r="Q386" s="56"/>
      <c r="R386" s="56"/>
      <c r="S386" s="56"/>
      <c r="T386" s="57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20" t="s">
        <v>290</v>
      </c>
      <c r="AU386" s="20" t="s">
        <v>84</v>
      </c>
    </row>
    <row r="387" spans="1:65" s="13" customFormat="1">
      <c r="B387" s="154"/>
      <c r="D387" s="155" t="s">
        <v>142</v>
      </c>
      <c r="E387" s="156" t="s">
        <v>3</v>
      </c>
      <c r="F387" s="157" t="s">
        <v>168</v>
      </c>
      <c r="H387" s="158">
        <v>7</v>
      </c>
      <c r="I387" s="159"/>
      <c r="L387" s="154"/>
      <c r="M387" s="160"/>
      <c r="N387" s="161"/>
      <c r="O387" s="161"/>
      <c r="P387" s="161"/>
      <c r="Q387" s="161"/>
      <c r="R387" s="161"/>
      <c r="S387" s="161"/>
      <c r="T387" s="162"/>
      <c r="AT387" s="156" t="s">
        <v>142</v>
      </c>
      <c r="AU387" s="156" t="s">
        <v>84</v>
      </c>
      <c r="AV387" s="13" t="s">
        <v>84</v>
      </c>
      <c r="AW387" s="13" t="s">
        <v>36</v>
      </c>
      <c r="AX387" s="13" t="s">
        <v>75</v>
      </c>
      <c r="AY387" s="156" t="s">
        <v>133</v>
      </c>
    </row>
    <row r="388" spans="1:65" s="2" customFormat="1" ht="16.5" customHeight="1">
      <c r="A388" s="35"/>
      <c r="B388" s="140"/>
      <c r="C388" s="141" t="s">
        <v>886</v>
      </c>
      <c r="D388" s="141" t="s">
        <v>136</v>
      </c>
      <c r="E388" s="142" t="s">
        <v>1790</v>
      </c>
      <c r="F388" s="143" t="s">
        <v>1791</v>
      </c>
      <c r="G388" s="144" t="s">
        <v>305</v>
      </c>
      <c r="H388" s="145">
        <v>6</v>
      </c>
      <c r="I388" s="146"/>
      <c r="J388" s="147">
        <f>ROUND(I388*H388,2)</f>
        <v>0</v>
      </c>
      <c r="K388" s="143" t="s">
        <v>3</v>
      </c>
      <c r="L388" s="36"/>
      <c r="M388" s="148" t="s">
        <v>3</v>
      </c>
      <c r="N388" s="149" t="s">
        <v>46</v>
      </c>
      <c r="O388" s="56"/>
      <c r="P388" s="150">
        <f>O388*H388</f>
        <v>0</v>
      </c>
      <c r="Q388" s="150">
        <v>0</v>
      </c>
      <c r="R388" s="150">
        <f>Q388*H388</f>
        <v>0</v>
      </c>
      <c r="S388" s="150">
        <v>0</v>
      </c>
      <c r="T388" s="151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52" t="s">
        <v>140</v>
      </c>
      <c r="AT388" s="152" t="s">
        <v>136</v>
      </c>
      <c r="AU388" s="152" t="s">
        <v>84</v>
      </c>
      <c r="AY388" s="20" t="s">
        <v>133</v>
      </c>
      <c r="BE388" s="153">
        <f>IF(N388="základní",J388,0)</f>
        <v>0</v>
      </c>
      <c r="BF388" s="153">
        <f>IF(N388="snížená",J388,0)</f>
        <v>0</v>
      </c>
      <c r="BG388" s="153">
        <f>IF(N388="zákl. přenesená",J388,0)</f>
        <v>0</v>
      </c>
      <c r="BH388" s="153">
        <f>IF(N388="sníž. přenesená",J388,0)</f>
        <v>0</v>
      </c>
      <c r="BI388" s="153">
        <f>IF(N388="nulová",J388,0)</f>
        <v>0</v>
      </c>
      <c r="BJ388" s="20" t="s">
        <v>37</v>
      </c>
      <c r="BK388" s="153">
        <f>ROUND(I388*H388,2)</f>
        <v>0</v>
      </c>
      <c r="BL388" s="20" t="s">
        <v>140</v>
      </c>
      <c r="BM388" s="152" t="s">
        <v>1792</v>
      </c>
    </row>
    <row r="389" spans="1:65" s="13" customFormat="1">
      <c r="B389" s="154"/>
      <c r="D389" s="155" t="s">
        <v>142</v>
      </c>
      <c r="E389" s="156" t="s">
        <v>3</v>
      </c>
      <c r="F389" s="157" t="s">
        <v>164</v>
      </c>
      <c r="H389" s="158">
        <v>6</v>
      </c>
      <c r="I389" s="159"/>
      <c r="L389" s="154"/>
      <c r="M389" s="160"/>
      <c r="N389" s="161"/>
      <c r="O389" s="161"/>
      <c r="P389" s="161"/>
      <c r="Q389" s="161"/>
      <c r="R389" s="161"/>
      <c r="S389" s="161"/>
      <c r="T389" s="162"/>
      <c r="AT389" s="156" t="s">
        <v>142</v>
      </c>
      <c r="AU389" s="156" t="s">
        <v>84</v>
      </c>
      <c r="AV389" s="13" t="s">
        <v>84</v>
      </c>
      <c r="AW389" s="13" t="s">
        <v>36</v>
      </c>
      <c r="AX389" s="13" t="s">
        <v>37</v>
      </c>
      <c r="AY389" s="156" t="s">
        <v>133</v>
      </c>
    </row>
    <row r="390" spans="1:65" s="2" customFormat="1" ht="16.5" customHeight="1">
      <c r="A390" s="35"/>
      <c r="B390" s="140"/>
      <c r="C390" s="141" t="s">
        <v>893</v>
      </c>
      <c r="D390" s="141" t="s">
        <v>136</v>
      </c>
      <c r="E390" s="142" t="s">
        <v>1793</v>
      </c>
      <c r="F390" s="143" t="s">
        <v>1794</v>
      </c>
      <c r="G390" s="144" t="s">
        <v>156</v>
      </c>
      <c r="H390" s="145">
        <v>531.79999999999995</v>
      </c>
      <c r="I390" s="146"/>
      <c r="J390" s="147">
        <f>ROUND(I390*H390,2)</f>
        <v>0</v>
      </c>
      <c r="K390" s="143" t="s">
        <v>3</v>
      </c>
      <c r="L390" s="36"/>
      <c r="M390" s="148" t="s">
        <v>3</v>
      </c>
      <c r="N390" s="149" t="s">
        <v>46</v>
      </c>
      <c r="O390" s="56"/>
      <c r="P390" s="150">
        <f>O390*H390</f>
        <v>0</v>
      </c>
      <c r="Q390" s="150">
        <v>0</v>
      </c>
      <c r="R390" s="150">
        <f>Q390*H390</f>
        <v>0</v>
      </c>
      <c r="S390" s="150">
        <v>0</v>
      </c>
      <c r="T390" s="151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52" t="s">
        <v>140</v>
      </c>
      <c r="AT390" s="152" t="s">
        <v>136</v>
      </c>
      <c r="AU390" s="152" t="s">
        <v>84</v>
      </c>
      <c r="AY390" s="20" t="s">
        <v>133</v>
      </c>
      <c r="BE390" s="153">
        <f>IF(N390="základní",J390,0)</f>
        <v>0</v>
      </c>
      <c r="BF390" s="153">
        <f>IF(N390="snížená",J390,0)</f>
        <v>0</v>
      </c>
      <c r="BG390" s="153">
        <f>IF(N390="zákl. přenesená",J390,0)</f>
        <v>0</v>
      </c>
      <c r="BH390" s="153">
        <f>IF(N390="sníž. přenesená",J390,0)</f>
        <v>0</v>
      </c>
      <c r="BI390" s="153">
        <f>IF(N390="nulová",J390,0)</f>
        <v>0</v>
      </c>
      <c r="BJ390" s="20" t="s">
        <v>37</v>
      </c>
      <c r="BK390" s="153">
        <f>ROUND(I390*H390,2)</f>
        <v>0</v>
      </c>
      <c r="BL390" s="20" t="s">
        <v>140</v>
      </c>
      <c r="BM390" s="152" t="s">
        <v>1795</v>
      </c>
    </row>
    <row r="391" spans="1:65" s="13" customFormat="1">
      <c r="B391" s="154"/>
      <c r="D391" s="155" t="s">
        <v>142</v>
      </c>
      <c r="E391" s="156" t="s">
        <v>3</v>
      </c>
      <c r="F391" s="157" t="s">
        <v>1796</v>
      </c>
      <c r="H391" s="158">
        <v>517.79999999999995</v>
      </c>
      <c r="I391" s="159"/>
      <c r="L391" s="154"/>
      <c r="M391" s="160"/>
      <c r="N391" s="161"/>
      <c r="O391" s="161"/>
      <c r="P391" s="161"/>
      <c r="Q391" s="161"/>
      <c r="R391" s="161"/>
      <c r="S391" s="161"/>
      <c r="T391" s="162"/>
      <c r="AT391" s="156" t="s">
        <v>142</v>
      </c>
      <c r="AU391" s="156" t="s">
        <v>84</v>
      </c>
      <c r="AV391" s="13" t="s">
        <v>84</v>
      </c>
      <c r="AW391" s="13" t="s">
        <v>36</v>
      </c>
      <c r="AX391" s="13" t="s">
        <v>75</v>
      </c>
      <c r="AY391" s="156" t="s">
        <v>133</v>
      </c>
    </row>
    <row r="392" spans="1:65" s="13" customFormat="1">
      <c r="B392" s="154"/>
      <c r="D392" s="155" t="s">
        <v>142</v>
      </c>
      <c r="E392" s="156" t="s">
        <v>3</v>
      </c>
      <c r="F392" s="157" t="s">
        <v>1797</v>
      </c>
      <c r="H392" s="158">
        <v>14</v>
      </c>
      <c r="I392" s="159"/>
      <c r="L392" s="154"/>
      <c r="M392" s="160"/>
      <c r="N392" s="161"/>
      <c r="O392" s="161"/>
      <c r="P392" s="161"/>
      <c r="Q392" s="161"/>
      <c r="R392" s="161"/>
      <c r="S392" s="161"/>
      <c r="T392" s="162"/>
      <c r="AT392" s="156" t="s">
        <v>142</v>
      </c>
      <c r="AU392" s="156" t="s">
        <v>84</v>
      </c>
      <c r="AV392" s="13" t="s">
        <v>84</v>
      </c>
      <c r="AW392" s="13" t="s">
        <v>36</v>
      </c>
      <c r="AX392" s="13" t="s">
        <v>75</v>
      </c>
      <c r="AY392" s="156" t="s">
        <v>133</v>
      </c>
    </row>
    <row r="393" spans="1:65" s="15" customFormat="1">
      <c r="B393" s="170"/>
      <c r="D393" s="155" t="s">
        <v>142</v>
      </c>
      <c r="E393" s="171" t="s">
        <v>3</v>
      </c>
      <c r="F393" s="172" t="s">
        <v>163</v>
      </c>
      <c r="H393" s="173">
        <v>531.79999999999995</v>
      </c>
      <c r="I393" s="174"/>
      <c r="L393" s="170"/>
      <c r="M393" s="175"/>
      <c r="N393" s="176"/>
      <c r="O393" s="176"/>
      <c r="P393" s="176"/>
      <c r="Q393" s="176"/>
      <c r="R393" s="176"/>
      <c r="S393" s="176"/>
      <c r="T393" s="177"/>
      <c r="AT393" s="171" t="s">
        <v>142</v>
      </c>
      <c r="AU393" s="171" t="s">
        <v>84</v>
      </c>
      <c r="AV393" s="15" t="s">
        <v>140</v>
      </c>
      <c r="AW393" s="15" t="s">
        <v>36</v>
      </c>
      <c r="AX393" s="15" t="s">
        <v>37</v>
      </c>
      <c r="AY393" s="171" t="s">
        <v>133</v>
      </c>
    </row>
    <row r="394" spans="1:65" s="2" customFormat="1" ht="16.5" customHeight="1">
      <c r="A394" s="35"/>
      <c r="B394" s="140"/>
      <c r="C394" s="141" t="s">
        <v>900</v>
      </c>
      <c r="D394" s="141" t="s">
        <v>136</v>
      </c>
      <c r="E394" s="142" t="s">
        <v>1798</v>
      </c>
      <c r="F394" s="143" t="s">
        <v>1799</v>
      </c>
      <c r="G394" s="144" t="s">
        <v>156</v>
      </c>
      <c r="H394" s="145">
        <v>258.89999999999998</v>
      </c>
      <c r="I394" s="146"/>
      <c r="J394" s="147">
        <f>ROUND(I394*H394,2)</f>
        <v>0</v>
      </c>
      <c r="K394" s="143" t="s">
        <v>3</v>
      </c>
      <c r="L394" s="36"/>
      <c r="M394" s="148" t="s">
        <v>3</v>
      </c>
      <c r="N394" s="149" t="s">
        <v>46</v>
      </c>
      <c r="O394" s="56"/>
      <c r="P394" s="150">
        <f>O394*H394</f>
        <v>0</v>
      </c>
      <c r="Q394" s="150">
        <v>0</v>
      </c>
      <c r="R394" s="150">
        <f>Q394*H394</f>
        <v>0</v>
      </c>
      <c r="S394" s="150">
        <v>0</v>
      </c>
      <c r="T394" s="151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52" t="s">
        <v>140</v>
      </c>
      <c r="AT394" s="152" t="s">
        <v>136</v>
      </c>
      <c r="AU394" s="152" t="s">
        <v>84</v>
      </c>
      <c r="AY394" s="20" t="s">
        <v>133</v>
      </c>
      <c r="BE394" s="153">
        <f>IF(N394="základní",J394,0)</f>
        <v>0</v>
      </c>
      <c r="BF394" s="153">
        <f>IF(N394="snížená",J394,0)</f>
        <v>0</v>
      </c>
      <c r="BG394" s="153">
        <f>IF(N394="zákl. přenesená",J394,0)</f>
        <v>0</v>
      </c>
      <c r="BH394" s="153">
        <f>IF(N394="sníž. přenesená",J394,0)</f>
        <v>0</v>
      </c>
      <c r="BI394" s="153">
        <f>IF(N394="nulová",J394,0)</f>
        <v>0</v>
      </c>
      <c r="BJ394" s="20" t="s">
        <v>37</v>
      </c>
      <c r="BK394" s="153">
        <f>ROUND(I394*H394,2)</f>
        <v>0</v>
      </c>
      <c r="BL394" s="20" t="s">
        <v>140</v>
      </c>
      <c r="BM394" s="152" t="s">
        <v>1800</v>
      </c>
    </row>
    <row r="395" spans="1:65" s="13" customFormat="1">
      <c r="B395" s="154"/>
      <c r="D395" s="155" t="s">
        <v>142</v>
      </c>
      <c r="E395" s="156" t="s">
        <v>3</v>
      </c>
      <c r="F395" s="157" t="s">
        <v>1801</v>
      </c>
      <c r="H395" s="158">
        <v>258.89999999999998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142</v>
      </c>
      <c r="AU395" s="156" t="s">
        <v>84</v>
      </c>
      <c r="AV395" s="13" t="s">
        <v>84</v>
      </c>
      <c r="AW395" s="13" t="s">
        <v>36</v>
      </c>
      <c r="AX395" s="13" t="s">
        <v>37</v>
      </c>
      <c r="AY395" s="156" t="s">
        <v>133</v>
      </c>
    </row>
    <row r="396" spans="1:65" s="12" customFormat="1" ht="22.9" customHeight="1">
      <c r="B396" s="127"/>
      <c r="D396" s="128" t="s">
        <v>74</v>
      </c>
      <c r="E396" s="138" t="s">
        <v>134</v>
      </c>
      <c r="F396" s="138" t="s">
        <v>135</v>
      </c>
      <c r="I396" s="130"/>
      <c r="J396" s="139">
        <f>BK396</f>
        <v>0</v>
      </c>
      <c r="L396" s="127"/>
      <c r="M396" s="132"/>
      <c r="N396" s="133"/>
      <c r="O396" s="133"/>
      <c r="P396" s="134">
        <f>SUM(P397:P422)</f>
        <v>0</v>
      </c>
      <c r="Q396" s="133"/>
      <c r="R396" s="134">
        <f>SUM(R397:R422)</f>
        <v>4.0810000000000005E-4</v>
      </c>
      <c r="S396" s="133"/>
      <c r="T396" s="135">
        <f>SUM(T397:T422)</f>
        <v>0</v>
      </c>
      <c r="AR396" s="128" t="s">
        <v>37</v>
      </c>
      <c r="AT396" s="136" t="s">
        <v>74</v>
      </c>
      <c r="AU396" s="136" t="s">
        <v>37</v>
      </c>
      <c r="AY396" s="128" t="s">
        <v>133</v>
      </c>
      <c r="BK396" s="137">
        <f>SUM(BK397:BK422)</f>
        <v>0</v>
      </c>
    </row>
    <row r="397" spans="1:65" s="2" customFormat="1" ht="16.5" customHeight="1">
      <c r="A397" s="35"/>
      <c r="B397" s="140"/>
      <c r="C397" s="141" t="s">
        <v>908</v>
      </c>
      <c r="D397" s="141" t="s">
        <v>136</v>
      </c>
      <c r="E397" s="142" t="s">
        <v>894</v>
      </c>
      <c r="F397" s="143" t="s">
        <v>895</v>
      </c>
      <c r="G397" s="144" t="s">
        <v>156</v>
      </c>
      <c r="H397" s="145">
        <v>158.9</v>
      </c>
      <c r="I397" s="146"/>
      <c r="J397" s="147">
        <f>ROUND(I397*H397,2)</f>
        <v>0</v>
      </c>
      <c r="K397" s="143" t="s">
        <v>288</v>
      </c>
      <c r="L397" s="36"/>
      <c r="M397" s="148" t="s">
        <v>3</v>
      </c>
      <c r="N397" s="149" t="s">
        <v>46</v>
      </c>
      <c r="O397" s="56"/>
      <c r="P397" s="150">
        <f>O397*H397</f>
        <v>0</v>
      </c>
      <c r="Q397" s="150">
        <v>0</v>
      </c>
      <c r="R397" s="150">
        <f>Q397*H397</f>
        <v>0</v>
      </c>
      <c r="S397" s="150">
        <v>0</v>
      </c>
      <c r="T397" s="151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52" t="s">
        <v>140</v>
      </c>
      <c r="AT397" s="152" t="s">
        <v>136</v>
      </c>
      <c r="AU397" s="152" t="s">
        <v>84</v>
      </c>
      <c r="AY397" s="20" t="s">
        <v>133</v>
      </c>
      <c r="BE397" s="153">
        <f>IF(N397="základní",J397,0)</f>
        <v>0</v>
      </c>
      <c r="BF397" s="153">
        <f>IF(N397="snížená",J397,0)</f>
        <v>0</v>
      </c>
      <c r="BG397" s="153">
        <f>IF(N397="zákl. přenesená",J397,0)</f>
        <v>0</v>
      </c>
      <c r="BH397" s="153">
        <f>IF(N397="sníž. přenesená",J397,0)</f>
        <v>0</v>
      </c>
      <c r="BI397" s="153">
        <f>IF(N397="nulová",J397,0)</f>
        <v>0</v>
      </c>
      <c r="BJ397" s="20" t="s">
        <v>37</v>
      </c>
      <c r="BK397" s="153">
        <f>ROUND(I397*H397,2)</f>
        <v>0</v>
      </c>
      <c r="BL397" s="20" t="s">
        <v>140</v>
      </c>
      <c r="BM397" s="152" t="s">
        <v>1802</v>
      </c>
    </row>
    <row r="398" spans="1:65" s="2" customFormat="1">
      <c r="A398" s="35"/>
      <c r="B398" s="36"/>
      <c r="C398" s="35"/>
      <c r="D398" s="181" t="s">
        <v>290</v>
      </c>
      <c r="E398" s="35"/>
      <c r="F398" s="182" t="s">
        <v>897</v>
      </c>
      <c r="G398" s="35"/>
      <c r="H398" s="35"/>
      <c r="I398" s="183"/>
      <c r="J398" s="35"/>
      <c r="K398" s="35"/>
      <c r="L398" s="36"/>
      <c r="M398" s="184"/>
      <c r="N398" s="185"/>
      <c r="O398" s="56"/>
      <c r="P398" s="56"/>
      <c r="Q398" s="56"/>
      <c r="R398" s="56"/>
      <c r="S398" s="56"/>
      <c r="T398" s="57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20" t="s">
        <v>290</v>
      </c>
      <c r="AU398" s="20" t="s">
        <v>84</v>
      </c>
    </row>
    <row r="399" spans="1:65" s="14" customFormat="1">
      <c r="B399" s="163"/>
      <c r="D399" s="155" t="s">
        <v>142</v>
      </c>
      <c r="E399" s="164" t="s">
        <v>3</v>
      </c>
      <c r="F399" s="165" t="s">
        <v>1395</v>
      </c>
      <c r="H399" s="164" t="s">
        <v>3</v>
      </c>
      <c r="I399" s="166"/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142</v>
      </c>
      <c r="AU399" s="164" t="s">
        <v>84</v>
      </c>
      <c r="AV399" s="14" t="s">
        <v>37</v>
      </c>
      <c r="AW399" s="14" t="s">
        <v>36</v>
      </c>
      <c r="AX399" s="14" t="s">
        <v>75</v>
      </c>
      <c r="AY399" s="164" t="s">
        <v>133</v>
      </c>
    </row>
    <row r="400" spans="1:65" s="13" customFormat="1">
      <c r="B400" s="154"/>
      <c r="D400" s="155" t="s">
        <v>142</v>
      </c>
      <c r="E400" s="156" t="s">
        <v>3</v>
      </c>
      <c r="F400" s="157" t="s">
        <v>1803</v>
      </c>
      <c r="H400" s="158">
        <v>158.9</v>
      </c>
      <c r="I400" s="159"/>
      <c r="L400" s="154"/>
      <c r="M400" s="160"/>
      <c r="N400" s="161"/>
      <c r="O400" s="161"/>
      <c r="P400" s="161"/>
      <c r="Q400" s="161"/>
      <c r="R400" s="161"/>
      <c r="S400" s="161"/>
      <c r="T400" s="162"/>
      <c r="AT400" s="156" t="s">
        <v>142</v>
      </c>
      <c r="AU400" s="156" t="s">
        <v>84</v>
      </c>
      <c r="AV400" s="13" t="s">
        <v>84</v>
      </c>
      <c r="AW400" s="13" t="s">
        <v>36</v>
      </c>
      <c r="AX400" s="13" t="s">
        <v>75</v>
      </c>
      <c r="AY400" s="156" t="s">
        <v>133</v>
      </c>
    </row>
    <row r="401" spans="1:65" s="2" customFormat="1" ht="16.5" customHeight="1">
      <c r="A401" s="35"/>
      <c r="B401" s="140"/>
      <c r="C401" s="141" t="s">
        <v>912</v>
      </c>
      <c r="D401" s="141" t="s">
        <v>136</v>
      </c>
      <c r="E401" s="142" t="s">
        <v>901</v>
      </c>
      <c r="F401" s="143" t="s">
        <v>902</v>
      </c>
      <c r="G401" s="144" t="s">
        <v>156</v>
      </c>
      <c r="H401" s="145">
        <v>100</v>
      </c>
      <c r="I401" s="146"/>
      <c r="J401" s="147">
        <f>ROUND(I401*H401,2)</f>
        <v>0</v>
      </c>
      <c r="K401" s="143" t="s">
        <v>288</v>
      </c>
      <c r="L401" s="36"/>
      <c r="M401" s="148" t="s">
        <v>3</v>
      </c>
      <c r="N401" s="149" t="s">
        <v>46</v>
      </c>
      <c r="O401" s="56"/>
      <c r="P401" s="150">
        <f>O401*H401</f>
        <v>0</v>
      </c>
      <c r="Q401" s="150">
        <v>4.0810000000000004E-6</v>
      </c>
      <c r="R401" s="150">
        <f>Q401*H401</f>
        <v>4.0810000000000005E-4</v>
      </c>
      <c r="S401" s="150">
        <v>0</v>
      </c>
      <c r="T401" s="151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52" t="s">
        <v>140</v>
      </c>
      <c r="AT401" s="152" t="s">
        <v>136</v>
      </c>
      <c r="AU401" s="152" t="s">
        <v>84</v>
      </c>
      <c r="AY401" s="20" t="s">
        <v>133</v>
      </c>
      <c r="BE401" s="153">
        <f>IF(N401="základní",J401,0)</f>
        <v>0</v>
      </c>
      <c r="BF401" s="153">
        <f>IF(N401="snížená",J401,0)</f>
        <v>0</v>
      </c>
      <c r="BG401" s="153">
        <f>IF(N401="zákl. přenesená",J401,0)</f>
        <v>0</v>
      </c>
      <c r="BH401" s="153">
        <f>IF(N401="sníž. přenesená",J401,0)</f>
        <v>0</v>
      </c>
      <c r="BI401" s="153">
        <f>IF(N401="nulová",J401,0)</f>
        <v>0</v>
      </c>
      <c r="BJ401" s="20" t="s">
        <v>37</v>
      </c>
      <c r="BK401" s="153">
        <f>ROUND(I401*H401,2)</f>
        <v>0</v>
      </c>
      <c r="BL401" s="20" t="s">
        <v>140</v>
      </c>
      <c r="BM401" s="152" t="s">
        <v>1804</v>
      </c>
    </row>
    <row r="402" spans="1:65" s="2" customFormat="1">
      <c r="A402" s="35"/>
      <c r="B402" s="36"/>
      <c r="C402" s="35"/>
      <c r="D402" s="181" t="s">
        <v>290</v>
      </c>
      <c r="E402" s="35"/>
      <c r="F402" s="182" t="s">
        <v>904</v>
      </c>
      <c r="G402" s="35"/>
      <c r="H402" s="35"/>
      <c r="I402" s="183"/>
      <c r="J402" s="35"/>
      <c r="K402" s="35"/>
      <c r="L402" s="36"/>
      <c r="M402" s="184"/>
      <c r="N402" s="185"/>
      <c r="O402" s="56"/>
      <c r="P402" s="56"/>
      <c r="Q402" s="56"/>
      <c r="R402" s="56"/>
      <c r="S402" s="56"/>
      <c r="T402" s="57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20" t="s">
        <v>290</v>
      </c>
      <c r="AU402" s="20" t="s">
        <v>84</v>
      </c>
    </row>
    <row r="403" spans="1:65" s="14" customFormat="1">
      <c r="B403" s="163"/>
      <c r="D403" s="155" t="s">
        <v>142</v>
      </c>
      <c r="E403" s="164" t="s">
        <v>3</v>
      </c>
      <c r="F403" s="165" t="s">
        <v>1395</v>
      </c>
      <c r="H403" s="164" t="s">
        <v>3</v>
      </c>
      <c r="I403" s="166"/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142</v>
      </c>
      <c r="AU403" s="164" t="s">
        <v>84</v>
      </c>
      <c r="AV403" s="14" t="s">
        <v>37</v>
      </c>
      <c r="AW403" s="14" t="s">
        <v>36</v>
      </c>
      <c r="AX403" s="14" t="s">
        <v>75</v>
      </c>
      <c r="AY403" s="164" t="s">
        <v>133</v>
      </c>
    </row>
    <row r="404" spans="1:65" s="13" customFormat="1">
      <c r="B404" s="154"/>
      <c r="D404" s="155" t="s">
        <v>142</v>
      </c>
      <c r="E404" s="156" t="s">
        <v>3</v>
      </c>
      <c r="F404" s="157" t="s">
        <v>1805</v>
      </c>
      <c r="H404" s="158">
        <v>100</v>
      </c>
      <c r="I404" s="159"/>
      <c r="L404" s="154"/>
      <c r="M404" s="160"/>
      <c r="N404" s="161"/>
      <c r="O404" s="161"/>
      <c r="P404" s="161"/>
      <c r="Q404" s="161"/>
      <c r="R404" s="161"/>
      <c r="S404" s="161"/>
      <c r="T404" s="162"/>
      <c r="AT404" s="156" t="s">
        <v>142</v>
      </c>
      <c r="AU404" s="156" t="s">
        <v>84</v>
      </c>
      <c r="AV404" s="13" t="s">
        <v>84</v>
      </c>
      <c r="AW404" s="13" t="s">
        <v>36</v>
      </c>
      <c r="AX404" s="13" t="s">
        <v>75</v>
      </c>
      <c r="AY404" s="156" t="s">
        <v>133</v>
      </c>
    </row>
    <row r="405" spans="1:65" s="2" customFormat="1" ht="24.2" customHeight="1">
      <c r="A405" s="35"/>
      <c r="B405" s="140"/>
      <c r="C405" s="141" t="s">
        <v>917</v>
      </c>
      <c r="D405" s="141" t="s">
        <v>136</v>
      </c>
      <c r="E405" s="142" t="s">
        <v>909</v>
      </c>
      <c r="F405" s="143" t="s">
        <v>910</v>
      </c>
      <c r="G405" s="144" t="s">
        <v>156</v>
      </c>
      <c r="H405" s="145">
        <v>158.9</v>
      </c>
      <c r="I405" s="146"/>
      <c r="J405" s="147">
        <f>ROUND(I405*H405,2)</f>
        <v>0</v>
      </c>
      <c r="K405" s="143" t="s">
        <v>3</v>
      </c>
      <c r="L405" s="36"/>
      <c r="M405" s="148" t="s">
        <v>3</v>
      </c>
      <c r="N405" s="149" t="s">
        <v>46</v>
      </c>
      <c r="O405" s="56"/>
      <c r="P405" s="150">
        <f>O405*H405</f>
        <v>0</v>
      </c>
      <c r="Q405" s="150">
        <v>0</v>
      </c>
      <c r="R405" s="150">
        <f>Q405*H405</f>
        <v>0</v>
      </c>
      <c r="S405" s="150">
        <v>0</v>
      </c>
      <c r="T405" s="15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52" t="s">
        <v>140</v>
      </c>
      <c r="AT405" s="152" t="s">
        <v>136</v>
      </c>
      <c r="AU405" s="152" t="s">
        <v>84</v>
      </c>
      <c r="AY405" s="20" t="s">
        <v>133</v>
      </c>
      <c r="BE405" s="153">
        <f>IF(N405="základní",J405,0)</f>
        <v>0</v>
      </c>
      <c r="BF405" s="153">
        <f>IF(N405="snížená",J405,0)</f>
        <v>0</v>
      </c>
      <c r="BG405" s="153">
        <f>IF(N405="zákl. přenesená",J405,0)</f>
        <v>0</v>
      </c>
      <c r="BH405" s="153">
        <f>IF(N405="sníž. přenesená",J405,0)</f>
        <v>0</v>
      </c>
      <c r="BI405" s="153">
        <f>IF(N405="nulová",J405,0)</f>
        <v>0</v>
      </c>
      <c r="BJ405" s="20" t="s">
        <v>37</v>
      </c>
      <c r="BK405" s="153">
        <f>ROUND(I405*H405,2)</f>
        <v>0</v>
      </c>
      <c r="BL405" s="20" t="s">
        <v>140</v>
      </c>
      <c r="BM405" s="152" t="s">
        <v>1806</v>
      </c>
    </row>
    <row r="406" spans="1:65" s="13" customFormat="1">
      <c r="B406" s="154"/>
      <c r="D406" s="155" t="s">
        <v>142</v>
      </c>
      <c r="E406" s="156" t="s">
        <v>3</v>
      </c>
      <c r="F406" s="157" t="s">
        <v>1803</v>
      </c>
      <c r="H406" s="158">
        <v>158.9</v>
      </c>
      <c r="I406" s="159"/>
      <c r="L406" s="154"/>
      <c r="M406" s="160"/>
      <c r="N406" s="161"/>
      <c r="O406" s="161"/>
      <c r="P406" s="161"/>
      <c r="Q406" s="161"/>
      <c r="R406" s="161"/>
      <c r="S406" s="161"/>
      <c r="T406" s="162"/>
      <c r="AT406" s="156" t="s">
        <v>142</v>
      </c>
      <c r="AU406" s="156" t="s">
        <v>84</v>
      </c>
      <c r="AV406" s="13" t="s">
        <v>84</v>
      </c>
      <c r="AW406" s="13" t="s">
        <v>36</v>
      </c>
      <c r="AX406" s="13" t="s">
        <v>37</v>
      </c>
      <c r="AY406" s="156" t="s">
        <v>133</v>
      </c>
    </row>
    <row r="407" spans="1:65" s="2" customFormat="1" ht="24.2" customHeight="1">
      <c r="A407" s="35"/>
      <c r="B407" s="140"/>
      <c r="C407" s="141" t="s">
        <v>407</v>
      </c>
      <c r="D407" s="141" t="s">
        <v>136</v>
      </c>
      <c r="E407" s="142" t="s">
        <v>913</v>
      </c>
      <c r="F407" s="143" t="s">
        <v>914</v>
      </c>
      <c r="G407" s="144" t="s">
        <v>342</v>
      </c>
      <c r="H407" s="145">
        <v>383.90100000000001</v>
      </c>
      <c r="I407" s="146"/>
      <c r="J407" s="147">
        <f>ROUND(I407*H407,2)</f>
        <v>0</v>
      </c>
      <c r="K407" s="143" t="s">
        <v>288</v>
      </c>
      <c r="L407" s="36"/>
      <c r="M407" s="148" t="s">
        <v>3</v>
      </c>
      <c r="N407" s="149" t="s">
        <v>46</v>
      </c>
      <c r="O407" s="56"/>
      <c r="P407" s="150">
        <f>O407*H407</f>
        <v>0</v>
      </c>
      <c r="Q407" s="150">
        <v>0</v>
      </c>
      <c r="R407" s="150">
        <f>Q407*H407</f>
        <v>0</v>
      </c>
      <c r="S407" s="150">
        <v>0</v>
      </c>
      <c r="T407" s="15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2" t="s">
        <v>140</v>
      </c>
      <c r="AT407" s="152" t="s">
        <v>136</v>
      </c>
      <c r="AU407" s="152" t="s">
        <v>84</v>
      </c>
      <c r="AY407" s="20" t="s">
        <v>133</v>
      </c>
      <c r="BE407" s="153">
        <f>IF(N407="základní",J407,0)</f>
        <v>0</v>
      </c>
      <c r="BF407" s="153">
        <f>IF(N407="snížená",J407,0)</f>
        <v>0</v>
      </c>
      <c r="BG407" s="153">
        <f>IF(N407="zákl. přenesená",J407,0)</f>
        <v>0</v>
      </c>
      <c r="BH407" s="153">
        <f>IF(N407="sníž. přenesená",J407,0)</f>
        <v>0</v>
      </c>
      <c r="BI407" s="153">
        <f>IF(N407="nulová",J407,0)</f>
        <v>0</v>
      </c>
      <c r="BJ407" s="20" t="s">
        <v>37</v>
      </c>
      <c r="BK407" s="153">
        <f>ROUND(I407*H407,2)</f>
        <v>0</v>
      </c>
      <c r="BL407" s="20" t="s">
        <v>140</v>
      </c>
      <c r="BM407" s="152" t="s">
        <v>1807</v>
      </c>
    </row>
    <row r="408" spans="1:65" s="2" customFormat="1">
      <c r="A408" s="35"/>
      <c r="B408" s="36"/>
      <c r="C408" s="35"/>
      <c r="D408" s="181" t="s">
        <v>290</v>
      </c>
      <c r="E408" s="35"/>
      <c r="F408" s="182" t="s">
        <v>916</v>
      </c>
      <c r="G408" s="35"/>
      <c r="H408" s="35"/>
      <c r="I408" s="183"/>
      <c r="J408" s="35"/>
      <c r="K408" s="35"/>
      <c r="L408" s="36"/>
      <c r="M408" s="184"/>
      <c r="N408" s="185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20" t="s">
        <v>290</v>
      </c>
      <c r="AU408" s="20" t="s">
        <v>84</v>
      </c>
    </row>
    <row r="409" spans="1:65" s="13" customFormat="1">
      <c r="B409" s="154"/>
      <c r="D409" s="155" t="s">
        <v>142</v>
      </c>
      <c r="E409" s="156" t="s">
        <v>3</v>
      </c>
      <c r="F409" s="157" t="s">
        <v>1808</v>
      </c>
      <c r="H409" s="158">
        <v>383.90100000000001</v>
      </c>
      <c r="I409" s="159"/>
      <c r="L409" s="154"/>
      <c r="M409" s="160"/>
      <c r="N409" s="161"/>
      <c r="O409" s="161"/>
      <c r="P409" s="161"/>
      <c r="Q409" s="161"/>
      <c r="R409" s="161"/>
      <c r="S409" s="161"/>
      <c r="T409" s="162"/>
      <c r="AT409" s="156" t="s">
        <v>142</v>
      </c>
      <c r="AU409" s="156" t="s">
        <v>84</v>
      </c>
      <c r="AV409" s="13" t="s">
        <v>84</v>
      </c>
      <c r="AW409" s="13" t="s">
        <v>36</v>
      </c>
      <c r="AX409" s="13" t="s">
        <v>37</v>
      </c>
      <c r="AY409" s="156" t="s">
        <v>133</v>
      </c>
    </row>
    <row r="410" spans="1:65" s="2" customFormat="1" ht="24.2" customHeight="1">
      <c r="A410" s="35"/>
      <c r="B410" s="140"/>
      <c r="C410" s="141" t="s">
        <v>927</v>
      </c>
      <c r="D410" s="141" t="s">
        <v>136</v>
      </c>
      <c r="E410" s="142" t="s">
        <v>918</v>
      </c>
      <c r="F410" s="143" t="s">
        <v>919</v>
      </c>
      <c r="G410" s="144" t="s">
        <v>342</v>
      </c>
      <c r="H410" s="145">
        <v>2687.3069999999998</v>
      </c>
      <c r="I410" s="146"/>
      <c r="J410" s="147">
        <f>ROUND(I410*H410,2)</f>
        <v>0</v>
      </c>
      <c r="K410" s="143" t="s">
        <v>288</v>
      </c>
      <c r="L410" s="36"/>
      <c r="M410" s="148" t="s">
        <v>3</v>
      </c>
      <c r="N410" s="149" t="s">
        <v>46</v>
      </c>
      <c r="O410" s="56"/>
      <c r="P410" s="150">
        <f>O410*H410</f>
        <v>0</v>
      </c>
      <c r="Q410" s="150">
        <v>0</v>
      </c>
      <c r="R410" s="150">
        <f>Q410*H410</f>
        <v>0</v>
      </c>
      <c r="S410" s="150">
        <v>0</v>
      </c>
      <c r="T410" s="151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52" t="s">
        <v>140</v>
      </c>
      <c r="AT410" s="152" t="s">
        <v>136</v>
      </c>
      <c r="AU410" s="152" t="s">
        <v>84</v>
      </c>
      <c r="AY410" s="20" t="s">
        <v>133</v>
      </c>
      <c r="BE410" s="153">
        <f>IF(N410="základní",J410,0)</f>
        <v>0</v>
      </c>
      <c r="BF410" s="153">
        <f>IF(N410="snížená",J410,0)</f>
        <v>0</v>
      </c>
      <c r="BG410" s="153">
        <f>IF(N410="zákl. přenesená",J410,0)</f>
        <v>0</v>
      </c>
      <c r="BH410" s="153">
        <f>IF(N410="sníž. přenesená",J410,0)</f>
        <v>0</v>
      </c>
      <c r="BI410" s="153">
        <f>IF(N410="nulová",J410,0)</f>
        <v>0</v>
      </c>
      <c r="BJ410" s="20" t="s">
        <v>37</v>
      </c>
      <c r="BK410" s="153">
        <f>ROUND(I410*H410,2)</f>
        <v>0</v>
      </c>
      <c r="BL410" s="20" t="s">
        <v>140</v>
      </c>
      <c r="BM410" s="152" t="s">
        <v>1809</v>
      </c>
    </row>
    <row r="411" spans="1:65" s="2" customFormat="1">
      <c r="A411" s="35"/>
      <c r="B411" s="36"/>
      <c r="C411" s="35"/>
      <c r="D411" s="181" t="s">
        <v>290</v>
      </c>
      <c r="E411" s="35"/>
      <c r="F411" s="182" t="s">
        <v>921</v>
      </c>
      <c r="G411" s="35"/>
      <c r="H411" s="35"/>
      <c r="I411" s="183"/>
      <c r="J411" s="35"/>
      <c r="K411" s="35"/>
      <c r="L411" s="36"/>
      <c r="M411" s="184"/>
      <c r="N411" s="185"/>
      <c r="O411" s="56"/>
      <c r="P411" s="56"/>
      <c r="Q411" s="56"/>
      <c r="R411" s="56"/>
      <c r="S411" s="56"/>
      <c r="T411" s="57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20" t="s">
        <v>290</v>
      </c>
      <c r="AU411" s="20" t="s">
        <v>84</v>
      </c>
    </row>
    <row r="412" spans="1:65" s="13" customFormat="1">
      <c r="B412" s="154"/>
      <c r="D412" s="155" t="s">
        <v>142</v>
      </c>
      <c r="E412" s="156" t="s">
        <v>3</v>
      </c>
      <c r="F412" s="157" t="s">
        <v>1810</v>
      </c>
      <c r="H412" s="158">
        <v>2687.3069999999998</v>
      </c>
      <c r="I412" s="159"/>
      <c r="L412" s="154"/>
      <c r="M412" s="160"/>
      <c r="N412" s="161"/>
      <c r="O412" s="161"/>
      <c r="P412" s="161"/>
      <c r="Q412" s="161"/>
      <c r="R412" s="161"/>
      <c r="S412" s="161"/>
      <c r="T412" s="162"/>
      <c r="AT412" s="156" t="s">
        <v>142</v>
      </c>
      <c r="AU412" s="156" t="s">
        <v>84</v>
      </c>
      <c r="AV412" s="13" t="s">
        <v>84</v>
      </c>
      <c r="AW412" s="13" t="s">
        <v>36</v>
      </c>
      <c r="AX412" s="13" t="s">
        <v>75</v>
      </c>
      <c r="AY412" s="156" t="s">
        <v>133</v>
      </c>
    </row>
    <row r="413" spans="1:65" s="15" customFormat="1">
      <c r="B413" s="170"/>
      <c r="D413" s="155" t="s">
        <v>142</v>
      </c>
      <c r="E413" s="171" t="s">
        <v>3</v>
      </c>
      <c r="F413" s="172" t="s">
        <v>163</v>
      </c>
      <c r="H413" s="173">
        <v>2687.3069999999998</v>
      </c>
      <c r="I413" s="174"/>
      <c r="L413" s="170"/>
      <c r="M413" s="175"/>
      <c r="N413" s="176"/>
      <c r="O413" s="176"/>
      <c r="P413" s="176"/>
      <c r="Q413" s="176"/>
      <c r="R413" s="176"/>
      <c r="S413" s="176"/>
      <c r="T413" s="177"/>
      <c r="AT413" s="171" t="s">
        <v>142</v>
      </c>
      <c r="AU413" s="171" t="s">
        <v>84</v>
      </c>
      <c r="AV413" s="15" t="s">
        <v>140</v>
      </c>
      <c r="AW413" s="15" t="s">
        <v>36</v>
      </c>
      <c r="AX413" s="15" t="s">
        <v>37</v>
      </c>
      <c r="AY413" s="171" t="s">
        <v>133</v>
      </c>
    </row>
    <row r="414" spans="1:65" s="2" customFormat="1" ht="16.5" customHeight="1">
      <c r="A414" s="35"/>
      <c r="B414" s="140"/>
      <c r="C414" s="141" t="s">
        <v>932</v>
      </c>
      <c r="D414" s="141" t="s">
        <v>136</v>
      </c>
      <c r="E414" s="142" t="s">
        <v>923</v>
      </c>
      <c r="F414" s="143" t="s">
        <v>924</v>
      </c>
      <c r="G414" s="144" t="s">
        <v>342</v>
      </c>
      <c r="H414" s="145">
        <v>89.293999999999997</v>
      </c>
      <c r="I414" s="146"/>
      <c r="J414" s="147">
        <f>ROUND(I414*H414,2)</f>
        <v>0</v>
      </c>
      <c r="K414" s="143" t="s">
        <v>3</v>
      </c>
      <c r="L414" s="36"/>
      <c r="M414" s="148" t="s">
        <v>3</v>
      </c>
      <c r="N414" s="149" t="s">
        <v>46</v>
      </c>
      <c r="O414" s="56"/>
      <c r="P414" s="150">
        <f>O414*H414</f>
        <v>0</v>
      </c>
      <c r="Q414" s="150">
        <v>0</v>
      </c>
      <c r="R414" s="150">
        <f>Q414*H414</f>
        <v>0</v>
      </c>
      <c r="S414" s="150">
        <v>0</v>
      </c>
      <c r="T414" s="15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52" t="s">
        <v>140</v>
      </c>
      <c r="AT414" s="152" t="s">
        <v>136</v>
      </c>
      <c r="AU414" s="152" t="s">
        <v>84</v>
      </c>
      <c r="AY414" s="20" t="s">
        <v>133</v>
      </c>
      <c r="BE414" s="153">
        <f>IF(N414="základní",J414,0)</f>
        <v>0</v>
      </c>
      <c r="BF414" s="153">
        <f>IF(N414="snížená",J414,0)</f>
        <v>0</v>
      </c>
      <c r="BG414" s="153">
        <f>IF(N414="zákl. přenesená",J414,0)</f>
        <v>0</v>
      </c>
      <c r="BH414" s="153">
        <f>IF(N414="sníž. přenesená",J414,0)</f>
        <v>0</v>
      </c>
      <c r="BI414" s="153">
        <f>IF(N414="nulová",J414,0)</f>
        <v>0</v>
      </c>
      <c r="BJ414" s="20" t="s">
        <v>37</v>
      </c>
      <c r="BK414" s="153">
        <f>ROUND(I414*H414,2)</f>
        <v>0</v>
      </c>
      <c r="BL414" s="20" t="s">
        <v>140</v>
      </c>
      <c r="BM414" s="152" t="s">
        <v>1811</v>
      </c>
    </row>
    <row r="415" spans="1:65" s="13" customFormat="1">
      <c r="B415" s="154"/>
      <c r="D415" s="155" t="s">
        <v>142</v>
      </c>
      <c r="E415" s="156" t="s">
        <v>3</v>
      </c>
      <c r="F415" s="157" t="s">
        <v>1812</v>
      </c>
      <c r="H415" s="158">
        <v>89.293999999999997</v>
      </c>
      <c r="I415" s="159"/>
      <c r="L415" s="154"/>
      <c r="M415" s="160"/>
      <c r="N415" s="161"/>
      <c r="O415" s="161"/>
      <c r="P415" s="161"/>
      <c r="Q415" s="161"/>
      <c r="R415" s="161"/>
      <c r="S415" s="161"/>
      <c r="T415" s="162"/>
      <c r="AT415" s="156" t="s">
        <v>142</v>
      </c>
      <c r="AU415" s="156" t="s">
        <v>84</v>
      </c>
      <c r="AV415" s="13" t="s">
        <v>84</v>
      </c>
      <c r="AW415" s="13" t="s">
        <v>36</v>
      </c>
      <c r="AX415" s="13" t="s">
        <v>75</v>
      </c>
      <c r="AY415" s="156" t="s">
        <v>133</v>
      </c>
    </row>
    <row r="416" spans="1:65" s="15" customFormat="1">
      <c r="B416" s="170"/>
      <c r="D416" s="155" t="s">
        <v>142</v>
      </c>
      <c r="E416" s="171" t="s">
        <v>3</v>
      </c>
      <c r="F416" s="172" t="s">
        <v>163</v>
      </c>
      <c r="H416" s="173">
        <v>89.293999999999997</v>
      </c>
      <c r="I416" s="174"/>
      <c r="L416" s="170"/>
      <c r="M416" s="175"/>
      <c r="N416" s="176"/>
      <c r="O416" s="176"/>
      <c r="P416" s="176"/>
      <c r="Q416" s="176"/>
      <c r="R416" s="176"/>
      <c r="S416" s="176"/>
      <c r="T416" s="177"/>
      <c r="AT416" s="171" t="s">
        <v>142</v>
      </c>
      <c r="AU416" s="171" t="s">
        <v>84</v>
      </c>
      <c r="AV416" s="15" t="s">
        <v>140</v>
      </c>
      <c r="AW416" s="15" t="s">
        <v>36</v>
      </c>
      <c r="AX416" s="15" t="s">
        <v>37</v>
      </c>
      <c r="AY416" s="171" t="s">
        <v>133</v>
      </c>
    </row>
    <row r="417" spans="1:65" s="2" customFormat="1" ht="16.5" customHeight="1">
      <c r="A417" s="35"/>
      <c r="B417" s="140"/>
      <c r="C417" s="141" t="s">
        <v>1813</v>
      </c>
      <c r="D417" s="141" t="s">
        <v>136</v>
      </c>
      <c r="E417" s="142" t="s">
        <v>928</v>
      </c>
      <c r="F417" s="143" t="s">
        <v>929</v>
      </c>
      <c r="G417" s="144" t="s">
        <v>342</v>
      </c>
      <c r="H417" s="145">
        <v>294.60700000000003</v>
      </c>
      <c r="I417" s="146"/>
      <c r="J417" s="147">
        <f>ROUND(I417*H417,2)</f>
        <v>0</v>
      </c>
      <c r="K417" s="143" t="s">
        <v>3</v>
      </c>
      <c r="L417" s="36"/>
      <c r="M417" s="148" t="s">
        <v>3</v>
      </c>
      <c r="N417" s="149" t="s">
        <v>46</v>
      </c>
      <c r="O417" s="56"/>
      <c r="P417" s="150">
        <f>O417*H417</f>
        <v>0</v>
      </c>
      <c r="Q417" s="150">
        <v>0</v>
      </c>
      <c r="R417" s="150">
        <f>Q417*H417</f>
        <v>0</v>
      </c>
      <c r="S417" s="150">
        <v>0</v>
      </c>
      <c r="T417" s="151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52" t="s">
        <v>140</v>
      </c>
      <c r="AT417" s="152" t="s">
        <v>136</v>
      </c>
      <c r="AU417" s="152" t="s">
        <v>84</v>
      </c>
      <c r="AY417" s="20" t="s">
        <v>133</v>
      </c>
      <c r="BE417" s="153">
        <f>IF(N417="základní",J417,0)</f>
        <v>0</v>
      </c>
      <c r="BF417" s="153">
        <f>IF(N417="snížená",J417,0)</f>
        <v>0</v>
      </c>
      <c r="BG417" s="153">
        <f>IF(N417="zákl. přenesená",J417,0)</f>
        <v>0</v>
      </c>
      <c r="BH417" s="153">
        <f>IF(N417="sníž. přenesená",J417,0)</f>
        <v>0</v>
      </c>
      <c r="BI417" s="153">
        <f>IF(N417="nulová",J417,0)</f>
        <v>0</v>
      </c>
      <c r="BJ417" s="20" t="s">
        <v>37</v>
      </c>
      <c r="BK417" s="153">
        <f>ROUND(I417*H417,2)</f>
        <v>0</v>
      </c>
      <c r="BL417" s="20" t="s">
        <v>140</v>
      </c>
      <c r="BM417" s="152" t="s">
        <v>1814</v>
      </c>
    </row>
    <row r="418" spans="1:65" s="13" customFormat="1">
      <c r="B418" s="154"/>
      <c r="D418" s="155" t="s">
        <v>142</v>
      </c>
      <c r="E418" s="156" t="s">
        <v>3</v>
      </c>
      <c r="F418" s="157" t="s">
        <v>1815</v>
      </c>
      <c r="H418" s="158">
        <v>294.60700000000003</v>
      </c>
      <c r="I418" s="159"/>
      <c r="L418" s="154"/>
      <c r="M418" s="160"/>
      <c r="N418" s="161"/>
      <c r="O418" s="161"/>
      <c r="P418" s="161"/>
      <c r="Q418" s="161"/>
      <c r="R418" s="161"/>
      <c r="S418" s="161"/>
      <c r="T418" s="162"/>
      <c r="AT418" s="156" t="s">
        <v>142</v>
      </c>
      <c r="AU418" s="156" t="s">
        <v>84</v>
      </c>
      <c r="AV418" s="13" t="s">
        <v>84</v>
      </c>
      <c r="AW418" s="13" t="s">
        <v>36</v>
      </c>
      <c r="AX418" s="13" t="s">
        <v>75</v>
      </c>
      <c r="AY418" s="156" t="s">
        <v>133</v>
      </c>
    </row>
    <row r="419" spans="1:65" s="15" customFormat="1">
      <c r="B419" s="170"/>
      <c r="D419" s="155" t="s">
        <v>142</v>
      </c>
      <c r="E419" s="171" t="s">
        <v>3</v>
      </c>
      <c r="F419" s="172" t="s">
        <v>163</v>
      </c>
      <c r="H419" s="173">
        <v>294.60700000000003</v>
      </c>
      <c r="I419" s="174"/>
      <c r="L419" s="170"/>
      <c r="M419" s="175"/>
      <c r="N419" s="176"/>
      <c r="O419" s="176"/>
      <c r="P419" s="176"/>
      <c r="Q419" s="176"/>
      <c r="R419" s="176"/>
      <c r="S419" s="176"/>
      <c r="T419" s="177"/>
      <c r="AT419" s="171" t="s">
        <v>142</v>
      </c>
      <c r="AU419" s="171" t="s">
        <v>84</v>
      </c>
      <c r="AV419" s="15" t="s">
        <v>140</v>
      </c>
      <c r="AW419" s="15" t="s">
        <v>36</v>
      </c>
      <c r="AX419" s="15" t="s">
        <v>37</v>
      </c>
      <c r="AY419" s="171" t="s">
        <v>133</v>
      </c>
    </row>
    <row r="420" spans="1:65" s="2" customFormat="1" ht="24.2" customHeight="1">
      <c r="A420" s="35"/>
      <c r="B420" s="140"/>
      <c r="C420" s="141" t="s">
        <v>1816</v>
      </c>
      <c r="D420" s="141" t="s">
        <v>136</v>
      </c>
      <c r="E420" s="142" t="s">
        <v>1817</v>
      </c>
      <c r="F420" s="143" t="s">
        <v>1818</v>
      </c>
      <c r="G420" s="144" t="s">
        <v>342</v>
      </c>
      <c r="H420" s="145">
        <v>7.4610000000000003</v>
      </c>
      <c r="I420" s="146"/>
      <c r="J420" s="147">
        <f>ROUND(I420*H420,2)</f>
        <v>0</v>
      </c>
      <c r="K420" s="143" t="s">
        <v>288</v>
      </c>
      <c r="L420" s="36"/>
      <c r="M420" s="148" t="s">
        <v>3</v>
      </c>
      <c r="N420" s="149" t="s">
        <v>46</v>
      </c>
      <c r="O420" s="56"/>
      <c r="P420" s="150">
        <f>O420*H420</f>
        <v>0</v>
      </c>
      <c r="Q420" s="150">
        <v>0</v>
      </c>
      <c r="R420" s="150">
        <f>Q420*H420</f>
        <v>0</v>
      </c>
      <c r="S420" s="150">
        <v>0</v>
      </c>
      <c r="T420" s="151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2" t="s">
        <v>140</v>
      </c>
      <c r="AT420" s="152" t="s">
        <v>136</v>
      </c>
      <c r="AU420" s="152" t="s">
        <v>84</v>
      </c>
      <c r="AY420" s="20" t="s">
        <v>133</v>
      </c>
      <c r="BE420" s="153">
        <f>IF(N420="základní",J420,0)</f>
        <v>0</v>
      </c>
      <c r="BF420" s="153">
        <f>IF(N420="snížená",J420,0)</f>
        <v>0</v>
      </c>
      <c r="BG420" s="153">
        <f>IF(N420="zákl. přenesená",J420,0)</f>
        <v>0</v>
      </c>
      <c r="BH420" s="153">
        <f>IF(N420="sníž. přenesená",J420,0)</f>
        <v>0</v>
      </c>
      <c r="BI420" s="153">
        <f>IF(N420="nulová",J420,0)</f>
        <v>0</v>
      </c>
      <c r="BJ420" s="20" t="s">
        <v>37</v>
      </c>
      <c r="BK420" s="153">
        <f>ROUND(I420*H420,2)</f>
        <v>0</v>
      </c>
      <c r="BL420" s="20" t="s">
        <v>140</v>
      </c>
      <c r="BM420" s="152" t="s">
        <v>1819</v>
      </c>
    </row>
    <row r="421" spans="1:65" s="2" customFormat="1">
      <c r="A421" s="35"/>
      <c r="B421" s="36"/>
      <c r="C421" s="35"/>
      <c r="D421" s="181" t="s">
        <v>290</v>
      </c>
      <c r="E421" s="35"/>
      <c r="F421" s="182" t="s">
        <v>1820</v>
      </c>
      <c r="G421" s="35"/>
      <c r="H421" s="35"/>
      <c r="I421" s="183"/>
      <c r="J421" s="35"/>
      <c r="K421" s="35"/>
      <c r="L421" s="36"/>
      <c r="M421" s="184"/>
      <c r="N421" s="185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20" t="s">
        <v>290</v>
      </c>
      <c r="AU421" s="20" t="s">
        <v>84</v>
      </c>
    </row>
    <row r="422" spans="1:65" s="13" customFormat="1">
      <c r="B422" s="154"/>
      <c r="D422" s="155" t="s">
        <v>142</v>
      </c>
      <c r="E422" s="156" t="s">
        <v>3</v>
      </c>
      <c r="F422" s="157" t="s">
        <v>1821</v>
      </c>
      <c r="H422" s="158">
        <v>7.4610000000000003</v>
      </c>
      <c r="I422" s="159"/>
      <c r="L422" s="154"/>
      <c r="M422" s="178"/>
      <c r="N422" s="179"/>
      <c r="O422" s="179"/>
      <c r="P422" s="179"/>
      <c r="Q422" s="179"/>
      <c r="R422" s="179"/>
      <c r="S422" s="179"/>
      <c r="T422" s="180"/>
      <c r="AT422" s="156" t="s">
        <v>142</v>
      </c>
      <c r="AU422" s="156" t="s">
        <v>84</v>
      </c>
      <c r="AV422" s="13" t="s">
        <v>84</v>
      </c>
      <c r="AW422" s="13" t="s">
        <v>36</v>
      </c>
      <c r="AX422" s="13" t="s">
        <v>75</v>
      </c>
      <c r="AY422" s="156" t="s">
        <v>133</v>
      </c>
    </row>
    <row r="423" spans="1:65" s="2" customFormat="1" ht="6.95" customHeight="1">
      <c r="A423" s="35"/>
      <c r="B423" s="45"/>
      <c r="C423" s="46"/>
      <c r="D423" s="46"/>
      <c r="E423" s="46"/>
      <c r="F423" s="46"/>
      <c r="G423" s="46"/>
      <c r="H423" s="46"/>
      <c r="I423" s="46"/>
      <c r="J423" s="46"/>
      <c r="K423" s="46"/>
      <c r="L423" s="36"/>
      <c r="M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</row>
  </sheetData>
  <autoFilter ref="C85:K42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99" r:id="rId3"/>
    <hyperlink ref="F104" r:id="rId4"/>
    <hyperlink ref="F107" r:id="rId5"/>
    <hyperlink ref="F110" r:id="rId6"/>
    <hyperlink ref="F116" r:id="rId7"/>
    <hyperlink ref="F120" r:id="rId8"/>
    <hyperlink ref="F123" r:id="rId9"/>
    <hyperlink ref="F127" r:id="rId10"/>
    <hyperlink ref="F133" r:id="rId11"/>
    <hyperlink ref="F136" r:id="rId12"/>
    <hyperlink ref="F139" r:id="rId13"/>
    <hyperlink ref="F142" r:id="rId14"/>
    <hyperlink ref="F151" r:id="rId15"/>
    <hyperlink ref="F154" r:id="rId16"/>
    <hyperlink ref="F161" r:id="rId17"/>
    <hyperlink ref="F164" r:id="rId18"/>
    <hyperlink ref="F167" r:id="rId19"/>
    <hyperlink ref="F169" r:id="rId20"/>
    <hyperlink ref="F172" r:id="rId21"/>
    <hyperlink ref="F174" r:id="rId22"/>
    <hyperlink ref="F179" r:id="rId23"/>
    <hyperlink ref="F183" r:id="rId24"/>
    <hyperlink ref="F192" r:id="rId25"/>
    <hyperlink ref="F213" r:id="rId26"/>
    <hyperlink ref="F219" r:id="rId27"/>
    <hyperlink ref="F227" r:id="rId28"/>
    <hyperlink ref="F231" r:id="rId29"/>
    <hyperlink ref="F235" r:id="rId30"/>
    <hyperlink ref="F238" r:id="rId31"/>
    <hyperlink ref="F251" r:id="rId32"/>
    <hyperlink ref="F254" r:id="rId33"/>
    <hyperlink ref="F259" r:id="rId34"/>
    <hyperlink ref="F268" r:id="rId35"/>
    <hyperlink ref="F272" r:id="rId36"/>
    <hyperlink ref="F277" r:id="rId37"/>
    <hyperlink ref="F281" r:id="rId38"/>
    <hyperlink ref="F286" r:id="rId39"/>
    <hyperlink ref="F295" r:id="rId40"/>
    <hyperlink ref="F299" r:id="rId41"/>
    <hyperlink ref="F307" r:id="rId42"/>
    <hyperlink ref="F312" r:id="rId43"/>
    <hyperlink ref="F321" r:id="rId44"/>
    <hyperlink ref="F326" r:id="rId45"/>
    <hyperlink ref="F334" r:id="rId46"/>
    <hyperlink ref="F340" r:id="rId47"/>
    <hyperlink ref="F350" r:id="rId48"/>
    <hyperlink ref="F356" r:id="rId49"/>
    <hyperlink ref="F362" r:id="rId50"/>
    <hyperlink ref="F370" r:id="rId51"/>
    <hyperlink ref="F377" r:id="rId52"/>
    <hyperlink ref="F386" r:id="rId53"/>
    <hyperlink ref="F398" r:id="rId54"/>
    <hyperlink ref="F402" r:id="rId55"/>
    <hyperlink ref="F408" r:id="rId56"/>
    <hyperlink ref="F411" r:id="rId57"/>
    <hyperlink ref="F421" r:id="rId5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5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99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1822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">
        <v>26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">
        <v>27</v>
      </c>
      <c r="F15" s="35"/>
      <c r="G15" s="35"/>
      <c r="H15" s="35"/>
      <c r="I15" s="30" t="s">
        <v>28</v>
      </c>
      <c r="J15" s="28" t="s">
        <v>29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">
        <v>33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">
        <v>34</v>
      </c>
      <c r="F21" s="35"/>
      <c r="G21" s="35"/>
      <c r="H21" s="35"/>
      <c r="I21" s="30" t="s">
        <v>28</v>
      </c>
      <c r="J21" s="28" t="s">
        <v>35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ROUND(J88,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ROUND((SUM(BE88:BE1394)),  0)</f>
        <v>0</v>
      </c>
      <c r="G33" s="35"/>
      <c r="H33" s="35"/>
      <c r="I33" s="99">
        <v>0.21</v>
      </c>
      <c r="J33" s="98">
        <f>ROUND(((SUM(BE88:BE1394))*I33),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ROUND((SUM(BF88:BF1394)),  0)</f>
        <v>0</v>
      </c>
      <c r="G34" s="35"/>
      <c r="H34" s="35"/>
      <c r="I34" s="99">
        <v>0.12</v>
      </c>
      <c r="J34" s="98">
        <f>ROUND(((SUM(BF88:BF1394))*I34),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ROUND((SUM(BG88:BG1394)),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ROUND((SUM(BH88:BH1394)),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ROUND((SUM(BI88:BI1394)),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340 - Vododvodní přípojky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J88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J89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J90</f>
        <v>0</v>
      </c>
      <c r="L61" s="113"/>
    </row>
    <row r="62" spans="1:47" s="10" customFormat="1" ht="19.899999999999999" customHeight="1">
      <c r="B62" s="113"/>
      <c r="D62" s="114" t="s">
        <v>365</v>
      </c>
      <c r="E62" s="115"/>
      <c r="F62" s="115"/>
      <c r="G62" s="115"/>
      <c r="H62" s="115"/>
      <c r="I62" s="115"/>
      <c r="J62" s="116">
        <f>J1064</f>
        <v>0</v>
      </c>
      <c r="L62" s="113"/>
    </row>
    <row r="63" spans="1:47" s="10" customFormat="1" ht="19.899999999999999" customHeight="1">
      <c r="B63" s="113"/>
      <c r="D63" s="114" t="s">
        <v>366</v>
      </c>
      <c r="E63" s="115"/>
      <c r="F63" s="115"/>
      <c r="G63" s="115"/>
      <c r="H63" s="115"/>
      <c r="I63" s="115"/>
      <c r="J63" s="116">
        <f>J1098</f>
        <v>0</v>
      </c>
      <c r="L63" s="113"/>
    </row>
    <row r="64" spans="1:47" s="10" customFormat="1" ht="19.899999999999999" customHeight="1">
      <c r="B64" s="113"/>
      <c r="D64" s="114" t="s">
        <v>939</v>
      </c>
      <c r="E64" s="115"/>
      <c r="F64" s="115"/>
      <c r="G64" s="115"/>
      <c r="H64" s="115"/>
      <c r="I64" s="115"/>
      <c r="J64" s="116">
        <f>J1108</f>
        <v>0</v>
      </c>
      <c r="L64" s="113"/>
    </row>
    <row r="65" spans="1:31" s="10" customFormat="1" ht="19.899999999999999" customHeight="1">
      <c r="B65" s="113"/>
      <c r="D65" s="114" t="s">
        <v>369</v>
      </c>
      <c r="E65" s="115"/>
      <c r="F65" s="115"/>
      <c r="G65" s="115"/>
      <c r="H65" s="115"/>
      <c r="I65" s="115"/>
      <c r="J65" s="116">
        <f>J1128</f>
        <v>0</v>
      </c>
      <c r="L65" s="113"/>
    </row>
    <row r="66" spans="1:31" s="10" customFormat="1" ht="19.899999999999999" customHeight="1">
      <c r="B66" s="113"/>
      <c r="D66" s="114" t="s">
        <v>370</v>
      </c>
      <c r="E66" s="115"/>
      <c r="F66" s="115"/>
      <c r="G66" s="115"/>
      <c r="H66" s="115"/>
      <c r="I66" s="115"/>
      <c r="J66" s="116">
        <f>J1333</f>
        <v>0</v>
      </c>
      <c r="L66" s="113"/>
    </row>
    <row r="67" spans="1:31" s="9" customFormat="1" ht="24.95" customHeight="1">
      <c r="B67" s="109"/>
      <c r="D67" s="110" t="s">
        <v>940</v>
      </c>
      <c r="E67" s="111"/>
      <c r="F67" s="111"/>
      <c r="G67" s="111"/>
      <c r="H67" s="111"/>
      <c r="I67" s="111"/>
      <c r="J67" s="112">
        <f>J1386</f>
        <v>0</v>
      </c>
      <c r="L67" s="109"/>
    </row>
    <row r="68" spans="1:31" s="10" customFormat="1" ht="19.899999999999999" customHeight="1">
      <c r="B68" s="113"/>
      <c r="D68" s="114" t="s">
        <v>1823</v>
      </c>
      <c r="E68" s="115"/>
      <c r="F68" s="115"/>
      <c r="G68" s="115"/>
      <c r="H68" s="115"/>
      <c r="I68" s="115"/>
      <c r="J68" s="116">
        <f>J1387</f>
        <v>0</v>
      </c>
      <c r="L68" s="113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118</v>
      </c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17</v>
      </c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39" t="str">
        <f>E7</f>
        <v>Brno, Vinařického - rekonstrukce kanalizace a vodovodu</v>
      </c>
      <c r="F78" s="340"/>
      <c r="G78" s="340"/>
      <c r="H78" s="340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110</v>
      </c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29" t="str">
        <f>E9</f>
        <v>340 - Vododvodní přípojky</v>
      </c>
      <c r="F80" s="338"/>
      <c r="G80" s="338"/>
      <c r="H80" s="338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5"/>
      <c r="E82" s="35"/>
      <c r="F82" s="28" t="str">
        <f>F12</f>
        <v xml:space="preserve"> </v>
      </c>
      <c r="G82" s="35"/>
      <c r="H82" s="35"/>
      <c r="I82" s="30" t="s">
        <v>23</v>
      </c>
      <c r="J82" s="53" t="str">
        <f>IF(J12="","",J12)</f>
        <v/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24</v>
      </c>
      <c r="D84" s="35"/>
      <c r="E84" s="35"/>
      <c r="F84" s="28" t="str">
        <f>E15</f>
        <v>Brněnské vodárny a kanalizace a.s.</v>
      </c>
      <c r="G84" s="35"/>
      <c r="H84" s="35"/>
      <c r="I84" s="30" t="s">
        <v>32</v>
      </c>
      <c r="J84" s="33" t="str">
        <f>E21</f>
        <v>PROVO, spol. s r.o.</v>
      </c>
      <c r="K84" s="35"/>
      <c r="L84" s="9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30</v>
      </c>
      <c r="D85" s="35"/>
      <c r="E85" s="35"/>
      <c r="F85" s="28" t="str">
        <f>IF(E18="","",E18)</f>
        <v>Vyplň údaj</v>
      </c>
      <c r="G85" s="35"/>
      <c r="H85" s="35"/>
      <c r="I85" s="30" t="s">
        <v>38</v>
      </c>
      <c r="J85" s="33" t="str">
        <f>E24</f>
        <v xml:space="preserve"> </v>
      </c>
      <c r="K85" s="35"/>
      <c r="L85" s="9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17"/>
      <c r="B87" s="118"/>
      <c r="C87" s="119" t="s">
        <v>119</v>
      </c>
      <c r="D87" s="120" t="s">
        <v>60</v>
      </c>
      <c r="E87" s="120" t="s">
        <v>56</v>
      </c>
      <c r="F87" s="120" t="s">
        <v>57</v>
      </c>
      <c r="G87" s="120" t="s">
        <v>120</v>
      </c>
      <c r="H87" s="120" t="s">
        <v>121</v>
      </c>
      <c r="I87" s="120" t="s">
        <v>122</v>
      </c>
      <c r="J87" s="120" t="s">
        <v>114</v>
      </c>
      <c r="K87" s="121" t="s">
        <v>123</v>
      </c>
      <c r="L87" s="122"/>
      <c r="M87" s="60" t="s">
        <v>3</v>
      </c>
      <c r="N87" s="61" t="s">
        <v>45</v>
      </c>
      <c r="O87" s="61" t="s">
        <v>124</v>
      </c>
      <c r="P87" s="61" t="s">
        <v>125</v>
      </c>
      <c r="Q87" s="61" t="s">
        <v>126</v>
      </c>
      <c r="R87" s="61" t="s">
        <v>127</v>
      </c>
      <c r="S87" s="61" t="s">
        <v>128</v>
      </c>
      <c r="T87" s="62" t="s">
        <v>129</v>
      </c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</row>
    <row r="88" spans="1:65" s="2" customFormat="1" ht="22.9" customHeight="1">
      <c r="A88" s="35"/>
      <c r="B88" s="36"/>
      <c r="C88" s="67" t="s">
        <v>130</v>
      </c>
      <c r="D88" s="35"/>
      <c r="E88" s="35"/>
      <c r="F88" s="35"/>
      <c r="G88" s="35"/>
      <c r="H88" s="35"/>
      <c r="I88" s="35"/>
      <c r="J88" s="123">
        <f>BK88</f>
        <v>0</v>
      </c>
      <c r="K88" s="35"/>
      <c r="L88" s="36"/>
      <c r="M88" s="63"/>
      <c r="N88" s="54"/>
      <c r="O88" s="64"/>
      <c r="P88" s="124">
        <f>P89+P1386</f>
        <v>0</v>
      </c>
      <c r="Q88" s="64"/>
      <c r="R88" s="124">
        <f>R89+R1386</f>
        <v>272.77224515560005</v>
      </c>
      <c r="S88" s="64"/>
      <c r="T88" s="125">
        <f>T89+T1386</f>
        <v>301.83409999999998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74</v>
      </c>
      <c r="AU88" s="20" t="s">
        <v>115</v>
      </c>
      <c r="BK88" s="126">
        <f>BK89+BK1386</f>
        <v>0</v>
      </c>
    </row>
    <row r="89" spans="1:65" s="12" customFormat="1" ht="25.9" customHeight="1">
      <c r="B89" s="127"/>
      <c r="D89" s="128" t="s">
        <v>74</v>
      </c>
      <c r="E89" s="129" t="s">
        <v>131</v>
      </c>
      <c r="F89" s="129" t="s">
        <v>132</v>
      </c>
      <c r="I89" s="130"/>
      <c r="J89" s="131">
        <f>BK89</f>
        <v>0</v>
      </c>
      <c r="L89" s="127"/>
      <c r="M89" s="132"/>
      <c r="N89" s="133"/>
      <c r="O89" s="133"/>
      <c r="P89" s="134">
        <f>P90+P1064+P1098+P1108+P1128+P1333</f>
        <v>0</v>
      </c>
      <c r="Q89" s="133"/>
      <c r="R89" s="134">
        <f>R90+R1064+R1098+R1108+R1128+R1333</f>
        <v>272.68898515560005</v>
      </c>
      <c r="S89" s="133"/>
      <c r="T89" s="135">
        <f>T90+T1064+T1098+T1108+T1128+T1333</f>
        <v>301.83409999999998</v>
      </c>
      <c r="AR89" s="128" t="s">
        <v>37</v>
      </c>
      <c r="AT89" s="136" t="s">
        <v>74</v>
      </c>
      <c r="AU89" s="136" t="s">
        <v>75</v>
      </c>
      <c r="AY89" s="128" t="s">
        <v>133</v>
      </c>
      <c r="BK89" s="137">
        <f>BK90+BK1064+BK1098+BK1108+BK1128+BK1333</f>
        <v>0</v>
      </c>
    </row>
    <row r="90" spans="1:65" s="12" customFormat="1" ht="22.9" customHeight="1">
      <c r="B90" s="127"/>
      <c r="D90" s="128" t="s">
        <v>74</v>
      </c>
      <c r="E90" s="138" t="s">
        <v>37</v>
      </c>
      <c r="F90" s="138" t="s">
        <v>285</v>
      </c>
      <c r="I90" s="130"/>
      <c r="J90" s="139">
        <f>BK90</f>
        <v>0</v>
      </c>
      <c r="L90" s="127"/>
      <c r="M90" s="132"/>
      <c r="N90" s="133"/>
      <c r="O90" s="133"/>
      <c r="P90" s="134">
        <f>SUM(P91:P1063)</f>
        <v>0</v>
      </c>
      <c r="Q90" s="133"/>
      <c r="R90" s="134">
        <f>SUM(R91:R1063)</f>
        <v>31.737935280000002</v>
      </c>
      <c r="S90" s="133"/>
      <c r="T90" s="135">
        <f>SUM(T91:T1063)</f>
        <v>301.83409999999998</v>
      </c>
      <c r="AR90" s="128" t="s">
        <v>37</v>
      </c>
      <c r="AT90" s="136" t="s">
        <v>74</v>
      </c>
      <c r="AU90" s="136" t="s">
        <v>37</v>
      </c>
      <c r="AY90" s="128" t="s">
        <v>133</v>
      </c>
      <c r="BK90" s="137">
        <f>SUM(BK91:BK1063)</f>
        <v>0</v>
      </c>
    </row>
    <row r="91" spans="1:65" s="2" customFormat="1" ht="37.9" customHeight="1">
      <c r="A91" s="35"/>
      <c r="B91" s="140"/>
      <c r="C91" s="141" t="s">
        <v>37</v>
      </c>
      <c r="D91" s="141" t="s">
        <v>136</v>
      </c>
      <c r="E91" s="142" t="s">
        <v>1824</v>
      </c>
      <c r="F91" s="143" t="s">
        <v>1825</v>
      </c>
      <c r="G91" s="144" t="s">
        <v>333</v>
      </c>
      <c r="H91" s="145">
        <v>10.119999999999999</v>
      </c>
      <c r="I91" s="146"/>
      <c r="J91" s="147">
        <f>ROUND(I91*H91,2)</f>
        <v>0</v>
      </c>
      <c r="K91" s="143" t="s">
        <v>288</v>
      </c>
      <c r="L91" s="36"/>
      <c r="M91" s="148" t="s">
        <v>3</v>
      </c>
      <c r="N91" s="149" t="s">
        <v>46</v>
      </c>
      <c r="O91" s="56"/>
      <c r="P91" s="150">
        <f>O91*H91</f>
        <v>0</v>
      </c>
      <c r="Q91" s="150">
        <v>0</v>
      </c>
      <c r="R91" s="150">
        <f>Q91*H91</f>
        <v>0</v>
      </c>
      <c r="S91" s="150">
        <v>0.255</v>
      </c>
      <c r="T91" s="151">
        <f>S91*H91</f>
        <v>2.5806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2" t="s">
        <v>140</v>
      </c>
      <c r="AT91" s="152" t="s">
        <v>136</v>
      </c>
      <c r="AU91" s="152" t="s">
        <v>84</v>
      </c>
      <c r="AY91" s="20" t="s">
        <v>133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20" t="s">
        <v>37</v>
      </c>
      <c r="BK91" s="153">
        <f>ROUND(I91*H91,2)</f>
        <v>0</v>
      </c>
      <c r="BL91" s="20" t="s">
        <v>140</v>
      </c>
      <c r="BM91" s="152" t="s">
        <v>1826</v>
      </c>
    </row>
    <row r="92" spans="1:65" s="2" customFormat="1">
      <c r="A92" s="35"/>
      <c r="B92" s="36"/>
      <c r="C92" s="35"/>
      <c r="D92" s="181" t="s">
        <v>290</v>
      </c>
      <c r="E92" s="35"/>
      <c r="F92" s="182" t="s">
        <v>1827</v>
      </c>
      <c r="G92" s="35"/>
      <c r="H92" s="35"/>
      <c r="I92" s="183"/>
      <c r="J92" s="35"/>
      <c r="K92" s="35"/>
      <c r="L92" s="36"/>
      <c r="M92" s="184"/>
      <c r="N92" s="185"/>
      <c r="O92" s="56"/>
      <c r="P92" s="56"/>
      <c r="Q92" s="56"/>
      <c r="R92" s="56"/>
      <c r="S92" s="56"/>
      <c r="T92" s="5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290</v>
      </c>
      <c r="AU92" s="20" t="s">
        <v>84</v>
      </c>
    </row>
    <row r="93" spans="1:65" s="13" customFormat="1">
      <c r="B93" s="154"/>
      <c r="D93" s="155" t="s">
        <v>142</v>
      </c>
      <c r="E93" s="156" t="s">
        <v>3</v>
      </c>
      <c r="F93" s="157" t="s">
        <v>1828</v>
      </c>
      <c r="H93" s="158">
        <v>10.119999999999999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142</v>
      </c>
      <c r="AU93" s="156" t="s">
        <v>84</v>
      </c>
      <c r="AV93" s="13" t="s">
        <v>84</v>
      </c>
      <c r="AW93" s="13" t="s">
        <v>36</v>
      </c>
      <c r="AX93" s="13" t="s">
        <v>75</v>
      </c>
      <c r="AY93" s="156" t="s">
        <v>133</v>
      </c>
    </row>
    <row r="94" spans="1:65" s="2" customFormat="1" ht="37.9" customHeight="1">
      <c r="A94" s="35"/>
      <c r="B94" s="140"/>
      <c r="C94" s="141" t="s">
        <v>84</v>
      </c>
      <c r="D94" s="141" t="s">
        <v>136</v>
      </c>
      <c r="E94" s="142" t="s">
        <v>943</v>
      </c>
      <c r="F94" s="143" t="s">
        <v>944</v>
      </c>
      <c r="G94" s="144" t="s">
        <v>333</v>
      </c>
      <c r="H94" s="145">
        <v>93.39</v>
      </c>
      <c r="I94" s="146"/>
      <c r="J94" s="147">
        <f>ROUND(I94*H94,2)</f>
        <v>0</v>
      </c>
      <c r="K94" s="143" t="s">
        <v>288</v>
      </c>
      <c r="L94" s="36"/>
      <c r="M94" s="148" t="s">
        <v>3</v>
      </c>
      <c r="N94" s="149" t="s">
        <v>46</v>
      </c>
      <c r="O94" s="56"/>
      <c r="P94" s="150">
        <f>O94*H94</f>
        <v>0</v>
      </c>
      <c r="Q94" s="150">
        <v>0</v>
      </c>
      <c r="R94" s="150">
        <f>Q94*H94</f>
        <v>0</v>
      </c>
      <c r="S94" s="150">
        <v>0.26</v>
      </c>
      <c r="T94" s="151">
        <f>S94*H94</f>
        <v>24.281400000000001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2" t="s">
        <v>140</v>
      </c>
      <c r="AT94" s="152" t="s">
        <v>136</v>
      </c>
      <c r="AU94" s="152" t="s">
        <v>84</v>
      </c>
      <c r="AY94" s="20" t="s">
        <v>133</v>
      </c>
      <c r="BE94" s="153">
        <f>IF(N94="základní",J94,0)</f>
        <v>0</v>
      </c>
      <c r="BF94" s="153">
        <f>IF(N94="snížená",J94,0)</f>
        <v>0</v>
      </c>
      <c r="BG94" s="153">
        <f>IF(N94="zákl. přenesená",J94,0)</f>
        <v>0</v>
      </c>
      <c r="BH94" s="153">
        <f>IF(N94="sníž. přenesená",J94,0)</f>
        <v>0</v>
      </c>
      <c r="BI94" s="153">
        <f>IF(N94="nulová",J94,0)</f>
        <v>0</v>
      </c>
      <c r="BJ94" s="20" t="s">
        <v>37</v>
      </c>
      <c r="BK94" s="153">
        <f>ROUND(I94*H94,2)</f>
        <v>0</v>
      </c>
      <c r="BL94" s="20" t="s">
        <v>140</v>
      </c>
      <c r="BM94" s="152" t="s">
        <v>1829</v>
      </c>
    </row>
    <row r="95" spans="1:65" s="2" customFormat="1">
      <c r="A95" s="35"/>
      <c r="B95" s="36"/>
      <c r="C95" s="35"/>
      <c r="D95" s="181" t="s">
        <v>290</v>
      </c>
      <c r="E95" s="35"/>
      <c r="F95" s="182" t="s">
        <v>946</v>
      </c>
      <c r="G95" s="35"/>
      <c r="H95" s="35"/>
      <c r="I95" s="183"/>
      <c r="J95" s="35"/>
      <c r="K95" s="35"/>
      <c r="L95" s="36"/>
      <c r="M95" s="184"/>
      <c r="N95" s="185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20" t="s">
        <v>290</v>
      </c>
      <c r="AU95" s="20" t="s">
        <v>84</v>
      </c>
    </row>
    <row r="96" spans="1:65" s="13" customFormat="1">
      <c r="B96" s="154"/>
      <c r="D96" s="155" t="s">
        <v>142</v>
      </c>
      <c r="E96" s="156" t="s">
        <v>3</v>
      </c>
      <c r="F96" s="157" t="s">
        <v>1830</v>
      </c>
      <c r="H96" s="158">
        <v>93.39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142</v>
      </c>
      <c r="AU96" s="156" t="s">
        <v>84</v>
      </c>
      <c r="AV96" s="13" t="s">
        <v>84</v>
      </c>
      <c r="AW96" s="13" t="s">
        <v>36</v>
      </c>
      <c r="AX96" s="13" t="s">
        <v>75</v>
      </c>
      <c r="AY96" s="156" t="s">
        <v>133</v>
      </c>
    </row>
    <row r="97" spans="1:65" s="2" customFormat="1" ht="33" customHeight="1">
      <c r="A97" s="35"/>
      <c r="B97" s="140"/>
      <c r="C97" s="141" t="s">
        <v>146</v>
      </c>
      <c r="D97" s="141" t="s">
        <v>136</v>
      </c>
      <c r="E97" s="142" t="s">
        <v>948</v>
      </c>
      <c r="F97" s="143" t="s">
        <v>949</v>
      </c>
      <c r="G97" s="144" t="s">
        <v>333</v>
      </c>
      <c r="H97" s="145">
        <v>121.22</v>
      </c>
      <c r="I97" s="146"/>
      <c r="J97" s="147">
        <f>ROUND(I97*H97,2)</f>
        <v>0</v>
      </c>
      <c r="K97" s="143" t="s">
        <v>288</v>
      </c>
      <c r="L97" s="36"/>
      <c r="M97" s="148" t="s">
        <v>3</v>
      </c>
      <c r="N97" s="149" t="s">
        <v>46</v>
      </c>
      <c r="O97" s="56"/>
      <c r="P97" s="150">
        <f>O97*H97</f>
        <v>0</v>
      </c>
      <c r="Q97" s="150">
        <v>0</v>
      </c>
      <c r="R97" s="150">
        <f>Q97*H97</f>
        <v>0</v>
      </c>
      <c r="S97" s="150">
        <v>0.17</v>
      </c>
      <c r="T97" s="151">
        <f>S97*H97</f>
        <v>20.607400000000002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2" t="s">
        <v>140</v>
      </c>
      <c r="AT97" s="152" t="s">
        <v>136</v>
      </c>
      <c r="AU97" s="152" t="s">
        <v>84</v>
      </c>
      <c r="AY97" s="20" t="s">
        <v>133</v>
      </c>
      <c r="BE97" s="153">
        <f>IF(N97="základní",J97,0)</f>
        <v>0</v>
      </c>
      <c r="BF97" s="153">
        <f>IF(N97="snížená",J97,0)</f>
        <v>0</v>
      </c>
      <c r="BG97" s="153">
        <f>IF(N97="zákl. přenesená",J97,0)</f>
        <v>0</v>
      </c>
      <c r="BH97" s="153">
        <f>IF(N97="sníž. přenesená",J97,0)</f>
        <v>0</v>
      </c>
      <c r="BI97" s="153">
        <f>IF(N97="nulová",J97,0)</f>
        <v>0</v>
      </c>
      <c r="BJ97" s="20" t="s">
        <v>37</v>
      </c>
      <c r="BK97" s="153">
        <f>ROUND(I97*H97,2)</f>
        <v>0</v>
      </c>
      <c r="BL97" s="20" t="s">
        <v>140</v>
      </c>
      <c r="BM97" s="152" t="s">
        <v>1831</v>
      </c>
    </row>
    <row r="98" spans="1:65" s="2" customFormat="1">
      <c r="A98" s="35"/>
      <c r="B98" s="36"/>
      <c r="C98" s="35"/>
      <c r="D98" s="181" t="s">
        <v>290</v>
      </c>
      <c r="E98" s="35"/>
      <c r="F98" s="182" t="s">
        <v>951</v>
      </c>
      <c r="G98" s="35"/>
      <c r="H98" s="35"/>
      <c r="I98" s="183"/>
      <c r="J98" s="35"/>
      <c r="K98" s="35"/>
      <c r="L98" s="36"/>
      <c r="M98" s="184"/>
      <c r="N98" s="185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20" t="s">
        <v>290</v>
      </c>
      <c r="AU98" s="20" t="s">
        <v>84</v>
      </c>
    </row>
    <row r="99" spans="1:65" s="14" customFormat="1">
      <c r="B99" s="163"/>
      <c r="D99" s="155" t="s">
        <v>142</v>
      </c>
      <c r="E99" s="164" t="s">
        <v>3</v>
      </c>
      <c r="F99" s="165" t="s">
        <v>1832</v>
      </c>
      <c r="H99" s="164" t="s">
        <v>3</v>
      </c>
      <c r="I99" s="166"/>
      <c r="L99" s="163"/>
      <c r="M99" s="167"/>
      <c r="N99" s="168"/>
      <c r="O99" s="168"/>
      <c r="P99" s="168"/>
      <c r="Q99" s="168"/>
      <c r="R99" s="168"/>
      <c r="S99" s="168"/>
      <c r="T99" s="169"/>
      <c r="AT99" s="164" t="s">
        <v>142</v>
      </c>
      <c r="AU99" s="164" t="s">
        <v>84</v>
      </c>
      <c r="AV99" s="14" t="s">
        <v>37</v>
      </c>
      <c r="AW99" s="14" t="s">
        <v>36</v>
      </c>
      <c r="AX99" s="14" t="s">
        <v>75</v>
      </c>
      <c r="AY99" s="164" t="s">
        <v>133</v>
      </c>
    </row>
    <row r="100" spans="1:65" s="13" customFormat="1">
      <c r="B100" s="154"/>
      <c r="D100" s="155" t="s">
        <v>142</v>
      </c>
      <c r="E100" s="156" t="s">
        <v>3</v>
      </c>
      <c r="F100" s="157" t="s">
        <v>1833</v>
      </c>
      <c r="H100" s="158">
        <v>93.39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142</v>
      </c>
      <c r="AU100" s="156" t="s">
        <v>84</v>
      </c>
      <c r="AV100" s="13" t="s">
        <v>84</v>
      </c>
      <c r="AW100" s="13" t="s">
        <v>36</v>
      </c>
      <c r="AX100" s="13" t="s">
        <v>75</v>
      </c>
      <c r="AY100" s="156" t="s">
        <v>133</v>
      </c>
    </row>
    <row r="101" spans="1:65" s="13" customFormat="1">
      <c r="B101" s="154"/>
      <c r="D101" s="155" t="s">
        <v>142</v>
      </c>
      <c r="E101" s="156" t="s">
        <v>3</v>
      </c>
      <c r="F101" s="157" t="s">
        <v>1834</v>
      </c>
      <c r="H101" s="158">
        <v>10.119999999999999</v>
      </c>
      <c r="I101" s="159"/>
      <c r="L101" s="154"/>
      <c r="M101" s="160"/>
      <c r="N101" s="161"/>
      <c r="O101" s="161"/>
      <c r="P101" s="161"/>
      <c r="Q101" s="161"/>
      <c r="R101" s="161"/>
      <c r="S101" s="161"/>
      <c r="T101" s="162"/>
      <c r="AT101" s="156" t="s">
        <v>142</v>
      </c>
      <c r="AU101" s="156" t="s">
        <v>84</v>
      </c>
      <c r="AV101" s="13" t="s">
        <v>84</v>
      </c>
      <c r="AW101" s="13" t="s">
        <v>36</v>
      </c>
      <c r="AX101" s="13" t="s">
        <v>75</v>
      </c>
      <c r="AY101" s="156" t="s">
        <v>133</v>
      </c>
    </row>
    <row r="102" spans="1:65" s="13" customFormat="1">
      <c r="B102" s="154"/>
      <c r="D102" s="155" t="s">
        <v>142</v>
      </c>
      <c r="E102" s="156" t="s">
        <v>3</v>
      </c>
      <c r="F102" s="157" t="s">
        <v>1835</v>
      </c>
      <c r="H102" s="158">
        <v>17.71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142</v>
      </c>
      <c r="AU102" s="156" t="s">
        <v>84</v>
      </c>
      <c r="AV102" s="13" t="s">
        <v>84</v>
      </c>
      <c r="AW102" s="13" t="s">
        <v>36</v>
      </c>
      <c r="AX102" s="13" t="s">
        <v>75</v>
      </c>
      <c r="AY102" s="156" t="s">
        <v>133</v>
      </c>
    </row>
    <row r="103" spans="1:65" s="15" customFormat="1">
      <c r="B103" s="170"/>
      <c r="D103" s="155" t="s">
        <v>142</v>
      </c>
      <c r="E103" s="171" t="s">
        <v>3</v>
      </c>
      <c r="F103" s="172" t="s">
        <v>163</v>
      </c>
      <c r="H103" s="173">
        <v>121.22</v>
      </c>
      <c r="I103" s="174"/>
      <c r="L103" s="170"/>
      <c r="M103" s="175"/>
      <c r="N103" s="176"/>
      <c r="O103" s="176"/>
      <c r="P103" s="176"/>
      <c r="Q103" s="176"/>
      <c r="R103" s="176"/>
      <c r="S103" s="176"/>
      <c r="T103" s="177"/>
      <c r="AT103" s="171" t="s">
        <v>142</v>
      </c>
      <c r="AU103" s="171" t="s">
        <v>84</v>
      </c>
      <c r="AV103" s="15" t="s">
        <v>140</v>
      </c>
      <c r="AW103" s="15" t="s">
        <v>36</v>
      </c>
      <c r="AX103" s="15" t="s">
        <v>37</v>
      </c>
      <c r="AY103" s="171" t="s">
        <v>133</v>
      </c>
    </row>
    <row r="104" spans="1:65" s="2" customFormat="1" ht="33" customHeight="1">
      <c r="A104" s="35"/>
      <c r="B104" s="140"/>
      <c r="C104" s="141" t="s">
        <v>140</v>
      </c>
      <c r="D104" s="141" t="s">
        <v>136</v>
      </c>
      <c r="E104" s="142" t="s">
        <v>953</v>
      </c>
      <c r="F104" s="143" t="s">
        <v>954</v>
      </c>
      <c r="G104" s="144" t="s">
        <v>333</v>
      </c>
      <c r="H104" s="145">
        <v>103.51</v>
      </c>
      <c r="I104" s="146"/>
      <c r="J104" s="147">
        <f>ROUND(I104*H104,2)</f>
        <v>0</v>
      </c>
      <c r="K104" s="143" t="s">
        <v>288</v>
      </c>
      <c r="L104" s="36"/>
      <c r="M104" s="148" t="s">
        <v>3</v>
      </c>
      <c r="N104" s="149" t="s">
        <v>46</v>
      </c>
      <c r="O104" s="56"/>
      <c r="P104" s="150">
        <f>O104*H104</f>
        <v>0</v>
      </c>
      <c r="Q104" s="150">
        <v>0</v>
      </c>
      <c r="R104" s="150">
        <f>Q104*H104</f>
        <v>0</v>
      </c>
      <c r="S104" s="150">
        <v>0.28999999999999998</v>
      </c>
      <c r="T104" s="151">
        <f>S104*H104</f>
        <v>30.017900000000001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2" t="s">
        <v>140</v>
      </c>
      <c r="AT104" s="152" t="s">
        <v>136</v>
      </c>
      <c r="AU104" s="152" t="s">
        <v>84</v>
      </c>
      <c r="AY104" s="20" t="s">
        <v>133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20" t="s">
        <v>37</v>
      </c>
      <c r="BK104" s="153">
        <f>ROUND(I104*H104,2)</f>
        <v>0</v>
      </c>
      <c r="BL104" s="20" t="s">
        <v>140</v>
      </c>
      <c r="BM104" s="152" t="s">
        <v>1235</v>
      </c>
    </row>
    <row r="105" spans="1:65" s="2" customFormat="1">
      <c r="A105" s="35"/>
      <c r="B105" s="36"/>
      <c r="C105" s="35"/>
      <c r="D105" s="181" t="s">
        <v>290</v>
      </c>
      <c r="E105" s="35"/>
      <c r="F105" s="182" t="s">
        <v>956</v>
      </c>
      <c r="G105" s="35"/>
      <c r="H105" s="35"/>
      <c r="I105" s="183"/>
      <c r="J105" s="35"/>
      <c r="K105" s="35"/>
      <c r="L105" s="36"/>
      <c r="M105" s="184"/>
      <c r="N105" s="185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290</v>
      </c>
      <c r="AU105" s="20" t="s">
        <v>84</v>
      </c>
    </row>
    <row r="106" spans="1:65" s="14" customFormat="1">
      <c r="B106" s="163"/>
      <c r="D106" s="155" t="s">
        <v>142</v>
      </c>
      <c r="E106" s="164" t="s">
        <v>3</v>
      </c>
      <c r="F106" s="165" t="s">
        <v>1832</v>
      </c>
      <c r="H106" s="164" t="s">
        <v>3</v>
      </c>
      <c r="I106" s="166"/>
      <c r="L106" s="163"/>
      <c r="M106" s="167"/>
      <c r="N106" s="168"/>
      <c r="O106" s="168"/>
      <c r="P106" s="168"/>
      <c r="Q106" s="168"/>
      <c r="R106" s="168"/>
      <c r="S106" s="168"/>
      <c r="T106" s="169"/>
      <c r="AT106" s="164" t="s">
        <v>142</v>
      </c>
      <c r="AU106" s="164" t="s">
        <v>84</v>
      </c>
      <c r="AV106" s="14" t="s">
        <v>37</v>
      </c>
      <c r="AW106" s="14" t="s">
        <v>36</v>
      </c>
      <c r="AX106" s="14" t="s">
        <v>75</v>
      </c>
      <c r="AY106" s="164" t="s">
        <v>133</v>
      </c>
    </row>
    <row r="107" spans="1:65" s="13" customFormat="1">
      <c r="B107" s="154"/>
      <c r="D107" s="155" t="s">
        <v>142</v>
      </c>
      <c r="E107" s="156" t="s">
        <v>3</v>
      </c>
      <c r="F107" s="157" t="s">
        <v>1833</v>
      </c>
      <c r="H107" s="158">
        <v>93.39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142</v>
      </c>
      <c r="AU107" s="156" t="s">
        <v>84</v>
      </c>
      <c r="AV107" s="13" t="s">
        <v>84</v>
      </c>
      <c r="AW107" s="13" t="s">
        <v>36</v>
      </c>
      <c r="AX107" s="13" t="s">
        <v>75</v>
      </c>
      <c r="AY107" s="156" t="s">
        <v>133</v>
      </c>
    </row>
    <row r="108" spans="1:65" s="13" customFormat="1">
      <c r="B108" s="154"/>
      <c r="D108" s="155" t="s">
        <v>142</v>
      </c>
      <c r="E108" s="156" t="s">
        <v>3</v>
      </c>
      <c r="F108" s="157" t="s">
        <v>1834</v>
      </c>
      <c r="H108" s="158">
        <v>10.119999999999999</v>
      </c>
      <c r="I108" s="159"/>
      <c r="L108" s="154"/>
      <c r="M108" s="160"/>
      <c r="N108" s="161"/>
      <c r="O108" s="161"/>
      <c r="P108" s="161"/>
      <c r="Q108" s="161"/>
      <c r="R108" s="161"/>
      <c r="S108" s="161"/>
      <c r="T108" s="162"/>
      <c r="AT108" s="156" t="s">
        <v>142</v>
      </c>
      <c r="AU108" s="156" t="s">
        <v>84</v>
      </c>
      <c r="AV108" s="13" t="s">
        <v>84</v>
      </c>
      <c r="AW108" s="13" t="s">
        <v>36</v>
      </c>
      <c r="AX108" s="13" t="s">
        <v>75</v>
      </c>
      <c r="AY108" s="156" t="s">
        <v>133</v>
      </c>
    </row>
    <row r="109" spans="1:65" s="15" customFormat="1">
      <c r="B109" s="170"/>
      <c r="D109" s="155" t="s">
        <v>142</v>
      </c>
      <c r="E109" s="171" t="s">
        <v>3</v>
      </c>
      <c r="F109" s="172" t="s">
        <v>163</v>
      </c>
      <c r="H109" s="173">
        <v>103.51</v>
      </c>
      <c r="I109" s="174"/>
      <c r="L109" s="170"/>
      <c r="M109" s="175"/>
      <c r="N109" s="176"/>
      <c r="O109" s="176"/>
      <c r="P109" s="176"/>
      <c r="Q109" s="176"/>
      <c r="R109" s="176"/>
      <c r="S109" s="176"/>
      <c r="T109" s="177"/>
      <c r="AT109" s="171" t="s">
        <v>142</v>
      </c>
      <c r="AU109" s="171" t="s">
        <v>84</v>
      </c>
      <c r="AV109" s="15" t="s">
        <v>140</v>
      </c>
      <c r="AW109" s="15" t="s">
        <v>36</v>
      </c>
      <c r="AX109" s="15" t="s">
        <v>37</v>
      </c>
      <c r="AY109" s="171" t="s">
        <v>133</v>
      </c>
    </row>
    <row r="110" spans="1:65" s="2" customFormat="1" ht="24.2" customHeight="1">
      <c r="A110" s="35"/>
      <c r="B110" s="140"/>
      <c r="C110" s="141" t="s">
        <v>153</v>
      </c>
      <c r="D110" s="141" t="s">
        <v>136</v>
      </c>
      <c r="E110" s="142" t="s">
        <v>957</v>
      </c>
      <c r="F110" s="143" t="s">
        <v>958</v>
      </c>
      <c r="G110" s="144" t="s">
        <v>333</v>
      </c>
      <c r="H110" s="145">
        <v>111.1</v>
      </c>
      <c r="I110" s="146"/>
      <c r="J110" s="147">
        <f>ROUND(I110*H110,2)</f>
        <v>0</v>
      </c>
      <c r="K110" s="143" t="s">
        <v>288</v>
      </c>
      <c r="L110" s="36"/>
      <c r="M110" s="148" t="s">
        <v>3</v>
      </c>
      <c r="N110" s="149" t="s">
        <v>46</v>
      </c>
      <c r="O110" s="56"/>
      <c r="P110" s="150">
        <f>O110*H110</f>
        <v>0</v>
      </c>
      <c r="Q110" s="150">
        <v>0</v>
      </c>
      <c r="R110" s="150">
        <f>Q110*H110</f>
        <v>0</v>
      </c>
      <c r="S110" s="150">
        <v>0.32500000000000001</v>
      </c>
      <c r="T110" s="151">
        <f>S110*H110</f>
        <v>36.107500000000002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52" t="s">
        <v>140</v>
      </c>
      <c r="AT110" s="152" t="s">
        <v>136</v>
      </c>
      <c r="AU110" s="152" t="s">
        <v>84</v>
      </c>
      <c r="AY110" s="20" t="s">
        <v>133</v>
      </c>
      <c r="BE110" s="153">
        <f>IF(N110="základní",J110,0)</f>
        <v>0</v>
      </c>
      <c r="BF110" s="153">
        <f>IF(N110="snížená",J110,0)</f>
        <v>0</v>
      </c>
      <c r="BG110" s="153">
        <f>IF(N110="zákl. přenesená",J110,0)</f>
        <v>0</v>
      </c>
      <c r="BH110" s="153">
        <f>IF(N110="sníž. přenesená",J110,0)</f>
        <v>0</v>
      </c>
      <c r="BI110" s="153">
        <f>IF(N110="nulová",J110,0)</f>
        <v>0</v>
      </c>
      <c r="BJ110" s="20" t="s">
        <v>37</v>
      </c>
      <c r="BK110" s="153">
        <f>ROUND(I110*H110,2)</f>
        <v>0</v>
      </c>
      <c r="BL110" s="20" t="s">
        <v>140</v>
      </c>
      <c r="BM110" s="152" t="s">
        <v>1836</v>
      </c>
    </row>
    <row r="111" spans="1:65" s="2" customFormat="1">
      <c r="A111" s="35"/>
      <c r="B111" s="36"/>
      <c r="C111" s="35"/>
      <c r="D111" s="181" t="s">
        <v>290</v>
      </c>
      <c r="E111" s="35"/>
      <c r="F111" s="182" t="s">
        <v>960</v>
      </c>
      <c r="G111" s="35"/>
      <c r="H111" s="35"/>
      <c r="I111" s="183"/>
      <c r="J111" s="35"/>
      <c r="K111" s="35"/>
      <c r="L111" s="36"/>
      <c r="M111" s="184"/>
      <c r="N111" s="185"/>
      <c r="O111" s="56"/>
      <c r="P111" s="56"/>
      <c r="Q111" s="56"/>
      <c r="R111" s="56"/>
      <c r="S111" s="56"/>
      <c r="T111" s="5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20" t="s">
        <v>290</v>
      </c>
      <c r="AU111" s="20" t="s">
        <v>84</v>
      </c>
    </row>
    <row r="112" spans="1:65" s="14" customFormat="1">
      <c r="B112" s="163"/>
      <c r="D112" s="155" t="s">
        <v>142</v>
      </c>
      <c r="E112" s="164" t="s">
        <v>3</v>
      </c>
      <c r="F112" s="165" t="s">
        <v>1832</v>
      </c>
      <c r="H112" s="164" t="s">
        <v>3</v>
      </c>
      <c r="I112" s="166"/>
      <c r="L112" s="163"/>
      <c r="M112" s="167"/>
      <c r="N112" s="168"/>
      <c r="O112" s="168"/>
      <c r="P112" s="168"/>
      <c r="Q112" s="168"/>
      <c r="R112" s="168"/>
      <c r="S112" s="168"/>
      <c r="T112" s="169"/>
      <c r="AT112" s="164" t="s">
        <v>142</v>
      </c>
      <c r="AU112" s="164" t="s">
        <v>84</v>
      </c>
      <c r="AV112" s="14" t="s">
        <v>37</v>
      </c>
      <c r="AW112" s="14" t="s">
        <v>36</v>
      </c>
      <c r="AX112" s="14" t="s">
        <v>75</v>
      </c>
      <c r="AY112" s="164" t="s">
        <v>133</v>
      </c>
    </row>
    <row r="113" spans="1:65" s="13" customFormat="1">
      <c r="B113" s="154"/>
      <c r="D113" s="155" t="s">
        <v>142</v>
      </c>
      <c r="E113" s="156" t="s">
        <v>3</v>
      </c>
      <c r="F113" s="157" t="s">
        <v>1837</v>
      </c>
      <c r="H113" s="158">
        <v>17.71</v>
      </c>
      <c r="I113" s="159"/>
      <c r="L113" s="154"/>
      <c r="M113" s="160"/>
      <c r="N113" s="161"/>
      <c r="O113" s="161"/>
      <c r="P113" s="161"/>
      <c r="Q113" s="161"/>
      <c r="R113" s="161"/>
      <c r="S113" s="161"/>
      <c r="T113" s="162"/>
      <c r="AT113" s="156" t="s">
        <v>142</v>
      </c>
      <c r="AU113" s="156" t="s">
        <v>84</v>
      </c>
      <c r="AV113" s="13" t="s">
        <v>84</v>
      </c>
      <c r="AW113" s="13" t="s">
        <v>36</v>
      </c>
      <c r="AX113" s="13" t="s">
        <v>75</v>
      </c>
      <c r="AY113" s="156" t="s">
        <v>133</v>
      </c>
    </row>
    <row r="114" spans="1:65" s="13" customFormat="1">
      <c r="B114" s="154"/>
      <c r="D114" s="155" t="s">
        <v>142</v>
      </c>
      <c r="E114" s="156" t="s">
        <v>3</v>
      </c>
      <c r="F114" s="157" t="s">
        <v>1830</v>
      </c>
      <c r="H114" s="158">
        <v>93.39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142</v>
      </c>
      <c r="AU114" s="156" t="s">
        <v>84</v>
      </c>
      <c r="AV114" s="13" t="s">
        <v>84</v>
      </c>
      <c r="AW114" s="13" t="s">
        <v>36</v>
      </c>
      <c r="AX114" s="13" t="s">
        <v>75</v>
      </c>
      <c r="AY114" s="156" t="s">
        <v>133</v>
      </c>
    </row>
    <row r="115" spans="1:65" s="15" customFormat="1">
      <c r="B115" s="170"/>
      <c r="D115" s="155" t="s">
        <v>142</v>
      </c>
      <c r="E115" s="171" t="s">
        <v>3</v>
      </c>
      <c r="F115" s="172" t="s">
        <v>163</v>
      </c>
      <c r="H115" s="173">
        <v>111.1</v>
      </c>
      <c r="I115" s="174"/>
      <c r="L115" s="170"/>
      <c r="M115" s="175"/>
      <c r="N115" s="176"/>
      <c r="O115" s="176"/>
      <c r="P115" s="176"/>
      <c r="Q115" s="176"/>
      <c r="R115" s="176"/>
      <c r="S115" s="176"/>
      <c r="T115" s="177"/>
      <c r="AT115" s="171" t="s">
        <v>142</v>
      </c>
      <c r="AU115" s="171" t="s">
        <v>84</v>
      </c>
      <c r="AV115" s="15" t="s">
        <v>140</v>
      </c>
      <c r="AW115" s="15" t="s">
        <v>36</v>
      </c>
      <c r="AX115" s="15" t="s">
        <v>37</v>
      </c>
      <c r="AY115" s="171" t="s">
        <v>133</v>
      </c>
    </row>
    <row r="116" spans="1:65" s="2" customFormat="1" ht="24.2" customHeight="1">
      <c r="A116" s="35"/>
      <c r="B116" s="140"/>
      <c r="C116" s="141" t="s">
        <v>164</v>
      </c>
      <c r="D116" s="141" t="s">
        <v>136</v>
      </c>
      <c r="E116" s="142" t="s">
        <v>972</v>
      </c>
      <c r="F116" s="143" t="s">
        <v>973</v>
      </c>
      <c r="G116" s="144" t="s">
        <v>333</v>
      </c>
      <c r="H116" s="145">
        <v>79.430000000000007</v>
      </c>
      <c r="I116" s="146"/>
      <c r="J116" s="147">
        <f>ROUND(I116*H116,2)</f>
        <v>0</v>
      </c>
      <c r="K116" s="143" t="s">
        <v>288</v>
      </c>
      <c r="L116" s="36"/>
      <c r="M116" s="148" t="s">
        <v>3</v>
      </c>
      <c r="N116" s="149" t="s">
        <v>46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0.22</v>
      </c>
      <c r="T116" s="151">
        <f>S116*H116</f>
        <v>17.474600000000002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140</v>
      </c>
      <c r="AT116" s="152" t="s">
        <v>136</v>
      </c>
      <c r="AU116" s="152" t="s">
        <v>84</v>
      </c>
      <c r="AY116" s="20" t="s">
        <v>133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37</v>
      </c>
      <c r="BK116" s="153">
        <f>ROUND(I116*H116,2)</f>
        <v>0</v>
      </c>
      <c r="BL116" s="20" t="s">
        <v>140</v>
      </c>
      <c r="BM116" s="152" t="s">
        <v>1838</v>
      </c>
    </row>
    <row r="117" spans="1:65" s="2" customFormat="1">
      <c r="A117" s="35"/>
      <c r="B117" s="36"/>
      <c r="C117" s="35"/>
      <c r="D117" s="181" t="s">
        <v>290</v>
      </c>
      <c r="E117" s="35"/>
      <c r="F117" s="182" t="s">
        <v>975</v>
      </c>
      <c r="G117" s="35"/>
      <c r="H117" s="35"/>
      <c r="I117" s="183"/>
      <c r="J117" s="35"/>
      <c r="K117" s="35"/>
      <c r="L117" s="36"/>
      <c r="M117" s="184"/>
      <c r="N117" s="185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290</v>
      </c>
      <c r="AU117" s="20" t="s">
        <v>84</v>
      </c>
    </row>
    <row r="118" spans="1:65" s="14" customFormat="1">
      <c r="B118" s="163"/>
      <c r="D118" s="155" t="s">
        <v>142</v>
      </c>
      <c r="E118" s="164" t="s">
        <v>3</v>
      </c>
      <c r="F118" s="165" t="s">
        <v>1832</v>
      </c>
      <c r="H118" s="164" t="s">
        <v>3</v>
      </c>
      <c r="I118" s="166"/>
      <c r="L118" s="163"/>
      <c r="M118" s="167"/>
      <c r="N118" s="168"/>
      <c r="O118" s="168"/>
      <c r="P118" s="168"/>
      <c r="Q118" s="168"/>
      <c r="R118" s="168"/>
      <c r="S118" s="168"/>
      <c r="T118" s="169"/>
      <c r="AT118" s="164" t="s">
        <v>142</v>
      </c>
      <c r="AU118" s="164" t="s">
        <v>84</v>
      </c>
      <c r="AV118" s="14" t="s">
        <v>37</v>
      </c>
      <c r="AW118" s="14" t="s">
        <v>36</v>
      </c>
      <c r="AX118" s="14" t="s">
        <v>75</v>
      </c>
      <c r="AY118" s="164" t="s">
        <v>133</v>
      </c>
    </row>
    <row r="119" spans="1:65" s="14" customFormat="1">
      <c r="B119" s="163"/>
      <c r="D119" s="155" t="s">
        <v>142</v>
      </c>
      <c r="E119" s="164" t="s">
        <v>3</v>
      </c>
      <c r="F119" s="165" t="s">
        <v>1839</v>
      </c>
      <c r="H119" s="164" t="s">
        <v>3</v>
      </c>
      <c r="I119" s="166"/>
      <c r="L119" s="163"/>
      <c r="M119" s="167"/>
      <c r="N119" s="168"/>
      <c r="O119" s="168"/>
      <c r="P119" s="168"/>
      <c r="Q119" s="168"/>
      <c r="R119" s="168"/>
      <c r="S119" s="168"/>
      <c r="T119" s="169"/>
      <c r="AT119" s="164" t="s">
        <v>142</v>
      </c>
      <c r="AU119" s="164" t="s">
        <v>84</v>
      </c>
      <c r="AV119" s="14" t="s">
        <v>37</v>
      </c>
      <c r="AW119" s="14" t="s">
        <v>36</v>
      </c>
      <c r="AX119" s="14" t="s">
        <v>75</v>
      </c>
      <c r="AY119" s="164" t="s">
        <v>133</v>
      </c>
    </row>
    <row r="120" spans="1:65" s="13" customFormat="1">
      <c r="B120" s="154"/>
      <c r="D120" s="155" t="s">
        <v>142</v>
      </c>
      <c r="E120" s="156" t="s">
        <v>3</v>
      </c>
      <c r="F120" s="157" t="s">
        <v>1840</v>
      </c>
      <c r="H120" s="158">
        <v>72.930000000000007</v>
      </c>
      <c r="I120" s="159"/>
      <c r="L120" s="154"/>
      <c r="M120" s="160"/>
      <c r="N120" s="161"/>
      <c r="O120" s="161"/>
      <c r="P120" s="161"/>
      <c r="Q120" s="161"/>
      <c r="R120" s="161"/>
      <c r="S120" s="161"/>
      <c r="T120" s="162"/>
      <c r="AT120" s="156" t="s">
        <v>142</v>
      </c>
      <c r="AU120" s="156" t="s">
        <v>84</v>
      </c>
      <c r="AV120" s="13" t="s">
        <v>84</v>
      </c>
      <c r="AW120" s="13" t="s">
        <v>36</v>
      </c>
      <c r="AX120" s="13" t="s">
        <v>75</v>
      </c>
      <c r="AY120" s="156" t="s">
        <v>133</v>
      </c>
    </row>
    <row r="121" spans="1:65" s="14" customFormat="1">
      <c r="B121" s="163"/>
      <c r="D121" s="155" t="s">
        <v>142</v>
      </c>
      <c r="E121" s="164" t="s">
        <v>3</v>
      </c>
      <c r="F121" s="165" t="s">
        <v>1841</v>
      </c>
      <c r="H121" s="164" t="s">
        <v>3</v>
      </c>
      <c r="I121" s="166"/>
      <c r="L121" s="163"/>
      <c r="M121" s="167"/>
      <c r="N121" s="168"/>
      <c r="O121" s="168"/>
      <c r="P121" s="168"/>
      <c r="Q121" s="168"/>
      <c r="R121" s="168"/>
      <c r="S121" s="168"/>
      <c r="T121" s="169"/>
      <c r="AT121" s="164" t="s">
        <v>142</v>
      </c>
      <c r="AU121" s="164" t="s">
        <v>84</v>
      </c>
      <c r="AV121" s="14" t="s">
        <v>37</v>
      </c>
      <c r="AW121" s="14" t="s">
        <v>36</v>
      </c>
      <c r="AX121" s="14" t="s">
        <v>75</v>
      </c>
      <c r="AY121" s="164" t="s">
        <v>133</v>
      </c>
    </row>
    <row r="122" spans="1:65" s="13" customFormat="1">
      <c r="B122" s="154"/>
      <c r="D122" s="155" t="s">
        <v>142</v>
      </c>
      <c r="E122" s="156" t="s">
        <v>3</v>
      </c>
      <c r="F122" s="157" t="s">
        <v>1842</v>
      </c>
      <c r="H122" s="158">
        <v>6.5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142</v>
      </c>
      <c r="AU122" s="156" t="s">
        <v>84</v>
      </c>
      <c r="AV122" s="13" t="s">
        <v>84</v>
      </c>
      <c r="AW122" s="13" t="s">
        <v>36</v>
      </c>
      <c r="AX122" s="13" t="s">
        <v>75</v>
      </c>
      <c r="AY122" s="156" t="s">
        <v>133</v>
      </c>
    </row>
    <row r="123" spans="1:65" s="15" customFormat="1">
      <c r="B123" s="170"/>
      <c r="D123" s="155" t="s">
        <v>142</v>
      </c>
      <c r="E123" s="171" t="s">
        <v>3</v>
      </c>
      <c r="F123" s="172" t="s">
        <v>163</v>
      </c>
      <c r="H123" s="173">
        <v>79.430000000000007</v>
      </c>
      <c r="I123" s="174"/>
      <c r="L123" s="170"/>
      <c r="M123" s="175"/>
      <c r="N123" s="176"/>
      <c r="O123" s="176"/>
      <c r="P123" s="176"/>
      <c r="Q123" s="176"/>
      <c r="R123" s="176"/>
      <c r="S123" s="176"/>
      <c r="T123" s="177"/>
      <c r="AT123" s="171" t="s">
        <v>142</v>
      </c>
      <c r="AU123" s="171" t="s">
        <v>84</v>
      </c>
      <c r="AV123" s="15" t="s">
        <v>140</v>
      </c>
      <c r="AW123" s="15" t="s">
        <v>36</v>
      </c>
      <c r="AX123" s="15" t="s">
        <v>37</v>
      </c>
      <c r="AY123" s="171" t="s">
        <v>133</v>
      </c>
    </row>
    <row r="124" spans="1:65" s="2" customFormat="1" ht="24.2" customHeight="1">
      <c r="A124" s="35"/>
      <c r="B124" s="140"/>
      <c r="C124" s="141" t="s">
        <v>168</v>
      </c>
      <c r="D124" s="141" t="s">
        <v>136</v>
      </c>
      <c r="E124" s="142" t="s">
        <v>977</v>
      </c>
      <c r="F124" s="143" t="s">
        <v>978</v>
      </c>
      <c r="G124" s="144" t="s">
        <v>333</v>
      </c>
      <c r="H124" s="145">
        <v>79.430000000000007</v>
      </c>
      <c r="I124" s="146"/>
      <c r="J124" s="147">
        <f>ROUND(I124*H124,2)</f>
        <v>0</v>
      </c>
      <c r="K124" s="143" t="s">
        <v>288</v>
      </c>
      <c r="L124" s="36"/>
      <c r="M124" s="148" t="s">
        <v>3</v>
      </c>
      <c r="N124" s="149" t="s">
        <v>46</v>
      </c>
      <c r="O124" s="56"/>
      <c r="P124" s="150">
        <f>O124*H124</f>
        <v>0</v>
      </c>
      <c r="Q124" s="150">
        <v>0</v>
      </c>
      <c r="R124" s="150">
        <f>Q124*H124</f>
        <v>0</v>
      </c>
      <c r="S124" s="150">
        <v>0.93</v>
      </c>
      <c r="T124" s="151">
        <f>S124*H124</f>
        <v>73.869900000000015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2" t="s">
        <v>140</v>
      </c>
      <c r="AT124" s="152" t="s">
        <v>136</v>
      </c>
      <c r="AU124" s="152" t="s">
        <v>84</v>
      </c>
      <c r="AY124" s="20" t="s">
        <v>133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20" t="s">
        <v>37</v>
      </c>
      <c r="BK124" s="153">
        <f>ROUND(I124*H124,2)</f>
        <v>0</v>
      </c>
      <c r="BL124" s="20" t="s">
        <v>140</v>
      </c>
      <c r="BM124" s="152" t="s">
        <v>1843</v>
      </c>
    </row>
    <row r="125" spans="1:65" s="2" customFormat="1">
      <c r="A125" s="35"/>
      <c r="B125" s="36"/>
      <c r="C125" s="35"/>
      <c r="D125" s="181" t="s">
        <v>290</v>
      </c>
      <c r="E125" s="35"/>
      <c r="F125" s="182" t="s">
        <v>980</v>
      </c>
      <c r="G125" s="35"/>
      <c r="H125" s="35"/>
      <c r="I125" s="183"/>
      <c r="J125" s="35"/>
      <c r="K125" s="35"/>
      <c r="L125" s="36"/>
      <c r="M125" s="184"/>
      <c r="N125" s="185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20" t="s">
        <v>290</v>
      </c>
      <c r="AU125" s="20" t="s">
        <v>84</v>
      </c>
    </row>
    <row r="126" spans="1:65" s="14" customFormat="1">
      <c r="B126" s="163"/>
      <c r="D126" s="155" t="s">
        <v>142</v>
      </c>
      <c r="E126" s="164" t="s">
        <v>3</v>
      </c>
      <c r="F126" s="165" t="s">
        <v>1832</v>
      </c>
      <c r="H126" s="164" t="s">
        <v>3</v>
      </c>
      <c r="I126" s="166"/>
      <c r="L126" s="163"/>
      <c r="M126" s="167"/>
      <c r="N126" s="168"/>
      <c r="O126" s="168"/>
      <c r="P126" s="168"/>
      <c r="Q126" s="168"/>
      <c r="R126" s="168"/>
      <c r="S126" s="168"/>
      <c r="T126" s="169"/>
      <c r="AT126" s="164" t="s">
        <v>142</v>
      </c>
      <c r="AU126" s="164" t="s">
        <v>84</v>
      </c>
      <c r="AV126" s="14" t="s">
        <v>37</v>
      </c>
      <c r="AW126" s="14" t="s">
        <v>36</v>
      </c>
      <c r="AX126" s="14" t="s">
        <v>75</v>
      </c>
      <c r="AY126" s="164" t="s">
        <v>133</v>
      </c>
    </row>
    <row r="127" spans="1:65" s="14" customFormat="1">
      <c r="B127" s="163"/>
      <c r="D127" s="155" t="s">
        <v>142</v>
      </c>
      <c r="E127" s="164" t="s">
        <v>3</v>
      </c>
      <c r="F127" s="165" t="s">
        <v>1839</v>
      </c>
      <c r="H127" s="164" t="s">
        <v>3</v>
      </c>
      <c r="I127" s="166"/>
      <c r="L127" s="163"/>
      <c r="M127" s="167"/>
      <c r="N127" s="168"/>
      <c r="O127" s="168"/>
      <c r="P127" s="168"/>
      <c r="Q127" s="168"/>
      <c r="R127" s="168"/>
      <c r="S127" s="168"/>
      <c r="T127" s="169"/>
      <c r="AT127" s="164" t="s">
        <v>142</v>
      </c>
      <c r="AU127" s="164" t="s">
        <v>84</v>
      </c>
      <c r="AV127" s="14" t="s">
        <v>37</v>
      </c>
      <c r="AW127" s="14" t="s">
        <v>36</v>
      </c>
      <c r="AX127" s="14" t="s">
        <v>75</v>
      </c>
      <c r="AY127" s="164" t="s">
        <v>133</v>
      </c>
    </row>
    <row r="128" spans="1:65" s="13" customFormat="1">
      <c r="B128" s="154"/>
      <c r="D128" s="155" t="s">
        <v>142</v>
      </c>
      <c r="E128" s="156" t="s">
        <v>3</v>
      </c>
      <c r="F128" s="157" t="s">
        <v>1840</v>
      </c>
      <c r="H128" s="158">
        <v>72.930000000000007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142</v>
      </c>
      <c r="AU128" s="156" t="s">
        <v>84</v>
      </c>
      <c r="AV128" s="13" t="s">
        <v>84</v>
      </c>
      <c r="AW128" s="13" t="s">
        <v>36</v>
      </c>
      <c r="AX128" s="13" t="s">
        <v>75</v>
      </c>
      <c r="AY128" s="156" t="s">
        <v>133</v>
      </c>
    </row>
    <row r="129" spans="1:65" s="14" customFormat="1">
      <c r="B129" s="163"/>
      <c r="D129" s="155" t="s">
        <v>142</v>
      </c>
      <c r="E129" s="164" t="s">
        <v>3</v>
      </c>
      <c r="F129" s="165" t="s">
        <v>1841</v>
      </c>
      <c r="H129" s="164" t="s">
        <v>3</v>
      </c>
      <c r="I129" s="166"/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142</v>
      </c>
      <c r="AU129" s="164" t="s">
        <v>84</v>
      </c>
      <c r="AV129" s="14" t="s">
        <v>37</v>
      </c>
      <c r="AW129" s="14" t="s">
        <v>36</v>
      </c>
      <c r="AX129" s="14" t="s">
        <v>75</v>
      </c>
      <c r="AY129" s="164" t="s">
        <v>133</v>
      </c>
    </row>
    <row r="130" spans="1:65" s="13" customFormat="1">
      <c r="B130" s="154"/>
      <c r="D130" s="155" t="s">
        <v>142</v>
      </c>
      <c r="E130" s="156" t="s">
        <v>3</v>
      </c>
      <c r="F130" s="157" t="s">
        <v>1842</v>
      </c>
      <c r="H130" s="158">
        <v>6.5</v>
      </c>
      <c r="I130" s="159"/>
      <c r="L130" s="154"/>
      <c r="M130" s="160"/>
      <c r="N130" s="161"/>
      <c r="O130" s="161"/>
      <c r="P130" s="161"/>
      <c r="Q130" s="161"/>
      <c r="R130" s="161"/>
      <c r="S130" s="161"/>
      <c r="T130" s="162"/>
      <c r="AT130" s="156" t="s">
        <v>142</v>
      </c>
      <c r="AU130" s="156" t="s">
        <v>84</v>
      </c>
      <c r="AV130" s="13" t="s">
        <v>84</v>
      </c>
      <c r="AW130" s="13" t="s">
        <v>36</v>
      </c>
      <c r="AX130" s="13" t="s">
        <v>75</v>
      </c>
      <c r="AY130" s="156" t="s">
        <v>133</v>
      </c>
    </row>
    <row r="131" spans="1:65" s="15" customFormat="1">
      <c r="B131" s="170"/>
      <c r="D131" s="155" t="s">
        <v>142</v>
      </c>
      <c r="E131" s="171" t="s">
        <v>3</v>
      </c>
      <c r="F131" s="172" t="s">
        <v>163</v>
      </c>
      <c r="H131" s="173">
        <v>79.430000000000007</v>
      </c>
      <c r="I131" s="174"/>
      <c r="L131" s="170"/>
      <c r="M131" s="175"/>
      <c r="N131" s="176"/>
      <c r="O131" s="176"/>
      <c r="P131" s="176"/>
      <c r="Q131" s="176"/>
      <c r="R131" s="176"/>
      <c r="S131" s="176"/>
      <c r="T131" s="177"/>
      <c r="AT131" s="171" t="s">
        <v>142</v>
      </c>
      <c r="AU131" s="171" t="s">
        <v>84</v>
      </c>
      <c r="AV131" s="15" t="s">
        <v>140</v>
      </c>
      <c r="AW131" s="15" t="s">
        <v>36</v>
      </c>
      <c r="AX131" s="15" t="s">
        <v>37</v>
      </c>
      <c r="AY131" s="171" t="s">
        <v>133</v>
      </c>
    </row>
    <row r="132" spans="1:65" s="2" customFormat="1" ht="24.2" customHeight="1">
      <c r="A132" s="35"/>
      <c r="B132" s="140"/>
      <c r="C132" s="141" t="s">
        <v>172</v>
      </c>
      <c r="D132" s="141" t="s">
        <v>136</v>
      </c>
      <c r="E132" s="142" t="s">
        <v>961</v>
      </c>
      <c r="F132" s="143" t="s">
        <v>962</v>
      </c>
      <c r="G132" s="144" t="s">
        <v>333</v>
      </c>
      <c r="H132" s="145">
        <v>53.18</v>
      </c>
      <c r="I132" s="146"/>
      <c r="J132" s="147">
        <f>ROUND(I132*H132,2)</f>
        <v>0</v>
      </c>
      <c r="K132" s="143" t="s">
        <v>288</v>
      </c>
      <c r="L132" s="36"/>
      <c r="M132" s="148" t="s">
        <v>3</v>
      </c>
      <c r="N132" s="149" t="s">
        <v>46</v>
      </c>
      <c r="O132" s="56"/>
      <c r="P132" s="150">
        <f>O132*H132</f>
        <v>0</v>
      </c>
      <c r="Q132" s="150">
        <v>0</v>
      </c>
      <c r="R132" s="150">
        <f>Q132*H132</f>
        <v>0</v>
      </c>
      <c r="S132" s="150">
        <v>0.45</v>
      </c>
      <c r="T132" s="151">
        <f>S132*H132</f>
        <v>23.931000000000001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2" t="s">
        <v>140</v>
      </c>
      <c r="AT132" s="152" t="s">
        <v>136</v>
      </c>
      <c r="AU132" s="152" t="s">
        <v>84</v>
      </c>
      <c r="AY132" s="20" t="s">
        <v>133</v>
      </c>
      <c r="BE132" s="153">
        <f>IF(N132="základní",J132,0)</f>
        <v>0</v>
      </c>
      <c r="BF132" s="153">
        <f>IF(N132="snížená",J132,0)</f>
        <v>0</v>
      </c>
      <c r="BG132" s="153">
        <f>IF(N132="zákl. přenesená",J132,0)</f>
        <v>0</v>
      </c>
      <c r="BH132" s="153">
        <f>IF(N132="sníž. přenesená",J132,0)</f>
        <v>0</v>
      </c>
      <c r="BI132" s="153">
        <f>IF(N132="nulová",J132,0)</f>
        <v>0</v>
      </c>
      <c r="BJ132" s="20" t="s">
        <v>37</v>
      </c>
      <c r="BK132" s="153">
        <f>ROUND(I132*H132,2)</f>
        <v>0</v>
      </c>
      <c r="BL132" s="20" t="s">
        <v>140</v>
      </c>
      <c r="BM132" s="152" t="s">
        <v>1844</v>
      </c>
    </row>
    <row r="133" spans="1:65" s="2" customFormat="1">
      <c r="A133" s="35"/>
      <c r="B133" s="36"/>
      <c r="C133" s="35"/>
      <c r="D133" s="181" t="s">
        <v>290</v>
      </c>
      <c r="E133" s="35"/>
      <c r="F133" s="182" t="s">
        <v>964</v>
      </c>
      <c r="G133" s="35"/>
      <c r="H133" s="35"/>
      <c r="I133" s="183"/>
      <c r="J133" s="35"/>
      <c r="K133" s="35"/>
      <c r="L133" s="36"/>
      <c r="M133" s="184"/>
      <c r="N133" s="185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20" t="s">
        <v>290</v>
      </c>
      <c r="AU133" s="20" t="s">
        <v>84</v>
      </c>
    </row>
    <row r="134" spans="1:65" s="14" customFormat="1">
      <c r="B134" s="163"/>
      <c r="D134" s="155" t="s">
        <v>142</v>
      </c>
      <c r="E134" s="164" t="s">
        <v>3</v>
      </c>
      <c r="F134" s="165" t="s">
        <v>1832</v>
      </c>
      <c r="H134" s="164" t="s">
        <v>3</v>
      </c>
      <c r="I134" s="166"/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142</v>
      </c>
      <c r="AU134" s="164" t="s">
        <v>84</v>
      </c>
      <c r="AV134" s="14" t="s">
        <v>37</v>
      </c>
      <c r="AW134" s="14" t="s">
        <v>36</v>
      </c>
      <c r="AX134" s="14" t="s">
        <v>75</v>
      </c>
      <c r="AY134" s="164" t="s">
        <v>133</v>
      </c>
    </row>
    <row r="135" spans="1:65" s="14" customFormat="1">
      <c r="B135" s="163"/>
      <c r="D135" s="155" t="s">
        <v>142</v>
      </c>
      <c r="E135" s="164" t="s">
        <v>3</v>
      </c>
      <c r="F135" s="165" t="s">
        <v>1845</v>
      </c>
      <c r="H135" s="164" t="s">
        <v>3</v>
      </c>
      <c r="I135" s="166"/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142</v>
      </c>
      <c r="AU135" s="164" t="s">
        <v>84</v>
      </c>
      <c r="AV135" s="14" t="s">
        <v>37</v>
      </c>
      <c r="AW135" s="14" t="s">
        <v>36</v>
      </c>
      <c r="AX135" s="14" t="s">
        <v>75</v>
      </c>
      <c r="AY135" s="164" t="s">
        <v>133</v>
      </c>
    </row>
    <row r="136" spans="1:65" s="13" customFormat="1">
      <c r="B136" s="154"/>
      <c r="D136" s="155" t="s">
        <v>142</v>
      </c>
      <c r="E136" s="156" t="s">
        <v>3</v>
      </c>
      <c r="F136" s="157" t="s">
        <v>1846</v>
      </c>
      <c r="H136" s="158">
        <v>48.18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142</v>
      </c>
      <c r="AU136" s="156" t="s">
        <v>84</v>
      </c>
      <c r="AV136" s="13" t="s">
        <v>84</v>
      </c>
      <c r="AW136" s="13" t="s">
        <v>36</v>
      </c>
      <c r="AX136" s="13" t="s">
        <v>75</v>
      </c>
      <c r="AY136" s="156" t="s">
        <v>133</v>
      </c>
    </row>
    <row r="137" spans="1:65" s="14" customFormat="1">
      <c r="B137" s="163"/>
      <c r="D137" s="155" t="s">
        <v>142</v>
      </c>
      <c r="E137" s="164" t="s">
        <v>3</v>
      </c>
      <c r="F137" s="165" t="s">
        <v>1841</v>
      </c>
      <c r="H137" s="164" t="s">
        <v>3</v>
      </c>
      <c r="I137" s="166"/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142</v>
      </c>
      <c r="AU137" s="164" t="s">
        <v>84</v>
      </c>
      <c r="AV137" s="14" t="s">
        <v>37</v>
      </c>
      <c r="AW137" s="14" t="s">
        <v>36</v>
      </c>
      <c r="AX137" s="14" t="s">
        <v>75</v>
      </c>
      <c r="AY137" s="164" t="s">
        <v>133</v>
      </c>
    </row>
    <row r="138" spans="1:65" s="13" customFormat="1">
      <c r="B138" s="154"/>
      <c r="D138" s="155" t="s">
        <v>142</v>
      </c>
      <c r="E138" s="156" t="s">
        <v>3</v>
      </c>
      <c r="F138" s="157" t="s">
        <v>1847</v>
      </c>
      <c r="H138" s="158">
        <v>5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142</v>
      </c>
      <c r="AU138" s="156" t="s">
        <v>84</v>
      </c>
      <c r="AV138" s="13" t="s">
        <v>84</v>
      </c>
      <c r="AW138" s="13" t="s">
        <v>36</v>
      </c>
      <c r="AX138" s="13" t="s">
        <v>75</v>
      </c>
      <c r="AY138" s="156" t="s">
        <v>133</v>
      </c>
    </row>
    <row r="139" spans="1:65" s="15" customFormat="1">
      <c r="B139" s="170"/>
      <c r="D139" s="155" t="s">
        <v>142</v>
      </c>
      <c r="E139" s="171" t="s">
        <v>3</v>
      </c>
      <c r="F139" s="172" t="s">
        <v>163</v>
      </c>
      <c r="H139" s="173">
        <v>53.18</v>
      </c>
      <c r="I139" s="174"/>
      <c r="L139" s="170"/>
      <c r="M139" s="175"/>
      <c r="N139" s="176"/>
      <c r="O139" s="176"/>
      <c r="P139" s="176"/>
      <c r="Q139" s="176"/>
      <c r="R139" s="176"/>
      <c r="S139" s="176"/>
      <c r="T139" s="177"/>
      <c r="AT139" s="171" t="s">
        <v>142</v>
      </c>
      <c r="AU139" s="171" t="s">
        <v>84</v>
      </c>
      <c r="AV139" s="15" t="s">
        <v>140</v>
      </c>
      <c r="AW139" s="15" t="s">
        <v>36</v>
      </c>
      <c r="AX139" s="15" t="s">
        <v>37</v>
      </c>
      <c r="AY139" s="171" t="s">
        <v>133</v>
      </c>
    </row>
    <row r="140" spans="1:65" s="2" customFormat="1" ht="33" customHeight="1">
      <c r="A140" s="35"/>
      <c r="B140" s="140"/>
      <c r="C140" s="141" t="s">
        <v>134</v>
      </c>
      <c r="D140" s="141" t="s">
        <v>136</v>
      </c>
      <c r="E140" s="142" t="s">
        <v>967</v>
      </c>
      <c r="F140" s="143" t="s">
        <v>968</v>
      </c>
      <c r="G140" s="144" t="s">
        <v>333</v>
      </c>
      <c r="H140" s="145">
        <v>106.36</v>
      </c>
      <c r="I140" s="146"/>
      <c r="J140" s="147">
        <f>ROUND(I140*H140,2)</f>
        <v>0</v>
      </c>
      <c r="K140" s="143" t="s">
        <v>288</v>
      </c>
      <c r="L140" s="36"/>
      <c r="M140" s="148" t="s">
        <v>3</v>
      </c>
      <c r="N140" s="149" t="s">
        <v>46</v>
      </c>
      <c r="O140" s="56"/>
      <c r="P140" s="150">
        <f>O140*H140</f>
        <v>0</v>
      </c>
      <c r="Q140" s="150">
        <v>0</v>
      </c>
      <c r="R140" s="150">
        <f>Q140*H140</f>
        <v>0</v>
      </c>
      <c r="S140" s="150">
        <v>0.57999999999999996</v>
      </c>
      <c r="T140" s="151">
        <f>S140*H140</f>
        <v>61.688799999999993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140</v>
      </c>
      <c r="AT140" s="152" t="s">
        <v>136</v>
      </c>
      <c r="AU140" s="152" t="s">
        <v>84</v>
      </c>
      <c r="AY140" s="20" t="s">
        <v>133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37</v>
      </c>
      <c r="BK140" s="153">
        <f>ROUND(I140*H140,2)</f>
        <v>0</v>
      </c>
      <c r="BL140" s="20" t="s">
        <v>140</v>
      </c>
      <c r="BM140" s="152" t="s">
        <v>1848</v>
      </c>
    </row>
    <row r="141" spans="1:65" s="2" customFormat="1">
      <c r="A141" s="35"/>
      <c r="B141" s="36"/>
      <c r="C141" s="35"/>
      <c r="D141" s="181" t="s">
        <v>290</v>
      </c>
      <c r="E141" s="35"/>
      <c r="F141" s="182" t="s">
        <v>970</v>
      </c>
      <c r="G141" s="35"/>
      <c r="H141" s="35"/>
      <c r="I141" s="183"/>
      <c r="J141" s="35"/>
      <c r="K141" s="35"/>
      <c r="L141" s="36"/>
      <c r="M141" s="184"/>
      <c r="N141" s="185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290</v>
      </c>
      <c r="AU141" s="20" t="s">
        <v>84</v>
      </c>
    </row>
    <row r="142" spans="1:65" s="14" customFormat="1">
      <c r="B142" s="163"/>
      <c r="D142" s="155" t="s">
        <v>142</v>
      </c>
      <c r="E142" s="164" t="s">
        <v>3</v>
      </c>
      <c r="F142" s="165" t="s">
        <v>1832</v>
      </c>
      <c r="H142" s="164" t="s">
        <v>3</v>
      </c>
      <c r="I142" s="166"/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142</v>
      </c>
      <c r="AU142" s="164" t="s">
        <v>84</v>
      </c>
      <c r="AV142" s="14" t="s">
        <v>37</v>
      </c>
      <c r="AW142" s="14" t="s">
        <v>36</v>
      </c>
      <c r="AX142" s="14" t="s">
        <v>75</v>
      </c>
      <c r="AY142" s="164" t="s">
        <v>133</v>
      </c>
    </row>
    <row r="143" spans="1:65" s="14" customFormat="1">
      <c r="B143" s="163"/>
      <c r="D143" s="155" t="s">
        <v>142</v>
      </c>
      <c r="E143" s="164" t="s">
        <v>3</v>
      </c>
      <c r="F143" s="165" t="s">
        <v>1845</v>
      </c>
      <c r="H143" s="164" t="s">
        <v>3</v>
      </c>
      <c r="I143" s="166"/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142</v>
      </c>
      <c r="AU143" s="164" t="s">
        <v>84</v>
      </c>
      <c r="AV143" s="14" t="s">
        <v>37</v>
      </c>
      <c r="AW143" s="14" t="s">
        <v>36</v>
      </c>
      <c r="AX143" s="14" t="s">
        <v>75</v>
      </c>
      <c r="AY143" s="164" t="s">
        <v>133</v>
      </c>
    </row>
    <row r="144" spans="1:65" s="13" customFormat="1">
      <c r="B144" s="154"/>
      <c r="D144" s="155" t="s">
        <v>142</v>
      </c>
      <c r="E144" s="156" t="s">
        <v>3</v>
      </c>
      <c r="F144" s="157" t="s">
        <v>1849</v>
      </c>
      <c r="H144" s="158">
        <v>96.36</v>
      </c>
      <c r="I144" s="159"/>
      <c r="L144" s="154"/>
      <c r="M144" s="160"/>
      <c r="N144" s="161"/>
      <c r="O144" s="161"/>
      <c r="P144" s="161"/>
      <c r="Q144" s="161"/>
      <c r="R144" s="161"/>
      <c r="S144" s="161"/>
      <c r="T144" s="162"/>
      <c r="AT144" s="156" t="s">
        <v>142</v>
      </c>
      <c r="AU144" s="156" t="s">
        <v>84</v>
      </c>
      <c r="AV144" s="13" t="s">
        <v>84</v>
      </c>
      <c r="AW144" s="13" t="s">
        <v>36</v>
      </c>
      <c r="AX144" s="13" t="s">
        <v>75</v>
      </c>
      <c r="AY144" s="156" t="s">
        <v>133</v>
      </c>
    </row>
    <row r="145" spans="1:65" s="14" customFormat="1">
      <c r="B145" s="163"/>
      <c r="D145" s="155" t="s">
        <v>142</v>
      </c>
      <c r="E145" s="164" t="s">
        <v>3</v>
      </c>
      <c r="F145" s="165" t="s">
        <v>1841</v>
      </c>
      <c r="H145" s="164" t="s">
        <v>3</v>
      </c>
      <c r="I145" s="166"/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142</v>
      </c>
      <c r="AU145" s="164" t="s">
        <v>84</v>
      </c>
      <c r="AV145" s="14" t="s">
        <v>37</v>
      </c>
      <c r="AW145" s="14" t="s">
        <v>36</v>
      </c>
      <c r="AX145" s="14" t="s">
        <v>75</v>
      </c>
      <c r="AY145" s="164" t="s">
        <v>133</v>
      </c>
    </row>
    <row r="146" spans="1:65" s="13" customFormat="1">
      <c r="B146" s="154"/>
      <c r="D146" s="155" t="s">
        <v>142</v>
      </c>
      <c r="E146" s="156" t="s">
        <v>3</v>
      </c>
      <c r="F146" s="157" t="s">
        <v>1850</v>
      </c>
      <c r="H146" s="158">
        <v>10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142</v>
      </c>
      <c r="AU146" s="156" t="s">
        <v>84</v>
      </c>
      <c r="AV146" s="13" t="s">
        <v>84</v>
      </c>
      <c r="AW146" s="13" t="s">
        <v>36</v>
      </c>
      <c r="AX146" s="13" t="s">
        <v>75</v>
      </c>
      <c r="AY146" s="156" t="s">
        <v>133</v>
      </c>
    </row>
    <row r="147" spans="1:65" s="15" customFormat="1">
      <c r="B147" s="170"/>
      <c r="D147" s="155" t="s">
        <v>142</v>
      </c>
      <c r="E147" s="171" t="s">
        <v>3</v>
      </c>
      <c r="F147" s="172" t="s">
        <v>163</v>
      </c>
      <c r="H147" s="173">
        <v>106.36</v>
      </c>
      <c r="I147" s="174"/>
      <c r="L147" s="170"/>
      <c r="M147" s="175"/>
      <c r="N147" s="176"/>
      <c r="O147" s="176"/>
      <c r="P147" s="176"/>
      <c r="Q147" s="176"/>
      <c r="R147" s="176"/>
      <c r="S147" s="176"/>
      <c r="T147" s="177"/>
      <c r="AT147" s="171" t="s">
        <v>142</v>
      </c>
      <c r="AU147" s="171" t="s">
        <v>84</v>
      </c>
      <c r="AV147" s="15" t="s">
        <v>140</v>
      </c>
      <c r="AW147" s="15" t="s">
        <v>36</v>
      </c>
      <c r="AX147" s="15" t="s">
        <v>37</v>
      </c>
      <c r="AY147" s="171" t="s">
        <v>133</v>
      </c>
    </row>
    <row r="148" spans="1:65" s="2" customFormat="1" ht="24.2" customHeight="1">
      <c r="A148" s="35"/>
      <c r="B148" s="140"/>
      <c r="C148" s="141" t="s">
        <v>179</v>
      </c>
      <c r="D148" s="141" t="s">
        <v>136</v>
      </c>
      <c r="E148" s="142" t="s">
        <v>982</v>
      </c>
      <c r="F148" s="143" t="s">
        <v>983</v>
      </c>
      <c r="G148" s="144" t="s">
        <v>156</v>
      </c>
      <c r="H148" s="145">
        <v>55</v>
      </c>
      <c r="I148" s="146"/>
      <c r="J148" s="147">
        <f>ROUND(I148*H148,2)</f>
        <v>0</v>
      </c>
      <c r="K148" s="143" t="s">
        <v>288</v>
      </c>
      <c r="L148" s="36"/>
      <c r="M148" s="148" t="s">
        <v>3</v>
      </c>
      <c r="N148" s="149" t="s">
        <v>46</v>
      </c>
      <c r="O148" s="56"/>
      <c r="P148" s="150">
        <f>O148*H148</f>
        <v>0</v>
      </c>
      <c r="Q148" s="150">
        <v>0</v>
      </c>
      <c r="R148" s="150">
        <f>Q148*H148</f>
        <v>0</v>
      </c>
      <c r="S148" s="150">
        <v>0.20499999999999999</v>
      </c>
      <c r="T148" s="151">
        <f>S148*H148</f>
        <v>11.274999999999999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2" t="s">
        <v>140</v>
      </c>
      <c r="AT148" s="152" t="s">
        <v>136</v>
      </c>
      <c r="AU148" s="152" t="s">
        <v>84</v>
      </c>
      <c r="AY148" s="20" t="s">
        <v>133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20" t="s">
        <v>37</v>
      </c>
      <c r="BK148" s="153">
        <f>ROUND(I148*H148,2)</f>
        <v>0</v>
      </c>
      <c r="BL148" s="20" t="s">
        <v>140</v>
      </c>
      <c r="BM148" s="152" t="s">
        <v>1851</v>
      </c>
    </row>
    <row r="149" spans="1:65" s="2" customFormat="1">
      <c r="A149" s="35"/>
      <c r="B149" s="36"/>
      <c r="C149" s="35"/>
      <c r="D149" s="181" t="s">
        <v>290</v>
      </c>
      <c r="E149" s="35"/>
      <c r="F149" s="182" t="s">
        <v>985</v>
      </c>
      <c r="G149" s="35"/>
      <c r="H149" s="35"/>
      <c r="I149" s="183"/>
      <c r="J149" s="35"/>
      <c r="K149" s="35"/>
      <c r="L149" s="36"/>
      <c r="M149" s="184"/>
      <c r="N149" s="185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290</v>
      </c>
      <c r="AU149" s="20" t="s">
        <v>84</v>
      </c>
    </row>
    <row r="150" spans="1:65" s="13" customFormat="1">
      <c r="B150" s="154"/>
      <c r="D150" s="155" t="s">
        <v>142</v>
      </c>
      <c r="E150" s="156" t="s">
        <v>3</v>
      </c>
      <c r="F150" s="157" t="s">
        <v>1852</v>
      </c>
      <c r="H150" s="158">
        <v>55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142</v>
      </c>
      <c r="AU150" s="156" t="s">
        <v>84</v>
      </c>
      <c r="AV150" s="13" t="s">
        <v>84</v>
      </c>
      <c r="AW150" s="13" t="s">
        <v>36</v>
      </c>
      <c r="AX150" s="13" t="s">
        <v>75</v>
      </c>
      <c r="AY150" s="156" t="s">
        <v>133</v>
      </c>
    </row>
    <row r="151" spans="1:65" s="2" customFormat="1" ht="49.15" customHeight="1">
      <c r="A151" s="35"/>
      <c r="B151" s="140"/>
      <c r="C151" s="141" t="s">
        <v>186</v>
      </c>
      <c r="D151" s="141" t="s">
        <v>136</v>
      </c>
      <c r="E151" s="142" t="s">
        <v>412</v>
      </c>
      <c r="F151" s="143" t="s">
        <v>413</v>
      </c>
      <c r="G151" s="144" t="s">
        <v>156</v>
      </c>
      <c r="H151" s="145">
        <v>33</v>
      </c>
      <c r="I151" s="146"/>
      <c r="J151" s="147">
        <f>ROUND(I151*H151,2)</f>
        <v>0</v>
      </c>
      <c r="K151" s="143" t="s">
        <v>288</v>
      </c>
      <c r="L151" s="36"/>
      <c r="M151" s="148" t="s">
        <v>3</v>
      </c>
      <c r="N151" s="149" t="s">
        <v>46</v>
      </c>
      <c r="O151" s="56"/>
      <c r="P151" s="150">
        <f>O151*H151</f>
        <v>0</v>
      </c>
      <c r="Q151" s="150">
        <v>8.6767000000000007E-3</v>
      </c>
      <c r="R151" s="150">
        <f>Q151*H151</f>
        <v>0.28633110000000001</v>
      </c>
      <c r="S151" s="150">
        <v>0</v>
      </c>
      <c r="T151" s="15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2" t="s">
        <v>140</v>
      </c>
      <c r="AT151" s="152" t="s">
        <v>136</v>
      </c>
      <c r="AU151" s="152" t="s">
        <v>84</v>
      </c>
      <c r="AY151" s="20" t="s">
        <v>133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20" t="s">
        <v>37</v>
      </c>
      <c r="BK151" s="153">
        <f>ROUND(I151*H151,2)</f>
        <v>0</v>
      </c>
      <c r="BL151" s="20" t="s">
        <v>140</v>
      </c>
      <c r="BM151" s="152" t="s">
        <v>1853</v>
      </c>
    </row>
    <row r="152" spans="1:65" s="2" customFormat="1">
      <c r="A152" s="35"/>
      <c r="B152" s="36"/>
      <c r="C152" s="35"/>
      <c r="D152" s="181" t="s">
        <v>290</v>
      </c>
      <c r="E152" s="35"/>
      <c r="F152" s="182" t="s">
        <v>415</v>
      </c>
      <c r="G152" s="35"/>
      <c r="H152" s="35"/>
      <c r="I152" s="183"/>
      <c r="J152" s="35"/>
      <c r="K152" s="35"/>
      <c r="L152" s="36"/>
      <c r="M152" s="184"/>
      <c r="N152" s="185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290</v>
      </c>
      <c r="AU152" s="20" t="s">
        <v>84</v>
      </c>
    </row>
    <row r="153" spans="1:65" s="13" customFormat="1">
      <c r="B153" s="154"/>
      <c r="D153" s="155" t="s">
        <v>142</v>
      </c>
      <c r="E153" s="156" t="s">
        <v>3</v>
      </c>
      <c r="F153" s="157" t="s">
        <v>1854</v>
      </c>
      <c r="H153" s="158">
        <v>33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142</v>
      </c>
      <c r="AU153" s="156" t="s">
        <v>84</v>
      </c>
      <c r="AV153" s="13" t="s">
        <v>84</v>
      </c>
      <c r="AW153" s="13" t="s">
        <v>36</v>
      </c>
      <c r="AX153" s="13" t="s">
        <v>37</v>
      </c>
      <c r="AY153" s="156" t="s">
        <v>133</v>
      </c>
    </row>
    <row r="154" spans="1:65" s="2" customFormat="1" ht="49.15" customHeight="1">
      <c r="A154" s="35"/>
      <c r="B154" s="140"/>
      <c r="C154" s="141" t="s">
        <v>9</v>
      </c>
      <c r="D154" s="141" t="s">
        <v>136</v>
      </c>
      <c r="E154" s="142" t="s">
        <v>417</v>
      </c>
      <c r="F154" s="143" t="s">
        <v>418</v>
      </c>
      <c r="G154" s="144" t="s">
        <v>156</v>
      </c>
      <c r="H154" s="145">
        <v>169.4</v>
      </c>
      <c r="I154" s="146"/>
      <c r="J154" s="147">
        <f>ROUND(I154*H154,2)</f>
        <v>0</v>
      </c>
      <c r="K154" s="143" t="s">
        <v>288</v>
      </c>
      <c r="L154" s="36"/>
      <c r="M154" s="148" t="s">
        <v>3</v>
      </c>
      <c r="N154" s="149" t="s">
        <v>46</v>
      </c>
      <c r="O154" s="56"/>
      <c r="P154" s="150">
        <f>O154*H154</f>
        <v>0</v>
      </c>
      <c r="Q154" s="150">
        <v>3.6904300000000001E-2</v>
      </c>
      <c r="R154" s="150">
        <f>Q154*H154</f>
        <v>6.25158842</v>
      </c>
      <c r="S154" s="150">
        <v>0</v>
      </c>
      <c r="T154" s="15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2" t="s">
        <v>140</v>
      </c>
      <c r="AT154" s="152" t="s">
        <v>136</v>
      </c>
      <c r="AU154" s="152" t="s">
        <v>84</v>
      </c>
      <c r="AY154" s="20" t="s">
        <v>133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20" t="s">
        <v>37</v>
      </c>
      <c r="BK154" s="153">
        <f>ROUND(I154*H154,2)</f>
        <v>0</v>
      </c>
      <c r="BL154" s="20" t="s">
        <v>140</v>
      </c>
      <c r="BM154" s="152" t="s">
        <v>1855</v>
      </c>
    </row>
    <row r="155" spans="1:65" s="2" customFormat="1">
      <c r="A155" s="35"/>
      <c r="B155" s="36"/>
      <c r="C155" s="35"/>
      <c r="D155" s="181" t="s">
        <v>290</v>
      </c>
      <c r="E155" s="35"/>
      <c r="F155" s="182" t="s">
        <v>420</v>
      </c>
      <c r="G155" s="35"/>
      <c r="H155" s="35"/>
      <c r="I155" s="183"/>
      <c r="J155" s="35"/>
      <c r="K155" s="35"/>
      <c r="L155" s="36"/>
      <c r="M155" s="184"/>
      <c r="N155" s="185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290</v>
      </c>
      <c r="AU155" s="20" t="s">
        <v>84</v>
      </c>
    </row>
    <row r="156" spans="1:65" s="13" customFormat="1">
      <c r="B156" s="154"/>
      <c r="D156" s="155" t="s">
        <v>142</v>
      </c>
      <c r="E156" s="156" t="s">
        <v>3</v>
      </c>
      <c r="F156" s="157" t="s">
        <v>1856</v>
      </c>
      <c r="H156" s="158">
        <v>169.4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142</v>
      </c>
      <c r="AU156" s="156" t="s">
        <v>84</v>
      </c>
      <c r="AV156" s="13" t="s">
        <v>84</v>
      </c>
      <c r="AW156" s="13" t="s">
        <v>36</v>
      </c>
      <c r="AX156" s="13" t="s">
        <v>37</v>
      </c>
      <c r="AY156" s="156" t="s">
        <v>133</v>
      </c>
    </row>
    <row r="157" spans="1:65" s="2" customFormat="1" ht="21.75" customHeight="1">
      <c r="A157" s="35"/>
      <c r="B157" s="140"/>
      <c r="C157" s="141" t="s">
        <v>193</v>
      </c>
      <c r="D157" s="141" t="s">
        <v>136</v>
      </c>
      <c r="E157" s="142" t="s">
        <v>422</v>
      </c>
      <c r="F157" s="143" t="s">
        <v>423</v>
      </c>
      <c r="G157" s="144" t="s">
        <v>156</v>
      </c>
      <c r="H157" s="145">
        <v>308</v>
      </c>
      <c r="I157" s="146"/>
      <c r="J157" s="147">
        <f>ROUND(I157*H157,2)</f>
        <v>0</v>
      </c>
      <c r="K157" s="143" t="s">
        <v>288</v>
      </c>
      <c r="L157" s="36"/>
      <c r="M157" s="148" t="s">
        <v>3</v>
      </c>
      <c r="N157" s="149" t="s">
        <v>46</v>
      </c>
      <c r="O157" s="56"/>
      <c r="P157" s="150">
        <f>O157*H157</f>
        <v>0</v>
      </c>
      <c r="Q157" s="150">
        <v>6.9999999999999994E-5</v>
      </c>
      <c r="R157" s="150">
        <f>Q157*H157</f>
        <v>2.1559999999999999E-2</v>
      </c>
      <c r="S157" s="150">
        <v>0</v>
      </c>
      <c r="T157" s="15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2" t="s">
        <v>140</v>
      </c>
      <c r="AT157" s="152" t="s">
        <v>136</v>
      </c>
      <c r="AU157" s="152" t="s">
        <v>84</v>
      </c>
      <c r="AY157" s="20" t="s">
        <v>133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20" t="s">
        <v>37</v>
      </c>
      <c r="BK157" s="153">
        <f>ROUND(I157*H157,2)</f>
        <v>0</v>
      </c>
      <c r="BL157" s="20" t="s">
        <v>140</v>
      </c>
      <c r="BM157" s="152" t="s">
        <v>1857</v>
      </c>
    </row>
    <row r="158" spans="1:65" s="2" customFormat="1">
      <c r="A158" s="35"/>
      <c r="B158" s="36"/>
      <c r="C158" s="35"/>
      <c r="D158" s="181" t="s">
        <v>290</v>
      </c>
      <c r="E158" s="35"/>
      <c r="F158" s="182" t="s">
        <v>425</v>
      </c>
      <c r="G158" s="35"/>
      <c r="H158" s="35"/>
      <c r="I158" s="183"/>
      <c r="J158" s="35"/>
      <c r="K158" s="35"/>
      <c r="L158" s="36"/>
      <c r="M158" s="184"/>
      <c r="N158" s="185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20" t="s">
        <v>290</v>
      </c>
      <c r="AU158" s="20" t="s">
        <v>84</v>
      </c>
    </row>
    <row r="159" spans="1:65" s="13" customFormat="1">
      <c r="B159" s="154"/>
      <c r="D159" s="155" t="s">
        <v>142</v>
      </c>
      <c r="E159" s="156" t="s">
        <v>3</v>
      </c>
      <c r="F159" s="157" t="s">
        <v>1858</v>
      </c>
      <c r="H159" s="158">
        <v>308</v>
      </c>
      <c r="I159" s="159"/>
      <c r="L159" s="154"/>
      <c r="M159" s="160"/>
      <c r="N159" s="161"/>
      <c r="O159" s="161"/>
      <c r="P159" s="161"/>
      <c r="Q159" s="161"/>
      <c r="R159" s="161"/>
      <c r="S159" s="161"/>
      <c r="T159" s="162"/>
      <c r="AT159" s="156" t="s">
        <v>142</v>
      </c>
      <c r="AU159" s="156" t="s">
        <v>84</v>
      </c>
      <c r="AV159" s="13" t="s">
        <v>84</v>
      </c>
      <c r="AW159" s="13" t="s">
        <v>36</v>
      </c>
      <c r="AX159" s="13" t="s">
        <v>75</v>
      </c>
      <c r="AY159" s="156" t="s">
        <v>133</v>
      </c>
    </row>
    <row r="160" spans="1:65" s="15" customFormat="1">
      <c r="B160" s="170"/>
      <c r="D160" s="155" t="s">
        <v>142</v>
      </c>
      <c r="E160" s="171" t="s">
        <v>3</v>
      </c>
      <c r="F160" s="172" t="s">
        <v>163</v>
      </c>
      <c r="H160" s="173">
        <v>308</v>
      </c>
      <c r="I160" s="174"/>
      <c r="L160" s="170"/>
      <c r="M160" s="175"/>
      <c r="N160" s="176"/>
      <c r="O160" s="176"/>
      <c r="P160" s="176"/>
      <c r="Q160" s="176"/>
      <c r="R160" s="176"/>
      <c r="S160" s="176"/>
      <c r="T160" s="177"/>
      <c r="AT160" s="171" t="s">
        <v>142</v>
      </c>
      <c r="AU160" s="171" t="s">
        <v>84</v>
      </c>
      <c r="AV160" s="15" t="s">
        <v>140</v>
      </c>
      <c r="AW160" s="15" t="s">
        <v>36</v>
      </c>
      <c r="AX160" s="15" t="s">
        <v>37</v>
      </c>
      <c r="AY160" s="171" t="s">
        <v>133</v>
      </c>
    </row>
    <row r="161" spans="1:65" s="2" customFormat="1" ht="16.5" customHeight="1">
      <c r="A161" s="35"/>
      <c r="B161" s="140"/>
      <c r="C161" s="141" t="s">
        <v>197</v>
      </c>
      <c r="D161" s="141" t="s">
        <v>136</v>
      </c>
      <c r="E161" s="142" t="s">
        <v>427</v>
      </c>
      <c r="F161" s="143" t="s">
        <v>428</v>
      </c>
      <c r="G161" s="144" t="s">
        <v>156</v>
      </c>
      <c r="H161" s="145">
        <v>308</v>
      </c>
      <c r="I161" s="146"/>
      <c r="J161" s="147">
        <f>ROUND(I161*H161,2)</f>
        <v>0</v>
      </c>
      <c r="K161" s="143" t="s">
        <v>3</v>
      </c>
      <c r="L161" s="36"/>
      <c r="M161" s="148" t="s">
        <v>3</v>
      </c>
      <c r="N161" s="149" t="s">
        <v>46</v>
      </c>
      <c r="O161" s="56"/>
      <c r="P161" s="150">
        <f>O161*H161</f>
        <v>0</v>
      </c>
      <c r="Q161" s="150">
        <v>7.9200000000000007E-2</v>
      </c>
      <c r="R161" s="150">
        <f>Q161*H161</f>
        <v>24.393600000000003</v>
      </c>
      <c r="S161" s="150">
        <v>0</v>
      </c>
      <c r="T161" s="15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2" t="s">
        <v>140</v>
      </c>
      <c r="AT161" s="152" t="s">
        <v>136</v>
      </c>
      <c r="AU161" s="152" t="s">
        <v>84</v>
      </c>
      <c r="AY161" s="20" t="s">
        <v>133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20" t="s">
        <v>37</v>
      </c>
      <c r="BK161" s="153">
        <f>ROUND(I161*H161,2)</f>
        <v>0</v>
      </c>
      <c r="BL161" s="20" t="s">
        <v>140</v>
      </c>
      <c r="BM161" s="152" t="s">
        <v>1859</v>
      </c>
    </row>
    <row r="162" spans="1:65" s="13" customFormat="1">
      <c r="B162" s="154"/>
      <c r="D162" s="155" t="s">
        <v>142</v>
      </c>
      <c r="E162" s="156" t="s">
        <v>3</v>
      </c>
      <c r="F162" s="157" t="s">
        <v>1860</v>
      </c>
      <c r="H162" s="158">
        <v>308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84</v>
      </c>
      <c r="AV162" s="13" t="s">
        <v>84</v>
      </c>
      <c r="AW162" s="13" t="s">
        <v>36</v>
      </c>
      <c r="AX162" s="13" t="s">
        <v>37</v>
      </c>
      <c r="AY162" s="156" t="s">
        <v>133</v>
      </c>
    </row>
    <row r="163" spans="1:65" s="2" customFormat="1" ht="21.75" customHeight="1">
      <c r="A163" s="35"/>
      <c r="B163" s="140"/>
      <c r="C163" s="141" t="s">
        <v>203</v>
      </c>
      <c r="D163" s="141" t="s">
        <v>136</v>
      </c>
      <c r="E163" s="142" t="s">
        <v>1861</v>
      </c>
      <c r="F163" s="143" t="s">
        <v>1862</v>
      </c>
      <c r="G163" s="144" t="s">
        <v>1863</v>
      </c>
      <c r="H163" s="145">
        <v>18.7</v>
      </c>
      <c r="I163" s="146"/>
      <c r="J163" s="147">
        <f>ROUND(I163*H163,2)</f>
        <v>0</v>
      </c>
      <c r="K163" s="143" t="s">
        <v>3</v>
      </c>
      <c r="L163" s="36"/>
      <c r="M163" s="148" t="s">
        <v>3</v>
      </c>
      <c r="N163" s="149" t="s">
        <v>46</v>
      </c>
      <c r="O163" s="56"/>
      <c r="P163" s="150">
        <f>O163*H163</f>
        <v>0</v>
      </c>
      <c r="Q163" s="150">
        <v>0</v>
      </c>
      <c r="R163" s="150">
        <f>Q163*H163</f>
        <v>0</v>
      </c>
      <c r="S163" s="150">
        <v>0</v>
      </c>
      <c r="T163" s="15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2" t="s">
        <v>140</v>
      </c>
      <c r="AT163" s="152" t="s">
        <v>136</v>
      </c>
      <c r="AU163" s="152" t="s">
        <v>84</v>
      </c>
      <c r="AY163" s="20" t="s">
        <v>133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20" t="s">
        <v>37</v>
      </c>
      <c r="BK163" s="153">
        <f>ROUND(I163*H163,2)</f>
        <v>0</v>
      </c>
      <c r="BL163" s="20" t="s">
        <v>140</v>
      </c>
      <c r="BM163" s="152" t="s">
        <v>1864</v>
      </c>
    </row>
    <row r="164" spans="1:65" s="13" customFormat="1">
      <c r="B164" s="154"/>
      <c r="D164" s="155" t="s">
        <v>142</v>
      </c>
      <c r="E164" s="156" t="s">
        <v>3</v>
      </c>
      <c r="F164" s="157" t="s">
        <v>1865</v>
      </c>
      <c r="H164" s="158">
        <v>18.7</v>
      </c>
      <c r="I164" s="159"/>
      <c r="L164" s="154"/>
      <c r="M164" s="160"/>
      <c r="N164" s="161"/>
      <c r="O164" s="161"/>
      <c r="P164" s="161"/>
      <c r="Q164" s="161"/>
      <c r="R164" s="161"/>
      <c r="S164" s="161"/>
      <c r="T164" s="162"/>
      <c r="AT164" s="156" t="s">
        <v>142</v>
      </c>
      <c r="AU164" s="156" t="s">
        <v>84</v>
      </c>
      <c r="AV164" s="13" t="s">
        <v>84</v>
      </c>
      <c r="AW164" s="13" t="s">
        <v>36</v>
      </c>
      <c r="AX164" s="13" t="s">
        <v>75</v>
      </c>
      <c r="AY164" s="156" t="s">
        <v>133</v>
      </c>
    </row>
    <row r="165" spans="1:65" s="15" customFormat="1">
      <c r="B165" s="170"/>
      <c r="D165" s="155" t="s">
        <v>142</v>
      </c>
      <c r="E165" s="171" t="s">
        <v>3</v>
      </c>
      <c r="F165" s="172" t="s">
        <v>163</v>
      </c>
      <c r="H165" s="173">
        <v>18.7</v>
      </c>
      <c r="I165" s="174"/>
      <c r="L165" s="170"/>
      <c r="M165" s="175"/>
      <c r="N165" s="176"/>
      <c r="O165" s="176"/>
      <c r="P165" s="176"/>
      <c r="Q165" s="176"/>
      <c r="R165" s="176"/>
      <c r="S165" s="176"/>
      <c r="T165" s="177"/>
      <c r="AT165" s="171" t="s">
        <v>142</v>
      </c>
      <c r="AU165" s="171" t="s">
        <v>84</v>
      </c>
      <c r="AV165" s="15" t="s">
        <v>140</v>
      </c>
      <c r="AW165" s="15" t="s">
        <v>36</v>
      </c>
      <c r="AX165" s="15" t="s">
        <v>37</v>
      </c>
      <c r="AY165" s="171" t="s">
        <v>133</v>
      </c>
    </row>
    <row r="166" spans="1:65" s="2" customFormat="1" ht="16.5" customHeight="1">
      <c r="A166" s="35"/>
      <c r="B166" s="140"/>
      <c r="C166" s="141" t="s">
        <v>208</v>
      </c>
      <c r="D166" s="141" t="s">
        <v>136</v>
      </c>
      <c r="E166" s="142" t="s">
        <v>995</v>
      </c>
      <c r="F166" s="143" t="s">
        <v>996</v>
      </c>
      <c r="G166" s="144" t="s">
        <v>333</v>
      </c>
      <c r="H166" s="145">
        <v>73.59</v>
      </c>
      <c r="I166" s="146"/>
      <c r="J166" s="147">
        <f>ROUND(I166*H166,2)</f>
        <v>0</v>
      </c>
      <c r="K166" s="143" t="s">
        <v>288</v>
      </c>
      <c r="L166" s="36"/>
      <c r="M166" s="148" t="s">
        <v>3</v>
      </c>
      <c r="N166" s="149" t="s">
        <v>46</v>
      </c>
      <c r="O166" s="56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2" t="s">
        <v>140</v>
      </c>
      <c r="AT166" s="152" t="s">
        <v>136</v>
      </c>
      <c r="AU166" s="152" t="s">
        <v>84</v>
      </c>
      <c r="AY166" s="20" t="s">
        <v>133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20" t="s">
        <v>37</v>
      </c>
      <c r="BK166" s="153">
        <f>ROUND(I166*H166,2)</f>
        <v>0</v>
      </c>
      <c r="BL166" s="20" t="s">
        <v>140</v>
      </c>
      <c r="BM166" s="152" t="s">
        <v>1866</v>
      </c>
    </row>
    <row r="167" spans="1:65" s="2" customFormat="1">
      <c r="A167" s="35"/>
      <c r="B167" s="36"/>
      <c r="C167" s="35"/>
      <c r="D167" s="181" t="s">
        <v>290</v>
      </c>
      <c r="E167" s="35"/>
      <c r="F167" s="182" t="s">
        <v>998</v>
      </c>
      <c r="G167" s="35"/>
      <c r="H167" s="35"/>
      <c r="I167" s="183"/>
      <c r="J167" s="35"/>
      <c r="K167" s="35"/>
      <c r="L167" s="36"/>
      <c r="M167" s="184"/>
      <c r="N167" s="185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20" t="s">
        <v>290</v>
      </c>
      <c r="AU167" s="20" t="s">
        <v>84</v>
      </c>
    </row>
    <row r="168" spans="1:65" s="13" customFormat="1">
      <c r="B168" s="154"/>
      <c r="D168" s="155" t="s">
        <v>142</v>
      </c>
      <c r="E168" s="156" t="s">
        <v>3</v>
      </c>
      <c r="F168" s="157" t="s">
        <v>1867</v>
      </c>
      <c r="H168" s="158">
        <v>73.59</v>
      </c>
      <c r="I168" s="159"/>
      <c r="L168" s="154"/>
      <c r="M168" s="160"/>
      <c r="N168" s="161"/>
      <c r="O168" s="161"/>
      <c r="P168" s="161"/>
      <c r="Q168" s="161"/>
      <c r="R168" s="161"/>
      <c r="S168" s="161"/>
      <c r="T168" s="162"/>
      <c r="AT168" s="156" t="s">
        <v>142</v>
      </c>
      <c r="AU168" s="156" t="s">
        <v>84</v>
      </c>
      <c r="AV168" s="13" t="s">
        <v>84</v>
      </c>
      <c r="AW168" s="13" t="s">
        <v>36</v>
      </c>
      <c r="AX168" s="13" t="s">
        <v>75</v>
      </c>
      <c r="AY168" s="156" t="s">
        <v>133</v>
      </c>
    </row>
    <row r="169" spans="1:65" s="2" customFormat="1" ht="24.2" customHeight="1">
      <c r="A169" s="35"/>
      <c r="B169" s="140"/>
      <c r="C169" s="141" t="s">
        <v>212</v>
      </c>
      <c r="D169" s="141" t="s">
        <v>136</v>
      </c>
      <c r="E169" s="142" t="s">
        <v>431</v>
      </c>
      <c r="F169" s="143" t="s">
        <v>432</v>
      </c>
      <c r="G169" s="144" t="s">
        <v>295</v>
      </c>
      <c r="H169" s="145">
        <v>359.15899999999999</v>
      </c>
      <c r="I169" s="146"/>
      <c r="J169" s="147">
        <f>ROUND(I169*H169,2)</f>
        <v>0</v>
      </c>
      <c r="K169" s="143" t="s">
        <v>288</v>
      </c>
      <c r="L169" s="36"/>
      <c r="M169" s="148" t="s">
        <v>3</v>
      </c>
      <c r="N169" s="149" t="s">
        <v>46</v>
      </c>
      <c r="O169" s="56"/>
      <c r="P169" s="150">
        <f>O169*H169</f>
        <v>0</v>
      </c>
      <c r="Q169" s="150">
        <v>0</v>
      </c>
      <c r="R169" s="150">
        <f>Q169*H169</f>
        <v>0</v>
      </c>
      <c r="S169" s="150">
        <v>0</v>
      </c>
      <c r="T169" s="15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2" t="s">
        <v>140</v>
      </c>
      <c r="AT169" s="152" t="s">
        <v>136</v>
      </c>
      <c r="AU169" s="152" t="s">
        <v>84</v>
      </c>
      <c r="AY169" s="20" t="s">
        <v>133</v>
      </c>
      <c r="BE169" s="153">
        <f>IF(N169="základní",J169,0)</f>
        <v>0</v>
      </c>
      <c r="BF169" s="153">
        <f>IF(N169="snížená",J169,0)</f>
        <v>0</v>
      </c>
      <c r="BG169" s="153">
        <f>IF(N169="zákl. přenesená",J169,0)</f>
        <v>0</v>
      </c>
      <c r="BH169" s="153">
        <f>IF(N169="sníž. přenesená",J169,0)</f>
        <v>0</v>
      </c>
      <c r="BI169" s="153">
        <f>IF(N169="nulová",J169,0)</f>
        <v>0</v>
      </c>
      <c r="BJ169" s="20" t="s">
        <v>37</v>
      </c>
      <c r="BK169" s="153">
        <f>ROUND(I169*H169,2)</f>
        <v>0</v>
      </c>
      <c r="BL169" s="20" t="s">
        <v>140</v>
      </c>
      <c r="BM169" s="152" t="s">
        <v>1868</v>
      </c>
    </row>
    <row r="170" spans="1:65" s="2" customFormat="1">
      <c r="A170" s="35"/>
      <c r="B170" s="36"/>
      <c r="C170" s="35"/>
      <c r="D170" s="181" t="s">
        <v>290</v>
      </c>
      <c r="E170" s="35"/>
      <c r="F170" s="182" t="s">
        <v>434</v>
      </c>
      <c r="G170" s="35"/>
      <c r="H170" s="35"/>
      <c r="I170" s="183"/>
      <c r="J170" s="35"/>
      <c r="K170" s="35"/>
      <c r="L170" s="36"/>
      <c r="M170" s="184"/>
      <c r="N170" s="185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20" t="s">
        <v>290</v>
      </c>
      <c r="AU170" s="20" t="s">
        <v>84</v>
      </c>
    </row>
    <row r="171" spans="1:65" s="13" customFormat="1">
      <c r="B171" s="154"/>
      <c r="D171" s="155" t="s">
        <v>142</v>
      </c>
      <c r="E171" s="156" t="s">
        <v>3</v>
      </c>
      <c r="F171" s="157" t="s">
        <v>1869</v>
      </c>
      <c r="H171" s="158">
        <v>359.15899999999999</v>
      </c>
      <c r="I171" s="159"/>
      <c r="L171" s="154"/>
      <c r="M171" s="160"/>
      <c r="N171" s="161"/>
      <c r="O171" s="161"/>
      <c r="P171" s="161"/>
      <c r="Q171" s="161"/>
      <c r="R171" s="161"/>
      <c r="S171" s="161"/>
      <c r="T171" s="162"/>
      <c r="AT171" s="156" t="s">
        <v>142</v>
      </c>
      <c r="AU171" s="156" t="s">
        <v>84</v>
      </c>
      <c r="AV171" s="13" t="s">
        <v>84</v>
      </c>
      <c r="AW171" s="13" t="s">
        <v>36</v>
      </c>
      <c r="AX171" s="13" t="s">
        <v>75</v>
      </c>
      <c r="AY171" s="156" t="s">
        <v>133</v>
      </c>
    </row>
    <row r="172" spans="1:65" s="2" customFormat="1" ht="37.9" customHeight="1">
      <c r="A172" s="35"/>
      <c r="B172" s="140"/>
      <c r="C172" s="141" t="s">
        <v>216</v>
      </c>
      <c r="D172" s="141" t="s">
        <v>136</v>
      </c>
      <c r="E172" s="142" t="s">
        <v>1486</v>
      </c>
      <c r="F172" s="143" t="s">
        <v>1487</v>
      </c>
      <c r="G172" s="144" t="s">
        <v>295</v>
      </c>
      <c r="H172" s="145">
        <v>323.24299999999999</v>
      </c>
      <c r="I172" s="146"/>
      <c r="J172" s="147">
        <f>ROUND(I172*H172,2)</f>
        <v>0</v>
      </c>
      <c r="K172" s="143" t="s">
        <v>288</v>
      </c>
      <c r="L172" s="36"/>
      <c r="M172" s="148" t="s">
        <v>3</v>
      </c>
      <c r="N172" s="149" t="s">
        <v>46</v>
      </c>
      <c r="O172" s="56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2" t="s">
        <v>140</v>
      </c>
      <c r="AT172" s="152" t="s">
        <v>136</v>
      </c>
      <c r="AU172" s="152" t="s">
        <v>84</v>
      </c>
      <c r="AY172" s="20" t="s">
        <v>133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20" t="s">
        <v>37</v>
      </c>
      <c r="BK172" s="153">
        <f>ROUND(I172*H172,2)</f>
        <v>0</v>
      </c>
      <c r="BL172" s="20" t="s">
        <v>140</v>
      </c>
      <c r="BM172" s="152" t="s">
        <v>1870</v>
      </c>
    </row>
    <row r="173" spans="1:65" s="2" customFormat="1">
      <c r="A173" s="35"/>
      <c r="B173" s="36"/>
      <c r="C173" s="35"/>
      <c r="D173" s="181" t="s">
        <v>290</v>
      </c>
      <c r="E173" s="35"/>
      <c r="F173" s="182" t="s">
        <v>1489</v>
      </c>
      <c r="G173" s="35"/>
      <c r="H173" s="35"/>
      <c r="I173" s="183"/>
      <c r="J173" s="35"/>
      <c r="K173" s="35"/>
      <c r="L173" s="36"/>
      <c r="M173" s="184"/>
      <c r="N173" s="185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290</v>
      </c>
      <c r="AU173" s="20" t="s">
        <v>84</v>
      </c>
    </row>
    <row r="174" spans="1:65" s="14" customFormat="1">
      <c r="B174" s="163"/>
      <c r="D174" s="155" t="s">
        <v>142</v>
      </c>
      <c r="E174" s="164" t="s">
        <v>3</v>
      </c>
      <c r="F174" s="165" t="s">
        <v>1871</v>
      </c>
      <c r="H174" s="164" t="s">
        <v>3</v>
      </c>
      <c r="I174" s="166"/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142</v>
      </c>
      <c r="AU174" s="164" t="s">
        <v>84</v>
      </c>
      <c r="AV174" s="14" t="s">
        <v>37</v>
      </c>
      <c r="AW174" s="14" t="s">
        <v>36</v>
      </c>
      <c r="AX174" s="14" t="s">
        <v>75</v>
      </c>
      <c r="AY174" s="164" t="s">
        <v>133</v>
      </c>
    </row>
    <row r="175" spans="1:65" s="14" customFormat="1">
      <c r="B175" s="163"/>
      <c r="D175" s="155" t="s">
        <v>142</v>
      </c>
      <c r="E175" s="164" t="s">
        <v>3</v>
      </c>
      <c r="F175" s="165" t="s">
        <v>1011</v>
      </c>
      <c r="H175" s="164" t="s">
        <v>3</v>
      </c>
      <c r="I175" s="166"/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142</v>
      </c>
      <c r="AU175" s="164" t="s">
        <v>84</v>
      </c>
      <c r="AV175" s="14" t="s">
        <v>37</v>
      </c>
      <c r="AW175" s="14" t="s">
        <v>36</v>
      </c>
      <c r="AX175" s="14" t="s">
        <v>75</v>
      </c>
      <c r="AY175" s="164" t="s">
        <v>133</v>
      </c>
    </row>
    <row r="176" spans="1:65" s="13" customFormat="1">
      <c r="B176" s="154"/>
      <c r="D176" s="155" t="s">
        <v>142</v>
      </c>
      <c r="E176" s="156" t="s">
        <v>3</v>
      </c>
      <c r="F176" s="157" t="s">
        <v>1872</v>
      </c>
      <c r="H176" s="158">
        <v>1.4930000000000001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142</v>
      </c>
      <c r="AU176" s="156" t="s">
        <v>84</v>
      </c>
      <c r="AV176" s="13" t="s">
        <v>84</v>
      </c>
      <c r="AW176" s="13" t="s">
        <v>36</v>
      </c>
      <c r="AX176" s="13" t="s">
        <v>75</v>
      </c>
      <c r="AY176" s="156" t="s">
        <v>133</v>
      </c>
    </row>
    <row r="177" spans="2:51" s="14" customFormat="1">
      <c r="B177" s="163"/>
      <c r="D177" s="155" t="s">
        <v>142</v>
      </c>
      <c r="E177" s="164" t="s">
        <v>3</v>
      </c>
      <c r="F177" s="165" t="s">
        <v>1013</v>
      </c>
      <c r="H177" s="164" t="s">
        <v>3</v>
      </c>
      <c r="I177" s="166"/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142</v>
      </c>
      <c r="AU177" s="164" t="s">
        <v>84</v>
      </c>
      <c r="AV177" s="14" t="s">
        <v>37</v>
      </c>
      <c r="AW177" s="14" t="s">
        <v>36</v>
      </c>
      <c r="AX177" s="14" t="s">
        <v>75</v>
      </c>
      <c r="AY177" s="164" t="s">
        <v>133</v>
      </c>
    </row>
    <row r="178" spans="2:51" s="13" customFormat="1">
      <c r="B178" s="154"/>
      <c r="D178" s="155" t="s">
        <v>142</v>
      </c>
      <c r="E178" s="156" t="s">
        <v>3</v>
      </c>
      <c r="F178" s="157" t="s">
        <v>1873</v>
      </c>
      <c r="H178" s="158">
        <v>3.1419999999999999</v>
      </c>
      <c r="I178" s="159"/>
      <c r="L178" s="154"/>
      <c r="M178" s="160"/>
      <c r="N178" s="161"/>
      <c r="O178" s="161"/>
      <c r="P178" s="161"/>
      <c r="Q178" s="161"/>
      <c r="R178" s="161"/>
      <c r="S178" s="161"/>
      <c r="T178" s="162"/>
      <c r="AT178" s="156" t="s">
        <v>142</v>
      </c>
      <c r="AU178" s="156" t="s">
        <v>84</v>
      </c>
      <c r="AV178" s="13" t="s">
        <v>84</v>
      </c>
      <c r="AW178" s="13" t="s">
        <v>36</v>
      </c>
      <c r="AX178" s="13" t="s">
        <v>75</v>
      </c>
      <c r="AY178" s="156" t="s">
        <v>133</v>
      </c>
    </row>
    <row r="179" spans="2:51" s="14" customFormat="1">
      <c r="B179" s="163"/>
      <c r="D179" s="155" t="s">
        <v>142</v>
      </c>
      <c r="E179" s="164" t="s">
        <v>3</v>
      </c>
      <c r="F179" s="165" t="s">
        <v>1019</v>
      </c>
      <c r="H179" s="164" t="s">
        <v>3</v>
      </c>
      <c r="I179" s="166"/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142</v>
      </c>
      <c r="AU179" s="164" t="s">
        <v>84</v>
      </c>
      <c r="AV179" s="14" t="s">
        <v>37</v>
      </c>
      <c r="AW179" s="14" t="s">
        <v>36</v>
      </c>
      <c r="AX179" s="14" t="s">
        <v>75</v>
      </c>
      <c r="AY179" s="164" t="s">
        <v>133</v>
      </c>
    </row>
    <row r="180" spans="2:51" s="13" customFormat="1">
      <c r="B180" s="154"/>
      <c r="D180" s="155" t="s">
        <v>142</v>
      </c>
      <c r="E180" s="156" t="s">
        <v>3</v>
      </c>
      <c r="F180" s="157" t="s">
        <v>1874</v>
      </c>
      <c r="H180" s="158">
        <v>8.3949999999999996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142</v>
      </c>
      <c r="AU180" s="156" t="s">
        <v>84</v>
      </c>
      <c r="AV180" s="13" t="s">
        <v>84</v>
      </c>
      <c r="AW180" s="13" t="s">
        <v>36</v>
      </c>
      <c r="AX180" s="13" t="s">
        <v>75</v>
      </c>
      <c r="AY180" s="156" t="s">
        <v>133</v>
      </c>
    </row>
    <row r="181" spans="2:51" s="14" customFormat="1">
      <c r="B181" s="163"/>
      <c r="D181" s="155" t="s">
        <v>142</v>
      </c>
      <c r="E181" s="164" t="s">
        <v>3</v>
      </c>
      <c r="F181" s="165" t="s">
        <v>1875</v>
      </c>
      <c r="H181" s="164" t="s">
        <v>3</v>
      </c>
      <c r="I181" s="166"/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142</v>
      </c>
      <c r="AU181" s="164" t="s">
        <v>84</v>
      </c>
      <c r="AV181" s="14" t="s">
        <v>37</v>
      </c>
      <c r="AW181" s="14" t="s">
        <v>36</v>
      </c>
      <c r="AX181" s="14" t="s">
        <v>75</v>
      </c>
      <c r="AY181" s="164" t="s">
        <v>133</v>
      </c>
    </row>
    <row r="182" spans="2:51" s="13" customFormat="1">
      <c r="B182" s="154"/>
      <c r="D182" s="155" t="s">
        <v>142</v>
      </c>
      <c r="E182" s="156" t="s">
        <v>3</v>
      </c>
      <c r="F182" s="157" t="s">
        <v>1876</v>
      </c>
      <c r="H182" s="158">
        <v>4.5819999999999999</v>
      </c>
      <c r="I182" s="159"/>
      <c r="L182" s="154"/>
      <c r="M182" s="160"/>
      <c r="N182" s="161"/>
      <c r="O182" s="161"/>
      <c r="P182" s="161"/>
      <c r="Q182" s="161"/>
      <c r="R182" s="161"/>
      <c r="S182" s="161"/>
      <c r="T182" s="162"/>
      <c r="AT182" s="156" t="s">
        <v>142</v>
      </c>
      <c r="AU182" s="156" t="s">
        <v>84</v>
      </c>
      <c r="AV182" s="13" t="s">
        <v>84</v>
      </c>
      <c r="AW182" s="13" t="s">
        <v>36</v>
      </c>
      <c r="AX182" s="13" t="s">
        <v>75</v>
      </c>
      <c r="AY182" s="156" t="s">
        <v>133</v>
      </c>
    </row>
    <row r="183" spans="2:51" s="14" customFormat="1">
      <c r="B183" s="163"/>
      <c r="D183" s="155" t="s">
        <v>142</v>
      </c>
      <c r="E183" s="164" t="s">
        <v>3</v>
      </c>
      <c r="F183" s="165" t="s">
        <v>1877</v>
      </c>
      <c r="H183" s="164" t="s">
        <v>3</v>
      </c>
      <c r="I183" s="166"/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142</v>
      </c>
      <c r="AU183" s="164" t="s">
        <v>84</v>
      </c>
      <c r="AV183" s="14" t="s">
        <v>37</v>
      </c>
      <c r="AW183" s="14" t="s">
        <v>36</v>
      </c>
      <c r="AX183" s="14" t="s">
        <v>75</v>
      </c>
      <c r="AY183" s="164" t="s">
        <v>133</v>
      </c>
    </row>
    <row r="184" spans="2:51" s="14" customFormat="1">
      <c r="B184" s="163"/>
      <c r="D184" s="155" t="s">
        <v>142</v>
      </c>
      <c r="E184" s="164" t="s">
        <v>3</v>
      </c>
      <c r="F184" s="165" t="s">
        <v>1011</v>
      </c>
      <c r="H184" s="164" t="s">
        <v>3</v>
      </c>
      <c r="I184" s="166"/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142</v>
      </c>
      <c r="AU184" s="164" t="s">
        <v>84</v>
      </c>
      <c r="AV184" s="14" t="s">
        <v>37</v>
      </c>
      <c r="AW184" s="14" t="s">
        <v>36</v>
      </c>
      <c r="AX184" s="14" t="s">
        <v>75</v>
      </c>
      <c r="AY184" s="164" t="s">
        <v>133</v>
      </c>
    </row>
    <row r="185" spans="2:51" s="13" customFormat="1">
      <c r="B185" s="154"/>
      <c r="D185" s="155" t="s">
        <v>142</v>
      </c>
      <c r="E185" s="156" t="s">
        <v>3</v>
      </c>
      <c r="F185" s="157" t="s">
        <v>1878</v>
      </c>
      <c r="H185" s="158">
        <v>1.399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142</v>
      </c>
      <c r="AU185" s="156" t="s">
        <v>84</v>
      </c>
      <c r="AV185" s="13" t="s">
        <v>84</v>
      </c>
      <c r="AW185" s="13" t="s">
        <v>36</v>
      </c>
      <c r="AX185" s="13" t="s">
        <v>75</v>
      </c>
      <c r="AY185" s="156" t="s">
        <v>133</v>
      </c>
    </row>
    <row r="186" spans="2:51" s="14" customFormat="1">
      <c r="B186" s="163"/>
      <c r="D186" s="155" t="s">
        <v>142</v>
      </c>
      <c r="E186" s="164" t="s">
        <v>3</v>
      </c>
      <c r="F186" s="165" t="s">
        <v>1013</v>
      </c>
      <c r="H186" s="164" t="s">
        <v>3</v>
      </c>
      <c r="I186" s="166"/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142</v>
      </c>
      <c r="AU186" s="164" t="s">
        <v>84</v>
      </c>
      <c r="AV186" s="14" t="s">
        <v>37</v>
      </c>
      <c r="AW186" s="14" t="s">
        <v>36</v>
      </c>
      <c r="AX186" s="14" t="s">
        <v>75</v>
      </c>
      <c r="AY186" s="164" t="s">
        <v>133</v>
      </c>
    </row>
    <row r="187" spans="2:51" s="13" customFormat="1">
      <c r="B187" s="154"/>
      <c r="D187" s="155" t="s">
        <v>142</v>
      </c>
      <c r="E187" s="156" t="s">
        <v>3</v>
      </c>
      <c r="F187" s="157" t="s">
        <v>1879</v>
      </c>
      <c r="H187" s="158">
        <v>1.74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142</v>
      </c>
      <c r="AU187" s="156" t="s">
        <v>84</v>
      </c>
      <c r="AV187" s="13" t="s">
        <v>84</v>
      </c>
      <c r="AW187" s="13" t="s">
        <v>36</v>
      </c>
      <c r="AX187" s="13" t="s">
        <v>75</v>
      </c>
      <c r="AY187" s="156" t="s">
        <v>133</v>
      </c>
    </row>
    <row r="188" spans="2:51" s="14" customFormat="1">
      <c r="B188" s="163"/>
      <c r="D188" s="155" t="s">
        <v>142</v>
      </c>
      <c r="E188" s="164" t="s">
        <v>3</v>
      </c>
      <c r="F188" s="165" t="s">
        <v>1019</v>
      </c>
      <c r="H188" s="164" t="s">
        <v>3</v>
      </c>
      <c r="I188" s="166"/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142</v>
      </c>
      <c r="AU188" s="164" t="s">
        <v>84</v>
      </c>
      <c r="AV188" s="14" t="s">
        <v>37</v>
      </c>
      <c r="AW188" s="14" t="s">
        <v>36</v>
      </c>
      <c r="AX188" s="14" t="s">
        <v>75</v>
      </c>
      <c r="AY188" s="164" t="s">
        <v>133</v>
      </c>
    </row>
    <row r="189" spans="2:51" s="13" customFormat="1">
      <c r="B189" s="154"/>
      <c r="D189" s="155" t="s">
        <v>142</v>
      </c>
      <c r="E189" s="156" t="s">
        <v>3</v>
      </c>
      <c r="F189" s="157" t="s">
        <v>1880</v>
      </c>
      <c r="H189" s="158">
        <v>6.0720000000000001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142</v>
      </c>
      <c r="AU189" s="156" t="s">
        <v>84</v>
      </c>
      <c r="AV189" s="13" t="s">
        <v>84</v>
      </c>
      <c r="AW189" s="13" t="s">
        <v>36</v>
      </c>
      <c r="AX189" s="13" t="s">
        <v>75</v>
      </c>
      <c r="AY189" s="156" t="s">
        <v>133</v>
      </c>
    </row>
    <row r="190" spans="2:51" s="14" customFormat="1">
      <c r="B190" s="163"/>
      <c r="D190" s="155" t="s">
        <v>142</v>
      </c>
      <c r="E190" s="164" t="s">
        <v>3</v>
      </c>
      <c r="F190" s="165" t="s">
        <v>1881</v>
      </c>
      <c r="H190" s="164" t="s">
        <v>3</v>
      </c>
      <c r="I190" s="166"/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142</v>
      </c>
      <c r="AU190" s="164" t="s">
        <v>84</v>
      </c>
      <c r="AV190" s="14" t="s">
        <v>37</v>
      </c>
      <c r="AW190" s="14" t="s">
        <v>36</v>
      </c>
      <c r="AX190" s="14" t="s">
        <v>75</v>
      </c>
      <c r="AY190" s="164" t="s">
        <v>133</v>
      </c>
    </row>
    <row r="191" spans="2:51" s="14" customFormat="1">
      <c r="B191" s="163"/>
      <c r="D191" s="155" t="s">
        <v>142</v>
      </c>
      <c r="E191" s="164" t="s">
        <v>3</v>
      </c>
      <c r="F191" s="165" t="s">
        <v>1011</v>
      </c>
      <c r="H191" s="164" t="s">
        <v>3</v>
      </c>
      <c r="I191" s="166"/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142</v>
      </c>
      <c r="AU191" s="164" t="s">
        <v>84</v>
      </c>
      <c r="AV191" s="14" t="s">
        <v>37</v>
      </c>
      <c r="AW191" s="14" t="s">
        <v>36</v>
      </c>
      <c r="AX191" s="14" t="s">
        <v>75</v>
      </c>
      <c r="AY191" s="164" t="s">
        <v>133</v>
      </c>
    </row>
    <row r="192" spans="2:51" s="13" customFormat="1">
      <c r="B192" s="154"/>
      <c r="D192" s="155" t="s">
        <v>142</v>
      </c>
      <c r="E192" s="156" t="s">
        <v>3</v>
      </c>
      <c r="F192" s="157" t="s">
        <v>1882</v>
      </c>
      <c r="H192" s="158">
        <v>0.58299999999999996</v>
      </c>
      <c r="I192" s="159"/>
      <c r="L192" s="154"/>
      <c r="M192" s="160"/>
      <c r="N192" s="161"/>
      <c r="O192" s="161"/>
      <c r="P192" s="161"/>
      <c r="Q192" s="161"/>
      <c r="R192" s="161"/>
      <c r="S192" s="161"/>
      <c r="T192" s="162"/>
      <c r="AT192" s="156" t="s">
        <v>142</v>
      </c>
      <c r="AU192" s="156" t="s">
        <v>84</v>
      </c>
      <c r="AV192" s="13" t="s">
        <v>84</v>
      </c>
      <c r="AW192" s="13" t="s">
        <v>36</v>
      </c>
      <c r="AX192" s="13" t="s">
        <v>75</v>
      </c>
      <c r="AY192" s="156" t="s">
        <v>133</v>
      </c>
    </row>
    <row r="193" spans="2:51" s="14" customFormat="1">
      <c r="B193" s="163"/>
      <c r="D193" s="155" t="s">
        <v>142</v>
      </c>
      <c r="E193" s="164" t="s">
        <v>3</v>
      </c>
      <c r="F193" s="165" t="s">
        <v>1883</v>
      </c>
      <c r="H193" s="164" t="s">
        <v>3</v>
      </c>
      <c r="I193" s="166"/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142</v>
      </c>
      <c r="AU193" s="164" t="s">
        <v>84</v>
      </c>
      <c r="AV193" s="14" t="s">
        <v>37</v>
      </c>
      <c r="AW193" s="14" t="s">
        <v>36</v>
      </c>
      <c r="AX193" s="14" t="s">
        <v>75</v>
      </c>
      <c r="AY193" s="164" t="s">
        <v>133</v>
      </c>
    </row>
    <row r="194" spans="2:51" s="14" customFormat="1">
      <c r="B194" s="163"/>
      <c r="D194" s="155" t="s">
        <v>142</v>
      </c>
      <c r="E194" s="164" t="s">
        <v>3</v>
      </c>
      <c r="F194" s="165" t="s">
        <v>1011</v>
      </c>
      <c r="H194" s="164" t="s">
        <v>3</v>
      </c>
      <c r="I194" s="166"/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142</v>
      </c>
      <c r="AU194" s="164" t="s">
        <v>84</v>
      </c>
      <c r="AV194" s="14" t="s">
        <v>37</v>
      </c>
      <c r="AW194" s="14" t="s">
        <v>36</v>
      </c>
      <c r="AX194" s="14" t="s">
        <v>75</v>
      </c>
      <c r="AY194" s="164" t="s">
        <v>133</v>
      </c>
    </row>
    <row r="195" spans="2:51" s="13" customFormat="1">
      <c r="B195" s="154"/>
      <c r="D195" s="155" t="s">
        <v>142</v>
      </c>
      <c r="E195" s="156" t="s">
        <v>3</v>
      </c>
      <c r="F195" s="157" t="s">
        <v>1884</v>
      </c>
      <c r="H195" s="158">
        <v>1.69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142</v>
      </c>
      <c r="AU195" s="156" t="s">
        <v>84</v>
      </c>
      <c r="AV195" s="13" t="s">
        <v>84</v>
      </c>
      <c r="AW195" s="13" t="s">
        <v>36</v>
      </c>
      <c r="AX195" s="13" t="s">
        <v>75</v>
      </c>
      <c r="AY195" s="156" t="s">
        <v>133</v>
      </c>
    </row>
    <row r="196" spans="2:51" s="14" customFormat="1">
      <c r="B196" s="163"/>
      <c r="D196" s="155" t="s">
        <v>142</v>
      </c>
      <c r="E196" s="164" t="s">
        <v>3</v>
      </c>
      <c r="F196" s="165" t="s">
        <v>1013</v>
      </c>
      <c r="H196" s="164" t="s">
        <v>3</v>
      </c>
      <c r="I196" s="166"/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142</v>
      </c>
      <c r="AU196" s="164" t="s">
        <v>84</v>
      </c>
      <c r="AV196" s="14" t="s">
        <v>37</v>
      </c>
      <c r="AW196" s="14" t="s">
        <v>36</v>
      </c>
      <c r="AX196" s="14" t="s">
        <v>75</v>
      </c>
      <c r="AY196" s="164" t="s">
        <v>133</v>
      </c>
    </row>
    <row r="197" spans="2:51" s="13" customFormat="1">
      <c r="B197" s="154"/>
      <c r="D197" s="155" t="s">
        <v>142</v>
      </c>
      <c r="E197" s="156" t="s">
        <v>3</v>
      </c>
      <c r="F197" s="157" t="s">
        <v>1885</v>
      </c>
      <c r="H197" s="158">
        <v>2.0459999999999998</v>
      </c>
      <c r="I197" s="159"/>
      <c r="L197" s="154"/>
      <c r="M197" s="160"/>
      <c r="N197" s="161"/>
      <c r="O197" s="161"/>
      <c r="P197" s="161"/>
      <c r="Q197" s="161"/>
      <c r="R197" s="161"/>
      <c r="S197" s="161"/>
      <c r="T197" s="162"/>
      <c r="AT197" s="156" t="s">
        <v>142</v>
      </c>
      <c r="AU197" s="156" t="s">
        <v>84</v>
      </c>
      <c r="AV197" s="13" t="s">
        <v>84</v>
      </c>
      <c r="AW197" s="13" t="s">
        <v>36</v>
      </c>
      <c r="AX197" s="13" t="s">
        <v>75</v>
      </c>
      <c r="AY197" s="156" t="s">
        <v>133</v>
      </c>
    </row>
    <row r="198" spans="2:51" s="14" customFormat="1">
      <c r="B198" s="163"/>
      <c r="D198" s="155" t="s">
        <v>142</v>
      </c>
      <c r="E198" s="164" t="s">
        <v>3</v>
      </c>
      <c r="F198" s="165" t="s">
        <v>1019</v>
      </c>
      <c r="H198" s="164" t="s">
        <v>3</v>
      </c>
      <c r="I198" s="166"/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142</v>
      </c>
      <c r="AU198" s="164" t="s">
        <v>84</v>
      </c>
      <c r="AV198" s="14" t="s">
        <v>37</v>
      </c>
      <c r="AW198" s="14" t="s">
        <v>36</v>
      </c>
      <c r="AX198" s="14" t="s">
        <v>75</v>
      </c>
      <c r="AY198" s="164" t="s">
        <v>133</v>
      </c>
    </row>
    <row r="199" spans="2:51" s="13" customFormat="1">
      <c r="B199" s="154"/>
      <c r="D199" s="155" t="s">
        <v>142</v>
      </c>
      <c r="E199" s="156" t="s">
        <v>3</v>
      </c>
      <c r="F199" s="157" t="s">
        <v>1886</v>
      </c>
      <c r="H199" s="158">
        <v>4.2610000000000001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142</v>
      </c>
      <c r="AU199" s="156" t="s">
        <v>84</v>
      </c>
      <c r="AV199" s="13" t="s">
        <v>84</v>
      </c>
      <c r="AW199" s="13" t="s">
        <v>36</v>
      </c>
      <c r="AX199" s="13" t="s">
        <v>75</v>
      </c>
      <c r="AY199" s="156" t="s">
        <v>133</v>
      </c>
    </row>
    <row r="200" spans="2:51" s="14" customFormat="1">
      <c r="B200" s="163"/>
      <c r="D200" s="155" t="s">
        <v>142</v>
      </c>
      <c r="E200" s="164" t="s">
        <v>3</v>
      </c>
      <c r="F200" s="165" t="s">
        <v>1875</v>
      </c>
      <c r="H200" s="164" t="s">
        <v>3</v>
      </c>
      <c r="I200" s="166"/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142</v>
      </c>
      <c r="AU200" s="164" t="s">
        <v>84</v>
      </c>
      <c r="AV200" s="14" t="s">
        <v>37</v>
      </c>
      <c r="AW200" s="14" t="s">
        <v>36</v>
      </c>
      <c r="AX200" s="14" t="s">
        <v>75</v>
      </c>
      <c r="AY200" s="164" t="s">
        <v>133</v>
      </c>
    </row>
    <row r="201" spans="2:51" s="13" customFormat="1">
      <c r="B201" s="154"/>
      <c r="D201" s="155" t="s">
        <v>142</v>
      </c>
      <c r="E201" s="156" t="s">
        <v>3</v>
      </c>
      <c r="F201" s="157" t="s">
        <v>1887</v>
      </c>
      <c r="H201" s="158">
        <v>3.956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142</v>
      </c>
      <c r="AU201" s="156" t="s">
        <v>84</v>
      </c>
      <c r="AV201" s="13" t="s">
        <v>84</v>
      </c>
      <c r="AW201" s="13" t="s">
        <v>36</v>
      </c>
      <c r="AX201" s="13" t="s">
        <v>75</v>
      </c>
      <c r="AY201" s="156" t="s">
        <v>133</v>
      </c>
    </row>
    <row r="202" spans="2:51" s="14" customFormat="1">
      <c r="B202" s="163"/>
      <c r="D202" s="155" t="s">
        <v>142</v>
      </c>
      <c r="E202" s="164" t="s">
        <v>3</v>
      </c>
      <c r="F202" s="165" t="s">
        <v>1888</v>
      </c>
      <c r="H202" s="164" t="s">
        <v>3</v>
      </c>
      <c r="I202" s="166"/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142</v>
      </c>
      <c r="AU202" s="164" t="s">
        <v>84</v>
      </c>
      <c r="AV202" s="14" t="s">
        <v>37</v>
      </c>
      <c r="AW202" s="14" t="s">
        <v>36</v>
      </c>
      <c r="AX202" s="14" t="s">
        <v>75</v>
      </c>
      <c r="AY202" s="164" t="s">
        <v>133</v>
      </c>
    </row>
    <row r="203" spans="2:51" s="14" customFormat="1">
      <c r="B203" s="163"/>
      <c r="D203" s="155" t="s">
        <v>142</v>
      </c>
      <c r="E203" s="164" t="s">
        <v>3</v>
      </c>
      <c r="F203" s="165" t="s">
        <v>1011</v>
      </c>
      <c r="H203" s="164" t="s">
        <v>3</v>
      </c>
      <c r="I203" s="166"/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142</v>
      </c>
      <c r="AU203" s="164" t="s">
        <v>84</v>
      </c>
      <c r="AV203" s="14" t="s">
        <v>37</v>
      </c>
      <c r="AW203" s="14" t="s">
        <v>36</v>
      </c>
      <c r="AX203" s="14" t="s">
        <v>75</v>
      </c>
      <c r="AY203" s="164" t="s">
        <v>133</v>
      </c>
    </row>
    <row r="204" spans="2:51" s="13" customFormat="1">
      <c r="B204" s="154"/>
      <c r="D204" s="155" t="s">
        <v>142</v>
      </c>
      <c r="E204" s="156" t="s">
        <v>3</v>
      </c>
      <c r="F204" s="157" t="s">
        <v>1889</v>
      </c>
      <c r="H204" s="158">
        <v>1.296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142</v>
      </c>
      <c r="AU204" s="156" t="s">
        <v>84</v>
      </c>
      <c r="AV204" s="13" t="s">
        <v>84</v>
      </c>
      <c r="AW204" s="13" t="s">
        <v>36</v>
      </c>
      <c r="AX204" s="13" t="s">
        <v>75</v>
      </c>
      <c r="AY204" s="156" t="s">
        <v>133</v>
      </c>
    </row>
    <row r="205" spans="2:51" s="14" customFormat="1">
      <c r="B205" s="163"/>
      <c r="D205" s="155" t="s">
        <v>142</v>
      </c>
      <c r="E205" s="164" t="s">
        <v>3</v>
      </c>
      <c r="F205" s="165" t="s">
        <v>1013</v>
      </c>
      <c r="H205" s="164" t="s">
        <v>3</v>
      </c>
      <c r="I205" s="166"/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142</v>
      </c>
      <c r="AU205" s="164" t="s">
        <v>84</v>
      </c>
      <c r="AV205" s="14" t="s">
        <v>37</v>
      </c>
      <c r="AW205" s="14" t="s">
        <v>36</v>
      </c>
      <c r="AX205" s="14" t="s">
        <v>75</v>
      </c>
      <c r="AY205" s="164" t="s">
        <v>133</v>
      </c>
    </row>
    <row r="206" spans="2:51" s="13" customFormat="1">
      <c r="B206" s="154"/>
      <c r="D206" s="155" t="s">
        <v>142</v>
      </c>
      <c r="E206" s="156" t="s">
        <v>3</v>
      </c>
      <c r="F206" s="157" t="s">
        <v>1890</v>
      </c>
      <c r="H206" s="158">
        <v>3.758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142</v>
      </c>
      <c r="AU206" s="156" t="s">
        <v>84</v>
      </c>
      <c r="AV206" s="13" t="s">
        <v>84</v>
      </c>
      <c r="AW206" s="13" t="s">
        <v>36</v>
      </c>
      <c r="AX206" s="13" t="s">
        <v>75</v>
      </c>
      <c r="AY206" s="156" t="s">
        <v>133</v>
      </c>
    </row>
    <row r="207" spans="2:51" s="14" customFormat="1">
      <c r="B207" s="163"/>
      <c r="D207" s="155" t="s">
        <v>142</v>
      </c>
      <c r="E207" s="164" t="s">
        <v>3</v>
      </c>
      <c r="F207" s="165" t="s">
        <v>1891</v>
      </c>
      <c r="H207" s="164" t="s">
        <v>3</v>
      </c>
      <c r="I207" s="166"/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142</v>
      </c>
      <c r="AU207" s="164" t="s">
        <v>84</v>
      </c>
      <c r="AV207" s="14" t="s">
        <v>37</v>
      </c>
      <c r="AW207" s="14" t="s">
        <v>36</v>
      </c>
      <c r="AX207" s="14" t="s">
        <v>75</v>
      </c>
      <c r="AY207" s="164" t="s">
        <v>133</v>
      </c>
    </row>
    <row r="208" spans="2:51" s="14" customFormat="1">
      <c r="B208" s="163"/>
      <c r="D208" s="155" t="s">
        <v>142</v>
      </c>
      <c r="E208" s="164" t="s">
        <v>3</v>
      </c>
      <c r="F208" s="165" t="s">
        <v>1011</v>
      </c>
      <c r="H208" s="164" t="s">
        <v>3</v>
      </c>
      <c r="I208" s="166"/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142</v>
      </c>
      <c r="AU208" s="164" t="s">
        <v>84</v>
      </c>
      <c r="AV208" s="14" t="s">
        <v>37</v>
      </c>
      <c r="AW208" s="14" t="s">
        <v>36</v>
      </c>
      <c r="AX208" s="14" t="s">
        <v>75</v>
      </c>
      <c r="AY208" s="164" t="s">
        <v>133</v>
      </c>
    </row>
    <row r="209" spans="2:51" s="13" customFormat="1">
      <c r="B209" s="154"/>
      <c r="D209" s="155" t="s">
        <v>142</v>
      </c>
      <c r="E209" s="156" t="s">
        <v>3</v>
      </c>
      <c r="F209" s="157" t="s">
        <v>1892</v>
      </c>
      <c r="H209" s="158">
        <v>1.6950000000000001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142</v>
      </c>
      <c r="AU209" s="156" t="s">
        <v>84</v>
      </c>
      <c r="AV209" s="13" t="s">
        <v>84</v>
      </c>
      <c r="AW209" s="13" t="s">
        <v>36</v>
      </c>
      <c r="AX209" s="13" t="s">
        <v>75</v>
      </c>
      <c r="AY209" s="156" t="s">
        <v>133</v>
      </c>
    </row>
    <row r="210" spans="2:51" s="14" customFormat="1">
      <c r="B210" s="163"/>
      <c r="D210" s="155" t="s">
        <v>142</v>
      </c>
      <c r="E210" s="164" t="s">
        <v>3</v>
      </c>
      <c r="F210" s="165" t="s">
        <v>1013</v>
      </c>
      <c r="H210" s="164" t="s">
        <v>3</v>
      </c>
      <c r="I210" s="166"/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142</v>
      </c>
      <c r="AU210" s="164" t="s">
        <v>84</v>
      </c>
      <c r="AV210" s="14" t="s">
        <v>37</v>
      </c>
      <c r="AW210" s="14" t="s">
        <v>36</v>
      </c>
      <c r="AX210" s="14" t="s">
        <v>75</v>
      </c>
      <c r="AY210" s="164" t="s">
        <v>133</v>
      </c>
    </row>
    <row r="211" spans="2:51" s="13" customFormat="1">
      <c r="B211" s="154"/>
      <c r="D211" s="155" t="s">
        <v>142</v>
      </c>
      <c r="E211" s="156" t="s">
        <v>3</v>
      </c>
      <c r="F211" s="157" t="s">
        <v>1893</v>
      </c>
      <c r="H211" s="158">
        <v>2.0960000000000001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142</v>
      </c>
      <c r="AU211" s="156" t="s">
        <v>84</v>
      </c>
      <c r="AV211" s="13" t="s">
        <v>84</v>
      </c>
      <c r="AW211" s="13" t="s">
        <v>36</v>
      </c>
      <c r="AX211" s="13" t="s">
        <v>75</v>
      </c>
      <c r="AY211" s="156" t="s">
        <v>133</v>
      </c>
    </row>
    <row r="212" spans="2:51" s="14" customFormat="1">
      <c r="B212" s="163"/>
      <c r="D212" s="155" t="s">
        <v>142</v>
      </c>
      <c r="E212" s="164" t="s">
        <v>3</v>
      </c>
      <c r="F212" s="165" t="s">
        <v>1019</v>
      </c>
      <c r="H212" s="164" t="s">
        <v>3</v>
      </c>
      <c r="I212" s="166"/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142</v>
      </c>
      <c r="AU212" s="164" t="s">
        <v>84</v>
      </c>
      <c r="AV212" s="14" t="s">
        <v>37</v>
      </c>
      <c r="AW212" s="14" t="s">
        <v>36</v>
      </c>
      <c r="AX212" s="14" t="s">
        <v>75</v>
      </c>
      <c r="AY212" s="164" t="s">
        <v>133</v>
      </c>
    </row>
    <row r="213" spans="2:51" s="13" customFormat="1">
      <c r="B213" s="154"/>
      <c r="D213" s="155" t="s">
        <v>142</v>
      </c>
      <c r="E213" s="156" t="s">
        <v>3</v>
      </c>
      <c r="F213" s="157" t="s">
        <v>1894</v>
      </c>
      <c r="H213" s="158">
        <v>4.18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142</v>
      </c>
      <c r="AU213" s="156" t="s">
        <v>84</v>
      </c>
      <c r="AV213" s="13" t="s">
        <v>84</v>
      </c>
      <c r="AW213" s="13" t="s">
        <v>36</v>
      </c>
      <c r="AX213" s="13" t="s">
        <v>75</v>
      </c>
      <c r="AY213" s="156" t="s">
        <v>133</v>
      </c>
    </row>
    <row r="214" spans="2:51" s="14" customFormat="1">
      <c r="B214" s="163"/>
      <c r="D214" s="155" t="s">
        <v>142</v>
      </c>
      <c r="E214" s="164" t="s">
        <v>3</v>
      </c>
      <c r="F214" s="165" t="s">
        <v>1895</v>
      </c>
      <c r="H214" s="164" t="s">
        <v>3</v>
      </c>
      <c r="I214" s="166"/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142</v>
      </c>
      <c r="AU214" s="164" t="s">
        <v>84</v>
      </c>
      <c r="AV214" s="14" t="s">
        <v>37</v>
      </c>
      <c r="AW214" s="14" t="s">
        <v>36</v>
      </c>
      <c r="AX214" s="14" t="s">
        <v>75</v>
      </c>
      <c r="AY214" s="164" t="s">
        <v>133</v>
      </c>
    </row>
    <row r="215" spans="2:51" s="14" customFormat="1">
      <c r="B215" s="163"/>
      <c r="D215" s="155" t="s">
        <v>142</v>
      </c>
      <c r="E215" s="164" t="s">
        <v>3</v>
      </c>
      <c r="F215" s="165" t="s">
        <v>1011</v>
      </c>
      <c r="H215" s="164" t="s">
        <v>3</v>
      </c>
      <c r="I215" s="166"/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142</v>
      </c>
      <c r="AU215" s="164" t="s">
        <v>84</v>
      </c>
      <c r="AV215" s="14" t="s">
        <v>37</v>
      </c>
      <c r="AW215" s="14" t="s">
        <v>36</v>
      </c>
      <c r="AX215" s="14" t="s">
        <v>75</v>
      </c>
      <c r="AY215" s="164" t="s">
        <v>133</v>
      </c>
    </row>
    <row r="216" spans="2:51" s="13" customFormat="1">
      <c r="B216" s="154"/>
      <c r="D216" s="155" t="s">
        <v>142</v>
      </c>
      <c r="E216" s="156" t="s">
        <v>3</v>
      </c>
      <c r="F216" s="157" t="s">
        <v>1896</v>
      </c>
      <c r="H216" s="158">
        <v>1.476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75</v>
      </c>
      <c r="AY216" s="156" t="s">
        <v>133</v>
      </c>
    </row>
    <row r="217" spans="2:51" s="14" customFormat="1">
      <c r="B217" s="163"/>
      <c r="D217" s="155" t="s">
        <v>142</v>
      </c>
      <c r="E217" s="164" t="s">
        <v>3</v>
      </c>
      <c r="F217" s="165" t="s">
        <v>1013</v>
      </c>
      <c r="H217" s="164" t="s">
        <v>3</v>
      </c>
      <c r="I217" s="166"/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142</v>
      </c>
      <c r="AU217" s="164" t="s">
        <v>84</v>
      </c>
      <c r="AV217" s="14" t="s">
        <v>37</v>
      </c>
      <c r="AW217" s="14" t="s">
        <v>36</v>
      </c>
      <c r="AX217" s="14" t="s">
        <v>75</v>
      </c>
      <c r="AY217" s="164" t="s">
        <v>133</v>
      </c>
    </row>
    <row r="218" spans="2:51" s="13" customFormat="1">
      <c r="B218" s="154"/>
      <c r="D218" s="155" t="s">
        <v>142</v>
      </c>
      <c r="E218" s="156" t="s">
        <v>3</v>
      </c>
      <c r="F218" s="157" t="s">
        <v>1897</v>
      </c>
      <c r="H218" s="158">
        <v>3.194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142</v>
      </c>
      <c r="AU218" s="156" t="s">
        <v>84</v>
      </c>
      <c r="AV218" s="13" t="s">
        <v>84</v>
      </c>
      <c r="AW218" s="13" t="s">
        <v>36</v>
      </c>
      <c r="AX218" s="13" t="s">
        <v>75</v>
      </c>
      <c r="AY218" s="156" t="s">
        <v>133</v>
      </c>
    </row>
    <row r="219" spans="2:51" s="14" customFormat="1">
      <c r="B219" s="163"/>
      <c r="D219" s="155" t="s">
        <v>142</v>
      </c>
      <c r="E219" s="164" t="s">
        <v>3</v>
      </c>
      <c r="F219" s="165" t="s">
        <v>1019</v>
      </c>
      <c r="H219" s="164" t="s">
        <v>3</v>
      </c>
      <c r="I219" s="166"/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142</v>
      </c>
      <c r="AU219" s="164" t="s">
        <v>84</v>
      </c>
      <c r="AV219" s="14" t="s">
        <v>37</v>
      </c>
      <c r="AW219" s="14" t="s">
        <v>36</v>
      </c>
      <c r="AX219" s="14" t="s">
        <v>75</v>
      </c>
      <c r="AY219" s="164" t="s">
        <v>133</v>
      </c>
    </row>
    <row r="220" spans="2:51" s="13" customFormat="1">
      <c r="B220" s="154"/>
      <c r="D220" s="155" t="s">
        <v>142</v>
      </c>
      <c r="E220" s="156" t="s">
        <v>3</v>
      </c>
      <c r="F220" s="157" t="s">
        <v>1894</v>
      </c>
      <c r="H220" s="158">
        <v>4.18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142</v>
      </c>
      <c r="AU220" s="156" t="s">
        <v>84</v>
      </c>
      <c r="AV220" s="13" t="s">
        <v>84</v>
      </c>
      <c r="AW220" s="13" t="s">
        <v>36</v>
      </c>
      <c r="AX220" s="13" t="s">
        <v>75</v>
      </c>
      <c r="AY220" s="156" t="s">
        <v>133</v>
      </c>
    </row>
    <row r="221" spans="2:51" s="14" customFormat="1">
      <c r="B221" s="163"/>
      <c r="D221" s="155" t="s">
        <v>142</v>
      </c>
      <c r="E221" s="164" t="s">
        <v>3</v>
      </c>
      <c r="F221" s="165" t="s">
        <v>1898</v>
      </c>
      <c r="H221" s="164" t="s">
        <v>3</v>
      </c>
      <c r="I221" s="166"/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142</v>
      </c>
      <c r="AU221" s="164" t="s">
        <v>84</v>
      </c>
      <c r="AV221" s="14" t="s">
        <v>37</v>
      </c>
      <c r="AW221" s="14" t="s">
        <v>36</v>
      </c>
      <c r="AX221" s="14" t="s">
        <v>75</v>
      </c>
      <c r="AY221" s="164" t="s">
        <v>133</v>
      </c>
    </row>
    <row r="222" spans="2:51" s="14" customFormat="1">
      <c r="B222" s="163"/>
      <c r="D222" s="155" t="s">
        <v>142</v>
      </c>
      <c r="E222" s="164" t="s">
        <v>3</v>
      </c>
      <c r="F222" s="165" t="s">
        <v>1011</v>
      </c>
      <c r="H222" s="164" t="s">
        <v>3</v>
      </c>
      <c r="I222" s="166"/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142</v>
      </c>
      <c r="AU222" s="164" t="s">
        <v>84</v>
      </c>
      <c r="AV222" s="14" t="s">
        <v>37</v>
      </c>
      <c r="AW222" s="14" t="s">
        <v>36</v>
      </c>
      <c r="AX222" s="14" t="s">
        <v>75</v>
      </c>
      <c r="AY222" s="164" t="s">
        <v>133</v>
      </c>
    </row>
    <row r="223" spans="2:51" s="13" customFormat="1">
      <c r="B223" s="154"/>
      <c r="D223" s="155" t="s">
        <v>142</v>
      </c>
      <c r="E223" s="156" t="s">
        <v>3</v>
      </c>
      <c r="F223" s="157" t="s">
        <v>1899</v>
      </c>
      <c r="H223" s="158">
        <v>1.637</v>
      </c>
      <c r="I223" s="159"/>
      <c r="L223" s="154"/>
      <c r="M223" s="160"/>
      <c r="N223" s="161"/>
      <c r="O223" s="161"/>
      <c r="P223" s="161"/>
      <c r="Q223" s="161"/>
      <c r="R223" s="161"/>
      <c r="S223" s="161"/>
      <c r="T223" s="162"/>
      <c r="AT223" s="156" t="s">
        <v>142</v>
      </c>
      <c r="AU223" s="156" t="s">
        <v>84</v>
      </c>
      <c r="AV223" s="13" t="s">
        <v>84</v>
      </c>
      <c r="AW223" s="13" t="s">
        <v>36</v>
      </c>
      <c r="AX223" s="13" t="s">
        <v>75</v>
      </c>
      <c r="AY223" s="156" t="s">
        <v>133</v>
      </c>
    </row>
    <row r="224" spans="2:51" s="14" customFormat="1">
      <c r="B224" s="163"/>
      <c r="D224" s="155" t="s">
        <v>142</v>
      </c>
      <c r="E224" s="164" t="s">
        <v>3</v>
      </c>
      <c r="F224" s="165" t="s">
        <v>1013</v>
      </c>
      <c r="H224" s="164" t="s">
        <v>3</v>
      </c>
      <c r="I224" s="166"/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142</v>
      </c>
      <c r="AU224" s="164" t="s">
        <v>84</v>
      </c>
      <c r="AV224" s="14" t="s">
        <v>37</v>
      </c>
      <c r="AW224" s="14" t="s">
        <v>36</v>
      </c>
      <c r="AX224" s="14" t="s">
        <v>75</v>
      </c>
      <c r="AY224" s="164" t="s">
        <v>133</v>
      </c>
    </row>
    <row r="225" spans="2:51" s="13" customFormat="1">
      <c r="B225" s="154"/>
      <c r="D225" s="155" t="s">
        <v>142</v>
      </c>
      <c r="E225" s="156" t="s">
        <v>3</v>
      </c>
      <c r="F225" s="157" t="s">
        <v>1900</v>
      </c>
      <c r="H225" s="158">
        <v>2.1469999999999998</v>
      </c>
      <c r="I225" s="159"/>
      <c r="L225" s="154"/>
      <c r="M225" s="160"/>
      <c r="N225" s="161"/>
      <c r="O225" s="161"/>
      <c r="P225" s="161"/>
      <c r="Q225" s="161"/>
      <c r="R225" s="161"/>
      <c r="S225" s="161"/>
      <c r="T225" s="162"/>
      <c r="AT225" s="156" t="s">
        <v>142</v>
      </c>
      <c r="AU225" s="156" t="s">
        <v>84</v>
      </c>
      <c r="AV225" s="13" t="s">
        <v>84</v>
      </c>
      <c r="AW225" s="13" t="s">
        <v>36</v>
      </c>
      <c r="AX225" s="13" t="s">
        <v>75</v>
      </c>
      <c r="AY225" s="156" t="s">
        <v>133</v>
      </c>
    </row>
    <row r="226" spans="2:51" s="14" customFormat="1">
      <c r="B226" s="163"/>
      <c r="D226" s="155" t="s">
        <v>142</v>
      </c>
      <c r="E226" s="164" t="s">
        <v>3</v>
      </c>
      <c r="F226" s="165" t="s">
        <v>1019</v>
      </c>
      <c r="H226" s="164" t="s">
        <v>3</v>
      </c>
      <c r="I226" s="166"/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142</v>
      </c>
      <c r="AU226" s="164" t="s">
        <v>84</v>
      </c>
      <c r="AV226" s="14" t="s">
        <v>37</v>
      </c>
      <c r="AW226" s="14" t="s">
        <v>36</v>
      </c>
      <c r="AX226" s="14" t="s">
        <v>75</v>
      </c>
      <c r="AY226" s="164" t="s">
        <v>133</v>
      </c>
    </row>
    <row r="227" spans="2:51" s="13" customFormat="1">
      <c r="B227" s="154"/>
      <c r="D227" s="155" t="s">
        <v>142</v>
      </c>
      <c r="E227" s="156" t="s">
        <v>3</v>
      </c>
      <c r="F227" s="157" t="s">
        <v>1901</v>
      </c>
      <c r="H227" s="158">
        <v>5.3360000000000003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142</v>
      </c>
      <c r="AU227" s="156" t="s">
        <v>84</v>
      </c>
      <c r="AV227" s="13" t="s">
        <v>84</v>
      </c>
      <c r="AW227" s="13" t="s">
        <v>36</v>
      </c>
      <c r="AX227" s="13" t="s">
        <v>75</v>
      </c>
      <c r="AY227" s="156" t="s">
        <v>133</v>
      </c>
    </row>
    <row r="228" spans="2:51" s="14" customFormat="1">
      <c r="B228" s="163"/>
      <c r="D228" s="155" t="s">
        <v>142</v>
      </c>
      <c r="E228" s="164" t="s">
        <v>3</v>
      </c>
      <c r="F228" s="165" t="s">
        <v>1902</v>
      </c>
      <c r="H228" s="164" t="s">
        <v>3</v>
      </c>
      <c r="I228" s="166"/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142</v>
      </c>
      <c r="AU228" s="164" t="s">
        <v>84</v>
      </c>
      <c r="AV228" s="14" t="s">
        <v>37</v>
      </c>
      <c r="AW228" s="14" t="s">
        <v>36</v>
      </c>
      <c r="AX228" s="14" t="s">
        <v>75</v>
      </c>
      <c r="AY228" s="164" t="s">
        <v>133</v>
      </c>
    </row>
    <row r="229" spans="2:51" s="14" customFormat="1">
      <c r="B229" s="163"/>
      <c r="D229" s="155" t="s">
        <v>142</v>
      </c>
      <c r="E229" s="164" t="s">
        <v>3</v>
      </c>
      <c r="F229" s="165" t="s">
        <v>1011</v>
      </c>
      <c r="H229" s="164" t="s">
        <v>3</v>
      </c>
      <c r="I229" s="166"/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142</v>
      </c>
      <c r="AU229" s="164" t="s">
        <v>84</v>
      </c>
      <c r="AV229" s="14" t="s">
        <v>37</v>
      </c>
      <c r="AW229" s="14" t="s">
        <v>36</v>
      </c>
      <c r="AX229" s="14" t="s">
        <v>75</v>
      </c>
      <c r="AY229" s="164" t="s">
        <v>133</v>
      </c>
    </row>
    <row r="230" spans="2:51" s="13" customFormat="1">
      <c r="B230" s="154"/>
      <c r="D230" s="155" t="s">
        <v>142</v>
      </c>
      <c r="E230" s="156" t="s">
        <v>3</v>
      </c>
      <c r="F230" s="157" t="s">
        <v>1903</v>
      </c>
      <c r="H230" s="158">
        <v>1.5940000000000001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142</v>
      </c>
      <c r="AU230" s="156" t="s">
        <v>84</v>
      </c>
      <c r="AV230" s="13" t="s">
        <v>84</v>
      </c>
      <c r="AW230" s="13" t="s">
        <v>36</v>
      </c>
      <c r="AX230" s="13" t="s">
        <v>75</v>
      </c>
      <c r="AY230" s="156" t="s">
        <v>133</v>
      </c>
    </row>
    <row r="231" spans="2:51" s="14" customFormat="1">
      <c r="B231" s="163"/>
      <c r="D231" s="155" t="s">
        <v>142</v>
      </c>
      <c r="E231" s="164" t="s">
        <v>3</v>
      </c>
      <c r="F231" s="165" t="s">
        <v>1013</v>
      </c>
      <c r="H231" s="164" t="s">
        <v>3</v>
      </c>
      <c r="I231" s="166"/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142</v>
      </c>
      <c r="AU231" s="164" t="s">
        <v>84</v>
      </c>
      <c r="AV231" s="14" t="s">
        <v>37</v>
      </c>
      <c r="AW231" s="14" t="s">
        <v>36</v>
      </c>
      <c r="AX231" s="14" t="s">
        <v>75</v>
      </c>
      <c r="AY231" s="164" t="s">
        <v>133</v>
      </c>
    </row>
    <row r="232" spans="2:51" s="13" customFormat="1">
      <c r="B232" s="154"/>
      <c r="D232" s="155" t="s">
        <v>142</v>
      </c>
      <c r="E232" s="156" t="s">
        <v>3</v>
      </c>
      <c r="F232" s="157" t="s">
        <v>1904</v>
      </c>
      <c r="H232" s="158">
        <v>3.2469999999999999</v>
      </c>
      <c r="I232" s="159"/>
      <c r="L232" s="154"/>
      <c r="M232" s="160"/>
      <c r="N232" s="161"/>
      <c r="O232" s="161"/>
      <c r="P232" s="161"/>
      <c r="Q232" s="161"/>
      <c r="R232" s="161"/>
      <c r="S232" s="161"/>
      <c r="T232" s="162"/>
      <c r="AT232" s="156" t="s">
        <v>142</v>
      </c>
      <c r="AU232" s="156" t="s">
        <v>84</v>
      </c>
      <c r="AV232" s="13" t="s">
        <v>84</v>
      </c>
      <c r="AW232" s="13" t="s">
        <v>36</v>
      </c>
      <c r="AX232" s="13" t="s">
        <v>75</v>
      </c>
      <c r="AY232" s="156" t="s">
        <v>133</v>
      </c>
    </row>
    <row r="233" spans="2:51" s="14" customFormat="1">
      <c r="B233" s="163"/>
      <c r="D233" s="155" t="s">
        <v>142</v>
      </c>
      <c r="E233" s="164" t="s">
        <v>3</v>
      </c>
      <c r="F233" s="165" t="s">
        <v>1905</v>
      </c>
      <c r="H233" s="164" t="s">
        <v>3</v>
      </c>
      <c r="I233" s="166"/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142</v>
      </c>
      <c r="AU233" s="164" t="s">
        <v>84</v>
      </c>
      <c r="AV233" s="14" t="s">
        <v>37</v>
      </c>
      <c r="AW233" s="14" t="s">
        <v>36</v>
      </c>
      <c r="AX233" s="14" t="s">
        <v>75</v>
      </c>
      <c r="AY233" s="164" t="s">
        <v>133</v>
      </c>
    </row>
    <row r="234" spans="2:51" s="14" customFormat="1">
      <c r="B234" s="163"/>
      <c r="D234" s="155" t="s">
        <v>142</v>
      </c>
      <c r="E234" s="164" t="s">
        <v>3</v>
      </c>
      <c r="F234" s="165" t="s">
        <v>1011</v>
      </c>
      <c r="H234" s="164" t="s">
        <v>3</v>
      </c>
      <c r="I234" s="166"/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142</v>
      </c>
      <c r="AU234" s="164" t="s">
        <v>84</v>
      </c>
      <c r="AV234" s="14" t="s">
        <v>37</v>
      </c>
      <c r="AW234" s="14" t="s">
        <v>36</v>
      </c>
      <c r="AX234" s="14" t="s">
        <v>75</v>
      </c>
      <c r="AY234" s="164" t="s">
        <v>133</v>
      </c>
    </row>
    <row r="235" spans="2:51" s="13" customFormat="1">
      <c r="B235" s="154"/>
      <c r="D235" s="155" t="s">
        <v>142</v>
      </c>
      <c r="E235" s="156" t="s">
        <v>3</v>
      </c>
      <c r="F235" s="157" t="s">
        <v>1906</v>
      </c>
      <c r="H235" s="158">
        <v>1.518</v>
      </c>
      <c r="I235" s="159"/>
      <c r="L235" s="154"/>
      <c r="M235" s="160"/>
      <c r="N235" s="161"/>
      <c r="O235" s="161"/>
      <c r="P235" s="161"/>
      <c r="Q235" s="161"/>
      <c r="R235" s="161"/>
      <c r="S235" s="161"/>
      <c r="T235" s="162"/>
      <c r="AT235" s="156" t="s">
        <v>142</v>
      </c>
      <c r="AU235" s="156" t="s">
        <v>84</v>
      </c>
      <c r="AV235" s="13" t="s">
        <v>84</v>
      </c>
      <c r="AW235" s="13" t="s">
        <v>36</v>
      </c>
      <c r="AX235" s="13" t="s">
        <v>75</v>
      </c>
      <c r="AY235" s="156" t="s">
        <v>133</v>
      </c>
    </row>
    <row r="236" spans="2:51" s="14" customFormat="1">
      <c r="B236" s="163"/>
      <c r="D236" s="155" t="s">
        <v>142</v>
      </c>
      <c r="E236" s="164" t="s">
        <v>3</v>
      </c>
      <c r="F236" s="165" t="s">
        <v>1013</v>
      </c>
      <c r="H236" s="164" t="s">
        <v>3</v>
      </c>
      <c r="I236" s="166"/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142</v>
      </c>
      <c r="AU236" s="164" t="s">
        <v>84</v>
      </c>
      <c r="AV236" s="14" t="s">
        <v>37</v>
      </c>
      <c r="AW236" s="14" t="s">
        <v>36</v>
      </c>
      <c r="AX236" s="14" t="s">
        <v>75</v>
      </c>
      <c r="AY236" s="164" t="s">
        <v>133</v>
      </c>
    </row>
    <row r="237" spans="2:51" s="13" customFormat="1">
      <c r="B237" s="154"/>
      <c r="D237" s="155" t="s">
        <v>142</v>
      </c>
      <c r="E237" s="156" t="s">
        <v>3</v>
      </c>
      <c r="F237" s="157" t="s">
        <v>1907</v>
      </c>
      <c r="H237" s="158">
        <v>2.1120000000000001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142</v>
      </c>
      <c r="AU237" s="156" t="s">
        <v>84</v>
      </c>
      <c r="AV237" s="13" t="s">
        <v>84</v>
      </c>
      <c r="AW237" s="13" t="s">
        <v>36</v>
      </c>
      <c r="AX237" s="13" t="s">
        <v>75</v>
      </c>
      <c r="AY237" s="156" t="s">
        <v>133</v>
      </c>
    </row>
    <row r="238" spans="2:51" s="14" customFormat="1">
      <c r="B238" s="163"/>
      <c r="D238" s="155" t="s">
        <v>142</v>
      </c>
      <c r="E238" s="164" t="s">
        <v>3</v>
      </c>
      <c r="F238" s="165" t="s">
        <v>1019</v>
      </c>
      <c r="H238" s="164" t="s">
        <v>3</v>
      </c>
      <c r="I238" s="166"/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142</v>
      </c>
      <c r="AU238" s="164" t="s">
        <v>84</v>
      </c>
      <c r="AV238" s="14" t="s">
        <v>37</v>
      </c>
      <c r="AW238" s="14" t="s">
        <v>36</v>
      </c>
      <c r="AX238" s="14" t="s">
        <v>75</v>
      </c>
      <c r="AY238" s="164" t="s">
        <v>133</v>
      </c>
    </row>
    <row r="239" spans="2:51" s="13" customFormat="1">
      <c r="B239" s="154"/>
      <c r="D239" s="155" t="s">
        <v>142</v>
      </c>
      <c r="E239" s="156" t="s">
        <v>3</v>
      </c>
      <c r="F239" s="157" t="s">
        <v>1908</v>
      </c>
      <c r="H239" s="158">
        <v>8.1349999999999998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142</v>
      </c>
      <c r="AU239" s="156" t="s">
        <v>84</v>
      </c>
      <c r="AV239" s="13" t="s">
        <v>84</v>
      </c>
      <c r="AW239" s="13" t="s">
        <v>36</v>
      </c>
      <c r="AX239" s="13" t="s">
        <v>75</v>
      </c>
      <c r="AY239" s="156" t="s">
        <v>133</v>
      </c>
    </row>
    <row r="240" spans="2:51" s="14" customFormat="1">
      <c r="B240" s="163"/>
      <c r="D240" s="155" t="s">
        <v>142</v>
      </c>
      <c r="E240" s="164" t="s">
        <v>3</v>
      </c>
      <c r="F240" s="165" t="s">
        <v>1909</v>
      </c>
      <c r="H240" s="164" t="s">
        <v>3</v>
      </c>
      <c r="I240" s="166"/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142</v>
      </c>
      <c r="AU240" s="164" t="s">
        <v>84</v>
      </c>
      <c r="AV240" s="14" t="s">
        <v>37</v>
      </c>
      <c r="AW240" s="14" t="s">
        <v>36</v>
      </c>
      <c r="AX240" s="14" t="s">
        <v>75</v>
      </c>
      <c r="AY240" s="164" t="s">
        <v>133</v>
      </c>
    </row>
    <row r="241" spans="2:51" s="14" customFormat="1">
      <c r="B241" s="163"/>
      <c r="D241" s="155" t="s">
        <v>142</v>
      </c>
      <c r="E241" s="164" t="s">
        <v>3</v>
      </c>
      <c r="F241" s="165" t="s">
        <v>1011</v>
      </c>
      <c r="H241" s="164" t="s">
        <v>3</v>
      </c>
      <c r="I241" s="166"/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142</v>
      </c>
      <c r="AU241" s="164" t="s">
        <v>84</v>
      </c>
      <c r="AV241" s="14" t="s">
        <v>37</v>
      </c>
      <c r="AW241" s="14" t="s">
        <v>36</v>
      </c>
      <c r="AX241" s="14" t="s">
        <v>75</v>
      </c>
      <c r="AY241" s="164" t="s">
        <v>133</v>
      </c>
    </row>
    <row r="242" spans="2:51" s="13" customFormat="1">
      <c r="B242" s="154"/>
      <c r="D242" s="155" t="s">
        <v>142</v>
      </c>
      <c r="E242" s="156" t="s">
        <v>3</v>
      </c>
      <c r="F242" s="157" t="s">
        <v>1903</v>
      </c>
      <c r="H242" s="158">
        <v>1.5940000000000001</v>
      </c>
      <c r="I242" s="159"/>
      <c r="L242" s="154"/>
      <c r="M242" s="160"/>
      <c r="N242" s="161"/>
      <c r="O242" s="161"/>
      <c r="P242" s="161"/>
      <c r="Q242" s="161"/>
      <c r="R242" s="161"/>
      <c r="S242" s="161"/>
      <c r="T242" s="162"/>
      <c r="AT242" s="156" t="s">
        <v>142</v>
      </c>
      <c r="AU242" s="156" t="s">
        <v>84</v>
      </c>
      <c r="AV242" s="13" t="s">
        <v>84</v>
      </c>
      <c r="AW242" s="13" t="s">
        <v>36</v>
      </c>
      <c r="AX242" s="13" t="s">
        <v>75</v>
      </c>
      <c r="AY242" s="156" t="s">
        <v>133</v>
      </c>
    </row>
    <row r="243" spans="2:51" s="14" customFormat="1">
      <c r="B243" s="163"/>
      <c r="D243" s="155" t="s">
        <v>142</v>
      </c>
      <c r="E243" s="164" t="s">
        <v>3</v>
      </c>
      <c r="F243" s="165" t="s">
        <v>1013</v>
      </c>
      <c r="H243" s="164" t="s">
        <v>3</v>
      </c>
      <c r="I243" s="166"/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142</v>
      </c>
      <c r="AU243" s="164" t="s">
        <v>84</v>
      </c>
      <c r="AV243" s="14" t="s">
        <v>37</v>
      </c>
      <c r="AW243" s="14" t="s">
        <v>36</v>
      </c>
      <c r="AX243" s="14" t="s">
        <v>75</v>
      </c>
      <c r="AY243" s="164" t="s">
        <v>133</v>
      </c>
    </row>
    <row r="244" spans="2:51" s="13" customFormat="1">
      <c r="B244" s="154"/>
      <c r="D244" s="155" t="s">
        <v>142</v>
      </c>
      <c r="E244" s="156" t="s">
        <v>3</v>
      </c>
      <c r="F244" s="157" t="s">
        <v>1904</v>
      </c>
      <c r="H244" s="158">
        <v>3.2469999999999999</v>
      </c>
      <c r="I244" s="159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142</v>
      </c>
      <c r="AU244" s="156" t="s">
        <v>84</v>
      </c>
      <c r="AV244" s="13" t="s">
        <v>84</v>
      </c>
      <c r="AW244" s="13" t="s">
        <v>36</v>
      </c>
      <c r="AX244" s="13" t="s">
        <v>75</v>
      </c>
      <c r="AY244" s="156" t="s">
        <v>133</v>
      </c>
    </row>
    <row r="245" spans="2:51" s="14" customFormat="1">
      <c r="B245" s="163"/>
      <c r="D245" s="155" t="s">
        <v>142</v>
      </c>
      <c r="E245" s="164" t="s">
        <v>3</v>
      </c>
      <c r="F245" s="165" t="s">
        <v>1910</v>
      </c>
      <c r="H245" s="164" t="s">
        <v>3</v>
      </c>
      <c r="I245" s="166"/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142</v>
      </c>
      <c r="AU245" s="164" t="s">
        <v>84</v>
      </c>
      <c r="AV245" s="14" t="s">
        <v>37</v>
      </c>
      <c r="AW245" s="14" t="s">
        <v>36</v>
      </c>
      <c r="AX245" s="14" t="s">
        <v>75</v>
      </c>
      <c r="AY245" s="164" t="s">
        <v>133</v>
      </c>
    </row>
    <row r="246" spans="2:51" s="14" customFormat="1">
      <c r="B246" s="163"/>
      <c r="D246" s="155" t="s">
        <v>142</v>
      </c>
      <c r="E246" s="164" t="s">
        <v>3</v>
      </c>
      <c r="F246" s="165" t="s">
        <v>1011</v>
      </c>
      <c r="H246" s="164" t="s">
        <v>3</v>
      </c>
      <c r="I246" s="166"/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142</v>
      </c>
      <c r="AU246" s="164" t="s">
        <v>84</v>
      </c>
      <c r="AV246" s="14" t="s">
        <v>37</v>
      </c>
      <c r="AW246" s="14" t="s">
        <v>36</v>
      </c>
      <c r="AX246" s="14" t="s">
        <v>75</v>
      </c>
      <c r="AY246" s="164" t="s">
        <v>133</v>
      </c>
    </row>
    <row r="247" spans="2:51" s="13" customFormat="1">
      <c r="B247" s="154"/>
      <c r="D247" s="155" t="s">
        <v>142</v>
      </c>
      <c r="E247" s="156" t="s">
        <v>3</v>
      </c>
      <c r="F247" s="157" t="s">
        <v>1911</v>
      </c>
      <c r="H247" s="158">
        <v>1.61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142</v>
      </c>
      <c r="AU247" s="156" t="s">
        <v>84</v>
      </c>
      <c r="AV247" s="13" t="s">
        <v>84</v>
      </c>
      <c r="AW247" s="13" t="s">
        <v>36</v>
      </c>
      <c r="AX247" s="13" t="s">
        <v>75</v>
      </c>
      <c r="AY247" s="156" t="s">
        <v>133</v>
      </c>
    </row>
    <row r="248" spans="2:51" s="14" customFormat="1">
      <c r="B248" s="163"/>
      <c r="D248" s="155" t="s">
        <v>142</v>
      </c>
      <c r="E248" s="164" t="s">
        <v>3</v>
      </c>
      <c r="F248" s="165" t="s">
        <v>1013</v>
      </c>
      <c r="H248" s="164" t="s">
        <v>3</v>
      </c>
      <c r="I248" s="166"/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142</v>
      </c>
      <c r="AU248" s="164" t="s">
        <v>84</v>
      </c>
      <c r="AV248" s="14" t="s">
        <v>37</v>
      </c>
      <c r="AW248" s="14" t="s">
        <v>36</v>
      </c>
      <c r="AX248" s="14" t="s">
        <v>75</v>
      </c>
      <c r="AY248" s="164" t="s">
        <v>133</v>
      </c>
    </row>
    <row r="249" spans="2:51" s="13" customFormat="1">
      <c r="B249" s="154"/>
      <c r="D249" s="155" t="s">
        <v>142</v>
      </c>
      <c r="E249" s="156" t="s">
        <v>3</v>
      </c>
      <c r="F249" s="157" t="s">
        <v>1912</v>
      </c>
      <c r="H249" s="158">
        <v>1.863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142</v>
      </c>
      <c r="AU249" s="156" t="s">
        <v>84</v>
      </c>
      <c r="AV249" s="13" t="s">
        <v>84</v>
      </c>
      <c r="AW249" s="13" t="s">
        <v>36</v>
      </c>
      <c r="AX249" s="13" t="s">
        <v>75</v>
      </c>
      <c r="AY249" s="156" t="s">
        <v>133</v>
      </c>
    </row>
    <row r="250" spans="2:51" s="14" customFormat="1">
      <c r="B250" s="163"/>
      <c r="D250" s="155" t="s">
        <v>142</v>
      </c>
      <c r="E250" s="164" t="s">
        <v>3</v>
      </c>
      <c r="F250" s="165" t="s">
        <v>1019</v>
      </c>
      <c r="H250" s="164" t="s">
        <v>3</v>
      </c>
      <c r="I250" s="166"/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142</v>
      </c>
      <c r="AU250" s="164" t="s">
        <v>84</v>
      </c>
      <c r="AV250" s="14" t="s">
        <v>37</v>
      </c>
      <c r="AW250" s="14" t="s">
        <v>36</v>
      </c>
      <c r="AX250" s="14" t="s">
        <v>75</v>
      </c>
      <c r="AY250" s="164" t="s">
        <v>133</v>
      </c>
    </row>
    <row r="251" spans="2:51" s="13" customFormat="1">
      <c r="B251" s="154"/>
      <c r="D251" s="155" t="s">
        <v>142</v>
      </c>
      <c r="E251" s="156" t="s">
        <v>3</v>
      </c>
      <c r="F251" s="157" t="s">
        <v>1913</v>
      </c>
      <c r="H251" s="158">
        <v>3.694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142</v>
      </c>
      <c r="AU251" s="156" t="s">
        <v>84</v>
      </c>
      <c r="AV251" s="13" t="s">
        <v>84</v>
      </c>
      <c r="AW251" s="13" t="s">
        <v>36</v>
      </c>
      <c r="AX251" s="13" t="s">
        <v>75</v>
      </c>
      <c r="AY251" s="156" t="s">
        <v>133</v>
      </c>
    </row>
    <row r="252" spans="2:51" s="14" customFormat="1">
      <c r="B252" s="163"/>
      <c r="D252" s="155" t="s">
        <v>142</v>
      </c>
      <c r="E252" s="164" t="s">
        <v>3</v>
      </c>
      <c r="F252" s="165" t="s">
        <v>1875</v>
      </c>
      <c r="H252" s="164" t="s">
        <v>3</v>
      </c>
      <c r="I252" s="166"/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142</v>
      </c>
      <c r="AU252" s="164" t="s">
        <v>84</v>
      </c>
      <c r="AV252" s="14" t="s">
        <v>37</v>
      </c>
      <c r="AW252" s="14" t="s">
        <v>36</v>
      </c>
      <c r="AX252" s="14" t="s">
        <v>75</v>
      </c>
      <c r="AY252" s="164" t="s">
        <v>133</v>
      </c>
    </row>
    <row r="253" spans="2:51" s="13" customFormat="1">
      <c r="B253" s="154"/>
      <c r="D253" s="155" t="s">
        <v>142</v>
      </c>
      <c r="E253" s="156" t="s">
        <v>3</v>
      </c>
      <c r="F253" s="157" t="s">
        <v>1897</v>
      </c>
      <c r="H253" s="158">
        <v>3.194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142</v>
      </c>
      <c r="AU253" s="156" t="s">
        <v>84</v>
      </c>
      <c r="AV253" s="13" t="s">
        <v>84</v>
      </c>
      <c r="AW253" s="13" t="s">
        <v>36</v>
      </c>
      <c r="AX253" s="13" t="s">
        <v>75</v>
      </c>
      <c r="AY253" s="156" t="s">
        <v>133</v>
      </c>
    </row>
    <row r="254" spans="2:51" s="14" customFormat="1">
      <c r="B254" s="163"/>
      <c r="D254" s="155" t="s">
        <v>142</v>
      </c>
      <c r="E254" s="164" t="s">
        <v>3</v>
      </c>
      <c r="F254" s="165" t="s">
        <v>1914</v>
      </c>
      <c r="H254" s="164" t="s">
        <v>3</v>
      </c>
      <c r="I254" s="166"/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142</v>
      </c>
      <c r="AU254" s="164" t="s">
        <v>84</v>
      </c>
      <c r="AV254" s="14" t="s">
        <v>37</v>
      </c>
      <c r="AW254" s="14" t="s">
        <v>36</v>
      </c>
      <c r="AX254" s="14" t="s">
        <v>75</v>
      </c>
      <c r="AY254" s="164" t="s">
        <v>133</v>
      </c>
    </row>
    <row r="255" spans="2:51" s="14" customFormat="1">
      <c r="B255" s="163"/>
      <c r="D255" s="155" t="s">
        <v>142</v>
      </c>
      <c r="E255" s="164" t="s">
        <v>3</v>
      </c>
      <c r="F255" s="165" t="s">
        <v>1011</v>
      </c>
      <c r="H255" s="164" t="s">
        <v>3</v>
      </c>
      <c r="I255" s="166"/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142</v>
      </c>
      <c r="AU255" s="164" t="s">
        <v>84</v>
      </c>
      <c r="AV255" s="14" t="s">
        <v>37</v>
      </c>
      <c r="AW255" s="14" t="s">
        <v>36</v>
      </c>
      <c r="AX255" s="14" t="s">
        <v>75</v>
      </c>
      <c r="AY255" s="164" t="s">
        <v>133</v>
      </c>
    </row>
    <row r="256" spans="2:51" s="13" customFormat="1">
      <c r="B256" s="154"/>
      <c r="D256" s="155" t="s">
        <v>142</v>
      </c>
      <c r="E256" s="156" t="s">
        <v>3</v>
      </c>
      <c r="F256" s="157" t="s">
        <v>1903</v>
      </c>
      <c r="H256" s="158">
        <v>1.5940000000000001</v>
      </c>
      <c r="I256" s="159"/>
      <c r="L256" s="154"/>
      <c r="M256" s="160"/>
      <c r="N256" s="161"/>
      <c r="O256" s="161"/>
      <c r="P256" s="161"/>
      <c r="Q256" s="161"/>
      <c r="R256" s="161"/>
      <c r="S256" s="161"/>
      <c r="T256" s="162"/>
      <c r="AT256" s="156" t="s">
        <v>142</v>
      </c>
      <c r="AU256" s="156" t="s">
        <v>84</v>
      </c>
      <c r="AV256" s="13" t="s">
        <v>84</v>
      </c>
      <c r="AW256" s="13" t="s">
        <v>36</v>
      </c>
      <c r="AX256" s="13" t="s">
        <v>75</v>
      </c>
      <c r="AY256" s="156" t="s">
        <v>133</v>
      </c>
    </row>
    <row r="257" spans="2:51" s="14" customFormat="1">
      <c r="B257" s="163"/>
      <c r="D257" s="155" t="s">
        <v>142</v>
      </c>
      <c r="E257" s="164" t="s">
        <v>3</v>
      </c>
      <c r="F257" s="165" t="s">
        <v>1013</v>
      </c>
      <c r="H257" s="164" t="s">
        <v>3</v>
      </c>
      <c r="I257" s="166"/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142</v>
      </c>
      <c r="AU257" s="164" t="s">
        <v>84</v>
      </c>
      <c r="AV257" s="14" t="s">
        <v>37</v>
      </c>
      <c r="AW257" s="14" t="s">
        <v>36</v>
      </c>
      <c r="AX257" s="14" t="s">
        <v>75</v>
      </c>
      <c r="AY257" s="164" t="s">
        <v>133</v>
      </c>
    </row>
    <row r="258" spans="2:51" s="13" customFormat="1">
      <c r="B258" s="154"/>
      <c r="D258" s="155" t="s">
        <v>142</v>
      </c>
      <c r="E258" s="156" t="s">
        <v>3</v>
      </c>
      <c r="F258" s="157" t="s">
        <v>1904</v>
      </c>
      <c r="H258" s="158">
        <v>3.2469999999999999</v>
      </c>
      <c r="I258" s="159"/>
      <c r="L258" s="154"/>
      <c r="M258" s="160"/>
      <c r="N258" s="161"/>
      <c r="O258" s="161"/>
      <c r="P258" s="161"/>
      <c r="Q258" s="161"/>
      <c r="R258" s="161"/>
      <c r="S258" s="161"/>
      <c r="T258" s="162"/>
      <c r="AT258" s="156" t="s">
        <v>142</v>
      </c>
      <c r="AU258" s="156" t="s">
        <v>84</v>
      </c>
      <c r="AV258" s="13" t="s">
        <v>84</v>
      </c>
      <c r="AW258" s="13" t="s">
        <v>36</v>
      </c>
      <c r="AX258" s="13" t="s">
        <v>75</v>
      </c>
      <c r="AY258" s="156" t="s">
        <v>133</v>
      </c>
    </row>
    <row r="259" spans="2:51" s="14" customFormat="1">
      <c r="B259" s="163"/>
      <c r="D259" s="155" t="s">
        <v>142</v>
      </c>
      <c r="E259" s="164" t="s">
        <v>3</v>
      </c>
      <c r="F259" s="165" t="s">
        <v>1915</v>
      </c>
      <c r="H259" s="164" t="s">
        <v>3</v>
      </c>
      <c r="I259" s="166"/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142</v>
      </c>
      <c r="AU259" s="164" t="s">
        <v>84</v>
      </c>
      <c r="AV259" s="14" t="s">
        <v>37</v>
      </c>
      <c r="AW259" s="14" t="s">
        <v>36</v>
      </c>
      <c r="AX259" s="14" t="s">
        <v>75</v>
      </c>
      <c r="AY259" s="164" t="s">
        <v>133</v>
      </c>
    </row>
    <row r="260" spans="2:51" s="14" customFormat="1">
      <c r="B260" s="163"/>
      <c r="D260" s="155" t="s">
        <v>142</v>
      </c>
      <c r="E260" s="164" t="s">
        <v>3</v>
      </c>
      <c r="F260" s="165" t="s">
        <v>1011</v>
      </c>
      <c r="H260" s="164" t="s">
        <v>3</v>
      </c>
      <c r="I260" s="166"/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142</v>
      </c>
      <c r="AU260" s="164" t="s">
        <v>84</v>
      </c>
      <c r="AV260" s="14" t="s">
        <v>37</v>
      </c>
      <c r="AW260" s="14" t="s">
        <v>36</v>
      </c>
      <c r="AX260" s="14" t="s">
        <v>75</v>
      </c>
      <c r="AY260" s="164" t="s">
        <v>133</v>
      </c>
    </row>
    <row r="261" spans="2:51" s="13" customFormat="1">
      <c r="B261" s="154"/>
      <c r="D261" s="155" t="s">
        <v>142</v>
      </c>
      <c r="E261" s="156" t="s">
        <v>3</v>
      </c>
      <c r="F261" s="157" t="s">
        <v>1916</v>
      </c>
      <c r="H261" s="158">
        <v>1.5840000000000001</v>
      </c>
      <c r="I261" s="159"/>
      <c r="L261" s="154"/>
      <c r="M261" s="160"/>
      <c r="N261" s="161"/>
      <c r="O261" s="161"/>
      <c r="P261" s="161"/>
      <c r="Q261" s="161"/>
      <c r="R261" s="161"/>
      <c r="S261" s="161"/>
      <c r="T261" s="162"/>
      <c r="AT261" s="156" t="s">
        <v>142</v>
      </c>
      <c r="AU261" s="156" t="s">
        <v>84</v>
      </c>
      <c r="AV261" s="13" t="s">
        <v>84</v>
      </c>
      <c r="AW261" s="13" t="s">
        <v>36</v>
      </c>
      <c r="AX261" s="13" t="s">
        <v>75</v>
      </c>
      <c r="AY261" s="156" t="s">
        <v>133</v>
      </c>
    </row>
    <row r="262" spans="2:51" s="14" customFormat="1">
      <c r="B262" s="163"/>
      <c r="D262" s="155" t="s">
        <v>142</v>
      </c>
      <c r="E262" s="164" t="s">
        <v>3</v>
      </c>
      <c r="F262" s="165" t="s">
        <v>1013</v>
      </c>
      <c r="H262" s="164" t="s">
        <v>3</v>
      </c>
      <c r="I262" s="166"/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142</v>
      </c>
      <c r="AU262" s="164" t="s">
        <v>84</v>
      </c>
      <c r="AV262" s="14" t="s">
        <v>37</v>
      </c>
      <c r="AW262" s="14" t="s">
        <v>36</v>
      </c>
      <c r="AX262" s="14" t="s">
        <v>75</v>
      </c>
      <c r="AY262" s="164" t="s">
        <v>133</v>
      </c>
    </row>
    <row r="263" spans="2:51" s="13" customFormat="1">
      <c r="B263" s="154"/>
      <c r="D263" s="155" t="s">
        <v>142</v>
      </c>
      <c r="E263" s="156" t="s">
        <v>3</v>
      </c>
      <c r="F263" s="157" t="s">
        <v>1917</v>
      </c>
      <c r="H263" s="158">
        <v>1.8480000000000001</v>
      </c>
      <c r="I263" s="159"/>
      <c r="L263" s="154"/>
      <c r="M263" s="160"/>
      <c r="N263" s="161"/>
      <c r="O263" s="161"/>
      <c r="P263" s="161"/>
      <c r="Q263" s="161"/>
      <c r="R263" s="161"/>
      <c r="S263" s="161"/>
      <c r="T263" s="162"/>
      <c r="AT263" s="156" t="s">
        <v>142</v>
      </c>
      <c r="AU263" s="156" t="s">
        <v>84</v>
      </c>
      <c r="AV263" s="13" t="s">
        <v>84</v>
      </c>
      <c r="AW263" s="13" t="s">
        <v>36</v>
      </c>
      <c r="AX263" s="13" t="s">
        <v>75</v>
      </c>
      <c r="AY263" s="156" t="s">
        <v>133</v>
      </c>
    </row>
    <row r="264" spans="2:51" s="14" customFormat="1">
      <c r="B264" s="163"/>
      <c r="D264" s="155" t="s">
        <v>142</v>
      </c>
      <c r="E264" s="164" t="s">
        <v>3</v>
      </c>
      <c r="F264" s="165" t="s">
        <v>1019</v>
      </c>
      <c r="H264" s="164" t="s">
        <v>3</v>
      </c>
      <c r="I264" s="166"/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142</v>
      </c>
      <c r="AU264" s="164" t="s">
        <v>84</v>
      </c>
      <c r="AV264" s="14" t="s">
        <v>37</v>
      </c>
      <c r="AW264" s="14" t="s">
        <v>36</v>
      </c>
      <c r="AX264" s="14" t="s">
        <v>75</v>
      </c>
      <c r="AY264" s="164" t="s">
        <v>133</v>
      </c>
    </row>
    <row r="265" spans="2:51" s="13" customFormat="1">
      <c r="B265" s="154"/>
      <c r="D265" s="155" t="s">
        <v>142</v>
      </c>
      <c r="E265" s="156" t="s">
        <v>3</v>
      </c>
      <c r="F265" s="157" t="s">
        <v>1918</v>
      </c>
      <c r="H265" s="158">
        <v>7.3369999999999997</v>
      </c>
      <c r="I265" s="159"/>
      <c r="L265" s="154"/>
      <c r="M265" s="160"/>
      <c r="N265" s="161"/>
      <c r="O265" s="161"/>
      <c r="P265" s="161"/>
      <c r="Q265" s="161"/>
      <c r="R265" s="161"/>
      <c r="S265" s="161"/>
      <c r="T265" s="162"/>
      <c r="AT265" s="156" t="s">
        <v>142</v>
      </c>
      <c r="AU265" s="156" t="s">
        <v>84</v>
      </c>
      <c r="AV265" s="13" t="s">
        <v>84</v>
      </c>
      <c r="AW265" s="13" t="s">
        <v>36</v>
      </c>
      <c r="AX265" s="13" t="s">
        <v>75</v>
      </c>
      <c r="AY265" s="156" t="s">
        <v>133</v>
      </c>
    </row>
    <row r="266" spans="2:51" s="14" customFormat="1">
      <c r="B266" s="163"/>
      <c r="D266" s="155" t="s">
        <v>142</v>
      </c>
      <c r="E266" s="164" t="s">
        <v>3</v>
      </c>
      <c r="F266" s="165" t="s">
        <v>1875</v>
      </c>
      <c r="H266" s="164" t="s">
        <v>3</v>
      </c>
      <c r="I266" s="166"/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142</v>
      </c>
      <c r="AU266" s="164" t="s">
        <v>84</v>
      </c>
      <c r="AV266" s="14" t="s">
        <v>37</v>
      </c>
      <c r="AW266" s="14" t="s">
        <v>36</v>
      </c>
      <c r="AX266" s="14" t="s">
        <v>75</v>
      </c>
      <c r="AY266" s="164" t="s">
        <v>133</v>
      </c>
    </row>
    <row r="267" spans="2:51" s="13" customFormat="1">
      <c r="B267" s="154"/>
      <c r="D267" s="155" t="s">
        <v>142</v>
      </c>
      <c r="E267" s="156" t="s">
        <v>3</v>
      </c>
      <c r="F267" s="157" t="s">
        <v>1919</v>
      </c>
      <c r="H267" s="158">
        <v>0.92400000000000004</v>
      </c>
      <c r="I267" s="159"/>
      <c r="L267" s="154"/>
      <c r="M267" s="160"/>
      <c r="N267" s="161"/>
      <c r="O267" s="161"/>
      <c r="P267" s="161"/>
      <c r="Q267" s="161"/>
      <c r="R267" s="161"/>
      <c r="S267" s="161"/>
      <c r="T267" s="162"/>
      <c r="AT267" s="156" t="s">
        <v>142</v>
      </c>
      <c r="AU267" s="156" t="s">
        <v>84</v>
      </c>
      <c r="AV267" s="13" t="s">
        <v>84</v>
      </c>
      <c r="AW267" s="13" t="s">
        <v>36</v>
      </c>
      <c r="AX267" s="13" t="s">
        <v>75</v>
      </c>
      <c r="AY267" s="156" t="s">
        <v>133</v>
      </c>
    </row>
    <row r="268" spans="2:51" s="14" customFormat="1">
      <c r="B268" s="163"/>
      <c r="D268" s="155" t="s">
        <v>142</v>
      </c>
      <c r="E268" s="164" t="s">
        <v>3</v>
      </c>
      <c r="F268" s="165" t="s">
        <v>1920</v>
      </c>
      <c r="H268" s="164" t="s">
        <v>3</v>
      </c>
      <c r="I268" s="166"/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142</v>
      </c>
      <c r="AU268" s="164" t="s">
        <v>84</v>
      </c>
      <c r="AV268" s="14" t="s">
        <v>37</v>
      </c>
      <c r="AW268" s="14" t="s">
        <v>36</v>
      </c>
      <c r="AX268" s="14" t="s">
        <v>75</v>
      </c>
      <c r="AY268" s="164" t="s">
        <v>133</v>
      </c>
    </row>
    <row r="269" spans="2:51" s="14" customFormat="1">
      <c r="B269" s="163"/>
      <c r="D269" s="155" t="s">
        <v>142</v>
      </c>
      <c r="E269" s="164" t="s">
        <v>3</v>
      </c>
      <c r="F269" s="165" t="s">
        <v>1011</v>
      </c>
      <c r="H269" s="164" t="s">
        <v>3</v>
      </c>
      <c r="I269" s="166"/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142</v>
      </c>
      <c r="AU269" s="164" t="s">
        <v>84</v>
      </c>
      <c r="AV269" s="14" t="s">
        <v>37</v>
      </c>
      <c r="AW269" s="14" t="s">
        <v>36</v>
      </c>
      <c r="AX269" s="14" t="s">
        <v>75</v>
      </c>
      <c r="AY269" s="164" t="s">
        <v>133</v>
      </c>
    </row>
    <row r="270" spans="2:51" s="13" customFormat="1">
      <c r="B270" s="154"/>
      <c r="D270" s="155" t="s">
        <v>142</v>
      </c>
      <c r="E270" s="156" t="s">
        <v>3</v>
      </c>
      <c r="F270" s="157" t="s">
        <v>1906</v>
      </c>
      <c r="H270" s="158">
        <v>1.518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142</v>
      </c>
      <c r="AU270" s="156" t="s">
        <v>84</v>
      </c>
      <c r="AV270" s="13" t="s">
        <v>84</v>
      </c>
      <c r="AW270" s="13" t="s">
        <v>36</v>
      </c>
      <c r="AX270" s="13" t="s">
        <v>75</v>
      </c>
      <c r="AY270" s="156" t="s">
        <v>133</v>
      </c>
    </row>
    <row r="271" spans="2:51" s="14" customFormat="1">
      <c r="B271" s="163"/>
      <c r="D271" s="155" t="s">
        <v>142</v>
      </c>
      <c r="E271" s="164" t="s">
        <v>3</v>
      </c>
      <c r="F271" s="165" t="s">
        <v>1013</v>
      </c>
      <c r="H271" s="164" t="s">
        <v>3</v>
      </c>
      <c r="I271" s="166"/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142</v>
      </c>
      <c r="AU271" s="164" t="s">
        <v>84</v>
      </c>
      <c r="AV271" s="14" t="s">
        <v>37</v>
      </c>
      <c r="AW271" s="14" t="s">
        <v>36</v>
      </c>
      <c r="AX271" s="14" t="s">
        <v>75</v>
      </c>
      <c r="AY271" s="164" t="s">
        <v>133</v>
      </c>
    </row>
    <row r="272" spans="2:51" s="13" customFormat="1">
      <c r="B272" s="154"/>
      <c r="D272" s="155" t="s">
        <v>142</v>
      </c>
      <c r="E272" s="156" t="s">
        <v>3</v>
      </c>
      <c r="F272" s="157" t="s">
        <v>1921</v>
      </c>
      <c r="H272" s="158">
        <v>3.1680000000000001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142</v>
      </c>
      <c r="AU272" s="156" t="s">
        <v>84</v>
      </c>
      <c r="AV272" s="13" t="s">
        <v>84</v>
      </c>
      <c r="AW272" s="13" t="s">
        <v>36</v>
      </c>
      <c r="AX272" s="13" t="s">
        <v>75</v>
      </c>
      <c r="AY272" s="156" t="s">
        <v>133</v>
      </c>
    </row>
    <row r="273" spans="2:51" s="14" customFormat="1">
      <c r="B273" s="163"/>
      <c r="D273" s="155" t="s">
        <v>142</v>
      </c>
      <c r="E273" s="164" t="s">
        <v>3</v>
      </c>
      <c r="F273" s="165" t="s">
        <v>1922</v>
      </c>
      <c r="H273" s="164" t="s">
        <v>3</v>
      </c>
      <c r="I273" s="166"/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142</v>
      </c>
      <c r="AU273" s="164" t="s">
        <v>84</v>
      </c>
      <c r="AV273" s="14" t="s">
        <v>37</v>
      </c>
      <c r="AW273" s="14" t="s">
        <v>36</v>
      </c>
      <c r="AX273" s="14" t="s">
        <v>75</v>
      </c>
      <c r="AY273" s="164" t="s">
        <v>133</v>
      </c>
    </row>
    <row r="274" spans="2:51" s="14" customFormat="1">
      <c r="B274" s="163"/>
      <c r="D274" s="155" t="s">
        <v>142</v>
      </c>
      <c r="E274" s="164" t="s">
        <v>3</v>
      </c>
      <c r="F274" s="165" t="s">
        <v>1011</v>
      </c>
      <c r="H274" s="164" t="s">
        <v>3</v>
      </c>
      <c r="I274" s="166"/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142</v>
      </c>
      <c r="AU274" s="164" t="s">
        <v>84</v>
      </c>
      <c r="AV274" s="14" t="s">
        <v>37</v>
      </c>
      <c r="AW274" s="14" t="s">
        <v>36</v>
      </c>
      <c r="AX274" s="14" t="s">
        <v>75</v>
      </c>
      <c r="AY274" s="164" t="s">
        <v>133</v>
      </c>
    </row>
    <row r="275" spans="2:51" s="13" customFormat="1">
      <c r="B275" s="154"/>
      <c r="D275" s="155" t="s">
        <v>142</v>
      </c>
      <c r="E275" s="156" t="s">
        <v>3</v>
      </c>
      <c r="F275" s="157" t="s">
        <v>1923</v>
      </c>
      <c r="H275" s="158">
        <v>1.843</v>
      </c>
      <c r="I275" s="159"/>
      <c r="L275" s="154"/>
      <c r="M275" s="160"/>
      <c r="N275" s="161"/>
      <c r="O275" s="161"/>
      <c r="P275" s="161"/>
      <c r="Q275" s="161"/>
      <c r="R275" s="161"/>
      <c r="S275" s="161"/>
      <c r="T275" s="162"/>
      <c r="AT275" s="156" t="s">
        <v>142</v>
      </c>
      <c r="AU275" s="156" t="s">
        <v>84</v>
      </c>
      <c r="AV275" s="13" t="s">
        <v>84</v>
      </c>
      <c r="AW275" s="13" t="s">
        <v>36</v>
      </c>
      <c r="AX275" s="13" t="s">
        <v>75</v>
      </c>
      <c r="AY275" s="156" t="s">
        <v>133</v>
      </c>
    </row>
    <row r="276" spans="2:51" s="14" customFormat="1">
      <c r="B276" s="163"/>
      <c r="D276" s="155" t="s">
        <v>142</v>
      </c>
      <c r="E276" s="164" t="s">
        <v>3</v>
      </c>
      <c r="F276" s="165" t="s">
        <v>1013</v>
      </c>
      <c r="H276" s="164" t="s">
        <v>3</v>
      </c>
      <c r="I276" s="166"/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142</v>
      </c>
      <c r="AU276" s="164" t="s">
        <v>84</v>
      </c>
      <c r="AV276" s="14" t="s">
        <v>37</v>
      </c>
      <c r="AW276" s="14" t="s">
        <v>36</v>
      </c>
      <c r="AX276" s="14" t="s">
        <v>75</v>
      </c>
      <c r="AY276" s="164" t="s">
        <v>133</v>
      </c>
    </row>
    <row r="277" spans="2:51" s="13" customFormat="1">
      <c r="B277" s="154"/>
      <c r="D277" s="155" t="s">
        <v>142</v>
      </c>
      <c r="E277" s="156" t="s">
        <v>3</v>
      </c>
      <c r="F277" s="157" t="s">
        <v>1924</v>
      </c>
      <c r="H277" s="158">
        <v>2.5150000000000001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142</v>
      </c>
      <c r="AU277" s="156" t="s">
        <v>84</v>
      </c>
      <c r="AV277" s="13" t="s">
        <v>84</v>
      </c>
      <c r="AW277" s="13" t="s">
        <v>36</v>
      </c>
      <c r="AX277" s="13" t="s">
        <v>75</v>
      </c>
      <c r="AY277" s="156" t="s">
        <v>133</v>
      </c>
    </row>
    <row r="278" spans="2:51" s="14" customFormat="1">
      <c r="B278" s="163"/>
      <c r="D278" s="155" t="s">
        <v>142</v>
      </c>
      <c r="E278" s="164" t="s">
        <v>3</v>
      </c>
      <c r="F278" s="165" t="s">
        <v>1019</v>
      </c>
      <c r="H278" s="164" t="s">
        <v>3</v>
      </c>
      <c r="I278" s="166"/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142</v>
      </c>
      <c r="AU278" s="164" t="s">
        <v>84</v>
      </c>
      <c r="AV278" s="14" t="s">
        <v>37</v>
      </c>
      <c r="AW278" s="14" t="s">
        <v>36</v>
      </c>
      <c r="AX278" s="14" t="s">
        <v>75</v>
      </c>
      <c r="AY278" s="164" t="s">
        <v>133</v>
      </c>
    </row>
    <row r="279" spans="2:51" s="13" customFormat="1">
      <c r="B279" s="154"/>
      <c r="D279" s="155" t="s">
        <v>142</v>
      </c>
      <c r="E279" s="156" t="s">
        <v>3</v>
      </c>
      <c r="F279" s="157" t="s">
        <v>1925</v>
      </c>
      <c r="H279" s="158">
        <v>16.050999999999998</v>
      </c>
      <c r="I279" s="159"/>
      <c r="L279" s="154"/>
      <c r="M279" s="160"/>
      <c r="N279" s="161"/>
      <c r="O279" s="161"/>
      <c r="P279" s="161"/>
      <c r="Q279" s="161"/>
      <c r="R279" s="161"/>
      <c r="S279" s="161"/>
      <c r="T279" s="162"/>
      <c r="AT279" s="156" t="s">
        <v>142</v>
      </c>
      <c r="AU279" s="156" t="s">
        <v>84</v>
      </c>
      <c r="AV279" s="13" t="s">
        <v>84</v>
      </c>
      <c r="AW279" s="13" t="s">
        <v>36</v>
      </c>
      <c r="AX279" s="13" t="s">
        <v>75</v>
      </c>
      <c r="AY279" s="156" t="s">
        <v>133</v>
      </c>
    </row>
    <row r="280" spans="2:51" s="14" customFormat="1">
      <c r="B280" s="163"/>
      <c r="D280" s="155" t="s">
        <v>142</v>
      </c>
      <c r="E280" s="164" t="s">
        <v>3</v>
      </c>
      <c r="F280" s="165" t="s">
        <v>1926</v>
      </c>
      <c r="H280" s="164" t="s">
        <v>3</v>
      </c>
      <c r="I280" s="166"/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142</v>
      </c>
      <c r="AU280" s="164" t="s">
        <v>84</v>
      </c>
      <c r="AV280" s="14" t="s">
        <v>37</v>
      </c>
      <c r="AW280" s="14" t="s">
        <v>36</v>
      </c>
      <c r="AX280" s="14" t="s">
        <v>75</v>
      </c>
      <c r="AY280" s="164" t="s">
        <v>133</v>
      </c>
    </row>
    <row r="281" spans="2:51" s="14" customFormat="1">
      <c r="B281" s="163"/>
      <c r="D281" s="155" t="s">
        <v>142</v>
      </c>
      <c r="E281" s="164" t="s">
        <v>3</v>
      </c>
      <c r="F281" s="165" t="s">
        <v>1011</v>
      </c>
      <c r="H281" s="164" t="s">
        <v>3</v>
      </c>
      <c r="I281" s="166"/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142</v>
      </c>
      <c r="AU281" s="164" t="s">
        <v>84</v>
      </c>
      <c r="AV281" s="14" t="s">
        <v>37</v>
      </c>
      <c r="AW281" s="14" t="s">
        <v>36</v>
      </c>
      <c r="AX281" s="14" t="s">
        <v>75</v>
      </c>
      <c r="AY281" s="164" t="s">
        <v>133</v>
      </c>
    </row>
    <row r="282" spans="2:51" s="13" customFormat="1">
      <c r="B282" s="154"/>
      <c r="D282" s="155" t="s">
        <v>142</v>
      </c>
      <c r="E282" s="156" t="s">
        <v>3</v>
      </c>
      <c r="F282" s="157" t="s">
        <v>1927</v>
      </c>
      <c r="H282" s="158">
        <v>1.4670000000000001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142</v>
      </c>
      <c r="AU282" s="156" t="s">
        <v>84</v>
      </c>
      <c r="AV282" s="13" t="s">
        <v>84</v>
      </c>
      <c r="AW282" s="13" t="s">
        <v>36</v>
      </c>
      <c r="AX282" s="13" t="s">
        <v>75</v>
      </c>
      <c r="AY282" s="156" t="s">
        <v>133</v>
      </c>
    </row>
    <row r="283" spans="2:51" s="14" customFormat="1">
      <c r="B283" s="163"/>
      <c r="D283" s="155" t="s">
        <v>142</v>
      </c>
      <c r="E283" s="164" t="s">
        <v>3</v>
      </c>
      <c r="F283" s="165" t="s">
        <v>1013</v>
      </c>
      <c r="H283" s="164" t="s">
        <v>3</v>
      </c>
      <c r="I283" s="166"/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142</v>
      </c>
      <c r="AU283" s="164" t="s">
        <v>84</v>
      </c>
      <c r="AV283" s="14" t="s">
        <v>37</v>
      </c>
      <c r="AW283" s="14" t="s">
        <v>36</v>
      </c>
      <c r="AX283" s="14" t="s">
        <v>75</v>
      </c>
      <c r="AY283" s="164" t="s">
        <v>133</v>
      </c>
    </row>
    <row r="284" spans="2:51" s="13" customFormat="1">
      <c r="B284" s="154"/>
      <c r="D284" s="155" t="s">
        <v>142</v>
      </c>
      <c r="E284" s="156" t="s">
        <v>3</v>
      </c>
      <c r="F284" s="157" t="s">
        <v>1928</v>
      </c>
      <c r="H284" s="158">
        <v>3.2450000000000001</v>
      </c>
      <c r="I284" s="159"/>
      <c r="L284" s="154"/>
      <c r="M284" s="160"/>
      <c r="N284" s="161"/>
      <c r="O284" s="161"/>
      <c r="P284" s="161"/>
      <c r="Q284" s="161"/>
      <c r="R284" s="161"/>
      <c r="S284" s="161"/>
      <c r="T284" s="162"/>
      <c r="AT284" s="156" t="s">
        <v>142</v>
      </c>
      <c r="AU284" s="156" t="s">
        <v>84</v>
      </c>
      <c r="AV284" s="13" t="s">
        <v>84</v>
      </c>
      <c r="AW284" s="13" t="s">
        <v>36</v>
      </c>
      <c r="AX284" s="13" t="s">
        <v>75</v>
      </c>
      <c r="AY284" s="156" t="s">
        <v>133</v>
      </c>
    </row>
    <row r="285" spans="2:51" s="14" customFormat="1">
      <c r="B285" s="163"/>
      <c r="D285" s="155" t="s">
        <v>142</v>
      </c>
      <c r="E285" s="164" t="s">
        <v>3</v>
      </c>
      <c r="F285" s="165" t="s">
        <v>1929</v>
      </c>
      <c r="H285" s="164" t="s">
        <v>3</v>
      </c>
      <c r="I285" s="166"/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142</v>
      </c>
      <c r="AU285" s="164" t="s">
        <v>84</v>
      </c>
      <c r="AV285" s="14" t="s">
        <v>37</v>
      </c>
      <c r="AW285" s="14" t="s">
        <v>36</v>
      </c>
      <c r="AX285" s="14" t="s">
        <v>75</v>
      </c>
      <c r="AY285" s="164" t="s">
        <v>133</v>
      </c>
    </row>
    <row r="286" spans="2:51" s="14" customFormat="1">
      <c r="B286" s="163"/>
      <c r="D286" s="155" t="s">
        <v>142</v>
      </c>
      <c r="E286" s="164" t="s">
        <v>3</v>
      </c>
      <c r="F286" s="165" t="s">
        <v>1011</v>
      </c>
      <c r="H286" s="164" t="s">
        <v>3</v>
      </c>
      <c r="I286" s="166"/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142</v>
      </c>
      <c r="AU286" s="164" t="s">
        <v>84</v>
      </c>
      <c r="AV286" s="14" t="s">
        <v>37</v>
      </c>
      <c r="AW286" s="14" t="s">
        <v>36</v>
      </c>
      <c r="AX286" s="14" t="s">
        <v>75</v>
      </c>
      <c r="AY286" s="164" t="s">
        <v>133</v>
      </c>
    </row>
    <row r="287" spans="2:51" s="13" customFormat="1">
      <c r="B287" s="154"/>
      <c r="D287" s="155" t="s">
        <v>142</v>
      </c>
      <c r="E287" s="156" t="s">
        <v>3</v>
      </c>
      <c r="F287" s="157" t="s">
        <v>1930</v>
      </c>
      <c r="H287" s="158">
        <v>0.81100000000000005</v>
      </c>
      <c r="I287" s="159"/>
      <c r="L287" s="154"/>
      <c r="M287" s="160"/>
      <c r="N287" s="161"/>
      <c r="O287" s="161"/>
      <c r="P287" s="161"/>
      <c r="Q287" s="161"/>
      <c r="R287" s="161"/>
      <c r="S287" s="161"/>
      <c r="T287" s="162"/>
      <c r="AT287" s="156" t="s">
        <v>142</v>
      </c>
      <c r="AU287" s="156" t="s">
        <v>84</v>
      </c>
      <c r="AV287" s="13" t="s">
        <v>84</v>
      </c>
      <c r="AW287" s="13" t="s">
        <v>36</v>
      </c>
      <c r="AX287" s="13" t="s">
        <v>75</v>
      </c>
      <c r="AY287" s="156" t="s">
        <v>133</v>
      </c>
    </row>
    <row r="288" spans="2:51" s="14" customFormat="1">
      <c r="B288" s="163"/>
      <c r="D288" s="155" t="s">
        <v>142</v>
      </c>
      <c r="E288" s="164" t="s">
        <v>3</v>
      </c>
      <c r="F288" s="165" t="s">
        <v>1013</v>
      </c>
      <c r="H288" s="164" t="s">
        <v>3</v>
      </c>
      <c r="I288" s="166"/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142</v>
      </c>
      <c r="AU288" s="164" t="s">
        <v>84</v>
      </c>
      <c r="AV288" s="14" t="s">
        <v>37</v>
      </c>
      <c r="AW288" s="14" t="s">
        <v>36</v>
      </c>
      <c r="AX288" s="14" t="s">
        <v>75</v>
      </c>
      <c r="AY288" s="164" t="s">
        <v>133</v>
      </c>
    </row>
    <row r="289" spans="2:51" s="13" customFormat="1">
      <c r="B289" s="154"/>
      <c r="D289" s="155" t="s">
        <v>142</v>
      </c>
      <c r="E289" s="156" t="s">
        <v>3</v>
      </c>
      <c r="F289" s="157" t="s">
        <v>1931</v>
      </c>
      <c r="H289" s="158">
        <v>0.97799999999999998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142</v>
      </c>
      <c r="AU289" s="156" t="s">
        <v>84</v>
      </c>
      <c r="AV289" s="13" t="s">
        <v>84</v>
      </c>
      <c r="AW289" s="13" t="s">
        <v>36</v>
      </c>
      <c r="AX289" s="13" t="s">
        <v>75</v>
      </c>
      <c r="AY289" s="156" t="s">
        <v>133</v>
      </c>
    </row>
    <row r="290" spans="2:51" s="14" customFormat="1">
      <c r="B290" s="163"/>
      <c r="D290" s="155" t="s">
        <v>142</v>
      </c>
      <c r="E290" s="164" t="s">
        <v>3</v>
      </c>
      <c r="F290" s="165" t="s">
        <v>1932</v>
      </c>
      <c r="H290" s="164" t="s">
        <v>3</v>
      </c>
      <c r="I290" s="166"/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142</v>
      </c>
      <c r="AU290" s="164" t="s">
        <v>84</v>
      </c>
      <c r="AV290" s="14" t="s">
        <v>37</v>
      </c>
      <c r="AW290" s="14" t="s">
        <v>36</v>
      </c>
      <c r="AX290" s="14" t="s">
        <v>75</v>
      </c>
      <c r="AY290" s="164" t="s">
        <v>133</v>
      </c>
    </row>
    <row r="291" spans="2:51" s="14" customFormat="1">
      <c r="B291" s="163"/>
      <c r="D291" s="155" t="s">
        <v>142</v>
      </c>
      <c r="E291" s="164" t="s">
        <v>3</v>
      </c>
      <c r="F291" s="165" t="s">
        <v>1011</v>
      </c>
      <c r="H291" s="164" t="s">
        <v>3</v>
      </c>
      <c r="I291" s="166"/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142</v>
      </c>
      <c r="AU291" s="164" t="s">
        <v>84</v>
      </c>
      <c r="AV291" s="14" t="s">
        <v>37</v>
      </c>
      <c r="AW291" s="14" t="s">
        <v>36</v>
      </c>
      <c r="AX291" s="14" t="s">
        <v>75</v>
      </c>
      <c r="AY291" s="164" t="s">
        <v>133</v>
      </c>
    </row>
    <row r="292" spans="2:51" s="13" customFormat="1">
      <c r="B292" s="154"/>
      <c r="D292" s="155" t="s">
        <v>142</v>
      </c>
      <c r="E292" s="156" t="s">
        <v>3</v>
      </c>
      <c r="F292" s="157" t="s">
        <v>1933</v>
      </c>
      <c r="H292" s="158">
        <v>1.619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142</v>
      </c>
      <c r="AU292" s="156" t="s">
        <v>84</v>
      </c>
      <c r="AV292" s="13" t="s">
        <v>84</v>
      </c>
      <c r="AW292" s="13" t="s">
        <v>36</v>
      </c>
      <c r="AX292" s="13" t="s">
        <v>75</v>
      </c>
      <c r="AY292" s="156" t="s">
        <v>133</v>
      </c>
    </row>
    <row r="293" spans="2:51" s="14" customFormat="1">
      <c r="B293" s="163"/>
      <c r="D293" s="155" t="s">
        <v>142</v>
      </c>
      <c r="E293" s="164" t="s">
        <v>3</v>
      </c>
      <c r="F293" s="165" t="s">
        <v>1013</v>
      </c>
      <c r="H293" s="164" t="s">
        <v>3</v>
      </c>
      <c r="I293" s="166"/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142</v>
      </c>
      <c r="AU293" s="164" t="s">
        <v>84</v>
      </c>
      <c r="AV293" s="14" t="s">
        <v>37</v>
      </c>
      <c r="AW293" s="14" t="s">
        <v>36</v>
      </c>
      <c r="AX293" s="14" t="s">
        <v>75</v>
      </c>
      <c r="AY293" s="164" t="s">
        <v>133</v>
      </c>
    </row>
    <row r="294" spans="2:51" s="13" customFormat="1">
      <c r="B294" s="154"/>
      <c r="D294" s="155" t="s">
        <v>142</v>
      </c>
      <c r="E294" s="156" t="s">
        <v>3</v>
      </c>
      <c r="F294" s="157" t="s">
        <v>1934</v>
      </c>
      <c r="H294" s="158">
        <v>3.274</v>
      </c>
      <c r="I294" s="159"/>
      <c r="L294" s="154"/>
      <c r="M294" s="160"/>
      <c r="N294" s="161"/>
      <c r="O294" s="161"/>
      <c r="P294" s="161"/>
      <c r="Q294" s="161"/>
      <c r="R294" s="161"/>
      <c r="S294" s="161"/>
      <c r="T294" s="162"/>
      <c r="AT294" s="156" t="s">
        <v>142</v>
      </c>
      <c r="AU294" s="156" t="s">
        <v>84</v>
      </c>
      <c r="AV294" s="13" t="s">
        <v>84</v>
      </c>
      <c r="AW294" s="13" t="s">
        <v>36</v>
      </c>
      <c r="AX294" s="13" t="s">
        <v>75</v>
      </c>
      <c r="AY294" s="156" t="s">
        <v>133</v>
      </c>
    </row>
    <row r="295" spans="2:51" s="14" customFormat="1">
      <c r="B295" s="163"/>
      <c r="D295" s="155" t="s">
        <v>142</v>
      </c>
      <c r="E295" s="164" t="s">
        <v>3</v>
      </c>
      <c r="F295" s="165" t="s">
        <v>1935</v>
      </c>
      <c r="H295" s="164" t="s">
        <v>3</v>
      </c>
      <c r="I295" s="166"/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142</v>
      </c>
      <c r="AU295" s="164" t="s">
        <v>84</v>
      </c>
      <c r="AV295" s="14" t="s">
        <v>37</v>
      </c>
      <c r="AW295" s="14" t="s">
        <v>36</v>
      </c>
      <c r="AX295" s="14" t="s">
        <v>75</v>
      </c>
      <c r="AY295" s="164" t="s">
        <v>133</v>
      </c>
    </row>
    <row r="296" spans="2:51" s="14" customFormat="1">
      <c r="B296" s="163"/>
      <c r="D296" s="155" t="s">
        <v>142</v>
      </c>
      <c r="E296" s="164" t="s">
        <v>3</v>
      </c>
      <c r="F296" s="165" t="s">
        <v>1011</v>
      </c>
      <c r="H296" s="164" t="s">
        <v>3</v>
      </c>
      <c r="I296" s="166"/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142</v>
      </c>
      <c r="AU296" s="164" t="s">
        <v>84</v>
      </c>
      <c r="AV296" s="14" t="s">
        <v>37</v>
      </c>
      <c r="AW296" s="14" t="s">
        <v>36</v>
      </c>
      <c r="AX296" s="14" t="s">
        <v>75</v>
      </c>
      <c r="AY296" s="164" t="s">
        <v>133</v>
      </c>
    </row>
    <row r="297" spans="2:51" s="13" customFormat="1">
      <c r="B297" s="154"/>
      <c r="D297" s="155" t="s">
        <v>142</v>
      </c>
      <c r="E297" s="156" t="s">
        <v>3</v>
      </c>
      <c r="F297" s="157" t="s">
        <v>1936</v>
      </c>
      <c r="H297" s="158">
        <v>1.569</v>
      </c>
      <c r="I297" s="159"/>
      <c r="L297" s="154"/>
      <c r="M297" s="160"/>
      <c r="N297" s="161"/>
      <c r="O297" s="161"/>
      <c r="P297" s="161"/>
      <c r="Q297" s="161"/>
      <c r="R297" s="161"/>
      <c r="S297" s="161"/>
      <c r="T297" s="162"/>
      <c r="AT297" s="156" t="s">
        <v>142</v>
      </c>
      <c r="AU297" s="156" t="s">
        <v>84</v>
      </c>
      <c r="AV297" s="13" t="s">
        <v>84</v>
      </c>
      <c r="AW297" s="13" t="s">
        <v>36</v>
      </c>
      <c r="AX297" s="13" t="s">
        <v>75</v>
      </c>
      <c r="AY297" s="156" t="s">
        <v>133</v>
      </c>
    </row>
    <row r="298" spans="2:51" s="14" customFormat="1">
      <c r="B298" s="163"/>
      <c r="D298" s="155" t="s">
        <v>142</v>
      </c>
      <c r="E298" s="164" t="s">
        <v>3</v>
      </c>
      <c r="F298" s="165" t="s">
        <v>1013</v>
      </c>
      <c r="H298" s="164" t="s">
        <v>3</v>
      </c>
      <c r="I298" s="166"/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142</v>
      </c>
      <c r="AU298" s="164" t="s">
        <v>84</v>
      </c>
      <c r="AV298" s="14" t="s">
        <v>37</v>
      </c>
      <c r="AW298" s="14" t="s">
        <v>36</v>
      </c>
      <c r="AX298" s="14" t="s">
        <v>75</v>
      </c>
      <c r="AY298" s="164" t="s">
        <v>133</v>
      </c>
    </row>
    <row r="299" spans="2:51" s="13" customFormat="1">
      <c r="B299" s="154"/>
      <c r="D299" s="155" t="s">
        <v>142</v>
      </c>
      <c r="E299" s="156" t="s">
        <v>3</v>
      </c>
      <c r="F299" s="157" t="s">
        <v>1937</v>
      </c>
      <c r="H299" s="158">
        <v>3.355</v>
      </c>
      <c r="I299" s="159"/>
      <c r="L299" s="154"/>
      <c r="M299" s="160"/>
      <c r="N299" s="161"/>
      <c r="O299" s="161"/>
      <c r="P299" s="161"/>
      <c r="Q299" s="161"/>
      <c r="R299" s="161"/>
      <c r="S299" s="161"/>
      <c r="T299" s="162"/>
      <c r="AT299" s="156" t="s">
        <v>142</v>
      </c>
      <c r="AU299" s="156" t="s">
        <v>84</v>
      </c>
      <c r="AV299" s="13" t="s">
        <v>84</v>
      </c>
      <c r="AW299" s="13" t="s">
        <v>36</v>
      </c>
      <c r="AX299" s="13" t="s">
        <v>75</v>
      </c>
      <c r="AY299" s="156" t="s">
        <v>133</v>
      </c>
    </row>
    <row r="300" spans="2:51" s="14" customFormat="1">
      <c r="B300" s="163"/>
      <c r="D300" s="155" t="s">
        <v>142</v>
      </c>
      <c r="E300" s="164" t="s">
        <v>3</v>
      </c>
      <c r="F300" s="165" t="s">
        <v>1938</v>
      </c>
      <c r="H300" s="164" t="s">
        <v>3</v>
      </c>
      <c r="I300" s="166"/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142</v>
      </c>
      <c r="AU300" s="164" t="s">
        <v>84</v>
      </c>
      <c r="AV300" s="14" t="s">
        <v>37</v>
      </c>
      <c r="AW300" s="14" t="s">
        <v>36</v>
      </c>
      <c r="AX300" s="14" t="s">
        <v>75</v>
      </c>
      <c r="AY300" s="164" t="s">
        <v>133</v>
      </c>
    </row>
    <row r="301" spans="2:51" s="14" customFormat="1">
      <c r="B301" s="163"/>
      <c r="D301" s="155" t="s">
        <v>142</v>
      </c>
      <c r="E301" s="164" t="s">
        <v>3</v>
      </c>
      <c r="F301" s="165" t="s">
        <v>1011</v>
      </c>
      <c r="H301" s="164" t="s">
        <v>3</v>
      </c>
      <c r="I301" s="166"/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142</v>
      </c>
      <c r="AU301" s="164" t="s">
        <v>84</v>
      </c>
      <c r="AV301" s="14" t="s">
        <v>37</v>
      </c>
      <c r="AW301" s="14" t="s">
        <v>36</v>
      </c>
      <c r="AX301" s="14" t="s">
        <v>75</v>
      </c>
      <c r="AY301" s="164" t="s">
        <v>133</v>
      </c>
    </row>
    <row r="302" spans="2:51" s="13" customFormat="1">
      <c r="B302" s="154"/>
      <c r="D302" s="155" t="s">
        <v>142</v>
      </c>
      <c r="E302" s="156" t="s">
        <v>3</v>
      </c>
      <c r="F302" s="157" t="s">
        <v>1939</v>
      </c>
      <c r="H302" s="158">
        <v>0.61599999999999999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142</v>
      </c>
      <c r="AU302" s="156" t="s">
        <v>84</v>
      </c>
      <c r="AV302" s="13" t="s">
        <v>84</v>
      </c>
      <c r="AW302" s="13" t="s">
        <v>36</v>
      </c>
      <c r="AX302" s="13" t="s">
        <v>75</v>
      </c>
      <c r="AY302" s="156" t="s">
        <v>133</v>
      </c>
    </row>
    <row r="303" spans="2:51" s="14" customFormat="1">
      <c r="B303" s="163"/>
      <c r="D303" s="155" t="s">
        <v>142</v>
      </c>
      <c r="E303" s="164" t="s">
        <v>3</v>
      </c>
      <c r="F303" s="165" t="s">
        <v>1013</v>
      </c>
      <c r="H303" s="164" t="s">
        <v>3</v>
      </c>
      <c r="I303" s="166"/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142</v>
      </c>
      <c r="AU303" s="164" t="s">
        <v>84</v>
      </c>
      <c r="AV303" s="14" t="s">
        <v>37</v>
      </c>
      <c r="AW303" s="14" t="s">
        <v>36</v>
      </c>
      <c r="AX303" s="14" t="s">
        <v>75</v>
      </c>
      <c r="AY303" s="164" t="s">
        <v>133</v>
      </c>
    </row>
    <row r="304" spans="2:51" s="13" customFormat="1">
      <c r="B304" s="154"/>
      <c r="D304" s="155" t="s">
        <v>142</v>
      </c>
      <c r="E304" s="156" t="s">
        <v>3</v>
      </c>
      <c r="F304" s="157" t="s">
        <v>1940</v>
      </c>
      <c r="H304" s="158">
        <v>2.4159999999999999</v>
      </c>
      <c r="I304" s="159"/>
      <c r="L304" s="154"/>
      <c r="M304" s="160"/>
      <c r="N304" s="161"/>
      <c r="O304" s="161"/>
      <c r="P304" s="161"/>
      <c r="Q304" s="161"/>
      <c r="R304" s="161"/>
      <c r="S304" s="161"/>
      <c r="T304" s="162"/>
      <c r="AT304" s="156" t="s">
        <v>142</v>
      </c>
      <c r="AU304" s="156" t="s">
        <v>84</v>
      </c>
      <c r="AV304" s="13" t="s">
        <v>84</v>
      </c>
      <c r="AW304" s="13" t="s">
        <v>36</v>
      </c>
      <c r="AX304" s="13" t="s">
        <v>75</v>
      </c>
      <c r="AY304" s="156" t="s">
        <v>133</v>
      </c>
    </row>
    <row r="305" spans="2:51" s="14" customFormat="1">
      <c r="B305" s="163"/>
      <c r="D305" s="155" t="s">
        <v>142</v>
      </c>
      <c r="E305" s="164" t="s">
        <v>3</v>
      </c>
      <c r="F305" s="165" t="s">
        <v>1941</v>
      </c>
      <c r="H305" s="164" t="s">
        <v>3</v>
      </c>
      <c r="I305" s="166"/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142</v>
      </c>
      <c r="AU305" s="164" t="s">
        <v>84</v>
      </c>
      <c r="AV305" s="14" t="s">
        <v>37</v>
      </c>
      <c r="AW305" s="14" t="s">
        <v>36</v>
      </c>
      <c r="AX305" s="14" t="s">
        <v>75</v>
      </c>
      <c r="AY305" s="164" t="s">
        <v>133</v>
      </c>
    </row>
    <row r="306" spans="2:51" s="13" customFormat="1">
      <c r="B306" s="154"/>
      <c r="D306" s="155" t="s">
        <v>142</v>
      </c>
      <c r="E306" s="156" t="s">
        <v>3</v>
      </c>
      <c r="F306" s="157" t="s">
        <v>1942</v>
      </c>
      <c r="H306" s="158">
        <v>7.7839999999999998</v>
      </c>
      <c r="I306" s="159"/>
      <c r="L306" s="154"/>
      <c r="M306" s="160"/>
      <c r="N306" s="161"/>
      <c r="O306" s="161"/>
      <c r="P306" s="161"/>
      <c r="Q306" s="161"/>
      <c r="R306" s="161"/>
      <c r="S306" s="161"/>
      <c r="T306" s="162"/>
      <c r="AT306" s="156" t="s">
        <v>142</v>
      </c>
      <c r="AU306" s="156" t="s">
        <v>84</v>
      </c>
      <c r="AV306" s="13" t="s">
        <v>84</v>
      </c>
      <c r="AW306" s="13" t="s">
        <v>36</v>
      </c>
      <c r="AX306" s="13" t="s">
        <v>75</v>
      </c>
      <c r="AY306" s="156" t="s">
        <v>133</v>
      </c>
    </row>
    <row r="307" spans="2:51" s="14" customFormat="1">
      <c r="B307" s="163"/>
      <c r="D307" s="155" t="s">
        <v>142</v>
      </c>
      <c r="E307" s="164" t="s">
        <v>3</v>
      </c>
      <c r="F307" s="165" t="s">
        <v>1019</v>
      </c>
      <c r="H307" s="164" t="s">
        <v>3</v>
      </c>
      <c r="I307" s="166"/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142</v>
      </c>
      <c r="AU307" s="164" t="s">
        <v>84</v>
      </c>
      <c r="AV307" s="14" t="s">
        <v>37</v>
      </c>
      <c r="AW307" s="14" t="s">
        <v>36</v>
      </c>
      <c r="AX307" s="14" t="s">
        <v>75</v>
      </c>
      <c r="AY307" s="164" t="s">
        <v>133</v>
      </c>
    </row>
    <row r="308" spans="2:51" s="13" customFormat="1">
      <c r="B308" s="154"/>
      <c r="D308" s="155" t="s">
        <v>142</v>
      </c>
      <c r="E308" s="156" t="s">
        <v>3</v>
      </c>
      <c r="F308" s="157" t="s">
        <v>1943</v>
      </c>
      <c r="H308" s="158">
        <v>1.94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142</v>
      </c>
      <c r="AU308" s="156" t="s">
        <v>84</v>
      </c>
      <c r="AV308" s="13" t="s">
        <v>84</v>
      </c>
      <c r="AW308" s="13" t="s">
        <v>36</v>
      </c>
      <c r="AX308" s="13" t="s">
        <v>75</v>
      </c>
      <c r="AY308" s="156" t="s">
        <v>133</v>
      </c>
    </row>
    <row r="309" spans="2:51" s="14" customFormat="1">
      <c r="B309" s="163"/>
      <c r="D309" s="155" t="s">
        <v>142</v>
      </c>
      <c r="E309" s="164" t="s">
        <v>3</v>
      </c>
      <c r="F309" s="165" t="s">
        <v>1944</v>
      </c>
      <c r="H309" s="164" t="s">
        <v>3</v>
      </c>
      <c r="I309" s="166"/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142</v>
      </c>
      <c r="AU309" s="164" t="s">
        <v>84</v>
      </c>
      <c r="AV309" s="14" t="s">
        <v>37</v>
      </c>
      <c r="AW309" s="14" t="s">
        <v>36</v>
      </c>
      <c r="AX309" s="14" t="s">
        <v>75</v>
      </c>
      <c r="AY309" s="164" t="s">
        <v>133</v>
      </c>
    </row>
    <row r="310" spans="2:51" s="14" customFormat="1">
      <c r="B310" s="163"/>
      <c r="D310" s="155" t="s">
        <v>142</v>
      </c>
      <c r="E310" s="164" t="s">
        <v>3</v>
      </c>
      <c r="F310" s="165" t="s">
        <v>1011</v>
      </c>
      <c r="H310" s="164" t="s">
        <v>3</v>
      </c>
      <c r="I310" s="166"/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142</v>
      </c>
      <c r="AU310" s="164" t="s">
        <v>84</v>
      </c>
      <c r="AV310" s="14" t="s">
        <v>37</v>
      </c>
      <c r="AW310" s="14" t="s">
        <v>36</v>
      </c>
      <c r="AX310" s="14" t="s">
        <v>75</v>
      </c>
      <c r="AY310" s="164" t="s">
        <v>133</v>
      </c>
    </row>
    <row r="311" spans="2:51" s="13" customFormat="1">
      <c r="B311" s="154"/>
      <c r="D311" s="155" t="s">
        <v>142</v>
      </c>
      <c r="E311" s="156" t="s">
        <v>3</v>
      </c>
      <c r="F311" s="157" t="s">
        <v>1945</v>
      </c>
      <c r="H311" s="158">
        <v>1.232</v>
      </c>
      <c r="I311" s="159"/>
      <c r="L311" s="154"/>
      <c r="M311" s="160"/>
      <c r="N311" s="161"/>
      <c r="O311" s="161"/>
      <c r="P311" s="161"/>
      <c r="Q311" s="161"/>
      <c r="R311" s="161"/>
      <c r="S311" s="161"/>
      <c r="T311" s="162"/>
      <c r="AT311" s="156" t="s">
        <v>142</v>
      </c>
      <c r="AU311" s="156" t="s">
        <v>84</v>
      </c>
      <c r="AV311" s="13" t="s">
        <v>84</v>
      </c>
      <c r="AW311" s="13" t="s">
        <v>36</v>
      </c>
      <c r="AX311" s="13" t="s">
        <v>75</v>
      </c>
      <c r="AY311" s="156" t="s">
        <v>133</v>
      </c>
    </row>
    <row r="312" spans="2:51" s="14" customFormat="1">
      <c r="B312" s="163"/>
      <c r="D312" s="155" t="s">
        <v>142</v>
      </c>
      <c r="E312" s="164" t="s">
        <v>3</v>
      </c>
      <c r="F312" s="165" t="s">
        <v>1946</v>
      </c>
      <c r="H312" s="164" t="s">
        <v>3</v>
      </c>
      <c r="I312" s="166"/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142</v>
      </c>
      <c r="AU312" s="164" t="s">
        <v>84</v>
      </c>
      <c r="AV312" s="14" t="s">
        <v>37</v>
      </c>
      <c r="AW312" s="14" t="s">
        <v>36</v>
      </c>
      <c r="AX312" s="14" t="s">
        <v>75</v>
      </c>
      <c r="AY312" s="164" t="s">
        <v>133</v>
      </c>
    </row>
    <row r="313" spans="2:51" s="14" customFormat="1">
      <c r="B313" s="163"/>
      <c r="D313" s="155" t="s">
        <v>142</v>
      </c>
      <c r="E313" s="164" t="s">
        <v>3</v>
      </c>
      <c r="F313" s="165" t="s">
        <v>1011</v>
      </c>
      <c r="H313" s="164" t="s">
        <v>3</v>
      </c>
      <c r="I313" s="166"/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142</v>
      </c>
      <c r="AU313" s="164" t="s">
        <v>84</v>
      </c>
      <c r="AV313" s="14" t="s">
        <v>37</v>
      </c>
      <c r="AW313" s="14" t="s">
        <v>36</v>
      </c>
      <c r="AX313" s="14" t="s">
        <v>75</v>
      </c>
      <c r="AY313" s="164" t="s">
        <v>133</v>
      </c>
    </row>
    <row r="314" spans="2:51" s="13" customFormat="1">
      <c r="B314" s="154"/>
      <c r="D314" s="155" t="s">
        <v>142</v>
      </c>
      <c r="E314" s="156" t="s">
        <v>3</v>
      </c>
      <c r="F314" s="157" t="s">
        <v>1939</v>
      </c>
      <c r="H314" s="158">
        <v>0.61599999999999999</v>
      </c>
      <c r="I314" s="159"/>
      <c r="L314" s="154"/>
      <c r="M314" s="160"/>
      <c r="N314" s="161"/>
      <c r="O314" s="161"/>
      <c r="P314" s="161"/>
      <c r="Q314" s="161"/>
      <c r="R314" s="161"/>
      <c r="S314" s="161"/>
      <c r="T314" s="162"/>
      <c r="AT314" s="156" t="s">
        <v>142</v>
      </c>
      <c r="AU314" s="156" t="s">
        <v>84</v>
      </c>
      <c r="AV314" s="13" t="s">
        <v>84</v>
      </c>
      <c r="AW314" s="13" t="s">
        <v>36</v>
      </c>
      <c r="AX314" s="13" t="s">
        <v>75</v>
      </c>
      <c r="AY314" s="156" t="s">
        <v>133</v>
      </c>
    </row>
    <row r="315" spans="2:51" s="14" customFormat="1">
      <c r="B315" s="163"/>
      <c r="D315" s="155" t="s">
        <v>142</v>
      </c>
      <c r="E315" s="164" t="s">
        <v>3</v>
      </c>
      <c r="F315" s="165" t="s">
        <v>1013</v>
      </c>
      <c r="H315" s="164" t="s">
        <v>3</v>
      </c>
      <c r="I315" s="166"/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142</v>
      </c>
      <c r="AU315" s="164" t="s">
        <v>84</v>
      </c>
      <c r="AV315" s="14" t="s">
        <v>37</v>
      </c>
      <c r="AW315" s="14" t="s">
        <v>36</v>
      </c>
      <c r="AX315" s="14" t="s">
        <v>75</v>
      </c>
      <c r="AY315" s="164" t="s">
        <v>133</v>
      </c>
    </row>
    <row r="316" spans="2:51" s="13" customFormat="1">
      <c r="B316" s="154"/>
      <c r="D316" s="155" t="s">
        <v>142</v>
      </c>
      <c r="E316" s="156" t="s">
        <v>3</v>
      </c>
      <c r="F316" s="157" t="s">
        <v>1940</v>
      </c>
      <c r="H316" s="158">
        <v>2.4159999999999999</v>
      </c>
      <c r="I316" s="159"/>
      <c r="L316" s="154"/>
      <c r="M316" s="160"/>
      <c r="N316" s="161"/>
      <c r="O316" s="161"/>
      <c r="P316" s="161"/>
      <c r="Q316" s="161"/>
      <c r="R316" s="161"/>
      <c r="S316" s="161"/>
      <c r="T316" s="162"/>
      <c r="AT316" s="156" t="s">
        <v>142</v>
      </c>
      <c r="AU316" s="156" t="s">
        <v>84</v>
      </c>
      <c r="AV316" s="13" t="s">
        <v>84</v>
      </c>
      <c r="AW316" s="13" t="s">
        <v>36</v>
      </c>
      <c r="AX316" s="13" t="s">
        <v>75</v>
      </c>
      <c r="AY316" s="156" t="s">
        <v>133</v>
      </c>
    </row>
    <row r="317" spans="2:51" s="14" customFormat="1">
      <c r="B317" s="163"/>
      <c r="D317" s="155" t="s">
        <v>142</v>
      </c>
      <c r="E317" s="164" t="s">
        <v>3</v>
      </c>
      <c r="F317" s="165" t="s">
        <v>1941</v>
      </c>
      <c r="H317" s="164" t="s">
        <v>3</v>
      </c>
      <c r="I317" s="166"/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142</v>
      </c>
      <c r="AU317" s="164" t="s">
        <v>84</v>
      </c>
      <c r="AV317" s="14" t="s">
        <v>37</v>
      </c>
      <c r="AW317" s="14" t="s">
        <v>36</v>
      </c>
      <c r="AX317" s="14" t="s">
        <v>75</v>
      </c>
      <c r="AY317" s="164" t="s">
        <v>133</v>
      </c>
    </row>
    <row r="318" spans="2:51" s="13" customFormat="1">
      <c r="B318" s="154"/>
      <c r="D318" s="155" t="s">
        <v>142</v>
      </c>
      <c r="E318" s="156" t="s">
        <v>3</v>
      </c>
      <c r="F318" s="157" t="s">
        <v>1947</v>
      </c>
      <c r="H318" s="158">
        <v>7.1130000000000004</v>
      </c>
      <c r="I318" s="159"/>
      <c r="L318" s="154"/>
      <c r="M318" s="160"/>
      <c r="N318" s="161"/>
      <c r="O318" s="161"/>
      <c r="P318" s="161"/>
      <c r="Q318" s="161"/>
      <c r="R318" s="161"/>
      <c r="S318" s="161"/>
      <c r="T318" s="162"/>
      <c r="AT318" s="156" t="s">
        <v>142</v>
      </c>
      <c r="AU318" s="156" t="s">
        <v>84</v>
      </c>
      <c r="AV318" s="13" t="s">
        <v>84</v>
      </c>
      <c r="AW318" s="13" t="s">
        <v>36</v>
      </c>
      <c r="AX318" s="13" t="s">
        <v>75</v>
      </c>
      <c r="AY318" s="156" t="s">
        <v>133</v>
      </c>
    </row>
    <row r="319" spans="2:51" s="14" customFormat="1">
      <c r="B319" s="163"/>
      <c r="D319" s="155" t="s">
        <v>142</v>
      </c>
      <c r="E319" s="164" t="s">
        <v>3</v>
      </c>
      <c r="F319" s="165" t="s">
        <v>1019</v>
      </c>
      <c r="H319" s="164" t="s">
        <v>3</v>
      </c>
      <c r="I319" s="166"/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142</v>
      </c>
      <c r="AU319" s="164" t="s">
        <v>84</v>
      </c>
      <c r="AV319" s="14" t="s">
        <v>37</v>
      </c>
      <c r="AW319" s="14" t="s">
        <v>36</v>
      </c>
      <c r="AX319" s="14" t="s">
        <v>75</v>
      </c>
      <c r="AY319" s="164" t="s">
        <v>133</v>
      </c>
    </row>
    <row r="320" spans="2:51" s="13" customFormat="1">
      <c r="B320" s="154"/>
      <c r="D320" s="155" t="s">
        <v>142</v>
      </c>
      <c r="E320" s="156" t="s">
        <v>3</v>
      </c>
      <c r="F320" s="157" t="s">
        <v>1943</v>
      </c>
      <c r="H320" s="158">
        <v>1.94</v>
      </c>
      <c r="I320" s="159"/>
      <c r="L320" s="154"/>
      <c r="M320" s="160"/>
      <c r="N320" s="161"/>
      <c r="O320" s="161"/>
      <c r="P320" s="161"/>
      <c r="Q320" s="161"/>
      <c r="R320" s="161"/>
      <c r="S320" s="161"/>
      <c r="T320" s="162"/>
      <c r="AT320" s="156" t="s">
        <v>142</v>
      </c>
      <c r="AU320" s="156" t="s">
        <v>84</v>
      </c>
      <c r="AV320" s="13" t="s">
        <v>84</v>
      </c>
      <c r="AW320" s="13" t="s">
        <v>36</v>
      </c>
      <c r="AX320" s="13" t="s">
        <v>75</v>
      </c>
      <c r="AY320" s="156" t="s">
        <v>133</v>
      </c>
    </row>
    <row r="321" spans="2:51" s="14" customFormat="1">
      <c r="B321" s="163"/>
      <c r="D321" s="155" t="s">
        <v>142</v>
      </c>
      <c r="E321" s="164" t="s">
        <v>3</v>
      </c>
      <c r="F321" s="165" t="s">
        <v>1948</v>
      </c>
      <c r="H321" s="164" t="s">
        <v>3</v>
      </c>
      <c r="I321" s="166"/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142</v>
      </c>
      <c r="AU321" s="164" t="s">
        <v>84</v>
      </c>
      <c r="AV321" s="14" t="s">
        <v>37</v>
      </c>
      <c r="AW321" s="14" t="s">
        <v>36</v>
      </c>
      <c r="AX321" s="14" t="s">
        <v>75</v>
      </c>
      <c r="AY321" s="164" t="s">
        <v>133</v>
      </c>
    </row>
    <row r="322" spans="2:51" s="14" customFormat="1">
      <c r="B322" s="163"/>
      <c r="D322" s="155" t="s">
        <v>142</v>
      </c>
      <c r="E322" s="164" t="s">
        <v>3</v>
      </c>
      <c r="F322" s="165" t="s">
        <v>1011</v>
      </c>
      <c r="H322" s="164" t="s">
        <v>3</v>
      </c>
      <c r="I322" s="166"/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142</v>
      </c>
      <c r="AU322" s="164" t="s">
        <v>84</v>
      </c>
      <c r="AV322" s="14" t="s">
        <v>37</v>
      </c>
      <c r="AW322" s="14" t="s">
        <v>36</v>
      </c>
      <c r="AX322" s="14" t="s">
        <v>75</v>
      </c>
      <c r="AY322" s="164" t="s">
        <v>133</v>
      </c>
    </row>
    <row r="323" spans="2:51" s="13" customFormat="1">
      <c r="B323" s="154"/>
      <c r="D323" s="155" t="s">
        <v>142</v>
      </c>
      <c r="E323" s="156" t="s">
        <v>3</v>
      </c>
      <c r="F323" s="157" t="s">
        <v>1949</v>
      </c>
      <c r="H323" s="158">
        <v>3.0870000000000002</v>
      </c>
      <c r="I323" s="159"/>
      <c r="L323" s="154"/>
      <c r="M323" s="160"/>
      <c r="N323" s="161"/>
      <c r="O323" s="161"/>
      <c r="P323" s="161"/>
      <c r="Q323" s="161"/>
      <c r="R323" s="161"/>
      <c r="S323" s="161"/>
      <c r="T323" s="162"/>
      <c r="AT323" s="156" t="s">
        <v>142</v>
      </c>
      <c r="AU323" s="156" t="s">
        <v>84</v>
      </c>
      <c r="AV323" s="13" t="s">
        <v>84</v>
      </c>
      <c r="AW323" s="13" t="s">
        <v>36</v>
      </c>
      <c r="AX323" s="13" t="s">
        <v>75</v>
      </c>
      <c r="AY323" s="156" t="s">
        <v>133</v>
      </c>
    </row>
    <row r="324" spans="2:51" s="14" customFormat="1">
      <c r="B324" s="163"/>
      <c r="D324" s="155" t="s">
        <v>142</v>
      </c>
      <c r="E324" s="164" t="s">
        <v>3</v>
      </c>
      <c r="F324" s="165" t="s">
        <v>1013</v>
      </c>
      <c r="H324" s="164" t="s">
        <v>3</v>
      </c>
      <c r="I324" s="166"/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142</v>
      </c>
      <c r="AU324" s="164" t="s">
        <v>84</v>
      </c>
      <c r="AV324" s="14" t="s">
        <v>37</v>
      </c>
      <c r="AW324" s="14" t="s">
        <v>36</v>
      </c>
      <c r="AX324" s="14" t="s">
        <v>75</v>
      </c>
      <c r="AY324" s="164" t="s">
        <v>133</v>
      </c>
    </row>
    <row r="325" spans="2:51" s="13" customFormat="1">
      <c r="B325" s="154"/>
      <c r="D325" s="155" t="s">
        <v>142</v>
      </c>
      <c r="E325" s="156" t="s">
        <v>3</v>
      </c>
      <c r="F325" s="157" t="s">
        <v>1950</v>
      </c>
      <c r="H325" s="158">
        <v>3.194</v>
      </c>
      <c r="I325" s="159"/>
      <c r="L325" s="154"/>
      <c r="M325" s="160"/>
      <c r="N325" s="161"/>
      <c r="O325" s="161"/>
      <c r="P325" s="161"/>
      <c r="Q325" s="161"/>
      <c r="R325" s="161"/>
      <c r="S325" s="161"/>
      <c r="T325" s="162"/>
      <c r="AT325" s="156" t="s">
        <v>142</v>
      </c>
      <c r="AU325" s="156" t="s">
        <v>84</v>
      </c>
      <c r="AV325" s="13" t="s">
        <v>84</v>
      </c>
      <c r="AW325" s="13" t="s">
        <v>36</v>
      </c>
      <c r="AX325" s="13" t="s">
        <v>75</v>
      </c>
      <c r="AY325" s="156" t="s">
        <v>133</v>
      </c>
    </row>
    <row r="326" spans="2:51" s="14" customFormat="1">
      <c r="B326" s="163"/>
      <c r="D326" s="155" t="s">
        <v>142</v>
      </c>
      <c r="E326" s="164" t="s">
        <v>3</v>
      </c>
      <c r="F326" s="165" t="s">
        <v>1951</v>
      </c>
      <c r="H326" s="164" t="s">
        <v>3</v>
      </c>
      <c r="I326" s="166"/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142</v>
      </c>
      <c r="AU326" s="164" t="s">
        <v>84</v>
      </c>
      <c r="AV326" s="14" t="s">
        <v>37</v>
      </c>
      <c r="AW326" s="14" t="s">
        <v>36</v>
      </c>
      <c r="AX326" s="14" t="s">
        <v>75</v>
      </c>
      <c r="AY326" s="164" t="s">
        <v>133</v>
      </c>
    </row>
    <row r="327" spans="2:51" s="14" customFormat="1">
      <c r="B327" s="163"/>
      <c r="D327" s="155" t="s">
        <v>142</v>
      </c>
      <c r="E327" s="164" t="s">
        <v>3</v>
      </c>
      <c r="F327" s="165" t="s">
        <v>1011</v>
      </c>
      <c r="H327" s="164" t="s">
        <v>3</v>
      </c>
      <c r="I327" s="166"/>
      <c r="L327" s="163"/>
      <c r="M327" s="167"/>
      <c r="N327" s="168"/>
      <c r="O327" s="168"/>
      <c r="P327" s="168"/>
      <c r="Q327" s="168"/>
      <c r="R327" s="168"/>
      <c r="S327" s="168"/>
      <c r="T327" s="169"/>
      <c r="AT327" s="164" t="s">
        <v>142</v>
      </c>
      <c r="AU327" s="164" t="s">
        <v>84</v>
      </c>
      <c r="AV327" s="14" t="s">
        <v>37</v>
      </c>
      <c r="AW327" s="14" t="s">
        <v>36</v>
      </c>
      <c r="AX327" s="14" t="s">
        <v>75</v>
      </c>
      <c r="AY327" s="164" t="s">
        <v>133</v>
      </c>
    </row>
    <row r="328" spans="2:51" s="13" customFormat="1">
      <c r="B328" s="154"/>
      <c r="D328" s="155" t="s">
        <v>142</v>
      </c>
      <c r="E328" s="156" t="s">
        <v>3</v>
      </c>
      <c r="F328" s="157" t="s">
        <v>1952</v>
      </c>
      <c r="H328" s="158">
        <v>0.60499999999999998</v>
      </c>
      <c r="I328" s="159"/>
      <c r="L328" s="154"/>
      <c r="M328" s="160"/>
      <c r="N328" s="161"/>
      <c r="O328" s="161"/>
      <c r="P328" s="161"/>
      <c r="Q328" s="161"/>
      <c r="R328" s="161"/>
      <c r="S328" s="161"/>
      <c r="T328" s="162"/>
      <c r="AT328" s="156" t="s">
        <v>142</v>
      </c>
      <c r="AU328" s="156" t="s">
        <v>84</v>
      </c>
      <c r="AV328" s="13" t="s">
        <v>84</v>
      </c>
      <c r="AW328" s="13" t="s">
        <v>36</v>
      </c>
      <c r="AX328" s="13" t="s">
        <v>75</v>
      </c>
      <c r="AY328" s="156" t="s">
        <v>133</v>
      </c>
    </row>
    <row r="329" spans="2:51" s="14" customFormat="1">
      <c r="B329" s="163"/>
      <c r="D329" s="155" t="s">
        <v>142</v>
      </c>
      <c r="E329" s="164" t="s">
        <v>3</v>
      </c>
      <c r="F329" s="165" t="s">
        <v>1013</v>
      </c>
      <c r="H329" s="164" t="s">
        <v>3</v>
      </c>
      <c r="I329" s="166"/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142</v>
      </c>
      <c r="AU329" s="164" t="s">
        <v>84</v>
      </c>
      <c r="AV329" s="14" t="s">
        <v>37</v>
      </c>
      <c r="AW329" s="14" t="s">
        <v>36</v>
      </c>
      <c r="AX329" s="14" t="s">
        <v>75</v>
      </c>
      <c r="AY329" s="164" t="s">
        <v>133</v>
      </c>
    </row>
    <row r="330" spans="2:51" s="13" customFormat="1">
      <c r="B330" s="154"/>
      <c r="D330" s="155" t="s">
        <v>142</v>
      </c>
      <c r="E330" s="156" t="s">
        <v>3</v>
      </c>
      <c r="F330" s="157" t="s">
        <v>1953</v>
      </c>
      <c r="H330" s="158">
        <v>2.3759999999999999</v>
      </c>
      <c r="I330" s="159"/>
      <c r="L330" s="154"/>
      <c r="M330" s="160"/>
      <c r="N330" s="161"/>
      <c r="O330" s="161"/>
      <c r="P330" s="161"/>
      <c r="Q330" s="161"/>
      <c r="R330" s="161"/>
      <c r="S330" s="161"/>
      <c r="T330" s="162"/>
      <c r="AT330" s="156" t="s">
        <v>142</v>
      </c>
      <c r="AU330" s="156" t="s">
        <v>84</v>
      </c>
      <c r="AV330" s="13" t="s">
        <v>84</v>
      </c>
      <c r="AW330" s="13" t="s">
        <v>36</v>
      </c>
      <c r="AX330" s="13" t="s">
        <v>75</v>
      </c>
      <c r="AY330" s="156" t="s">
        <v>133</v>
      </c>
    </row>
    <row r="331" spans="2:51" s="14" customFormat="1">
      <c r="B331" s="163"/>
      <c r="D331" s="155" t="s">
        <v>142</v>
      </c>
      <c r="E331" s="164" t="s">
        <v>3</v>
      </c>
      <c r="F331" s="165" t="s">
        <v>1941</v>
      </c>
      <c r="H331" s="164" t="s">
        <v>3</v>
      </c>
      <c r="I331" s="166"/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142</v>
      </c>
      <c r="AU331" s="164" t="s">
        <v>84</v>
      </c>
      <c r="AV331" s="14" t="s">
        <v>37</v>
      </c>
      <c r="AW331" s="14" t="s">
        <v>36</v>
      </c>
      <c r="AX331" s="14" t="s">
        <v>75</v>
      </c>
      <c r="AY331" s="164" t="s">
        <v>133</v>
      </c>
    </row>
    <row r="332" spans="2:51" s="13" customFormat="1">
      <c r="B332" s="154"/>
      <c r="D332" s="155" t="s">
        <v>142</v>
      </c>
      <c r="E332" s="156" t="s">
        <v>3</v>
      </c>
      <c r="F332" s="157" t="s">
        <v>1954</v>
      </c>
      <c r="H332" s="158">
        <v>1.1879999999999999</v>
      </c>
      <c r="I332" s="159"/>
      <c r="L332" s="154"/>
      <c r="M332" s="160"/>
      <c r="N332" s="161"/>
      <c r="O332" s="161"/>
      <c r="P332" s="161"/>
      <c r="Q332" s="161"/>
      <c r="R332" s="161"/>
      <c r="S332" s="161"/>
      <c r="T332" s="162"/>
      <c r="AT332" s="156" t="s">
        <v>142</v>
      </c>
      <c r="AU332" s="156" t="s">
        <v>84</v>
      </c>
      <c r="AV332" s="13" t="s">
        <v>84</v>
      </c>
      <c r="AW332" s="13" t="s">
        <v>36</v>
      </c>
      <c r="AX332" s="13" t="s">
        <v>75</v>
      </c>
      <c r="AY332" s="156" t="s">
        <v>133</v>
      </c>
    </row>
    <row r="333" spans="2:51" s="14" customFormat="1">
      <c r="B333" s="163"/>
      <c r="D333" s="155" t="s">
        <v>142</v>
      </c>
      <c r="E333" s="164" t="s">
        <v>3</v>
      </c>
      <c r="F333" s="165" t="s">
        <v>1019</v>
      </c>
      <c r="H333" s="164" t="s">
        <v>3</v>
      </c>
      <c r="I333" s="166"/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142</v>
      </c>
      <c r="AU333" s="164" t="s">
        <v>84</v>
      </c>
      <c r="AV333" s="14" t="s">
        <v>37</v>
      </c>
      <c r="AW333" s="14" t="s">
        <v>36</v>
      </c>
      <c r="AX333" s="14" t="s">
        <v>75</v>
      </c>
      <c r="AY333" s="164" t="s">
        <v>133</v>
      </c>
    </row>
    <row r="334" spans="2:51" s="13" customFormat="1">
      <c r="B334" s="154"/>
      <c r="D334" s="155" t="s">
        <v>142</v>
      </c>
      <c r="E334" s="156" t="s">
        <v>3</v>
      </c>
      <c r="F334" s="157" t="s">
        <v>1955</v>
      </c>
      <c r="H334" s="158">
        <v>4.6260000000000003</v>
      </c>
      <c r="I334" s="159"/>
      <c r="L334" s="154"/>
      <c r="M334" s="160"/>
      <c r="N334" s="161"/>
      <c r="O334" s="161"/>
      <c r="P334" s="161"/>
      <c r="Q334" s="161"/>
      <c r="R334" s="161"/>
      <c r="S334" s="161"/>
      <c r="T334" s="162"/>
      <c r="AT334" s="156" t="s">
        <v>142</v>
      </c>
      <c r="AU334" s="156" t="s">
        <v>84</v>
      </c>
      <c r="AV334" s="13" t="s">
        <v>84</v>
      </c>
      <c r="AW334" s="13" t="s">
        <v>36</v>
      </c>
      <c r="AX334" s="13" t="s">
        <v>75</v>
      </c>
      <c r="AY334" s="156" t="s">
        <v>133</v>
      </c>
    </row>
    <row r="335" spans="2:51" s="14" customFormat="1">
      <c r="B335" s="163"/>
      <c r="D335" s="155" t="s">
        <v>142</v>
      </c>
      <c r="E335" s="164" t="s">
        <v>3</v>
      </c>
      <c r="F335" s="165" t="s">
        <v>1956</v>
      </c>
      <c r="H335" s="164" t="s">
        <v>3</v>
      </c>
      <c r="I335" s="166"/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142</v>
      </c>
      <c r="AU335" s="164" t="s">
        <v>84</v>
      </c>
      <c r="AV335" s="14" t="s">
        <v>37</v>
      </c>
      <c r="AW335" s="14" t="s">
        <v>36</v>
      </c>
      <c r="AX335" s="14" t="s">
        <v>75</v>
      </c>
      <c r="AY335" s="164" t="s">
        <v>133</v>
      </c>
    </row>
    <row r="336" spans="2:51" s="14" customFormat="1">
      <c r="B336" s="163"/>
      <c r="D336" s="155" t="s">
        <v>142</v>
      </c>
      <c r="E336" s="164" t="s">
        <v>3</v>
      </c>
      <c r="F336" s="165" t="s">
        <v>1011</v>
      </c>
      <c r="H336" s="164" t="s">
        <v>3</v>
      </c>
      <c r="I336" s="166"/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142</v>
      </c>
      <c r="AU336" s="164" t="s">
        <v>84</v>
      </c>
      <c r="AV336" s="14" t="s">
        <v>37</v>
      </c>
      <c r="AW336" s="14" t="s">
        <v>36</v>
      </c>
      <c r="AX336" s="14" t="s">
        <v>75</v>
      </c>
      <c r="AY336" s="164" t="s">
        <v>133</v>
      </c>
    </row>
    <row r="337" spans="2:51" s="13" customFormat="1">
      <c r="B337" s="154"/>
      <c r="D337" s="155" t="s">
        <v>142</v>
      </c>
      <c r="E337" s="156" t="s">
        <v>3</v>
      </c>
      <c r="F337" s="157" t="s">
        <v>1957</v>
      </c>
      <c r="H337" s="158">
        <v>3.036</v>
      </c>
      <c r="I337" s="159"/>
      <c r="L337" s="154"/>
      <c r="M337" s="160"/>
      <c r="N337" s="161"/>
      <c r="O337" s="161"/>
      <c r="P337" s="161"/>
      <c r="Q337" s="161"/>
      <c r="R337" s="161"/>
      <c r="S337" s="161"/>
      <c r="T337" s="162"/>
      <c r="AT337" s="156" t="s">
        <v>142</v>
      </c>
      <c r="AU337" s="156" t="s">
        <v>84</v>
      </c>
      <c r="AV337" s="13" t="s">
        <v>84</v>
      </c>
      <c r="AW337" s="13" t="s">
        <v>36</v>
      </c>
      <c r="AX337" s="13" t="s">
        <v>75</v>
      </c>
      <c r="AY337" s="156" t="s">
        <v>133</v>
      </c>
    </row>
    <row r="338" spans="2:51" s="14" customFormat="1">
      <c r="B338" s="163"/>
      <c r="D338" s="155" t="s">
        <v>142</v>
      </c>
      <c r="E338" s="164" t="s">
        <v>3</v>
      </c>
      <c r="F338" s="165" t="s">
        <v>1013</v>
      </c>
      <c r="H338" s="164" t="s">
        <v>3</v>
      </c>
      <c r="I338" s="166"/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142</v>
      </c>
      <c r="AU338" s="164" t="s">
        <v>84</v>
      </c>
      <c r="AV338" s="14" t="s">
        <v>37</v>
      </c>
      <c r="AW338" s="14" t="s">
        <v>36</v>
      </c>
      <c r="AX338" s="14" t="s">
        <v>75</v>
      </c>
      <c r="AY338" s="164" t="s">
        <v>133</v>
      </c>
    </row>
    <row r="339" spans="2:51" s="13" customFormat="1">
      <c r="B339" s="154"/>
      <c r="D339" s="155" t="s">
        <v>142</v>
      </c>
      <c r="E339" s="156" t="s">
        <v>3</v>
      </c>
      <c r="F339" s="157" t="s">
        <v>1958</v>
      </c>
      <c r="H339" s="158">
        <v>3.2890000000000001</v>
      </c>
      <c r="I339" s="159"/>
      <c r="L339" s="154"/>
      <c r="M339" s="160"/>
      <c r="N339" s="161"/>
      <c r="O339" s="161"/>
      <c r="P339" s="161"/>
      <c r="Q339" s="161"/>
      <c r="R339" s="161"/>
      <c r="S339" s="161"/>
      <c r="T339" s="162"/>
      <c r="AT339" s="156" t="s">
        <v>142</v>
      </c>
      <c r="AU339" s="156" t="s">
        <v>84</v>
      </c>
      <c r="AV339" s="13" t="s">
        <v>84</v>
      </c>
      <c r="AW339" s="13" t="s">
        <v>36</v>
      </c>
      <c r="AX339" s="13" t="s">
        <v>75</v>
      </c>
      <c r="AY339" s="156" t="s">
        <v>133</v>
      </c>
    </row>
    <row r="340" spans="2:51" s="14" customFormat="1">
      <c r="B340" s="163"/>
      <c r="D340" s="155" t="s">
        <v>142</v>
      </c>
      <c r="E340" s="164" t="s">
        <v>3</v>
      </c>
      <c r="F340" s="165" t="s">
        <v>1959</v>
      </c>
      <c r="H340" s="164" t="s">
        <v>3</v>
      </c>
      <c r="I340" s="166"/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142</v>
      </c>
      <c r="AU340" s="164" t="s">
        <v>84</v>
      </c>
      <c r="AV340" s="14" t="s">
        <v>37</v>
      </c>
      <c r="AW340" s="14" t="s">
        <v>36</v>
      </c>
      <c r="AX340" s="14" t="s">
        <v>75</v>
      </c>
      <c r="AY340" s="164" t="s">
        <v>133</v>
      </c>
    </row>
    <row r="341" spans="2:51" s="14" customFormat="1">
      <c r="B341" s="163"/>
      <c r="D341" s="155" t="s">
        <v>142</v>
      </c>
      <c r="E341" s="164" t="s">
        <v>3</v>
      </c>
      <c r="F341" s="165" t="s">
        <v>1011</v>
      </c>
      <c r="H341" s="164" t="s">
        <v>3</v>
      </c>
      <c r="I341" s="166"/>
      <c r="L341" s="163"/>
      <c r="M341" s="167"/>
      <c r="N341" s="168"/>
      <c r="O341" s="168"/>
      <c r="P341" s="168"/>
      <c r="Q341" s="168"/>
      <c r="R341" s="168"/>
      <c r="S341" s="168"/>
      <c r="T341" s="169"/>
      <c r="AT341" s="164" t="s">
        <v>142</v>
      </c>
      <c r="AU341" s="164" t="s">
        <v>84</v>
      </c>
      <c r="AV341" s="14" t="s">
        <v>37</v>
      </c>
      <c r="AW341" s="14" t="s">
        <v>36</v>
      </c>
      <c r="AX341" s="14" t="s">
        <v>75</v>
      </c>
      <c r="AY341" s="164" t="s">
        <v>133</v>
      </c>
    </row>
    <row r="342" spans="2:51" s="13" customFormat="1">
      <c r="B342" s="154"/>
      <c r="D342" s="155" t="s">
        <v>142</v>
      </c>
      <c r="E342" s="156" t="s">
        <v>3</v>
      </c>
      <c r="F342" s="157" t="s">
        <v>1960</v>
      </c>
      <c r="H342" s="158">
        <v>0.59399999999999997</v>
      </c>
      <c r="I342" s="159"/>
      <c r="L342" s="154"/>
      <c r="M342" s="160"/>
      <c r="N342" s="161"/>
      <c r="O342" s="161"/>
      <c r="P342" s="161"/>
      <c r="Q342" s="161"/>
      <c r="R342" s="161"/>
      <c r="S342" s="161"/>
      <c r="T342" s="162"/>
      <c r="AT342" s="156" t="s">
        <v>142</v>
      </c>
      <c r="AU342" s="156" t="s">
        <v>84</v>
      </c>
      <c r="AV342" s="13" t="s">
        <v>84</v>
      </c>
      <c r="AW342" s="13" t="s">
        <v>36</v>
      </c>
      <c r="AX342" s="13" t="s">
        <v>75</v>
      </c>
      <c r="AY342" s="156" t="s">
        <v>133</v>
      </c>
    </row>
    <row r="343" spans="2:51" s="14" customFormat="1">
      <c r="B343" s="163"/>
      <c r="D343" s="155" t="s">
        <v>142</v>
      </c>
      <c r="E343" s="164" t="s">
        <v>3</v>
      </c>
      <c r="F343" s="165" t="s">
        <v>1013</v>
      </c>
      <c r="H343" s="164" t="s">
        <v>3</v>
      </c>
      <c r="I343" s="166"/>
      <c r="L343" s="163"/>
      <c r="M343" s="167"/>
      <c r="N343" s="168"/>
      <c r="O343" s="168"/>
      <c r="P343" s="168"/>
      <c r="Q343" s="168"/>
      <c r="R343" s="168"/>
      <c r="S343" s="168"/>
      <c r="T343" s="169"/>
      <c r="AT343" s="164" t="s">
        <v>142</v>
      </c>
      <c r="AU343" s="164" t="s">
        <v>84</v>
      </c>
      <c r="AV343" s="14" t="s">
        <v>37</v>
      </c>
      <c r="AW343" s="14" t="s">
        <v>36</v>
      </c>
      <c r="AX343" s="14" t="s">
        <v>75</v>
      </c>
      <c r="AY343" s="164" t="s">
        <v>133</v>
      </c>
    </row>
    <row r="344" spans="2:51" s="13" customFormat="1">
      <c r="B344" s="154"/>
      <c r="D344" s="155" t="s">
        <v>142</v>
      </c>
      <c r="E344" s="156" t="s">
        <v>3</v>
      </c>
      <c r="F344" s="157" t="s">
        <v>1961</v>
      </c>
      <c r="H344" s="158">
        <v>2.2069999999999999</v>
      </c>
      <c r="I344" s="159"/>
      <c r="L344" s="154"/>
      <c r="M344" s="160"/>
      <c r="N344" s="161"/>
      <c r="O344" s="161"/>
      <c r="P344" s="161"/>
      <c r="Q344" s="161"/>
      <c r="R344" s="161"/>
      <c r="S344" s="161"/>
      <c r="T344" s="162"/>
      <c r="AT344" s="156" t="s">
        <v>142</v>
      </c>
      <c r="AU344" s="156" t="s">
        <v>84</v>
      </c>
      <c r="AV344" s="13" t="s">
        <v>84</v>
      </c>
      <c r="AW344" s="13" t="s">
        <v>36</v>
      </c>
      <c r="AX344" s="13" t="s">
        <v>75</v>
      </c>
      <c r="AY344" s="156" t="s">
        <v>133</v>
      </c>
    </row>
    <row r="345" spans="2:51" s="14" customFormat="1">
      <c r="B345" s="163"/>
      <c r="D345" s="155" t="s">
        <v>142</v>
      </c>
      <c r="E345" s="164" t="s">
        <v>3</v>
      </c>
      <c r="F345" s="165" t="s">
        <v>1941</v>
      </c>
      <c r="H345" s="164" t="s">
        <v>3</v>
      </c>
      <c r="I345" s="166"/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142</v>
      </c>
      <c r="AU345" s="164" t="s">
        <v>84</v>
      </c>
      <c r="AV345" s="14" t="s">
        <v>37</v>
      </c>
      <c r="AW345" s="14" t="s">
        <v>36</v>
      </c>
      <c r="AX345" s="14" t="s">
        <v>75</v>
      </c>
      <c r="AY345" s="164" t="s">
        <v>133</v>
      </c>
    </row>
    <row r="346" spans="2:51" s="13" customFormat="1">
      <c r="B346" s="154"/>
      <c r="D346" s="155" t="s">
        <v>142</v>
      </c>
      <c r="E346" s="156" t="s">
        <v>3</v>
      </c>
      <c r="F346" s="157" t="s">
        <v>1962</v>
      </c>
      <c r="H346" s="158">
        <v>1.038</v>
      </c>
      <c r="I346" s="159"/>
      <c r="L346" s="154"/>
      <c r="M346" s="160"/>
      <c r="N346" s="161"/>
      <c r="O346" s="161"/>
      <c r="P346" s="161"/>
      <c r="Q346" s="161"/>
      <c r="R346" s="161"/>
      <c r="S346" s="161"/>
      <c r="T346" s="162"/>
      <c r="AT346" s="156" t="s">
        <v>142</v>
      </c>
      <c r="AU346" s="156" t="s">
        <v>84</v>
      </c>
      <c r="AV346" s="13" t="s">
        <v>84</v>
      </c>
      <c r="AW346" s="13" t="s">
        <v>36</v>
      </c>
      <c r="AX346" s="13" t="s">
        <v>75</v>
      </c>
      <c r="AY346" s="156" t="s">
        <v>133</v>
      </c>
    </row>
    <row r="347" spans="2:51" s="14" customFormat="1">
      <c r="B347" s="163"/>
      <c r="D347" s="155" t="s">
        <v>142</v>
      </c>
      <c r="E347" s="164" t="s">
        <v>3</v>
      </c>
      <c r="F347" s="165" t="s">
        <v>1019</v>
      </c>
      <c r="H347" s="164" t="s">
        <v>3</v>
      </c>
      <c r="I347" s="166"/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142</v>
      </c>
      <c r="AU347" s="164" t="s">
        <v>84</v>
      </c>
      <c r="AV347" s="14" t="s">
        <v>37</v>
      </c>
      <c r="AW347" s="14" t="s">
        <v>36</v>
      </c>
      <c r="AX347" s="14" t="s">
        <v>75</v>
      </c>
      <c r="AY347" s="164" t="s">
        <v>133</v>
      </c>
    </row>
    <row r="348" spans="2:51" s="13" customFormat="1">
      <c r="B348" s="154"/>
      <c r="D348" s="155" t="s">
        <v>142</v>
      </c>
      <c r="E348" s="156" t="s">
        <v>3</v>
      </c>
      <c r="F348" s="157" t="s">
        <v>1963</v>
      </c>
      <c r="H348" s="158">
        <v>6.9210000000000003</v>
      </c>
      <c r="I348" s="159"/>
      <c r="L348" s="154"/>
      <c r="M348" s="160"/>
      <c r="N348" s="161"/>
      <c r="O348" s="161"/>
      <c r="P348" s="161"/>
      <c r="Q348" s="161"/>
      <c r="R348" s="161"/>
      <c r="S348" s="161"/>
      <c r="T348" s="162"/>
      <c r="AT348" s="156" t="s">
        <v>142</v>
      </c>
      <c r="AU348" s="156" t="s">
        <v>84</v>
      </c>
      <c r="AV348" s="13" t="s">
        <v>84</v>
      </c>
      <c r="AW348" s="13" t="s">
        <v>36</v>
      </c>
      <c r="AX348" s="13" t="s">
        <v>75</v>
      </c>
      <c r="AY348" s="156" t="s">
        <v>133</v>
      </c>
    </row>
    <row r="349" spans="2:51" s="14" customFormat="1">
      <c r="B349" s="163"/>
      <c r="D349" s="155" t="s">
        <v>142</v>
      </c>
      <c r="E349" s="164" t="s">
        <v>3</v>
      </c>
      <c r="F349" s="165" t="s">
        <v>1964</v>
      </c>
      <c r="H349" s="164" t="s">
        <v>3</v>
      </c>
      <c r="I349" s="166"/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142</v>
      </c>
      <c r="AU349" s="164" t="s">
        <v>84</v>
      </c>
      <c r="AV349" s="14" t="s">
        <v>37</v>
      </c>
      <c r="AW349" s="14" t="s">
        <v>36</v>
      </c>
      <c r="AX349" s="14" t="s">
        <v>75</v>
      </c>
      <c r="AY349" s="164" t="s">
        <v>133</v>
      </c>
    </row>
    <row r="350" spans="2:51" s="14" customFormat="1">
      <c r="B350" s="163"/>
      <c r="D350" s="155" t="s">
        <v>142</v>
      </c>
      <c r="E350" s="164" t="s">
        <v>3</v>
      </c>
      <c r="F350" s="165" t="s">
        <v>1011</v>
      </c>
      <c r="H350" s="164" t="s">
        <v>3</v>
      </c>
      <c r="I350" s="166"/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142</v>
      </c>
      <c r="AU350" s="164" t="s">
        <v>84</v>
      </c>
      <c r="AV350" s="14" t="s">
        <v>37</v>
      </c>
      <c r="AW350" s="14" t="s">
        <v>36</v>
      </c>
      <c r="AX350" s="14" t="s">
        <v>75</v>
      </c>
      <c r="AY350" s="164" t="s">
        <v>133</v>
      </c>
    </row>
    <row r="351" spans="2:51" s="13" customFormat="1">
      <c r="B351" s="154"/>
      <c r="D351" s="155" t="s">
        <v>142</v>
      </c>
      <c r="E351" s="156" t="s">
        <v>3</v>
      </c>
      <c r="F351" s="157" t="s">
        <v>1965</v>
      </c>
      <c r="H351" s="158">
        <v>5.0960000000000001</v>
      </c>
      <c r="I351" s="159"/>
      <c r="L351" s="154"/>
      <c r="M351" s="160"/>
      <c r="N351" s="161"/>
      <c r="O351" s="161"/>
      <c r="P351" s="161"/>
      <c r="Q351" s="161"/>
      <c r="R351" s="161"/>
      <c r="S351" s="161"/>
      <c r="T351" s="162"/>
      <c r="AT351" s="156" t="s">
        <v>142</v>
      </c>
      <c r="AU351" s="156" t="s">
        <v>84</v>
      </c>
      <c r="AV351" s="13" t="s">
        <v>84</v>
      </c>
      <c r="AW351" s="13" t="s">
        <v>36</v>
      </c>
      <c r="AX351" s="13" t="s">
        <v>75</v>
      </c>
      <c r="AY351" s="156" t="s">
        <v>133</v>
      </c>
    </row>
    <row r="352" spans="2:51" s="14" customFormat="1">
      <c r="B352" s="163"/>
      <c r="D352" s="155" t="s">
        <v>142</v>
      </c>
      <c r="E352" s="164" t="s">
        <v>3</v>
      </c>
      <c r="F352" s="165" t="s">
        <v>1013</v>
      </c>
      <c r="H352" s="164" t="s">
        <v>3</v>
      </c>
      <c r="I352" s="166"/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142</v>
      </c>
      <c r="AU352" s="164" t="s">
        <v>84</v>
      </c>
      <c r="AV352" s="14" t="s">
        <v>37</v>
      </c>
      <c r="AW352" s="14" t="s">
        <v>36</v>
      </c>
      <c r="AX352" s="14" t="s">
        <v>75</v>
      </c>
      <c r="AY352" s="164" t="s">
        <v>133</v>
      </c>
    </row>
    <row r="353" spans="2:51" s="13" customFormat="1">
      <c r="B353" s="154"/>
      <c r="D353" s="155" t="s">
        <v>142</v>
      </c>
      <c r="E353" s="156" t="s">
        <v>3</v>
      </c>
      <c r="F353" s="157" t="s">
        <v>1966</v>
      </c>
      <c r="H353" s="158">
        <v>3.1120000000000001</v>
      </c>
      <c r="I353" s="159"/>
      <c r="L353" s="154"/>
      <c r="M353" s="160"/>
      <c r="N353" s="161"/>
      <c r="O353" s="161"/>
      <c r="P353" s="161"/>
      <c r="Q353" s="161"/>
      <c r="R353" s="161"/>
      <c r="S353" s="161"/>
      <c r="T353" s="162"/>
      <c r="AT353" s="156" t="s">
        <v>142</v>
      </c>
      <c r="AU353" s="156" t="s">
        <v>84</v>
      </c>
      <c r="AV353" s="13" t="s">
        <v>84</v>
      </c>
      <c r="AW353" s="13" t="s">
        <v>36</v>
      </c>
      <c r="AX353" s="13" t="s">
        <v>75</v>
      </c>
      <c r="AY353" s="156" t="s">
        <v>133</v>
      </c>
    </row>
    <row r="354" spans="2:51" s="14" customFormat="1">
      <c r="B354" s="163"/>
      <c r="D354" s="155" t="s">
        <v>142</v>
      </c>
      <c r="E354" s="164" t="s">
        <v>3</v>
      </c>
      <c r="F354" s="165" t="s">
        <v>1967</v>
      </c>
      <c r="H354" s="164" t="s">
        <v>3</v>
      </c>
      <c r="I354" s="166"/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142</v>
      </c>
      <c r="AU354" s="164" t="s">
        <v>84</v>
      </c>
      <c r="AV354" s="14" t="s">
        <v>37</v>
      </c>
      <c r="AW354" s="14" t="s">
        <v>36</v>
      </c>
      <c r="AX354" s="14" t="s">
        <v>75</v>
      </c>
      <c r="AY354" s="164" t="s">
        <v>133</v>
      </c>
    </row>
    <row r="355" spans="2:51" s="14" customFormat="1">
      <c r="B355" s="163"/>
      <c r="D355" s="155" t="s">
        <v>142</v>
      </c>
      <c r="E355" s="164" t="s">
        <v>3</v>
      </c>
      <c r="F355" s="165" t="s">
        <v>1011</v>
      </c>
      <c r="H355" s="164" t="s">
        <v>3</v>
      </c>
      <c r="I355" s="166"/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142</v>
      </c>
      <c r="AU355" s="164" t="s">
        <v>84</v>
      </c>
      <c r="AV355" s="14" t="s">
        <v>37</v>
      </c>
      <c r="AW355" s="14" t="s">
        <v>36</v>
      </c>
      <c r="AX355" s="14" t="s">
        <v>75</v>
      </c>
      <c r="AY355" s="164" t="s">
        <v>133</v>
      </c>
    </row>
    <row r="356" spans="2:51" s="13" customFormat="1">
      <c r="B356" s="154"/>
      <c r="D356" s="155" t="s">
        <v>142</v>
      </c>
      <c r="E356" s="156" t="s">
        <v>3</v>
      </c>
      <c r="F356" s="157" t="s">
        <v>1968</v>
      </c>
      <c r="H356" s="158">
        <v>5.1740000000000004</v>
      </c>
      <c r="I356" s="159"/>
      <c r="L356" s="154"/>
      <c r="M356" s="160"/>
      <c r="N356" s="161"/>
      <c r="O356" s="161"/>
      <c r="P356" s="161"/>
      <c r="Q356" s="161"/>
      <c r="R356" s="161"/>
      <c r="S356" s="161"/>
      <c r="T356" s="162"/>
      <c r="AT356" s="156" t="s">
        <v>142</v>
      </c>
      <c r="AU356" s="156" t="s">
        <v>84</v>
      </c>
      <c r="AV356" s="13" t="s">
        <v>84</v>
      </c>
      <c r="AW356" s="13" t="s">
        <v>36</v>
      </c>
      <c r="AX356" s="13" t="s">
        <v>75</v>
      </c>
      <c r="AY356" s="156" t="s">
        <v>133</v>
      </c>
    </row>
    <row r="357" spans="2:51" s="14" customFormat="1">
      <c r="B357" s="163"/>
      <c r="D357" s="155" t="s">
        <v>142</v>
      </c>
      <c r="E357" s="164" t="s">
        <v>3</v>
      </c>
      <c r="F357" s="165" t="s">
        <v>1013</v>
      </c>
      <c r="H357" s="164" t="s">
        <v>3</v>
      </c>
      <c r="I357" s="166"/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142</v>
      </c>
      <c r="AU357" s="164" t="s">
        <v>84</v>
      </c>
      <c r="AV357" s="14" t="s">
        <v>37</v>
      </c>
      <c r="AW357" s="14" t="s">
        <v>36</v>
      </c>
      <c r="AX357" s="14" t="s">
        <v>75</v>
      </c>
      <c r="AY357" s="164" t="s">
        <v>133</v>
      </c>
    </row>
    <row r="358" spans="2:51" s="13" customFormat="1">
      <c r="B358" s="154"/>
      <c r="D358" s="155" t="s">
        <v>142</v>
      </c>
      <c r="E358" s="156" t="s">
        <v>3</v>
      </c>
      <c r="F358" s="157" t="s">
        <v>1969</v>
      </c>
      <c r="H358" s="158">
        <v>3.0870000000000002</v>
      </c>
      <c r="I358" s="159"/>
      <c r="L358" s="154"/>
      <c r="M358" s="160"/>
      <c r="N358" s="161"/>
      <c r="O358" s="161"/>
      <c r="P358" s="161"/>
      <c r="Q358" s="161"/>
      <c r="R358" s="161"/>
      <c r="S358" s="161"/>
      <c r="T358" s="162"/>
      <c r="AT358" s="156" t="s">
        <v>142</v>
      </c>
      <c r="AU358" s="156" t="s">
        <v>84</v>
      </c>
      <c r="AV358" s="13" t="s">
        <v>84</v>
      </c>
      <c r="AW358" s="13" t="s">
        <v>36</v>
      </c>
      <c r="AX358" s="13" t="s">
        <v>75</v>
      </c>
      <c r="AY358" s="156" t="s">
        <v>133</v>
      </c>
    </row>
    <row r="359" spans="2:51" s="14" customFormat="1">
      <c r="B359" s="163"/>
      <c r="D359" s="155" t="s">
        <v>142</v>
      </c>
      <c r="E359" s="164" t="s">
        <v>3</v>
      </c>
      <c r="F359" s="165" t="s">
        <v>1970</v>
      </c>
      <c r="H359" s="164" t="s">
        <v>3</v>
      </c>
      <c r="I359" s="166"/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142</v>
      </c>
      <c r="AU359" s="164" t="s">
        <v>84</v>
      </c>
      <c r="AV359" s="14" t="s">
        <v>37</v>
      </c>
      <c r="AW359" s="14" t="s">
        <v>36</v>
      </c>
      <c r="AX359" s="14" t="s">
        <v>75</v>
      </c>
      <c r="AY359" s="164" t="s">
        <v>133</v>
      </c>
    </row>
    <row r="360" spans="2:51" s="14" customFormat="1">
      <c r="B360" s="163"/>
      <c r="D360" s="155" t="s">
        <v>142</v>
      </c>
      <c r="E360" s="164" t="s">
        <v>3</v>
      </c>
      <c r="F360" s="165" t="s">
        <v>1011</v>
      </c>
      <c r="H360" s="164" t="s">
        <v>3</v>
      </c>
      <c r="I360" s="166"/>
      <c r="L360" s="163"/>
      <c r="M360" s="167"/>
      <c r="N360" s="168"/>
      <c r="O360" s="168"/>
      <c r="P360" s="168"/>
      <c r="Q360" s="168"/>
      <c r="R360" s="168"/>
      <c r="S360" s="168"/>
      <c r="T360" s="169"/>
      <c r="AT360" s="164" t="s">
        <v>142</v>
      </c>
      <c r="AU360" s="164" t="s">
        <v>84</v>
      </c>
      <c r="AV360" s="14" t="s">
        <v>37</v>
      </c>
      <c r="AW360" s="14" t="s">
        <v>36</v>
      </c>
      <c r="AX360" s="14" t="s">
        <v>75</v>
      </c>
      <c r="AY360" s="164" t="s">
        <v>133</v>
      </c>
    </row>
    <row r="361" spans="2:51" s="13" customFormat="1">
      <c r="B361" s="154"/>
      <c r="D361" s="155" t="s">
        <v>142</v>
      </c>
      <c r="E361" s="156" t="s">
        <v>3</v>
      </c>
      <c r="F361" s="157" t="s">
        <v>1952</v>
      </c>
      <c r="H361" s="158">
        <v>0.60499999999999998</v>
      </c>
      <c r="I361" s="159"/>
      <c r="L361" s="154"/>
      <c r="M361" s="160"/>
      <c r="N361" s="161"/>
      <c r="O361" s="161"/>
      <c r="P361" s="161"/>
      <c r="Q361" s="161"/>
      <c r="R361" s="161"/>
      <c r="S361" s="161"/>
      <c r="T361" s="162"/>
      <c r="AT361" s="156" t="s">
        <v>142</v>
      </c>
      <c r="AU361" s="156" t="s">
        <v>84</v>
      </c>
      <c r="AV361" s="13" t="s">
        <v>84</v>
      </c>
      <c r="AW361" s="13" t="s">
        <v>36</v>
      </c>
      <c r="AX361" s="13" t="s">
        <v>75</v>
      </c>
      <c r="AY361" s="156" t="s">
        <v>133</v>
      </c>
    </row>
    <row r="362" spans="2:51" s="14" customFormat="1">
      <c r="B362" s="163"/>
      <c r="D362" s="155" t="s">
        <v>142</v>
      </c>
      <c r="E362" s="164" t="s">
        <v>3</v>
      </c>
      <c r="F362" s="165" t="s">
        <v>1013</v>
      </c>
      <c r="H362" s="164" t="s">
        <v>3</v>
      </c>
      <c r="I362" s="166"/>
      <c r="L362" s="163"/>
      <c r="M362" s="167"/>
      <c r="N362" s="168"/>
      <c r="O362" s="168"/>
      <c r="P362" s="168"/>
      <c r="Q362" s="168"/>
      <c r="R362" s="168"/>
      <c r="S362" s="168"/>
      <c r="T362" s="169"/>
      <c r="AT362" s="164" t="s">
        <v>142</v>
      </c>
      <c r="AU362" s="164" t="s">
        <v>84</v>
      </c>
      <c r="AV362" s="14" t="s">
        <v>37</v>
      </c>
      <c r="AW362" s="14" t="s">
        <v>36</v>
      </c>
      <c r="AX362" s="14" t="s">
        <v>75</v>
      </c>
      <c r="AY362" s="164" t="s">
        <v>133</v>
      </c>
    </row>
    <row r="363" spans="2:51" s="13" customFormat="1">
      <c r="B363" s="154"/>
      <c r="D363" s="155" t="s">
        <v>142</v>
      </c>
      <c r="E363" s="156" t="s">
        <v>3</v>
      </c>
      <c r="F363" s="157" t="s">
        <v>1953</v>
      </c>
      <c r="H363" s="158">
        <v>2.3759999999999999</v>
      </c>
      <c r="I363" s="159"/>
      <c r="L363" s="154"/>
      <c r="M363" s="160"/>
      <c r="N363" s="161"/>
      <c r="O363" s="161"/>
      <c r="P363" s="161"/>
      <c r="Q363" s="161"/>
      <c r="R363" s="161"/>
      <c r="S363" s="161"/>
      <c r="T363" s="162"/>
      <c r="AT363" s="156" t="s">
        <v>142</v>
      </c>
      <c r="AU363" s="156" t="s">
        <v>84</v>
      </c>
      <c r="AV363" s="13" t="s">
        <v>84</v>
      </c>
      <c r="AW363" s="13" t="s">
        <v>36</v>
      </c>
      <c r="AX363" s="13" t="s">
        <v>75</v>
      </c>
      <c r="AY363" s="156" t="s">
        <v>133</v>
      </c>
    </row>
    <row r="364" spans="2:51" s="14" customFormat="1">
      <c r="B364" s="163"/>
      <c r="D364" s="155" t="s">
        <v>142</v>
      </c>
      <c r="E364" s="164" t="s">
        <v>3</v>
      </c>
      <c r="F364" s="165" t="s">
        <v>1941</v>
      </c>
      <c r="H364" s="164" t="s">
        <v>3</v>
      </c>
      <c r="I364" s="166"/>
      <c r="L364" s="163"/>
      <c r="M364" s="167"/>
      <c r="N364" s="168"/>
      <c r="O364" s="168"/>
      <c r="P364" s="168"/>
      <c r="Q364" s="168"/>
      <c r="R364" s="168"/>
      <c r="S364" s="168"/>
      <c r="T364" s="169"/>
      <c r="AT364" s="164" t="s">
        <v>142</v>
      </c>
      <c r="AU364" s="164" t="s">
        <v>84</v>
      </c>
      <c r="AV364" s="14" t="s">
        <v>37</v>
      </c>
      <c r="AW364" s="14" t="s">
        <v>36</v>
      </c>
      <c r="AX364" s="14" t="s">
        <v>75</v>
      </c>
      <c r="AY364" s="164" t="s">
        <v>133</v>
      </c>
    </row>
    <row r="365" spans="2:51" s="13" customFormat="1">
      <c r="B365" s="154"/>
      <c r="D365" s="155" t="s">
        <v>142</v>
      </c>
      <c r="E365" s="156" t="s">
        <v>3</v>
      </c>
      <c r="F365" s="157" t="s">
        <v>1971</v>
      </c>
      <c r="H365" s="158">
        <v>0.52800000000000002</v>
      </c>
      <c r="I365" s="159"/>
      <c r="L365" s="154"/>
      <c r="M365" s="160"/>
      <c r="N365" s="161"/>
      <c r="O365" s="161"/>
      <c r="P365" s="161"/>
      <c r="Q365" s="161"/>
      <c r="R365" s="161"/>
      <c r="S365" s="161"/>
      <c r="T365" s="162"/>
      <c r="AT365" s="156" t="s">
        <v>142</v>
      </c>
      <c r="AU365" s="156" t="s">
        <v>84</v>
      </c>
      <c r="AV365" s="13" t="s">
        <v>84</v>
      </c>
      <c r="AW365" s="13" t="s">
        <v>36</v>
      </c>
      <c r="AX365" s="13" t="s">
        <v>75</v>
      </c>
      <c r="AY365" s="156" t="s">
        <v>133</v>
      </c>
    </row>
    <row r="366" spans="2:51" s="14" customFormat="1">
      <c r="B366" s="163"/>
      <c r="D366" s="155" t="s">
        <v>142</v>
      </c>
      <c r="E366" s="164" t="s">
        <v>3</v>
      </c>
      <c r="F366" s="165" t="s">
        <v>1019</v>
      </c>
      <c r="H366" s="164" t="s">
        <v>3</v>
      </c>
      <c r="I366" s="166"/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142</v>
      </c>
      <c r="AU366" s="164" t="s">
        <v>84</v>
      </c>
      <c r="AV366" s="14" t="s">
        <v>37</v>
      </c>
      <c r="AW366" s="14" t="s">
        <v>36</v>
      </c>
      <c r="AX366" s="14" t="s">
        <v>75</v>
      </c>
      <c r="AY366" s="164" t="s">
        <v>133</v>
      </c>
    </row>
    <row r="367" spans="2:51" s="13" customFormat="1">
      <c r="B367" s="154"/>
      <c r="D367" s="155" t="s">
        <v>142</v>
      </c>
      <c r="E367" s="156" t="s">
        <v>3</v>
      </c>
      <c r="F367" s="157" t="s">
        <v>1972</v>
      </c>
      <c r="H367" s="158">
        <v>1.9139999999999999</v>
      </c>
      <c r="I367" s="159"/>
      <c r="L367" s="154"/>
      <c r="M367" s="160"/>
      <c r="N367" s="161"/>
      <c r="O367" s="161"/>
      <c r="P367" s="161"/>
      <c r="Q367" s="161"/>
      <c r="R367" s="161"/>
      <c r="S367" s="161"/>
      <c r="T367" s="162"/>
      <c r="AT367" s="156" t="s">
        <v>142</v>
      </c>
      <c r="AU367" s="156" t="s">
        <v>84</v>
      </c>
      <c r="AV367" s="13" t="s">
        <v>84</v>
      </c>
      <c r="AW367" s="13" t="s">
        <v>36</v>
      </c>
      <c r="AX367" s="13" t="s">
        <v>75</v>
      </c>
      <c r="AY367" s="156" t="s">
        <v>133</v>
      </c>
    </row>
    <row r="368" spans="2:51" s="14" customFormat="1">
      <c r="B368" s="163"/>
      <c r="D368" s="155" t="s">
        <v>142</v>
      </c>
      <c r="E368" s="164" t="s">
        <v>3</v>
      </c>
      <c r="F368" s="165" t="s">
        <v>1973</v>
      </c>
      <c r="H368" s="164" t="s">
        <v>3</v>
      </c>
      <c r="I368" s="166"/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142</v>
      </c>
      <c r="AU368" s="164" t="s">
        <v>84</v>
      </c>
      <c r="AV368" s="14" t="s">
        <v>37</v>
      </c>
      <c r="AW368" s="14" t="s">
        <v>36</v>
      </c>
      <c r="AX368" s="14" t="s">
        <v>75</v>
      </c>
      <c r="AY368" s="164" t="s">
        <v>133</v>
      </c>
    </row>
    <row r="369" spans="2:51" s="14" customFormat="1">
      <c r="B369" s="163"/>
      <c r="D369" s="155" t="s">
        <v>142</v>
      </c>
      <c r="E369" s="164" t="s">
        <v>3</v>
      </c>
      <c r="F369" s="165" t="s">
        <v>1011</v>
      </c>
      <c r="H369" s="164" t="s">
        <v>3</v>
      </c>
      <c r="I369" s="166"/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142</v>
      </c>
      <c r="AU369" s="164" t="s">
        <v>84</v>
      </c>
      <c r="AV369" s="14" t="s">
        <v>37</v>
      </c>
      <c r="AW369" s="14" t="s">
        <v>36</v>
      </c>
      <c r="AX369" s="14" t="s">
        <v>75</v>
      </c>
      <c r="AY369" s="164" t="s">
        <v>133</v>
      </c>
    </row>
    <row r="370" spans="2:51" s="13" customFormat="1">
      <c r="B370" s="154"/>
      <c r="D370" s="155" t="s">
        <v>142</v>
      </c>
      <c r="E370" s="156" t="s">
        <v>3</v>
      </c>
      <c r="F370" s="157" t="s">
        <v>1968</v>
      </c>
      <c r="H370" s="158">
        <v>5.1740000000000004</v>
      </c>
      <c r="I370" s="159"/>
      <c r="L370" s="154"/>
      <c r="M370" s="160"/>
      <c r="N370" s="161"/>
      <c r="O370" s="161"/>
      <c r="P370" s="161"/>
      <c r="Q370" s="161"/>
      <c r="R370" s="161"/>
      <c r="S370" s="161"/>
      <c r="T370" s="162"/>
      <c r="AT370" s="156" t="s">
        <v>142</v>
      </c>
      <c r="AU370" s="156" t="s">
        <v>84</v>
      </c>
      <c r="AV370" s="13" t="s">
        <v>84</v>
      </c>
      <c r="AW370" s="13" t="s">
        <v>36</v>
      </c>
      <c r="AX370" s="13" t="s">
        <v>75</v>
      </c>
      <c r="AY370" s="156" t="s">
        <v>133</v>
      </c>
    </row>
    <row r="371" spans="2:51" s="14" customFormat="1">
      <c r="B371" s="163"/>
      <c r="D371" s="155" t="s">
        <v>142</v>
      </c>
      <c r="E371" s="164" t="s">
        <v>3</v>
      </c>
      <c r="F371" s="165" t="s">
        <v>1013</v>
      </c>
      <c r="H371" s="164" t="s">
        <v>3</v>
      </c>
      <c r="I371" s="166"/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142</v>
      </c>
      <c r="AU371" s="164" t="s">
        <v>84</v>
      </c>
      <c r="AV371" s="14" t="s">
        <v>37</v>
      </c>
      <c r="AW371" s="14" t="s">
        <v>36</v>
      </c>
      <c r="AX371" s="14" t="s">
        <v>75</v>
      </c>
      <c r="AY371" s="164" t="s">
        <v>133</v>
      </c>
    </row>
    <row r="372" spans="2:51" s="13" customFormat="1">
      <c r="B372" s="154"/>
      <c r="D372" s="155" t="s">
        <v>142</v>
      </c>
      <c r="E372" s="156" t="s">
        <v>3</v>
      </c>
      <c r="F372" s="157" t="s">
        <v>1969</v>
      </c>
      <c r="H372" s="158">
        <v>3.0870000000000002</v>
      </c>
      <c r="I372" s="159"/>
      <c r="L372" s="154"/>
      <c r="M372" s="160"/>
      <c r="N372" s="161"/>
      <c r="O372" s="161"/>
      <c r="P372" s="161"/>
      <c r="Q372" s="161"/>
      <c r="R372" s="161"/>
      <c r="S372" s="161"/>
      <c r="T372" s="162"/>
      <c r="AT372" s="156" t="s">
        <v>142</v>
      </c>
      <c r="AU372" s="156" t="s">
        <v>84</v>
      </c>
      <c r="AV372" s="13" t="s">
        <v>84</v>
      </c>
      <c r="AW372" s="13" t="s">
        <v>36</v>
      </c>
      <c r="AX372" s="13" t="s">
        <v>75</v>
      </c>
      <c r="AY372" s="156" t="s">
        <v>133</v>
      </c>
    </row>
    <row r="373" spans="2:51" s="14" customFormat="1">
      <c r="B373" s="163"/>
      <c r="D373" s="155" t="s">
        <v>142</v>
      </c>
      <c r="E373" s="164" t="s">
        <v>3</v>
      </c>
      <c r="F373" s="165" t="s">
        <v>1974</v>
      </c>
      <c r="H373" s="164" t="s">
        <v>3</v>
      </c>
      <c r="I373" s="166"/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142</v>
      </c>
      <c r="AU373" s="164" t="s">
        <v>84</v>
      </c>
      <c r="AV373" s="14" t="s">
        <v>37</v>
      </c>
      <c r="AW373" s="14" t="s">
        <v>36</v>
      </c>
      <c r="AX373" s="14" t="s">
        <v>75</v>
      </c>
      <c r="AY373" s="164" t="s">
        <v>133</v>
      </c>
    </row>
    <row r="374" spans="2:51" s="14" customFormat="1">
      <c r="B374" s="163"/>
      <c r="D374" s="155" t="s">
        <v>142</v>
      </c>
      <c r="E374" s="164" t="s">
        <v>3</v>
      </c>
      <c r="F374" s="165" t="s">
        <v>1011</v>
      </c>
      <c r="H374" s="164" t="s">
        <v>3</v>
      </c>
      <c r="I374" s="166"/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142</v>
      </c>
      <c r="AU374" s="164" t="s">
        <v>84</v>
      </c>
      <c r="AV374" s="14" t="s">
        <v>37</v>
      </c>
      <c r="AW374" s="14" t="s">
        <v>36</v>
      </c>
      <c r="AX374" s="14" t="s">
        <v>75</v>
      </c>
      <c r="AY374" s="164" t="s">
        <v>133</v>
      </c>
    </row>
    <row r="375" spans="2:51" s="13" customFormat="1">
      <c r="B375" s="154"/>
      <c r="D375" s="155" t="s">
        <v>142</v>
      </c>
      <c r="E375" s="156" t="s">
        <v>3</v>
      </c>
      <c r="F375" s="157" t="s">
        <v>1975</v>
      </c>
      <c r="H375" s="158">
        <v>0.97699999999999998</v>
      </c>
      <c r="I375" s="159"/>
      <c r="L375" s="154"/>
      <c r="M375" s="160"/>
      <c r="N375" s="161"/>
      <c r="O375" s="161"/>
      <c r="P375" s="161"/>
      <c r="Q375" s="161"/>
      <c r="R375" s="161"/>
      <c r="S375" s="161"/>
      <c r="T375" s="162"/>
      <c r="AT375" s="156" t="s">
        <v>142</v>
      </c>
      <c r="AU375" s="156" t="s">
        <v>84</v>
      </c>
      <c r="AV375" s="13" t="s">
        <v>84</v>
      </c>
      <c r="AW375" s="13" t="s">
        <v>36</v>
      </c>
      <c r="AX375" s="13" t="s">
        <v>75</v>
      </c>
      <c r="AY375" s="156" t="s">
        <v>133</v>
      </c>
    </row>
    <row r="376" spans="2:51" s="14" customFormat="1">
      <c r="B376" s="163"/>
      <c r="D376" s="155" t="s">
        <v>142</v>
      </c>
      <c r="E376" s="164" t="s">
        <v>3</v>
      </c>
      <c r="F376" s="165" t="s">
        <v>1013</v>
      </c>
      <c r="H376" s="164" t="s">
        <v>3</v>
      </c>
      <c r="I376" s="166"/>
      <c r="L376" s="163"/>
      <c r="M376" s="167"/>
      <c r="N376" s="168"/>
      <c r="O376" s="168"/>
      <c r="P376" s="168"/>
      <c r="Q376" s="168"/>
      <c r="R376" s="168"/>
      <c r="S376" s="168"/>
      <c r="T376" s="169"/>
      <c r="AT376" s="164" t="s">
        <v>142</v>
      </c>
      <c r="AU376" s="164" t="s">
        <v>84</v>
      </c>
      <c r="AV376" s="14" t="s">
        <v>37</v>
      </c>
      <c r="AW376" s="14" t="s">
        <v>36</v>
      </c>
      <c r="AX376" s="14" t="s">
        <v>75</v>
      </c>
      <c r="AY376" s="164" t="s">
        <v>133</v>
      </c>
    </row>
    <row r="377" spans="2:51" s="13" customFormat="1">
      <c r="B377" s="154"/>
      <c r="D377" s="155" t="s">
        <v>142</v>
      </c>
      <c r="E377" s="156" t="s">
        <v>3</v>
      </c>
      <c r="F377" s="157" t="s">
        <v>1976</v>
      </c>
      <c r="H377" s="158">
        <v>2.3959999999999999</v>
      </c>
      <c r="I377" s="159"/>
      <c r="L377" s="154"/>
      <c r="M377" s="160"/>
      <c r="N377" s="161"/>
      <c r="O377" s="161"/>
      <c r="P377" s="161"/>
      <c r="Q377" s="161"/>
      <c r="R377" s="161"/>
      <c r="S377" s="161"/>
      <c r="T377" s="162"/>
      <c r="AT377" s="156" t="s">
        <v>142</v>
      </c>
      <c r="AU377" s="156" t="s">
        <v>84</v>
      </c>
      <c r="AV377" s="13" t="s">
        <v>84</v>
      </c>
      <c r="AW377" s="13" t="s">
        <v>36</v>
      </c>
      <c r="AX377" s="13" t="s">
        <v>75</v>
      </c>
      <c r="AY377" s="156" t="s">
        <v>133</v>
      </c>
    </row>
    <row r="378" spans="2:51" s="14" customFormat="1">
      <c r="B378" s="163"/>
      <c r="D378" s="155" t="s">
        <v>142</v>
      </c>
      <c r="E378" s="164" t="s">
        <v>3</v>
      </c>
      <c r="F378" s="165" t="s">
        <v>1019</v>
      </c>
      <c r="H378" s="164" t="s">
        <v>3</v>
      </c>
      <c r="I378" s="166"/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142</v>
      </c>
      <c r="AU378" s="164" t="s">
        <v>84</v>
      </c>
      <c r="AV378" s="14" t="s">
        <v>37</v>
      </c>
      <c r="AW378" s="14" t="s">
        <v>36</v>
      </c>
      <c r="AX378" s="14" t="s">
        <v>75</v>
      </c>
      <c r="AY378" s="164" t="s">
        <v>133</v>
      </c>
    </row>
    <row r="379" spans="2:51" s="13" customFormat="1">
      <c r="B379" s="154"/>
      <c r="D379" s="155" t="s">
        <v>142</v>
      </c>
      <c r="E379" s="156" t="s">
        <v>3</v>
      </c>
      <c r="F379" s="157" t="s">
        <v>1977</v>
      </c>
      <c r="H379" s="158">
        <v>8.1910000000000007</v>
      </c>
      <c r="I379" s="159"/>
      <c r="L379" s="154"/>
      <c r="M379" s="160"/>
      <c r="N379" s="161"/>
      <c r="O379" s="161"/>
      <c r="P379" s="161"/>
      <c r="Q379" s="161"/>
      <c r="R379" s="161"/>
      <c r="S379" s="161"/>
      <c r="T379" s="162"/>
      <c r="AT379" s="156" t="s">
        <v>142</v>
      </c>
      <c r="AU379" s="156" t="s">
        <v>84</v>
      </c>
      <c r="AV379" s="13" t="s">
        <v>84</v>
      </c>
      <c r="AW379" s="13" t="s">
        <v>36</v>
      </c>
      <c r="AX379" s="13" t="s">
        <v>75</v>
      </c>
      <c r="AY379" s="156" t="s">
        <v>133</v>
      </c>
    </row>
    <row r="380" spans="2:51" s="14" customFormat="1">
      <c r="B380" s="163"/>
      <c r="D380" s="155" t="s">
        <v>142</v>
      </c>
      <c r="E380" s="164" t="s">
        <v>3</v>
      </c>
      <c r="F380" s="165" t="s">
        <v>1978</v>
      </c>
      <c r="H380" s="164" t="s">
        <v>3</v>
      </c>
      <c r="I380" s="166"/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142</v>
      </c>
      <c r="AU380" s="164" t="s">
        <v>84</v>
      </c>
      <c r="AV380" s="14" t="s">
        <v>37</v>
      </c>
      <c r="AW380" s="14" t="s">
        <v>36</v>
      </c>
      <c r="AX380" s="14" t="s">
        <v>75</v>
      </c>
      <c r="AY380" s="164" t="s">
        <v>133</v>
      </c>
    </row>
    <row r="381" spans="2:51" s="14" customFormat="1">
      <c r="B381" s="163"/>
      <c r="D381" s="155" t="s">
        <v>142</v>
      </c>
      <c r="E381" s="164" t="s">
        <v>3</v>
      </c>
      <c r="F381" s="165" t="s">
        <v>1011</v>
      </c>
      <c r="H381" s="164" t="s">
        <v>3</v>
      </c>
      <c r="I381" s="166"/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142</v>
      </c>
      <c r="AU381" s="164" t="s">
        <v>84</v>
      </c>
      <c r="AV381" s="14" t="s">
        <v>37</v>
      </c>
      <c r="AW381" s="14" t="s">
        <v>36</v>
      </c>
      <c r="AX381" s="14" t="s">
        <v>75</v>
      </c>
      <c r="AY381" s="164" t="s">
        <v>133</v>
      </c>
    </row>
    <row r="382" spans="2:51" s="13" customFormat="1">
      <c r="B382" s="154"/>
      <c r="D382" s="155" t="s">
        <v>142</v>
      </c>
      <c r="E382" s="156" t="s">
        <v>3</v>
      </c>
      <c r="F382" s="157" t="s">
        <v>1979</v>
      </c>
      <c r="H382" s="158">
        <v>1.2210000000000001</v>
      </c>
      <c r="I382" s="159"/>
      <c r="L382" s="154"/>
      <c r="M382" s="160"/>
      <c r="N382" s="161"/>
      <c r="O382" s="161"/>
      <c r="P382" s="161"/>
      <c r="Q382" s="161"/>
      <c r="R382" s="161"/>
      <c r="S382" s="161"/>
      <c r="T382" s="162"/>
      <c r="AT382" s="156" t="s">
        <v>142</v>
      </c>
      <c r="AU382" s="156" t="s">
        <v>84</v>
      </c>
      <c r="AV382" s="13" t="s">
        <v>84</v>
      </c>
      <c r="AW382" s="13" t="s">
        <v>36</v>
      </c>
      <c r="AX382" s="13" t="s">
        <v>75</v>
      </c>
      <c r="AY382" s="156" t="s">
        <v>133</v>
      </c>
    </row>
    <row r="383" spans="2:51" s="14" customFormat="1">
      <c r="B383" s="163"/>
      <c r="D383" s="155" t="s">
        <v>142</v>
      </c>
      <c r="E383" s="164" t="s">
        <v>3</v>
      </c>
      <c r="F383" s="165" t="s">
        <v>1980</v>
      </c>
      <c r="H383" s="164" t="s">
        <v>3</v>
      </c>
      <c r="I383" s="166"/>
      <c r="L383" s="163"/>
      <c r="M383" s="167"/>
      <c r="N383" s="168"/>
      <c r="O383" s="168"/>
      <c r="P383" s="168"/>
      <c r="Q383" s="168"/>
      <c r="R383" s="168"/>
      <c r="S383" s="168"/>
      <c r="T383" s="169"/>
      <c r="AT383" s="164" t="s">
        <v>142</v>
      </c>
      <c r="AU383" s="164" t="s">
        <v>84</v>
      </c>
      <c r="AV383" s="14" t="s">
        <v>37</v>
      </c>
      <c r="AW383" s="14" t="s">
        <v>36</v>
      </c>
      <c r="AX383" s="14" t="s">
        <v>75</v>
      </c>
      <c r="AY383" s="164" t="s">
        <v>133</v>
      </c>
    </row>
    <row r="384" spans="2:51" s="14" customFormat="1">
      <c r="B384" s="163"/>
      <c r="D384" s="155" t="s">
        <v>142</v>
      </c>
      <c r="E384" s="164" t="s">
        <v>3</v>
      </c>
      <c r="F384" s="165" t="s">
        <v>1011</v>
      </c>
      <c r="H384" s="164" t="s">
        <v>3</v>
      </c>
      <c r="I384" s="166"/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142</v>
      </c>
      <c r="AU384" s="164" t="s">
        <v>84</v>
      </c>
      <c r="AV384" s="14" t="s">
        <v>37</v>
      </c>
      <c r="AW384" s="14" t="s">
        <v>36</v>
      </c>
      <c r="AX384" s="14" t="s">
        <v>75</v>
      </c>
      <c r="AY384" s="164" t="s">
        <v>133</v>
      </c>
    </row>
    <row r="385" spans="2:51" s="13" customFormat="1">
      <c r="B385" s="154"/>
      <c r="D385" s="155" t="s">
        <v>142</v>
      </c>
      <c r="E385" s="156" t="s">
        <v>3</v>
      </c>
      <c r="F385" s="157" t="s">
        <v>1981</v>
      </c>
      <c r="H385" s="158">
        <v>1.343</v>
      </c>
      <c r="I385" s="159"/>
      <c r="L385" s="154"/>
      <c r="M385" s="160"/>
      <c r="N385" s="161"/>
      <c r="O385" s="161"/>
      <c r="P385" s="161"/>
      <c r="Q385" s="161"/>
      <c r="R385" s="161"/>
      <c r="S385" s="161"/>
      <c r="T385" s="162"/>
      <c r="AT385" s="156" t="s">
        <v>142</v>
      </c>
      <c r="AU385" s="156" t="s">
        <v>84</v>
      </c>
      <c r="AV385" s="13" t="s">
        <v>84</v>
      </c>
      <c r="AW385" s="13" t="s">
        <v>36</v>
      </c>
      <c r="AX385" s="13" t="s">
        <v>75</v>
      </c>
      <c r="AY385" s="156" t="s">
        <v>133</v>
      </c>
    </row>
    <row r="386" spans="2:51" s="14" customFormat="1">
      <c r="B386" s="163"/>
      <c r="D386" s="155" t="s">
        <v>142</v>
      </c>
      <c r="E386" s="164" t="s">
        <v>3</v>
      </c>
      <c r="F386" s="165" t="s">
        <v>1019</v>
      </c>
      <c r="H386" s="164" t="s">
        <v>3</v>
      </c>
      <c r="I386" s="166"/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142</v>
      </c>
      <c r="AU386" s="164" t="s">
        <v>84</v>
      </c>
      <c r="AV386" s="14" t="s">
        <v>37</v>
      </c>
      <c r="AW386" s="14" t="s">
        <v>36</v>
      </c>
      <c r="AX386" s="14" t="s">
        <v>75</v>
      </c>
      <c r="AY386" s="164" t="s">
        <v>133</v>
      </c>
    </row>
    <row r="387" spans="2:51" s="13" customFormat="1">
      <c r="B387" s="154"/>
      <c r="D387" s="155" t="s">
        <v>142</v>
      </c>
      <c r="E387" s="156" t="s">
        <v>3</v>
      </c>
      <c r="F387" s="157" t="s">
        <v>1982</v>
      </c>
      <c r="H387" s="158">
        <v>1.927</v>
      </c>
      <c r="I387" s="159"/>
      <c r="L387" s="154"/>
      <c r="M387" s="160"/>
      <c r="N387" s="161"/>
      <c r="O387" s="161"/>
      <c r="P387" s="161"/>
      <c r="Q387" s="161"/>
      <c r="R387" s="161"/>
      <c r="S387" s="161"/>
      <c r="T387" s="162"/>
      <c r="AT387" s="156" t="s">
        <v>142</v>
      </c>
      <c r="AU387" s="156" t="s">
        <v>84</v>
      </c>
      <c r="AV387" s="13" t="s">
        <v>84</v>
      </c>
      <c r="AW387" s="13" t="s">
        <v>36</v>
      </c>
      <c r="AX387" s="13" t="s">
        <v>75</v>
      </c>
      <c r="AY387" s="156" t="s">
        <v>133</v>
      </c>
    </row>
    <row r="388" spans="2:51" s="14" customFormat="1">
      <c r="B388" s="163"/>
      <c r="D388" s="155" t="s">
        <v>142</v>
      </c>
      <c r="E388" s="164" t="s">
        <v>3</v>
      </c>
      <c r="F388" s="165" t="s">
        <v>1983</v>
      </c>
      <c r="H388" s="164" t="s">
        <v>3</v>
      </c>
      <c r="I388" s="166"/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142</v>
      </c>
      <c r="AU388" s="164" t="s">
        <v>84</v>
      </c>
      <c r="AV388" s="14" t="s">
        <v>37</v>
      </c>
      <c r="AW388" s="14" t="s">
        <v>36</v>
      </c>
      <c r="AX388" s="14" t="s">
        <v>75</v>
      </c>
      <c r="AY388" s="164" t="s">
        <v>133</v>
      </c>
    </row>
    <row r="389" spans="2:51" s="14" customFormat="1">
      <c r="B389" s="163"/>
      <c r="D389" s="155" t="s">
        <v>142</v>
      </c>
      <c r="E389" s="164" t="s">
        <v>3</v>
      </c>
      <c r="F389" s="165" t="s">
        <v>1011</v>
      </c>
      <c r="H389" s="164" t="s">
        <v>3</v>
      </c>
      <c r="I389" s="166"/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142</v>
      </c>
      <c r="AU389" s="164" t="s">
        <v>84</v>
      </c>
      <c r="AV389" s="14" t="s">
        <v>37</v>
      </c>
      <c r="AW389" s="14" t="s">
        <v>36</v>
      </c>
      <c r="AX389" s="14" t="s">
        <v>75</v>
      </c>
      <c r="AY389" s="164" t="s">
        <v>133</v>
      </c>
    </row>
    <row r="390" spans="2:51" s="13" customFormat="1">
      <c r="B390" s="154"/>
      <c r="D390" s="155" t="s">
        <v>142</v>
      </c>
      <c r="E390" s="156" t="s">
        <v>3</v>
      </c>
      <c r="F390" s="157" t="s">
        <v>1984</v>
      </c>
      <c r="H390" s="158">
        <v>5.0060000000000002</v>
      </c>
      <c r="I390" s="159"/>
      <c r="L390" s="154"/>
      <c r="M390" s="160"/>
      <c r="N390" s="161"/>
      <c r="O390" s="161"/>
      <c r="P390" s="161"/>
      <c r="Q390" s="161"/>
      <c r="R390" s="161"/>
      <c r="S390" s="161"/>
      <c r="T390" s="162"/>
      <c r="AT390" s="156" t="s">
        <v>142</v>
      </c>
      <c r="AU390" s="156" t="s">
        <v>84</v>
      </c>
      <c r="AV390" s="13" t="s">
        <v>84</v>
      </c>
      <c r="AW390" s="13" t="s">
        <v>36</v>
      </c>
      <c r="AX390" s="13" t="s">
        <v>75</v>
      </c>
      <c r="AY390" s="156" t="s">
        <v>133</v>
      </c>
    </row>
    <row r="391" spans="2:51" s="14" customFormat="1">
      <c r="B391" s="163"/>
      <c r="D391" s="155" t="s">
        <v>142</v>
      </c>
      <c r="E391" s="164" t="s">
        <v>3</v>
      </c>
      <c r="F391" s="165" t="s">
        <v>1013</v>
      </c>
      <c r="H391" s="164" t="s">
        <v>3</v>
      </c>
      <c r="I391" s="166"/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142</v>
      </c>
      <c r="AU391" s="164" t="s">
        <v>84</v>
      </c>
      <c r="AV391" s="14" t="s">
        <v>37</v>
      </c>
      <c r="AW391" s="14" t="s">
        <v>36</v>
      </c>
      <c r="AX391" s="14" t="s">
        <v>75</v>
      </c>
      <c r="AY391" s="164" t="s">
        <v>133</v>
      </c>
    </row>
    <row r="392" spans="2:51" s="13" customFormat="1">
      <c r="B392" s="154"/>
      <c r="D392" s="155" t="s">
        <v>142</v>
      </c>
      <c r="E392" s="156" t="s">
        <v>3</v>
      </c>
      <c r="F392" s="157" t="s">
        <v>1985</v>
      </c>
      <c r="H392" s="158">
        <v>3.0609999999999999</v>
      </c>
      <c r="I392" s="159"/>
      <c r="L392" s="154"/>
      <c r="M392" s="160"/>
      <c r="N392" s="161"/>
      <c r="O392" s="161"/>
      <c r="P392" s="161"/>
      <c r="Q392" s="161"/>
      <c r="R392" s="161"/>
      <c r="S392" s="161"/>
      <c r="T392" s="162"/>
      <c r="AT392" s="156" t="s">
        <v>142</v>
      </c>
      <c r="AU392" s="156" t="s">
        <v>84</v>
      </c>
      <c r="AV392" s="13" t="s">
        <v>84</v>
      </c>
      <c r="AW392" s="13" t="s">
        <v>36</v>
      </c>
      <c r="AX392" s="13" t="s">
        <v>75</v>
      </c>
      <c r="AY392" s="156" t="s">
        <v>133</v>
      </c>
    </row>
    <row r="393" spans="2:51" s="14" customFormat="1">
      <c r="B393" s="163"/>
      <c r="D393" s="155" t="s">
        <v>142</v>
      </c>
      <c r="E393" s="164" t="s">
        <v>3</v>
      </c>
      <c r="F393" s="165" t="s">
        <v>1986</v>
      </c>
      <c r="H393" s="164" t="s">
        <v>3</v>
      </c>
      <c r="I393" s="166"/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142</v>
      </c>
      <c r="AU393" s="164" t="s">
        <v>84</v>
      </c>
      <c r="AV393" s="14" t="s">
        <v>37</v>
      </c>
      <c r="AW393" s="14" t="s">
        <v>36</v>
      </c>
      <c r="AX393" s="14" t="s">
        <v>75</v>
      </c>
      <c r="AY393" s="164" t="s">
        <v>133</v>
      </c>
    </row>
    <row r="394" spans="2:51" s="14" customFormat="1">
      <c r="B394" s="163"/>
      <c r="D394" s="155" t="s">
        <v>142</v>
      </c>
      <c r="E394" s="164" t="s">
        <v>3</v>
      </c>
      <c r="F394" s="165" t="s">
        <v>1011</v>
      </c>
      <c r="H394" s="164" t="s">
        <v>3</v>
      </c>
      <c r="I394" s="166"/>
      <c r="L394" s="163"/>
      <c r="M394" s="167"/>
      <c r="N394" s="168"/>
      <c r="O394" s="168"/>
      <c r="P394" s="168"/>
      <c r="Q394" s="168"/>
      <c r="R394" s="168"/>
      <c r="S394" s="168"/>
      <c r="T394" s="169"/>
      <c r="AT394" s="164" t="s">
        <v>142</v>
      </c>
      <c r="AU394" s="164" t="s">
        <v>84</v>
      </c>
      <c r="AV394" s="14" t="s">
        <v>37</v>
      </c>
      <c r="AW394" s="14" t="s">
        <v>36</v>
      </c>
      <c r="AX394" s="14" t="s">
        <v>75</v>
      </c>
      <c r="AY394" s="164" t="s">
        <v>133</v>
      </c>
    </row>
    <row r="395" spans="2:51" s="13" customFormat="1">
      <c r="B395" s="154"/>
      <c r="D395" s="155" t="s">
        <v>142</v>
      </c>
      <c r="E395" s="156" t="s">
        <v>3</v>
      </c>
      <c r="F395" s="157" t="s">
        <v>1987</v>
      </c>
      <c r="H395" s="158">
        <v>0.622</v>
      </c>
      <c r="I395" s="159"/>
      <c r="L395" s="154"/>
      <c r="M395" s="160"/>
      <c r="N395" s="161"/>
      <c r="O395" s="161"/>
      <c r="P395" s="161"/>
      <c r="Q395" s="161"/>
      <c r="R395" s="161"/>
      <c r="S395" s="161"/>
      <c r="T395" s="162"/>
      <c r="AT395" s="156" t="s">
        <v>142</v>
      </c>
      <c r="AU395" s="156" t="s">
        <v>84</v>
      </c>
      <c r="AV395" s="13" t="s">
        <v>84</v>
      </c>
      <c r="AW395" s="13" t="s">
        <v>36</v>
      </c>
      <c r="AX395" s="13" t="s">
        <v>75</v>
      </c>
      <c r="AY395" s="156" t="s">
        <v>133</v>
      </c>
    </row>
    <row r="396" spans="2:51" s="14" customFormat="1">
      <c r="B396" s="163"/>
      <c r="D396" s="155" t="s">
        <v>142</v>
      </c>
      <c r="E396" s="164" t="s">
        <v>3</v>
      </c>
      <c r="F396" s="165" t="s">
        <v>1013</v>
      </c>
      <c r="H396" s="164" t="s">
        <v>3</v>
      </c>
      <c r="I396" s="166"/>
      <c r="L396" s="163"/>
      <c r="M396" s="167"/>
      <c r="N396" s="168"/>
      <c r="O396" s="168"/>
      <c r="P396" s="168"/>
      <c r="Q396" s="168"/>
      <c r="R396" s="168"/>
      <c r="S396" s="168"/>
      <c r="T396" s="169"/>
      <c r="AT396" s="164" t="s">
        <v>142</v>
      </c>
      <c r="AU396" s="164" t="s">
        <v>84</v>
      </c>
      <c r="AV396" s="14" t="s">
        <v>37</v>
      </c>
      <c r="AW396" s="14" t="s">
        <v>36</v>
      </c>
      <c r="AX396" s="14" t="s">
        <v>75</v>
      </c>
      <c r="AY396" s="164" t="s">
        <v>133</v>
      </c>
    </row>
    <row r="397" spans="2:51" s="13" customFormat="1">
      <c r="B397" s="154"/>
      <c r="D397" s="155" t="s">
        <v>142</v>
      </c>
      <c r="E397" s="156" t="s">
        <v>3</v>
      </c>
      <c r="F397" s="157" t="s">
        <v>1988</v>
      </c>
      <c r="H397" s="158">
        <v>2.4350000000000001</v>
      </c>
      <c r="I397" s="159"/>
      <c r="L397" s="154"/>
      <c r="M397" s="160"/>
      <c r="N397" s="161"/>
      <c r="O397" s="161"/>
      <c r="P397" s="161"/>
      <c r="Q397" s="161"/>
      <c r="R397" s="161"/>
      <c r="S397" s="161"/>
      <c r="T397" s="162"/>
      <c r="AT397" s="156" t="s">
        <v>142</v>
      </c>
      <c r="AU397" s="156" t="s">
        <v>84</v>
      </c>
      <c r="AV397" s="13" t="s">
        <v>84</v>
      </c>
      <c r="AW397" s="13" t="s">
        <v>36</v>
      </c>
      <c r="AX397" s="13" t="s">
        <v>75</v>
      </c>
      <c r="AY397" s="156" t="s">
        <v>133</v>
      </c>
    </row>
    <row r="398" spans="2:51" s="14" customFormat="1">
      <c r="B398" s="163"/>
      <c r="D398" s="155" t="s">
        <v>142</v>
      </c>
      <c r="E398" s="164" t="s">
        <v>3</v>
      </c>
      <c r="F398" s="165" t="s">
        <v>1019</v>
      </c>
      <c r="H398" s="164" t="s">
        <v>3</v>
      </c>
      <c r="I398" s="166"/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142</v>
      </c>
      <c r="AU398" s="164" t="s">
        <v>84</v>
      </c>
      <c r="AV398" s="14" t="s">
        <v>37</v>
      </c>
      <c r="AW398" s="14" t="s">
        <v>36</v>
      </c>
      <c r="AX398" s="14" t="s">
        <v>75</v>
      </c>
      <c r="AY398" s="164" t="s">
        <v>133</v>
      </c>
    </row>
    <row r="399" spans="2:51" s="13" customFormat="1">
      <c r="B399" s="154"/>
      <c r="D399" s="155" t="s">
        <v>142</v>
      </c>
      <c r="E399" s="156" t="s">
        <v>3</v>
      </c>
      <c r="F399" s="157" t="s">
        <v>1989</v>
      </c>
      <c r="H399" s="158">
        <v>8.6280000000000001</v>
      </c>
      <c r="I399" s="159"/>
      <c r="L399" s="154"/>
      <c r="M399" s="160"/>
      <c r="N399" s="161"/>
      <c r="O399" s="161"/>
      <c r="P399" s="161"/>
      <c r="Q399" s="161"/>
      <c r="R399" s="161"/>
      <c r="S399" s="161"/>
      <c r="T399" s="162"/>
      <c r="AT399" s="156" t="s">
        <v>142</v>
      </c>
      <c r="AU399" s="156" t="s">
        <v>84</v>
      </c>
      <c r="AV399" s="13" t="s">
        <v>84</v>
      </c>
      <c r="AW399" s="13" t="s">
        <v>36</v>
      </c>
      <c r="AX399" s="13" t="s">
        <v>75</v>
      </c>
      <c r="AY399" s="156" t="s">
        <v>133</v>
      </c>
    </row>
    <row r="400" spans="2:51" s="14" customFormat="1">
      <c r="B400" s="163"/>
      <c r="D400" s="155" t="s">
        <v>142</v>
      </c>
      <c r="E400" s="164" t="s">
        <v>3</v>
      </c>
      <c r="F400" s="165" t="s">
        <v>1990</v>
      </c>
      <c r="H400" s="164" t="s">
        <v>3</v>
      </c>
      <c r="I400" s="166"/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142</v>
      </c>
      <c r="AU400" s="164" t="s">
        <v>84</v>
      </c>
      <c r="AV400" s="14" t="s">
        <v>37</v>
      </c>
      <c r="AW400" s="14" t="s">
        <v>36</v>
      </c>
      <c r="AX400" s="14" t="s">
        <v>75</v>
      </c>
      <c r="AY400" s="164" t="s">
        <v>133</v>
      </c>
    </row>
    <row r="401" spans="2:51" s="14" customFormat="1">
      <c r="B401" s="163"/>
      <c r="D401" s="155" t="s">
        <v>142</v>
      </c>
      <c r="E401" s="164" t="s">
        <v>3</v>
      </c>
      <c r="F401" s="165" t="s">
        <v>1011</v>
      </c>
      <c r="H401" s="164" t="s">
        <v>3</v>
      </c>
      <c r="I401" s="166"/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142</v>
      </c>
      <c r="AU401" s="164" t="s">
        <v>84</v>
      </c>
      <c r="AV401" s="14" t="s">
        <v>37</v>
      </c>
      <c r="AW401" s="14" t="s">
        <v>36</v>
      </c>
      <c r="AX401" s="14" t="s">
        <v>75</v>
      </c>
      <c r="AY401" s="164" t="s">
        <v>133</v>
      </c>
    </row>
    <row r="402" spans="2:51" s="13" customFormat="1">
      <c r="B402" s="154"/>
      <c r="D402" s="155" t="s">
        <v>142</v>
      </c>
      <c r="E402" s="156" t="s">
        <v>3</v>
      </c>
      <c r="F402" s="157" t="s">
        <v>1984</v>
      </c>
      <c r="H402" s="158">
        <v>5.0060000000000002</v>
      </c>
      <c r="I402" s="159"/>
      <c r="L402" s="154"/>
      <c r="M402" s="160"/>
      <c r="N402" s="161"/>
      <c r="O402" s="161"/>
      <c r="P402" s="161"/>
      <c r="Q402" s="161"/>
      <c r="R402" s="161"/>
      <c r="S402" s="161"/>
      <c r="T402" s="162"/>
      <c r="AT402" s="156" t="s">
        <v>142</v>
      </c>
      <c r="AU402" s="156" t="s">
        <v>84</v>
      </c>
      <c r="AV402" s="13" t="s">
        <v>84</v>
      </c>
      <c r="AW402" s="13" t="s">
        <v>36</v>
      </c>
      <c r="AX402" s="13" t="s">
        <v>75</v>
      </c>
      <c r="AY402" s="156" t="s">
        <v>133</v>
      </c>
    </row>
    <row r="403" spans="2:51" s="14" customFormat="1">
      <c r="B403" s="163"/>
      <c r="D403" s="155" t="s">
        <v>142</v>
      </c>
      <c r="E403" s="164" t="s">
        <v>3</v>
      </c>
      <c r="F403" s="165" t="s">
        <v>1013</v>
      </c>
      <c r="H403" s="164" t="s">
        <v>3</v>
      </c>
      <c r="I403" s="166"/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142</v>
      </c>
      <c r="AU403" s="164" t="s">
        <v>84</v>
      </c>
      <c r="AV403" s="14" t="s">
        <v>37</v>
      </c>
      <c r="AW403" s="14" t="s">
        <v>36</v>
      </c>
      <c r="AX403" s="14" t="s">
        <v>75</v>
      </c>
      <c r="AY403" s="164" t="s">
        <v>133</v>
      </c>
    </row>
    <row r="404" spans="2:51" s="13" customFormat="1">
      <c r="B404" s="154"/>
      <c r="D404" s="155" t="s">
        <v>142</v>
      </c>
      <c r="E404" s="156" t="s">
        <v>3</v>
      </c>
      <c r="F404" s="157" t="s">
        <v>1991</v>
      </c>
      <c r="H404" s="158">
        <v>3.86</v>
      </c>
      <c r="I404" s="159"/>
      <c r="L404" s="154"/>
      <c r="M404" s="160"/>
      <c r="N404" s="161"/>
      <c r="O404" s="161"/>
      <c r="P404" s="161"/>
      <c r="Q404" s="161"/>
      <c r="R404" s="161"/>
      <c r="S404" s="161"/>
      <c r="T404" s="162"/>
      <c r="AT404" s="156" t="s">
        <v>142</v>
      </c>
      <c r="AU404" s="156" t="s">
        <v>84</v>
      </c>
      <c r="AV404" s="13" t="s">
        <v>84</v>
      </c>
      <c r="AW404" s="13" t="s">
        <v>36</v>
      </c>
      <c r="AX404" s="13" t="s">
        <v>75</v>
      </c>
      <c r="AY404" s="156" t="s">
        <v>133</v>
      </c>
    </row>
    <row r="405" spans="2:51" s="14" customFormat="1">
      <c r="B405" s="163"/>
      <c r="D405" s="155" t="s">
        <v>142</v>
      </c>
      <c r="E405" s="164" t="s">
        <v>3</v>
      </c>
      <c r="F405" s="165" t="s">
        <v>1992</v>
      </c>
      <c r="H405" s="164" t="s">
        <v>3</v>
      </c>
      <c r="I405" s="166"/>
      <c r="L405" s="163"/>
      <c r="M405" s="167"/>
      <c r="N405" s="168"/>
      <c r="O405" s="168"/>
      <c r="P405" s="168"/>
      <c r="Q405" s="168"/>
      <c r="R405" s="168"/>
      <c r="S405" s="168"/>
      <c r="T405" s="169"/>
      <c r="AT405" s="164" t="s">
        <v>142</v>
      </c>
      <c r="AU405" s="164" t="s">
        <v>84</v>
      </c>
      <c r="AV405" s="14" t="s">
        <v>37</v>
      </c>
      <c r="AW405" s="14" t="s">
        <v>36</v>
      </c>
      <c r="AX405" s="14" t="s">
        <v>75</v>
      </c>
      <c r="AY405" s="164" t="s">
        <v>133</v>
      </c>
    </row>
    <row r="406" spans="2:51" s="14" customFormat="1">
      <c r="B406" s="163"/>
      <c r="D406" s="155" t="s">
        <v>142</v>
      </c>
      <c r="E406" s="164" t="s">
        <v>3</v>
      </c>
      <c r="F406" s="165" t="s">
        <v>1011</v>
      </c>
      <c r="H406" s="164" t="s">
        <v>3</v>
      </c>
      <c r="I406" s="166"/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142</v>
      </c>
      <c r="AU406" s="164" t="s">
        <v>84</v>
      </c>
      <c r="AV406" s="14" t="s">
        <v>37</v>
      </c>
      <c r="AW406" s="14" t="s">
        <v>36</v>
      </c>
      <c r="AX406" s="14" t="s">
        <v>75</v>
      </c>
      <c r="AY406" s="164" t="s">
        <v>133</v>
      </c>
    </row>
    <row r="407" spans="2:51" s="13" customFormat="1">
      <c r="B407" s="154"/>
      <c r="D407" s="155" t="s">
        <v>142</v>
      </c>
      <c r="E407" s="156" t="s">
        <v>3</v>
      </c>
      <c r="F407" s="157" t="s">
        <v>1984</v>
      </c>
      <c r="H407" s="158">
        <v>5.0060000000000002</v>
      </c>
      <c r="I407" s="159"/>
      <c r="L407" s="154"/>
      <c r="M407" s="160"/>
      <c r="N407" s="161"/>
      <c r="O407" s="161"/>
      <c r="P407" s="161"/>
      <c r="Q407" s="161"/>
      <c r="R407" s="161"/>
      <c r="S407" s="161"/>
      <c r="T407" s="162"/>
      <c r="AT407" s="156" t="s">
        <v>142</v>
      </c>
      <c r="AU407" s="156" t="s">
        <v>84</v>
      </c>
      <c r="AV407" s="13" t="s">
        <v>84</v>
      </c>
      <c r="AW407" s="13" t="s">
        <v>36</v>
      </c>
      <c r="AX407" s="13" t="s">
        <v>75</v>
      </c>
      <c r="AY407" s="156" t="s">
        <v>133</v>
      </c>
    </row>
    <row r="408" spans="2:51" s="14" customFormat="1">
      <c r="B408" s="163"/>
      <c r="D408" s="155" t="s">
        <v>142</v>
      </c>
      <c r="E408" s="164" t="s">
        <v>3</v>
      </c>
      <c r="F408" s="165" t="s">
        <v>1013</v>
      </c>
      <c r="H408" s="164" t="s">
        <v>3</v>
      </c>
      <c r="I408" s="166"/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142</v>
      </c>
      <c r="AU408" s="164" t="s">
        <v>84</v>
      </c>
      <c r="AV408" s="14" t="s">
        <v>37</v>
      </c>
      <c r="AW408" s="14" t="s">
        <v>36</v>
      </c>
      <c r="AX408" s="14" t="s">
        <v>75</v>
      </c>
      <c r="AY408" s="164" t="s">
        <v>133</v>
      </c>
    </row>
    <row r="409" spans="2:51" s="13" customFormat="1">
      <c r="B409" s="154"/>
      <c r="D409" s="155" t="s">
        <v>142</v>
      </c>
      <c r="E409" s="156" t="s">
        <v>3</v>
      </c>
      <c r="F409" s="157" t="s">
        <v>1993</v>
      </c>
      <c r="H409" s="158">
        <v>3.3279999999999998</v>
      </c>
      <c r="I409" s="159"/>
      <c r="L409" s="154"/>
      <c r="M409" s="160"/>
      <c r="N409" s="161"/>
      <c r="O409" s="161"/>
      <c r="P409" s="161"/>
      <c r="Q409" s="161"/>
      <c r="R409" s="161"/>
      <c r="S409" s="161"/>
      <c r="T409" s="162"/>
      <c r="AT409" s="156" t="s">
        <v>142</v>
      </c>
      <c r="AU409" s="156" t="s">
        <v>84</v>
      </c>
      <c r="AV409" s="13" t="s">
        <v>84</v>
      </c>
      <c r="AW409" s="13" t="s">
        <v>36</v>
      </c>
      <c r="AX409" s="13" t="s">
        <v>75</v>
      </c>
      <c r="AY409" s="156" t="s">
        <v>133</v>
      </c>
    </row>
    <row r="410" spans="2:51" s="14" customFormat="1">
      <c r="B410" s="163"/>
      <c r="D410" s="155" t="s">
        <v>142</v>
      </c>
      <c r="E410" s="164" t="s">
        <v>3</v>
      </c>
      <c r="F410" s="165" t="s">
        <v>1994</v>
      </c>
      <c r="H410" s="164" t="s">
        <v>3</v>
      </c>
      <c r="I410" s="166"/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142</v>
      </c>
      <c r="AU410" s="164" t="s">
        <v>84</v>
      </c>
      <c r="AV410" s="14" t="s">
        <v>37</v>
      </c>
      <c r="AW410" s="14" t="s">
        <v>36</v>
      </c>
      <c r="AX410" s="14" t="s">
        <v>75</v>
      </c>
      <c r="AY410" s="164" t="s">
        <v>133</v>
      </c>
    </row>
    <row r="411" spans="2:51" s="14" customFormat="1">
      <c r="B411" s="163"/>
      <c r="D411" s="155" t="s">
        <v>142</v>
      </c>
      <c r="E411" s="164" t="s">
        <v>3</v>
      </c>
      <c r="F411" s="165" t="s">
        <v>1011</v>
      </c>
      <c r="H411" s="164" t="s">
        <v>3</v>
      </c>
      <c r="I411" s="166"/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142</v>
      </c>
      <c r="AU411" s="164" t="s">
        <v>84</v>
      </c>
      <c r="AV411" s="14" t="s">
        <v>37</v>
      </c>
      <c r="AW411" s="14" t="s">
        <v>36</v>
      </c>
      <c r="AX411" s="14" t="s">
        <v>75</v>
      </c>
      <c r="AY411" s="164" t="s">
        <v>133</v>
      </c>
    </row>
    <row r="412" spans="2:51" s="13" customFormat="1">
      <c r="B412" s="154"/>
      <c r="D412" s="155" t="s">
        <v>142</v>
      </c>
      <c r="E412" s="156" t="s">
        <v>3</v>
      </c>
      <c r="F412" s="157" t="s">
        <v>1995</v>
      </c>
      <c r="H412" s="158">
        <v>4.9429999999999996</v>
      </c>
      <c r="I412" s="159"/>
      <c r="L412" s="154"/>
      <c r="M412" s="160"/>
      <c r="N412" s="161"/>
      <c r="O412" s="161"/>
      <c r="P412" s="161"/>
      <c r="Q412" s="161"/>
      <c r="R412" s="161"/>
      <c r="S412" s="161"/>
      <c r="T412" s="162"/>
      <c r="AT412" s="156" t="s">
        <v>142</v>
      </c>
      <c r="AU412" s="156" t="s">
        <v>84</v>
      </c>
      <c r="AV412" s="13" t="s">
        <v>84</v>
      </c>
      <c r="AW412" s="13" t="s">
        <v>36</v>
      </c>
      <c r="AX412" s="13" t="s">
        <v>75</v>
      </c>
      <c r="AY412" s="156" t="s">
        <v>133</v>
      </c>
    </row>
    <row r="413" spans="2:51" s="14" customFormat="1">
      <c r="B413" s="163"/>
      <c r="D413" s="155" t="s">
        <v>142</v>
      </c>
      <c r="E413" s="164" t="s">
        <v>3</v>
      </c>
      <c r="F413" s="165" t="s">
        <v>1013</v>
      </c>
      <c r="H413" s="164" t="s">
        <v>3</v>
      </c>
      <c r="I413" s="166"/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142</v>
      </c>
      <c r="AU413" s="164" t="s">
        <v>84</v>
      </c>
      <c r="AV413" s="14" t="s">
        <v>37</v>
      </c>
      <c r="AW413" s="14" t="s">
        <v>36</v>
      </c>
      <c r="AX413" s="14" t="s">
        <v>75</v>
      </c>
      <c r="AY413" s="164" t="s">
        <v>133</v>
      </c>
    </row>
    <row r="414" spans="2:51" s="13" customFormat="1">
      <c r="B414" s="154"/>
      <c r="D414" s="155" t="s">
        <v>142</v>
      </c>
      <c r="E414" s="156" t="s">
        <v>3</v>
      </c>
      <c r="F414" s="157" t="s">
        <v>1996</v>
      </c>
      <c r="H414" s="158">
        <v>3.089</v>
      </c>
      <c r="I414" s="159"/>
      <c r="L414" s="154"/>
      <c r="M414" s="160"/>
      <c r="N414" s="161"/>
      <c r="O414" s="161"/>
      <c r="P414" s="161"/>
      <c r="Q414" s="161"/>
      <c r="R414" s="161"/>
      <c r="S414" s="161"/>
      <c r="T414" s="162"/>
      <c r="AT414" s="156" t="s">
        <v>142</v>
      </c>
      <c r="AU414" s="156" t="s">
        <v>84</v>
      </c>
      <c r="AV414" s="13" t="s">
        <v>84</v>
      </c>
      <c r="AW414" s="13" t="s">
        <v>36</v>
      </c>
      <c r="AX414" s="13" t="s">
        <v>75</v>
      </c>
      <c r="AY414" s="156" t="s">
        <v>133</v>
      </c>
    </row>
    <row r="415" spans="2:51" s="14" customFormat="1">
      <c r="B415" s="163"/>
      <c r="D415" s="155" t="s">
        <v>142</v>
      </c>
      <c r="E415" s="164" t="s">
        <v>3</v>
      </c>
      <c r="F415" s="165" t="s">
        <v>1997</v>
      </c>
      <c r="H415" s="164" t="s">
        <v>3</v>
      </c>
      <c r="I415" s="166"/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142</v>
      </c>
      <c r="AU415" s="164" t="s">
        <v>84</v>
      </c>
      <c r="AV415" s="14" t="s">
        <v>37</v>
      </c>
      <c r="AW415" s="14" t="s">
        <v>36</v>
      </c>
      <c r="AX415" s="14" t="s">
        <v>75</v>
      </c>
      <c r="AY415" s="164" t="s">
        <v>133</v>
      </c>
    </row>
    <row r="416" spans="2:51" s="14" customFormat="1">
      <c r="B416" s="163"/>
      <c r="D416" s="155" t="s">
        <v>142</v>
      </c>
      <c r="E416" s="164" t="s">
        <v>3</v>
      </c>
      <c r="F416" s="165" t="s">
        <v>1011</v>
      </c>
      <c r="H416" s="164" t="s">
        <v>3</v>
      </c>
      <c r="I416" s="166"/>
      <c r="L416" s="163"/>
      <c r="M416" s="167"/>
      <c r="N416" s="168"/>
      <c r="O416" s="168"/>
      <c r="P416" s="168"/>
      <c r="Q416" s="168"/>
      <c r="R416" s="168"/>
      <c r="S416" s="168"/>
      <c r="T416" s="169"/>
      <c r="AT416" s="164" t="s">
        <v>142</v>
      </c>
      <c r="AU416" s="164" t="s">
        <v>84</v>
      </c>
      <c r="AV416" s="14" t="s">
        <v>37</v>
      </c>
      <c r="AW416" s="14" t="s">
        <v>36</v>
      </c>
      <c r="AX416" s="14" t="s">
        <v>75</v>
      </c>
      <c r="AY416" s="164" t="s">
        <v>133</v>
      </c>
    </row>
    <row r="417" spans="2:51" s="13" customFormat="1">
      <c r="B417" s="154"/>
      <c r="D417" s="155" t="s">
        <v>142</v>
      </c>
      <c r="E417" s="156" t="s">
        <v>3</v>
      </c>
      <c r="F417" s="157" t="s">
        <v>1998</v>
      </c>
      <c r="H417" s="158">
        <v>4.8259999999999996</v>
      </c>
      <c r="I417" s="159"/>
      <c r="L417" s="154"/>
      <c r="M417" s="160"/>
      <c r="N417" s="161"/>
      <c r="O417" s="161"/>
      <c r="P417" s="161"/>
      <c r="Q417" s="161"/>
      <c r="R417" s="161"/>
      <c r="S417" s="161"/>
      <c r="T417" s="162"/>
      <c r="AT417" s="156" t="s">
        <v>142</v>
      </c>
      <c r="AU417" s="156" t="s">
        <v>84</v>
      </c>
      <c r="AV417" s="13" t="s">
        <v>84</v>
      </c>
      <c r="AW417" s="13" t="s">
        <v>36</v>
      </c>
      <c r="AX417" s="13" t="s">
        <v>75</v>
      </c>
      <c r="AY417" s="156" t="s">
        <v>133</v>
      </c>
    </row>
    <row r="418" spans="2:51" s="14" customFormat="1">
      <c r="B418" s="163"/>
      <c r="D418" s="155" t="s">
        <v>142</v>
      </c>
      <c r="E418" s="164" t="s">
        <v>3</v>
      </c>
      <c r="F418" s="165" t="s">
        <v>1013</v>
      </c>
      <c r="H418" s="164" t="s">
        <v>3</v>
      </c>
      <c r="I418" s="166"/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142</v>
      </c>
      <c r="AU418" s="164" t="s">
        <v>84</v>
      </c>
      <c r="AV418" s="14" t="s">
        <v>37</v>
      </c>
      <c r="AW418" s="14" t="s">
        <v>36</v>
      </c>
      <c r="AX418" s="14" t="s">
        <v>75</v>
      </c>
      <c r="AY418" s="164" t="s">
        <v>133</v>
      </c>
    </row>
    <row r="419" spans="2:51" s="13" customFormat="1">
      <c r="B419" s="154"/>
      <c r="D419" s="155" t="s">
        <v>142</v>
      </c>
      <c r="E419" s="156" t="s">
        <v>3</v>
      </c>
      <c r="F419" s="157" t="s">
        <v>1999</v>
      </c>
      <c r="H419" s="158">
        <v>3.218</v>
      </c>
      <c r="I419" s="159"/>
      <c r="L419" s="154"/>
      <c r="M419" s="160"/>
      <c r="N419" s="161"/>
      <c r="O419" s="161"/>
      <c r="P419" s="161"/>
      <c r="Q419" s="161"/>
      <c r="R419" s="161"/>
      <c r="S419" s="161"/>
      <c r="T419" s="162"/>
      <c r="AT419" s="156" t="s">
        <v>142</v>
      </c>
      <c r="AU419" s="156" t="s">
        <v>84</v>
      </c>
      <c r="AV419" s="13" t="s">
        <v>84</v>
      </c>
      <c r="AW419" s="13" t="s">
        <v>36</v>
      </c>
      <c r="AX419" s="13" t="s">
        <v>75</v>
      </c>
      <c r="AY419" s="156" t="s">
        <v>133</v>
      </c>
    </row>
    <row r="420" spans="2:51" s="14" customFormat="1">
      <c r="B420" s="163"/>
      <c r="D420" s="155" t="s">
        <v>142</v>
      </c>
      <c r="E420" s="164" t="s">
        <v>3</v>
      </c>
      <c r="F420" s="165" t="s">
        <v>2000</v>
      </c>
      <c r="H420" s="164" t="s">
        <v>3</v>
      </c>
      <c r="I420" s="166"/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142</v>
      </c>
      <c r="AU420" s="164" t="s">
        <v>84</v>
      </c>
      <c r="AV420" s="14" t="s">
        <v>37</v>
      </c>
      <c r="AW420" s="14" t="s">
        <v>36</v>
      </c>
      <c r="AX420" s="14" t="s">
        <v>75</v>
      </c>
      <c r="AY420" s="164" t="s">
        <v>133</v>
      </c>
    </row>
    <row r="421" spans="2:51" s="14" customFormat="1">
      <c r="B421" s="163"/>
      <c r="D421" s="155" t="s">
        <v>142</v>
      </c>
      <c r="E421" s="164" t="s">
        <v>3</v>
      </c>
      <c r="F421" s="165" t="s">
        <v>1011</v>
      </c>
      <c r="H421" s="164" t="s">
        <v>3</v>
      </c>
      <c r="I421" s="166"/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142</v>
      </c>
      <c r="AU421" s="164" t="s">
        <v>84</v>
      </c>
      <c r="AV421" s="14" t="s">
        <v>37</v>
      </c>
      <c r="AW421" s="14" t="s">
        <v>36</v>
      </c>
      <c r="AX421" s="14" t="s">
        <v>75</v>
      </c>
      <c r="AY421" s="164" t="s">
        <v>133</v>
      </c>
    </row>
    <row r="422" spans="2:51" s="13" customFormat="1">
      <c r="B422" s="154"/>
      <c r="D422" s="155" t="s">
        <v>142</v>
      </c>
      <c r="E422" s="156" t="s">
        <v>3</v>
      </c>
      <c r="F422" s="157" t="s">
        <v>2001</v>
      </c>
      <c r="H422" s="158">
        <v>4.9610000000000003</v>
      </c>
      <c r="I422" s="159"/>
      <c r="L422" s="154"/>
      <c r="M422" s="160"/>
      <c r="N422" s="161"/>
      <c r="O422" s="161"/>
      <c r="P422" s="161"/>
      <c r="Q422" s="161"/>
      <c r="R422" s="161"/>
      <c r="S422" s="161"/>
      <c r="T422" s="162"/>
      <c r="AT422" s="156" t="s">
        <v>142</v>
      </c>
      <c r="AU422" s="156" t="s">
        <v>84</v>
      </c>
      <c r="AV422" s="13" t="s">
        <v>84</v>
      </c>
      <c r="AW422" s="13" t="s">
        <v>36</v>
      </c>
      <c r="AX422" s="13" t="s">
        <v>75</v>
      </c>
      <c r="AY422" s="156" t="s">
        <v>133</v>
      </c>
    </row>
    <row r="423" spans="2:51" s="14" customFormat="1">
      <c r="B423" s="163"/>
      <c r="D423" s="155" t="s">
        <v>142</v>
      </c>
      <c r="E423" s="164" t="s">
        <v>3</v>
      </c>
      <c r="F423" s="165" t="s">
        <v>1013</v>
      </c>
      <c r="H423" s="164" t="s">
        <v>3</v>
      </c>
      <c r="I423" s="166"/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142</v>
      </c>
      <c r="AU423" s="164" t="s">
        <v>84</v>
      </c>
      <c r="AV423" s="14" t="s">
        <v>37</v>
      </c>
      <c r="AW423" s="14" t="s">
        <v>36</v>
      </c>
      <c r="AX423" s="14" t="s">
        <v>75</v>
      </c>
      <c r="AY423" s="164" t="s">
        <v>133</v>
      </c>
    </row>
    <row r="424" spans="2:51" s="13" customFormat="1">
      <c r="B424" s="154"/>
      <c r="D424" s="155" t="s">
        <v>142</v>
      </c>
      <c r="E424" s="156" t="s">
        <v>3</v>
      </c>
      <c r="F424" s="157" t="s">
        <v>2002</v>
      </c>
      <c r="H424" s="158">
        <v>3.1680000000000001</v>
      </c>
      <c r="I424" s="159"/>
      <c r="L424" s="154"/>
      <c r="M424" s="160"/>
      <c r="N424" s="161"/>
      <c r="O424" s="161"/>
      <c r="P424" s="161"/>
      <c r="Q424" s="161"/>
      <c r="R424" s="161"/>
      <c r="S424" s="161"/>
      <c r="T424" s="162"/>
      <c r="AT424" s="156" t="s">
        <v>142</v>
      </c>
      <c r="AU424" s="156" t="s">
        <v>84</v>
      </c>
      <c r="AV424" s="13" t="s">
        <v>84</v>
      </c>
      <c r="AW424" s="13" t="s">
        <v>36</v>
      </c>
      <c r="AX424" s="13" t="s">
        <v>75</v>
      </c>
      <c r="AY424" s="156" t="s">
        <v>133</v>
      </c>
    </row>
    <row r="425" spans="2:51" s="14" customFormat="1">
      <c r="B425" s="163"/>
      <c r="D425" s="155" t="s">
        <v>142</v>
      </c>
      <c r="E425" s="164" t="s">
        <v>3</v>
      </c>
      <c r="F425" s="165" t="s">
        <v>2003</v>
      </c>
      <c r="H425" s="164" t="s">
        <v>3</v>
      </c>
      <c r="I425" s="166"/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142</v>
      </c>
      <c r="AU425" s="164" t="s">
        <v>84</v>
      </c>
      <c r="AV425" s="14" t="s">
        <v>37</v>
      </c>
      <c r="AW425" s="14" t="s">
        <v>36</v>
      </c>
      <c r="AX425" s="14" t="s">
        <v>75</v>
      </c>
      <c r="AY425" s="164" t="s">
        <v>133</v>
      </c>
    </row>
    <row r="426" spans="2:51" s="14" customFormat="1">
      <c r="B426" s="163"/>
      <c r="D426" s="155" t="s">
        <v>142</v>
      </c>
      <c r="E426" s="164" t="s">
        <v>3</v>
      </c>
      <c r="F426" s="165" t="s">
        <v>1011</v>
      </c>
      <c r="H426" s="164" t="s">
        <v>3</v>
      </c>
      <c r="I426" s="166"/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142</v>
      </c>
      <c r="AU426" s="164" t="s">
        <v>84</v>
      </c>
      <c r="AV426" s="14" t="s">
        <v>37</v>
      </c>
      <c r="AW426" s="14" t="s">
        <v>36</v>
      </c>
      <c r="AX426" s="14" t="s">
        <v>75</v>
      </c>
      <c r="AY426" s="164" t="s">
        <v>133</v>
      </c>
    </row>
    <row r="427" spans="2:51" s="13" customFormat="1">
      <c r="B427" s="154"/>
      <c r="D427" s="155" t="s">
        <v>142</v>
      </c>
      <c r="E427" s="156" t="s">
        <v>3</v>
      </c>
      <c r="F427" s="157" t="s">
        <v>1968</v>
      </c>
      <c r="H427" s="158">
        <v>5.1740000000000004</v>
      </c>
      <c r="I427" s="159"/>
      <c r="L427" s="154"/>
      <c r="M427" s="160"/>
      <c r="N427" s="161"/>
      <c r="O427" s="161"/>
      <c r="P427" s="161"/>
      <c r="Q427" s="161"/>
      <c r="R427" s="161"/>
      <c r="S427" s="161"/>
      <c r="T427" s="162"/>
      <c r="AT427" s="156" t="s">
        <v>142</v>
      </c>
      <c r="AU427" s="156" t="s">
        <v>84</v>
      </c>
      <c r="AV427" s="13" t="s">
        <v>84</v>
      </c>
      <c r="AW427" s="13" t="s">
        <v>36</v>
      </c>
      <c r="AX427" s="13" t="s">
        <v>75</v>
      </c>
      <c r="AY427" s="156" t="s">
        <v>133</v>
      </c>
    </row>
    <row r="428" spans="2:51" s="14" customFormat="1">
      <c r="B428" s="163"/>
      <c r="D428" s="155" t="s">
        <v>142</v>
      </c>
      <c r="E428" s="164" t="s">
        <v>3</v>
      </c>
      <c r="F428" s="165" t="s">
        <v>1013</v>
      </c>
      <c r="H428" s="164" t="s">
        <v>3</v>
      </c>
      <c r="I428" s="166"/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142</v>
      </c>
      <c r="AU428" s="164" t="s">
        <v>84</v>
      </c>
      <c r="AV428" s="14" t="s">
        <v>37</v>
      </c>
      <c r="AW428" s="14" t="s">
        <v>36</v>
      </c>
      <c r="AX428" s="14" t="s">
        <v>75</v>
      </c>
      <c r="AY428" s="164" t="s">
        <v>133</v>
      </c>
    </row>
    <row r="429" spans="2:51" s="13" customFormat="1">
      <c r="B429" s="154"/>
      <c r="D429" s="155" t="s">
        <v>142</v>
      </c>
      <c r="E429" s="156" t="s">
        <v>3</v>
      </c>
      <c r="F429" s="157" t="s">
        <v>2004</v>
      </c>
      <c r="H429" s="158">
        <v>2.952</v>
      </c>
      <c r="I429" s="159"/>
      <c r="L429" s="154"/>
      <c r="M429" s="160"/>
      <c r="N429" s="161"/>
      <c r="O429" s="161"/>
      <c r="P429" s="161"/>
      <c r="Q429" s="161"/>
      <c r="R429" s="161"/>
      <c r="S429" s="161"/>
      <c r="T429" s="162"/>
      <c r="AT429" s="156" t="s">
        <v>142</v>
      </c>
      <c r="AU429" s="156" t="s">
        <v>84</v>
      </c>
      <c r="AV429" s="13" t="s">
        <v>84</v>
      </c>
      <c r="AW429" s="13" t="s">
        <v>36</v>
      </c>
      <c r="AX429" s="13" t="s">
        <v>75</v>
      </c>
      <c r="AY429" s="156" t="s">
        <v>133</v>
      </c>
    </row>
    <row r="430" spans="2:51" s="14" customFormat="1">
      <c r="B430" s="163"/>
      <c r="D430" s="155" t="s">
        <v>142</v>
      </c>
      <c r="E430" s="164" t="s">
        <v>3</v>
      </c>
      <c r="F430" s="165" t="s">
        <v>2005</v>
      </c>
      <c r="H430" s="164" t="s">
        <v>3</v>
      </c>
      <c r="I430" s="166"/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142</v>
      </c>
      <c r="AU430" s="164" t="s">
        <v>84</v>
      </c>
      <c r="AV430" s="14" t="s">
        <v>37</v>
      </c>
      <c r="AW430" s="14" t="s">
        <v>36</v>
      </c>
      <c r="AX430" s="14" t="s">
        <v>75</v>
      </c>
      <c r="AY430" s="164" t="s">
        <v>133</v>
      </c>
    </row>
    <row r="431" spans="2:51" s="14" customFormat="1">
      <c r="B431" s="163"/>
      <c r="D431" s="155" t="s">
        <v>142</v>
      </c>
      <c r="E431" s="164" t="s">
        <v>3</v>
      </c>
      <c r="F431" s="165" t="s">
        <v>1011</v>
      </c>
      <c r="H431" s="164" t="s">
        <v>3</v>
      </c>
      <c r="I431" s="166"/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142</v>
      </c>
      <c r="AU431" s="164" t="s">
        <v>84</v>
      </c>
      <c r="AV431" s="14" t="s">
        <v>37</v>
      </c>
      <c r="AW431" s="14" t="s">
        <v>36</v>
      </c>
      <c r="AX431" s="14" t="s">
        <v>75</v>
      </c>
      <c r="AY431" s="164" t="s">
        <v>133</v>
      </c>
    </row>
    <row r="432" spans="2:51" s="13" customFormat="1">
      <c r="B432" s="154"/>
      <c r="D432" s="155" t="s">
        <v>142</v>
      </c>
      <c r="E432" s="156" t="s">
        <v>3</v>
      </c>
      <c r="F432" s="157" t="s">
        <v>2006</v>
      </c>
      <c r="H432" s="158">
        <v>5.1280000000000001</v>
      </c>
      <c r="I432" s="159"/>
      <c r="L432" s="154"/>
      <c r="M432" s="160"/>
      <c r="N432" s="161"/>
      <c r="O432" s="161"/>
      <c r="P432" s="161"/>
      <c r="Q432" s="161"/>
      <c r="R432" s="161"/>
      <c r="S432" s="161"/>
      <c r="T432" s="162"/>
      <c r="AT432" s="156" t="s">
        <v>142</v>
      </c>
      <c r="AU432" s="156" t="s">
        <v>84</v>
      </c>
      <c r="AV432" s="13" t="s">
        <v>84</v>
      </c>
      <c r="AW432" s="13" t="s">
        <v>36</v>
      </c>
      <c r="AX432" s="13" t="s">
        <v>75</v>
      </c>
      <c r="AY432" s="156" t="s">
        <v>133</v>
      </c>
    </row>
    <row r="433" spans="1:65" s="14" customFormat="1">
      <c r="B433" s="163"/>
      <c r="D433" s="155" t="s">
        <v>142</v>
      </c>
      <c r="E433" s="164" t="s">
        <v>3</v>
      </c>
      <c r="F433" s="165" t="s">
        <v>1013</v>
      </c>
      <c r="H433" s="164" t="s">
        <v>3</v>
      </c>
      <c r="I433" s="166"/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142</v>
      </c>
      <c r="AU433" s="164" t="s">
        <v>84</v>
      </c>
      <c r="AV433" s="14" t="s">
        <v>37</v>
      </c>
      <c r="AW433" s="14" t="s">
        <v>36</v>
      </c>
      <c r="AX433" s="14" t="s">
        <v>75</v>
      </c>
      <c r="AY433" s="164" t="s">
        <v>133</v>
      </c>
    </row>
    <row r="434" spans="1:65" s="13" customFormat="1">
      <c r="B434" s="154"/>
      <c r="D434" s="155" t="s">
        <v>142</v>
      </c>
      <c r="E434" s="156" t="s">
        <v>3</v>
      </c>
      <c r="F434" s="157" t="s">
        <v>2007</v>
      </c>
      <c r="H434" s="158">
        <v>2.9279999999999999</v>
      </c>
      <c r="I434" s="159"/>
      <c r="L434" s="154"/>
      <c r="M434" s="160"/>
      <c r="N434" s="161"/>
      <c r="O434" s="161"/>
      <c r="P434" s="161"/>
      <c r="Q434" s="161"/>
      <c r="R434" s="161"/>
      <c r="S434" s="161"/>
      <c r="T434" s="162"/>
      <c r="AT434" s="156" t="s">
        <v>142</v>
      </c>
      <c r="AU434" s="156" t="s">
        <v>84</v>
      </c>
      <c r="AV434" s="13" t="s">
        <v>84</v>
      </c>
      <c r="AW434" s="13" t="s">
        <v>36</v>
      </c>
      <c r="AX434" s="13" t="s">
        <v>75</v>
      </c>
      <c r="AY434" s="156" t="s">
        <v>133</v>
      </c>
    </row>
    <row r="435" spans="1:65" s="14" customFormat="1">
      <c r="B435" s="163"/>
      <c r="D435" s="155" t="s">
        <v>142</v>
      </c>
      <c r="E435" s="164" t="s">
        <v>3</v>
      </c>
      <c r="F435" s="165" t="s">
        <v>2008</v>
      </c>
      <c r="H435" s="164" t="s">
        <v>3</v>
      </c>
      <c r="I435" s="166"/>
      <c r="L435" s="163"/>
      <c r="M435" s="167"/>
      <c r="N435" s="168"/>
      <c r="O435" s="168"/>
      <c r="P435" s="168"/>
      <c r="Q435" s="168"/>
      <c r="R435" s="168"/>
      <c r="S435" s="168"/>
      <c r="T435" s="169"/>
      <c r="AT435" s="164" t="s">
        <v>142</v>
      </c>
      <c r="AU435" s="164" t="s">
        <v>84</v>
      </c>
      <c r="AV435" s="14" t="s">
        <v>37</v>
      </c>
      <c r="AW435" s="14" t="s">
        <v>36</v>
      </c>
      <c r="AX435" s="14" t="s">
        <v>75</v>
      </c>
      <c r="AY435" s="164" t="s">
        <v>133</v>
      </c>
    </row>
    <row r="436" spans="1:65" s="14" customFormat="1">
      <c r="B436" s="163"/>
      <c r="D436" s="155" t="s">
        <v>142</v>
      </c>
      <c r="E436" s="164" t="s">
        <v>3</v>
      </c>
      <c r="F436" s="165" t="s">
        <v>1011</v>
      </c>
      <c r="H436" s="164" t="s">
        <v>3</v>
      </c>
      <c r="I436" s="166"/>
      <c r="L436" s="163"/>
      <c r="M436" s="167"/>
      <c r="N436" s="168"/>
      <c r="O436" s="168"/>
      <c r="P436" s="168"/>
      <c r="Q436" s="168"/>
      <c r="R436" s="168"/>
      <c r="S436" s="168"/>
      <c r="T436" s="169"/>
      <c r="AT436" s="164" t="s">
        <v>142</v>
      </c>
      <c r="AU436" s="164" t="s">
        <v>84</v>
      </c>
      <c r="AV436" s="14" t="s">
        <v>37</v>
      </c>
      <c r="AW436" s="14" t="s">
        <v>36</v>
      </c>
      <c r="AX436" s="14" t="s">
        <v>75</v>
      </c>
      <c r="AY436" s="164" t="s">
        <v>133</v>
      </c>
    </row>
    <row r="437" spans="1:65" s="13" customFormat="1">
      <c r="B437" s="154"/>
      <c r="D437" s="155" t="s">
        <v>142</v>
      </c>
      <c r="E437" s="156" t="s">
        <v>3</v>
      </c>
      <c r="F437" s="157" t="s">
        <v>2009</v>
      </c>
      <c r="H437" s="158">
        <v>5.5019999999999998</v>
      </c>
      <c r="I437" s="159"/>
      <c r="L437" s="154"/>
      <c r="M437" s="160"/>
      <c r="N437" s="161"/>
      <c r="O437" s="161"/>
      <c r="P437" s="161"/>
      <c r="Q437" s="161"/>
      <c r="R437" s="161"/>
      <c r="S437" s="161"/>
      <c r="T437" s="162"/>
      <c r="AT437" s="156" t="s">
        <v>142</v>
      </c>
      <c r="AU437" s="156" t="s">
        <v>84</v>
      </c>
      <c r="AV437" s="13" t="s">
        <v>84</v>
      </c>
      <c r="AW437" s="13" t="s">
        <v>36</v>
      </c>
      <c r="AX437" s="13" t="s">
        <v>75</v>
      </c>
      <c r="AY437" s="156" t="s">
        <v>133</v>
      </c>
    </row>
    <row r="438" spans="1:65" s="14" customFormat="1">
      <c r="B438" s="163"/>
      <c r="D438" s="155" t="s">
        <v>142</v>
      </c>
      <c r="E438" s="164" t="s">
        <v>3</v>
      </c>
      <c r="F438" s="165" t="s">
        <v>1013</v>
      </c>
      <c r="H438" s="164" t="s">
        <v>3</v>
      </c>
      <c r="I438" s="166"/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142</v>
      </c>
      <c r="AU438" s="164" t="s">
        <v>84</v>
      </c>
      <c r="AV438" s="14" t="s">
        <v>37</v>
      </c>
      <c r="AW438" s="14" t="s">
        <v>36</v>
      </c>
      <c r="AX438" s="14" t="s">
        <v>75</v>
      </c>
      <c r="AY438" s="164" t="s">
        <v>133</v>
      </c>
    </row>
    <row r="439" spans="1:65" s="13" customFormat="1">
      <c r="B439" s="154"/>
      <c r="D439" s="155" t="s">
        <v>142</v>
      </c>
      <c r="E439" s="156" t="s">
        <v>3</v>
      </c>
      <c r="F439" s="157" t="s">
        <v>2010</v>
      </c>
      <c r="H439" s="158">
        <v>3.7749999999999999</v>
      </c>
      <c r="I439" s="159"/>
      <c r="L439" s="154"/>
      <c r="M439" s="160"/>
      <c r="N439" s="161"/>
      <c r="O439" s="161"/>
      <c r="P439" s="161"/>
      <c r="Q439" s="161"/>
      <c r="R439" s="161"/>
      <c r="S439" s="161"/>
      <c r="T439" s="162"/>
      <c r="AT439" s="156" t="s">
        <v>142</v>
      </c>
      <c r="AU439" s="156" t="s">
        <v>84</v>
      </c>
      <c r="AV439" s="13" t="s">
        <v>84</v>
      </c>
      <c r="AW439" s="13" t="s">
        <v>36</v>
      </c>
      <c r="AX439" s="13" t="s">
        <v>75</v>
      </c>
      <c r="AY439" s="156" t="s">
        <v>133</v>
      </c>
    </row>
    <row r="440" spans="1:65" s="14" customFormat="1">
      <c r="B440" s="163"/>
      <c r="D440" s="155" t="s">
        <v>142</v>
      </c>
      <c r="E440" s="164" t="s">
        <v>3</v>
      </c>
      <c r="F440" s="165" t="s">
        <v>2011</v>
      </c>
      <c r="H440" s="164" t="s">
        <v>3</v>
      </c>
      <c r="I440" s="166"/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142</v>
      </c>
      <c r="AU440" s="164" t="s">
        <v>84</v>
      </c>
      <c r="AV440" s="14" t="s">
        <v>37</v>
      </c>
      <c r="AW440" s="14" t="s">
        <v>36</v>
      </c>
      <c r="AX440" s="14" t="s">
        <v>75</v>
      </c>
      <c r="AY440" s="164" t="s">
        <v>133</v>
      </c>
    </row>
    <row r="441" spans="1:65" s="14" customFormat="1">
      <c r="B441" s="163"/>
      <c r="D441" s="155" t="s">
        <v>142</v>
      </c>
      <c r="E441" s="164" t="s">
        <v>3</v>
      </c>
      <c r="F441" s="165" t="s">
        <v>1011</v>
      </c>
      <c r="H441" s="164" t="s">
        <v>3</v>
      </c>
      <c r="I441" s="166"/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142</v>
      </c>
      <c r="AU441" s="164" t="s">
        <v>84</v>
      </c>
      <c r="AV441" s="14" t="s">
        <v>37</v>
      </c>
      <c r="AW441" s="14" t="s">
        <v>36</v>
      </c>
      <c r="AX441" s="14" t="s">
        <v>75</v>
      </c>
      <c r="AY441" s="164" t="s">
        <v>133</v>
      </c>
    </row>
    <row r="442" spans="1:65" s="13" customFormat="1">
      <c r="B442" s="154"/>
      <c r="D442" s="155" t="s">
        <v>142</v>
      </c>
      <c r="E442" s="156" t="s">
        <v>3</v>
      </c>
      <c r="F442" s="157" t="s">
        <v>1968</v>
      </c>
      <c r="H442" s="158">
        <v>5.1740000000000004</v>
      </c>
      <c r="I442" s="159"/>
      <c r="L442" s="154"/>
      <c r="M442" s="160"/>
      <c r="N442" s="161"/>
      <c r="O442" s="161"/>
      <c r="P442" s="161"/>
      <c r="Q442" s="161"/>
      <c r="R442" s="161"/>
      <c r="S442" s="161"/>
      <c r="T442" s="162"/>
      <c r="AT442" s="156" t="s">
        <v>142</v>
      </c>
      <c r="AU442" s="156" t="s">
        <v>84</v>
      </c>
      <c r="AV442" s="13" t="s">
        <v>84</v>
      </c>
      <c r="AW442" s="13" t="s">
        <v>36</v>
      </c>
      <c r="AX442" s="13" t="s">
        <v>75</v>
      </c>
      <c r="AY442" s="156" t="s">
        <v>133</v>
      </c>
    </row>
    <row r="443" spans="1:65" s="14" customFormat="1">
      <c r="B443" s="163"/>
      <c r="D443" s="155" t="s">
        <v>142</v>
      </c>
      <c r="E443" s="164" t="s">
        <v>3</v>
      </c>
      <c r="F443" s="165" t="s">
        <v>1013</v>
      </c>
      <c r="H443" s="164" t="s">
        <v>3</v>
      </c>
      <c r="I443" s="166"/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142</v>
      </c>
      <c r="AU443" s="164" t="s">
        <v>84</v>
      </c>
      <c r="AV443" s="14" t="s">
        <v>37</v>
      </c>
      <c r="AW443" s="14" t="s">
        <v>36</v>
      </c>
      <c r="AX443" s="14" t="s">
        <v>75</v>
      </c>
      <c r="AY443" s="164" t="s">
        <v>133</v>
      </c>
    </row>
    <row r="444" spans="1:65" s="13" customFormat="1">
      <c r="B444" s="154"/>
      <c r="D444" s="155" t="s">
        <v>142</v>
      </c>
      <c r="E444" s="156" t="s">
        <v>3</v>
      </c>
      <c r="F444" s="157" t="s">
        <v>2012</v>
      </c>
      <c r="H444" s="158">
        <v>2.8180000000000001</v>
      </c>
      <c r="I444" s="159"/>
      <c r="L444" s="154"/>
      <c r="M444" s="160"/>
      <c r="N444" s="161"/>
      <c r="O444" s="161"/>
      <c r="P444" s="161"/>
      <c r="Q444" s="161"/>
      <c r="R444" s="161"/>
      <c r="S444" s="161"/>
      <c r="T444" s="162"/>
      <c r="AT444" s="156" t="s">
        <v>142</v>
      </c>
      <c r="AU444" s="156" t="s">
        <v>84</v>
      </c>
      <c r="AV444" s="13" t="s">
        <v>84</v>
      </c>
      <c r="AW444" s="13" t="s">
        <v>36</v>
      </c>
      <c r="AX444" s="13" t="s">
        <v>75</v>
      </c>
      <c r="AY444" s="156" t="s">
        <v>133</v>
      </c>
    </row>
    <row r="445" spans="1:65" s="16" customFormat="1">
      <c r="B445" s="200"/>
      <c r="D445" s="155" t="s">
        <v>142</v>
      </c>
      <c r="E445" s="201" t="s">
        <v>3</v>
      </c>
      <c r="F445" s="202" t="s">
        <v>1518</v>
      </c>
      <c r="H445" s="203">
        <v>359.15899999999999</v>
      </c>
      <c r="I445" s="204"/>
      <c r="L445" s="200"/>
      <c r="M445" s="205"/>
      <c r="N445" s="206"/>
      <c r="O445" s="206"/>
      <c r="P445" s="206"/>
      <c r="Q445" s="206"/>
      <c r="R445" s="206"/>
      <c r="S445" s="206"/>
      <c r="T445" s="207"/>
      <c r="AT445" s="201" t="s">
        <v>142</v>
      </c>
      <c r="AU445" s="201" t="s">
        <v>84</v>
      </c>
      <c r="AV445" s="16" t="s">
        <v>146</v>
      </c>
      <c r="AW445" s="16" t="s">
        <v>36</v>
      </c>
      <c r="AX445" s="16" t="s">
        <v>75</v>
      </c>
      <c r="AY445" s="201" t="s">
        <v>133</v>
      </c>
    </row>
    <row r="446" spans="1:65" s="13" customFormat="1">
      <c r="B446" s="154"/>
      <c r="D446" s="155" t="s">
        <v>142</v>
      </c>
      <c r="E446" s="156" t="s">
        <v>3</v>
      </c>
      <c r="F446" s="157" t="s">
        <v>2013</v>
      </c>
      <c r="H446" s="158">
        <v>323.24299999999999</v>
      </c>
      <c r="I446" s="159"/>
      <c r="L446" s="154"/>
      <c r="M446" s="160"/>
      <c r="N446" s="161"/>
      <c r="O446" s="161"/>
      <c r="P446" s="161"/>
      <c r="Q446" s="161"/>
      <c r="R446" s="161"/>
      <c r="S446" s="161"/>
      <c r="T446" s="162"/>
      <c r="AT446" s="156" t="s">
        <v>142</v>
      </c>
      <c r="AU446" s="156" t="s">
        <v>84</v>
      </c>
      <c r="AV446" s="13" t="s">
        <v>84</v>
      </c>
      <c r="AW446" s="13" t="s">
        <v>36</v>
      </c>
      <c r="AX446" s="13" t="s">
        <v>37</v>
      </c>
      <c r="AY446" s="156" t="s">
        <v>133</v>
      </c>
    </row>
    <row r="447" spans="1:65" s="2" customFormat="1" ht="37.9" customHeight="1">
      <c r="A447" s="35"/>
      <c r="B447" s="140"/>
      <c r="C447" s="141" t="s">
        <v>227</v>
      </c>
      <c r="D447" s="141" t="s">
        <v>136</v>
      </c>
      <c r="E447" s="142" t="s">
        <v>2014</v>
      </c>
      <c r="F447" s="143" t="s">
        <v>2015</v>
      </c>
      <c r="G447" s="144" t="s">
        <v>295</v>
      </c>
      <c r="H447" s="145">
        <v>35.915999999999997</v>
      </c>
      <c r="I447" s="146"/>
      <c r="J447" s="147">
        <f>ROUND(I447*H447,2)</f>
        <v>0</v>
      </c>
      <c r="K447" s="143" t="s">
        <v>288</v>
      </c>
      <c r="L447" s="36"/>
      <c r="M447" s="148" t="s">
        <v>3</v>
      </c>
      <c r="N447" s="149" t="s">
        <v>46</v>
      </c>
      <c r="O447" s="56"/>
      <c r="P447" s="150">
        <f>O447*H447</f>
        <v>0</v>
      </c>
      <c r="Q447" s="150">
        <v>0</v>
      </c>
      <c r="R447" s="150">
        <f>Q447*H447</f>
        <v>0</v>
      </c>
      <c r="S447" s="150">
        <v>0</v>
      </c>
      <c r="T447" s="15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52" t="s">
        <v>140</v>
      </c>
      <c r="AT447" s="152" t="s">
        <v>136</v>
      </c>
      <c r="AU447" s="152" t="s">
        <v>84</v>
      </c>
      <c r="AY447" s="20" t="s">
        <v>133</v>
      </c>
      <c r="BE447" s="153">
        <f>IF(N447="základní",J447,0)</f>
        <v>0</v>
      </c>
      <c r="BF447" s="153">
        <f>IF(N447="snížená",J447,0)</f>
        <v>0</v>
      </c>
      <c r="BG447" s="153">
        <f>IF(N447="zákl. přenesená",J447,0)</f>
        <v>0</v>
      </c>
      <c r="BH447" s="153">
        <f>IF(N447="sníž. přenesená",J447,0)</f>
        <v>0</v>
      </c>
      <c r="BI447" s="153">
        <f>IF(N447="nulová",J447,0)</f>
        <v>0</v>
      </c>
      <c r="BJ447" s="20" t="s">
        <v>37</v>
      </c>
      <c r="BK447" s="153">
        <f>ROUND(I447*H447,2)</f>
        <v>0</v>
      </c>
      <c r="BL447" s="20" t="s">
        <v>140</v>
      </c>
      <c r="BM447" s="152" t="s">
        <v>2016</v>
      </c>
    </row>
    <row r="448" spans="1:65" s="2" customFormat="1">
      <c r="A448" s="35"/>
      <c r="B448" s="36"/>
      <c r="C448" s="35"/>
      <c r="D448" s="181" t="s">
        <v>290</v>
      </c>
      <c r="E448" s="35"/>
      <c r="F448" s="182" t="s">
        <v>2017</v>
      </c>
      <c r="G448" s="35"/>
      <c r="H448" s="35"/>
      <c r="I448" s="183"/>
      <c r="J448" s="35"/>
      <c r="K448" s="35"/>
      <c r="L448" s="36"/>
      <c r="M448" s="184"/>
      <c r="N448" s="185"/>
      <c r="O448" s="56"/>
      <c r="P448" s="56"/>
      <c r="Q448" s="56"/>
      <c r="R448" s="56"/>
      <c r="S448" s="56"/>
      <c r="T448" s="57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20" t="s">
        <v>290</v>
      </c>
      <c r="AU448" s="20" t="s">
        <v>84</v>
      </c>
    </row>
    <row r="449" spans="1:65" s="13" customFormat="1">
      <c r="B449" s="154"/>
      <c r="D449" s="155" t="s">
        <v>142</v>
      </c>
      <c r="E449" s="156" t="s">
        <v>3</v>
      </c>
      <c r="F449" s="157" t="s">
        <v>2018</v>
      </c>
      <c r="H449" s="158">
        <v>35.915999999999997</v>
      </c>
      <c r="I449" s="159"/>
      <c r="L449" s="154"/>
      <c r="M449" s="160"/>
      <c r="N449" s="161"/>
      <c r="O449" s="161"/>
      <c r="P449" s="161"/>
      <c r="Q449" s="161"/>
      <c r="R449" s="161"/>
      <c r="S449" s="161"/>
      <c r="T449" s="162"/>
      <c r="AT449" s="156" t="s">
        <v>142</v>
      </c>
      <c r="AU449" s="156" t="s">
        <v>84</v>
      </c>
      <c r="AV449" s="13" t="s">
        <v>84</v>
      </c>
      <c r="AW449" s="13" t="s">
        <v>36</v>
      </c>
      <c r="AX449" s="13" t="s">
        <v>75</v>
      </c>
      <c r="AY449" s="156" t="s">
        <v>133</v>
      </c>
    </row>
    <row r="450" spans="1:65" s="2" customFormat="1" ht="24.2" customHeight="1">
      <c r="A450" s="35"/>
      <c r="B450" s="140"/>
      <c r="C450" s="141" t="s">
        <v>231</v>
      </c>
      <c r="D450" s="141" t="s">
        <v>136</v>
      </c>
      <c r="E450" s="142" t="s">
        <v>2019</v>
      </c>
      <c r="F450" s="143" t="s">
        <v>2020</v>
      </c>
      <c r="G450" s="144" t="s">
        <v>156</v>
      </c>
      <c r="H450" s="145">
        <v>9.3000000000000007</v>
      </c>
      <c r="I450" s="146"/>
      <c r="J450" s="147">
        <f>ROUND(I450*H450,2)</f>
        <v>0</v>
      </c>
      <c r="K450" s="143" t="s">
        <v>3</v>
      </c>
      <c r="L450" s="36"/>
      <c r="M450" s="148" t="s">
        <v>3</v>
      </c>
      <c r="N450" s="149" t="s">
        <v>46</v>
      </c>
      <c r="O450" s="56"/>
      <c r="P450" s="150">
        <f>O450*H450</f>
        <v>0</v>
      </c>
      <c r="Q450" s="150">
        <v>1.8E-3</v>
      </c>
      <c r="R450" s="150">
        <f>Q450*H450</f>
        <v>1.6740000000000001E-2</v>
      </c>
      <c r="S450" s="150">
        <v>0</v>
      </c>
      <c r="T450" s="15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2" t="s">
        <v>140</v>
      </c>
      <c r="AT450" s="152" t="s">
        <v>136</v>
      </c>
      <c r="AU450" s="152" t="s">
        <v>84</v>
      </c>
      <c r="AY450" s="20" t="s">
        <v>133</v>
      </c>
      <c r="BE450" s="153">
        <f>IF(N450="základní",J450,0)</f>
        <v>0</v>
      </c>
      <c r="BF450" s="153">
        <f>IF(N450="snížená",J450,0)</f>
        <v>0</v>
      </c>
      <c r="BG450" s="153">
        <f>IF(N450="zákl. přenesená",J450,0)</f>
        <v>0</v>
      </c>
      <c r="BH450" s="153">
        <f>IF(N450="sníž. přenesená",J450,0)</f>
        <v>0</v>
      </c>
      <c r="BI450" s="153">
        <f>IF(N450="nulová",J450,0)</f>
        <v>0</v>
      </c>
      <c r="BJ450" s="20" t="s">
        <v>37</v>
      </c>
      <c r="BK450" s="153">
        <f>ROUND(I450*H450,2)</f>
        <v>0</v>
      </c>
      <c r="BL450" s="20" t="s">
        <v>140</v>
      </c>
      <c r="BM450" s="152" t="s">
        <v>2021</v>
      </c>
    </row>
    <row r="451" spans="1:65" s="13" customFormat="1">
      <c r="B451" s="154"/>
      <c r="D451" s="155" t="s">
        <v>142</v>
      </c>
      <c r="E451" s="156" t="s">
        <v>3</v>
      </c>
      <c r="F451" s="157" t="s">
        <v>2022</v>
      </c>
      <c r="H451" s="158">
        <v>1.5</v>
      </c>
      <c r="I451" s="159"/>
      <c r="L451" s="154"/>
      <c r="M451" s="160"/>
      <c r="N451" s="161"/>
      <c r="O451" s="161"/>
      <c r="P451" s="161"/>
      <c r="Q451" s="161"/>
      <c r="R451" s="161"/>
      <c r="S451" s="161"/>
      <c r="T451" s="162"/>
      <c r="AT451" s="156" t="s">
        <v>142</v>
      </c>
      <c r="AU451" s="156" t="s">
        <v>84</v>
      </c>
      <c r="AV451" s="13" t="s">
        <v>84</v>
      </c>
      <c r="AW451" s="13" t="s">
        <v>36</v>
      </c>
      <c r="AX451" s="13" t="s">
        <v>75</v>
      </c>
      <c r="AY451" s="156" t="s">
        <v>133</v>
      </c>
    </row>
    <row r="452" spans="1:65" s="13" customFormat="1">
      <c r="B452" s="154"/>
      <c r="D452" s="155" t="s">
        <v>142</v>
      </c>
      <c r="E452" s="156" t="s">
        <v>3</v>
      </c>
      <c r="F452" s="157" t="s">
        <v>2023</v>
      </c>
      <c r="H452" s="158">
        <v>0.8</v>
      </c>
      <c r="I452" s="159"/>
      <c r="L452" s="154"/>
      <c r="M452" s="160"/>
      <c r="N452" s="161"/>
      <c r="O452" s="161"/>
      <c r="P452" s="161"/>
      <c r="Q452" s="161"/>
      <c r="R452" s="161"/>
      <c r="S452" s="161"/>
      <c r="T452" s="162"/>
      <c r="AT452" s="156" t="s">
        <v>142</v>
      </c>
      <c r="AU452" s="156" t="s">
        <v>84</v>
      </c>
      <c r="AV452" s="13" t="s">
        <v>84</v>
      </c>
      <c r="AW452" s="13" t="s">
        <v>36</v>
      </c>
      <c r="AX452" s="13" t="s">
        <v>75</v>
      </c>
      <c r="AY452" s="156" t="s">
        <v>133</v>
      </c>
    </row>
    <row r="453" spans="1:65" s="13" customFormat="1">
      <c r="B453" s="154"/>
      <c r="D453" s="155" t="s">
        <v>142</v>
      </c>
      <c r="E453" s="156" t="s">
        <v>3</v>
      </c>
      <c r="F453" s="157" t="s">
        <v>2024</v>
      </c>
      <c r="H453" s="158">
        <v>0.7</v>
      </c>
      <c r="I453" s="159"/>
      <c r="L453" s="154"/>
      <c r="M453" s="160"/>
      <c r="N453" s="161"/>
      <c r="O453" s="161"/>
      <c r="P453" s="161"/>
      <c r="Q453" s="161"/>
      <c r="R453" s="161"/>
      <c r="S453" s="161"/>
      <c r="T453" s="162"/>
      <c r="AT453" s="156" t="s">
        <v>142</v>
      </c>
      <c r="AU453" s="156" t="s">
        <v>84</v>
      </c>
      <c r="AV453" s="13" t="s">
        <v>84</v>
      </c>
      <c r="AW453" s="13" t="s">
        <v>36</v>
      </c>
      <c r="AX453" s="13" t="s">
        <v>75</v>
      </c>
      <c r="AY453" s="156" t="s">
        <v>133</v>
      </c>
    </row>
    <row r="454" spans="1:65" s="13" customFormat="1">
      <c r="B454" s="154"/>
      <c r="D454" s="155" t="s">
        <v>142</v>
      </c>
      <c r="E454" s="156" t="s">
        <v>3</v>
      </c>
      <c r="F454" s="157" t="s">
        <v>2025</v>
      </c>
      <c r="H454" s="158">
        <v>6.3</v>
      </c>
      <c r="I454" s="159"/>
      <c r="L454" s="154"/>
      <c r="M454" s="160"/>
      <c r="N454" s="161"/>
      <c r="O454" s="161"/>
      <c r="P454" s="161"/>
      <c r="Q454" s="161"/>
      <c r="R454" s="161"/>
      <c r="S454" s="161"/>
      <c r="T454" s="162"/>
      <c r="AT454" s="156" t="s">
        <v>142</v>
      </c>
      <c r="AU454" s="156" t="s">
        <v>84</v>
      </c>
      <c r="AV454" s="13" t="s">
        <v>84</v>
      </c>
      <c r="AW454" s="13" t="s">
        <v>36</v>
      </c>
      <c r="AX454" s="13" t="s">
        <v>75</v>
      </c>
      <c r="AY454" s="156" t="s">
        <v>133</v>
      </c>
    </row>
    <row r="455" spans="1:65" s="15" customFormat="1">
      <c r="B455" s="170"/>
      <c r="D455" s="155" t="s">
        <v>142</v>
      </c>
      <c r="E455" s="171" t="s">
        <v>3</v>
      </c>
      <c r="F455" s="172" t="s">
        <v>163</v>
      </c>
      <c r="H455" s="173">
        <v>9.3000000000000007</v>
      </c>
      <c r="I455" s="174"/>
      <c r="L455" s="170"/>
      <c r="M455" s="175"/>
      <c r="N455" s="176"/>
      <c r="O455" s="176"/>
      <c r="P455" s="176"/>
      <c r="Q455" s="176"/>
      <c r="R455" s="176"/>
      <c r="S455" s="176"/>
      <c r="T455" s="177"/>
      <c r="AT455" s="171" t="s">
        <v>142</v>
      </c>
      <c r="AU455" s="171" t="s">
        <v>84</v>
      </c>
      <c r="AV455" s="15" t="s">
        <v>140</v>
      </c>
      <c r="AW455" s="15" t="s">
        <v>36</v>
      </c>
      <c r="AX455" s="15" t="s">
        <v>37</v>
      </c>
      <c r="AY455" s="171" t="s">
        <v>133</v>
      </c>
    </row>
    <row r="456" spans="1:65" s="2" customFormat="1" ht="21.75" customHeight="1">
      <c r="A456" s="35"/>
      <c r="B456" s="140"/>
      <c r="C456" s="141" t="s">
        <v>8</v>
      </c>
      <c r="D456" s="141" t="s">
        <v>136</v>
      </c>
      <c r="E456" s="142" t="s">
        <v>1496</v>
      </c>
      <c r="F456" s="143" t="s">
        <v>1497</v>
      </c>
      <c r="G456" s="144" t="s">
        <v>333</v>
      </c>
      <c r="H456" s="145">
        <v>911.66399999999999</v>
      </c>
      <c r="I456" s="146"/>
      <c r="J456" s="147">
        <f>ROUND(I456*H456,2)</f>
        <v>0</v>
      </c>
      <c r="K456" s="143" t="s">
        <v>288</v>
      </c>
      <c r="L456" s="36"/>
      <c r="M456" s="148" t="s">
        <v>3</v>
      </c>
      <c r="N456" s="149" t="s">
        <v>46</v>
      </c>
      <c r="O456" s="56"/>
      <c r="P456" s="150">
        <f>O456*H456</f>
        <v>0</v>
      </c>
      <c r="Q456" s="150">
        <v>8.4000000000000003E-4</v>
      </c>
      <c r="R456" s="150">
        <f>Q456*H456</f>
        <v>0.76579775999999999</v>
      </c>
      <c r="S456" s="150">
        <v>0</v>
      </c>
      <c r="T456" s="151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52" t="s">
        <v>140</v>
      </c>
      <c r="AT456" s="152" t="s">
        <v>136</v>
      </c>
      <c r="AU456" s="152" t="s">
        <v>84</v>
      </c>
      <c r="AY456" s="20" t="s">
        <v>133</v>
      </c>
      <c r="BE456" s="153">
        <f>IF(N456="základní",J456,0)</f>
        <v>0</v>
      </c>
      <c r="BF456" s="153">
        <f>IF(N456="snížená",J456,0)</f>
        <v>0</v>
      </c>
      <c r="BG456" s="153">
        <f>IF(N456="zákl. přenesená",J456,0)</f>
        <v>0</v>
      </c>
      <c r="BH456" s="153">
        <f>IF(N456="sníž. přenesená",J456,0)</f>
        <v>0</v>
      </c>
      <c r="BI456" s="153">
        <f>IF(N456="nulová",J456,0)</f>
        <v>0</v>
      </c>
      <c r="BJ456" s="20" t="s">
        <v>37</v>
      </c>
      <c r="BK456" s="153">
        <f>ROUND(I456*H456,2)</f>
        <v>0</v>
      </c>
      <c r="BL456" s="20" t="s">
        <v>140</v>
      </c>
      <c r="BM456" s="152" t="s">
        <v>2026</v>
      </c>
    </row>
    <row r="457" spans="1:65" s="2" customFormat="1">
      <c r="A457" s="35"/>
      <c r="B457" s="36"/>
      <c r="C457" s="35"/>
      <c r="D457" s="181" t="s">
        <v>290</v>
      </c>
      <c r="E457" s="35"/>
      <c r="F457" s="182" t="s">
        <v>1499</v>
      </c>
      <c r="G457" s="35"/>
      <c r="H457" s="35"/>
      <c r="I457" s="183"/>
      <c r="J457" s="35"/>
      <c r="K457" s="35"/>
      <c r="L457" s="36"/>
      <c r="M457" s="184"/>
      <c r="N457" s="185"/>
      <c r="O457" s="56"/>
      <c r="P457" s="56"/>
      <c r="Q457" s="56"/>
      <c r="R457" s="56"/>
      <c r="S457" s="56"/>
      <c r="T457" s="57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20" t="s">
        <v>290</v>
      </c>
      <c r="AU457" s="20" t="s">
        <v>84</v>
      </c>
    </row>
    <row r="458" spans="1:65" s="14" customFormat="1">
      <c r="B458" s="163"/>
      <c r="D458" s="155" t="s">
        <v>142</v>
      </c>
      <c r="E458" s="164" t="s">
        <v>3</v>
      </c>
      <c r="F458" s="165" t="s">
        <v>1871</v>
      </c>
      <c r="H458" s="164" t="s">
        <v>3</v>
      </c>
      <c r="I458" s="166"/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142</v>
      </c>
      <c r="AU458" s="164" t="s">
        <v>84</v>
      </c>
      <c r="AV458" s="14" t="s">
        <v>37</v>
      </c>
      <c r="AW458" s="14" t="s">
        <v>4</v>
      </c>
      <c r="AX458" s="14" t="s">
        <v>75</v>
      </c>
      <c r="AY458" s="164" t="s">
        <v>133</v>
      </c>
    </row>
    <row r="459" spans="1:65" s="14" customFormat="1">
      <c r="B459" s="163"/>
      <c r="D459" s="155" t="s">
        <v>142</v>
      </c>
      <c r="E459" s="164" t="s">
        <v>3</v>
      </c>
      <c r="F459" s="165" t="s">
        <v>1011</v>
      </c>
      <c r="H459" s="164" t="s">
        <v>3</v>
      </c>
      <c r="I459" s="166"/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142</v>
      </c>
      <c r="AU459" s="164" t="s">
        <v>84</v>
      </c>
      <c r="AV459" s="14" t="s">
        <v>37</v>
      </c>
      <c r="AW459" s="14" t="s">
        <v>4</v>
      </c>
      <c r="AX459" s="14" t="s">
        <v>75</v>
      </c>
      <c r="AY459" s="164" t="s">
        <v>133</v>
      </c>
    </row>
    <row r="460" spans="1:65" s="13" customFormat="1">
      <c r="B460" s="154"/>
      <c r="D460" s="155" t="s">
        <v>142</v>
      </c>
      <c r="E460" s="156" t="s">
        <v>3</v>
      </c>
      <c r="F460" s="157" t="s">
        <v>2027</v>
      </c>
      <c r="H460" s="158">
        <v>7.3140000000000001</v>
      </c>
      <c r="I460" s="159"/>
      <c r="L460" s="154"/>
      <c r="M460" s="160"/>
      <c r="N460" s="161"/>
      <c r="O460" s="161"/>
      <c r="P460" s="161"/>
      <c r="Q460" s="161"/>
      <c r="R460" s="161"/>
      <c r="S460" s="161"/>
      <c r="T460" s="162"/>
      <c r="AT460" s="156" t="s">
        <v>142</v>
      </c>
      <c r="AU460" s="156" t="s">
        <v>84</v>
      </c>
      <c r="AV460" s="13" t="s">
        <v>84</v>
      </c>
      <c r="AW460" s="13" t="s">
        <v>36</v>
      </c>
      <c r="AX460" s="13" t="s">
        <v>75</v>
      </c>
      <c r="AY460" s="156" t="s">
        <v>133</v>
      </c>
    </row>
    <row r="461" spans="1:65" s="14" customFormat="1">
      <c r="B461" s="163"/>
      <c r="D461" s="155" t="s">
        <v>142</v>
      </c>
      <c r="E461" s="164" t="s">
        <v>3</v>
      </c>
      <c r="F461" s="165" t="s">
        <v>1013</v>
      </c>
      <c r="H461" s="164" t="s">
        <v>3</v>
      </c>
      <c r="I461" s="166"/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142</v>
      </c>
      <c r="AU461" s="164" t="s">
        <v>84</v>
      </c>
      <c r="AV461" s="14" t="s">
        <v>37</v>
      </c>
      <c r="AW461" s="14" t="s">
        <v>4</v>
      </c>
      <c r="AX461" s="14" t="s">
        <v>75</v>
      </c>
      <c r="AY461" s="164" t="s">
        <v>133</v>
      </c>
    </row>
    <row r="462" spans="1:65" s="13" customFormat="1">
      <c r="B462" s="154"/>
      <c r="D462" s="155" t="s">
        <v>142</v>
      </c>
      <c r="E462" s="156" t="s">
        <v>3</v>
      </c>
      <c r="F462" s="157" t="s">
        <v>2028</v>
      </c>
      <c r="H462" s="158">
        <v>7.6319999999999997</v>
      </c>
      <c r="I462" s="159"/>
      <c r="L462" s="154"/>
      <c r="M462" s="160"/>
      <c r="N462" s="161"/>
      <c r="O462" s="161"/>
      <c r="P462" s="161"/>
      <c r="Q462" s="161"/>
      <c r="R462" s="161"/>
      <c r="S462" s="161"/>
      <c r="T462" s="162"/>
      <c r="AT462" s="156" t="s">
        <v>142</v>
      </c>
      <c r="AU462" s="156" t="s">
        <v>84</v>
      </c>
      <c r="AV462" s="13" t="s">
        <v>84</v>
      </c>
      <c r="AW462" s="13" t="s">
        <v>36</v>
      </c>
      <c r="AX462" s="13" t="s">
        <v>75</v>
      </c>
      <c r="AY462" s="156" t="s">
        <v>133</v>
      </c>
    </row>
    <row r="463" spans="1:65" s="14" customFormat="1">
      <c r="B463" s="163"/>
      <c r="D463" s="155" t="s">
        <v>142</v>
      </c>
      <c r="E463" s="164" t="s">
        <v>3</v>
      </c>
      <c r="F463" s="165" t="s">
        <v>1019</v>
      </c>
      <c r="H463" s="164" t="s">
        <v>3</v>
      </c>
      <c r="I463" s="166"/>
      <c r="L463" s="163"/>
      <c r="M463" s="167"/>
      <c r="N463" s="168"/>
      <c r="O463" s="168"/>
      <c r="P463" s="168"/>
      <c r="Q463" s="168"/>
      <c r="R463" s="168"/>
      <c r="S463" s="168"/>
      <c r="T463" s="169"/>
      <c r="AT463" s="164" t="s">
        <v>142</v>
      </c>
      <c r="AU463" s="164" t="s">
        <v>84</v>
      </c>
      <c r="AV463" s="14" t="s">
        <v>37</v>
      </c>
      <c r="AW463" s="14" t="s">
        <v>4</v>
      </c>
      <c r="AX463" s="14" t="s">
        <v>75</v>
      </c>
      <c r="AY463" s="164" t="s">
        <v>133</v>
      </c>
    </row>
    <row r="464" spans="1:65" s="13" customFormat="1">
      <c r="B464" s="154"/>
      <c r="D464" s="155" t="s">
        <v>142</v>
      </c>
      <c r="E464" s="156" t="s">
        <v>3</v>
      </c>
      <c r="F464" s="157" t="s">
        <v>2029</v>
      </c>
      <c r="H464" s="158">
        <v>16.853999999999999</v>
      </c>
      <c r="I464" s="159"/>
      <c r="L464" s="154"/>
      <c r="M464" s="160"/>
      <c r="N464" s="161"/>
      <c r="O464" s="161"/>
      <c r="P464" s="161"/>
      <c r="Q464" s="161"/>
      <c r="R464" s="161"/>
      <c r="S464" s="161"/>
      <c r="T464" s="162"/>
      <c r="AT464" s="156" t="s">
        <v>142</v>
      </c>
      <c r="AU464" s="156" t="s">
        <v>84</v>
      </c>
      <c r="AV464" s="13" t="s">
        <v>84</v>
      </c>
      <c r="AW464" s="13" t="s">
        <v>36</v>
      </c>
      <c r="AX464" s="13" t="s">
        <v>75</v>
      </c>
      <c r="AY464" s="156" t="s">
        <v>133</v>
      </c>
    </row>
    <row r="465" spans="2:51" s="14" customFormat="1">
      <c r="B465" s="163"/>
      <c r="D465" s="155" t="s">
        <v>142</v>
      </c>
      <c r="E465" s="164" t="s">
        <v>3</v>
      </c>
      <c r="F465" s="165" t="s">
        <v>1875</v>
      </c>
      <c r="H465" s="164" t="s">
        <v>3</v>
      </c>
      <c r="I465" s="166"/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142</v>
      </c>
      <c r="AU465" s="164" t="s">
        <v>84</v>
      </c>
      <c r="AV465" s="14" t="s">
        <v>37</v>
      </c>
      <c r="AW465" s="14" t="s">
        <v>4</v>
      </c>
      <c r="AX465" s="14" t="s">
        <v>75</v>
      </c>
      <c r="AY465" s="164" t="s">
        <v>133</v>
      </c>
    </row>
    <row r="466" spans="2:51" s="13" customFormat="1">
      <c r="B466" s="154"/>
      <c r="D466" s="155" t="s">
        <v>142</v>
      </c>
      <c r="E466" s="156" t="s">
        <v>3</v>
      </c>
      <c r="F466" s="157" t="s">
        <v>2030</v>
      </c>
      <c r="H466" s="158">
        <v>11.13</v>
      </c>
      <c r="I466" s="159"/>
      <c r="L466" s="154"/>
      <c r="M466" s="160"/>
      <c r="N466" s="161"/>
      <c r="O466" s="161"/>
      <c r="P466" s="161"/>
      <c r="Q466" s="161"/>
      <c r="R466" s="161"/>
      <c r="S466" s="161"/>
      <c r="T466" s="162"/>
      <c r="AT466" s="156" t="s">
        <v>142</v>
      </c>
      <c r="AU466" s="156" t="s">
        <v>84</v>
      </c>
      <c r="AV466" s="13" t="s">
        <v>84</v>
      </c>
      <c r="AW466" s="13" t="s">
        <v>36</v>
      </c>
      <c r="AX466" s="13" t="s">
        <v>75</v>
      </c>
      <c r="AY466" s="156" t="s">
        <v>133</v>
      </c>
    </row>
    <row r="467" spans="2:51" s="14" customFormat="1">
      <c r="B467" s="163"/>
      <c r="D467" s="155" t="s">
        <v>142</v>
      </c>
      <c r="E467" s="164" t="s">
        <v>3</v>
      </c>
      <c r="F467" s="165" t="s">
        <v>1877</v>
      </c>
      <c r="H467" s="164" t="s">
        <v>3</v>
      </c>
      <c r="I467" s="166"/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142</v>
      </c>
      <c r="AU467" s="164" t="s">
        <v>84</v>
      </c>
      <c r="AV467" s="14" t="s">
        <v>37</v>
      </c>
      <c r="AW467" s="14" t="s">
        <v>4</v>
      </c>
      <c r="AX467" s="14" t="s">
        <v>75</v>
      </c>
      <c r="AY467" s="164" t="s">
        <v>133</v>
      </c>
    </row>
    <row r="468" spans="2:51" s="14" customFormat="1">
      <c r="B468" s="163"/>
      <c r="D468" s="155" t="s">
        <v>142</v>
      </c>
      <c r="E468" s="164" t="s">
        <v>3</v>
      </c>
      <c r="F468" s="165" t="s">
        <v>1011</v>
      </c>
      <c r="H468" s="164" t="s">
        <v>3</v>
      </c>
      <c r="I468" s="166"/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142</v>
      </c>
      <c r="AU468" s="164" t="s">
        <v>84</v>
      </c>
      <c r="AV468" s="14" t="s">
        <v>37</v>
      </c>
      <c r="AW468" s="14" t="s">
        <v>4</v>
      </c>
      <c r="AX468" s="14" t="s">
        <v>75</v>
      </c>
      <c r="AY468" s="164" t="s">
        <v>133</v>
      </c>
    </row>
    <row r="469" spans="2:51" s="13" customFormat="1">
      <c r="B469" s="154"/>
      <c r="D469" s="155" t="s">
        <v>142</v>
      </c>
      <c r="E469" s="156" t="s">
        <v>3</v>
      </c>
      <c r="F469" s="157" t="s">
        <v>2031</v>
      </c>
      <c r="H469" s="158">
        <v>7.3440000000000003</v>
      </c>
      <c r="I469" s="159"/>
      <c r="L469" s="154"/>
      <c r="M469" s="160"/>
      <c r="N469" s="161"/>
      <c r="O469" s="161"/>
      <c r="P469" s="161"/>
      <c r="Q469" s="161"/>
      <c r="R469" s="161"/>
      <c r="S469" s="161"/>
      <c r="T469" s="162"/>
      <c r="AT469" s="156" t="s">
        <v>142</v>
      </c>
      <c r="AU469" s="156" t="s">
        <v>84</v>
      </c>
      <c r="AV469" s="13" t="s">
        <v>84</v>
      </c>
      <c r="AW469" s="13" t="s">
        <v>36</v>
      </c>
      <c r="AX469" s="13" t="s">
        <v>75</v>
      </c>
      <c r="AY469" s="156" t="s">
        <v>133</v>
      </c>
    </row>
    <row r="470" spans="2:51" s="14" customFormat="1">
      <c r="B470" s="163"/>
      <c r="D470" s="155" t="s">
        <v>142</v>
      </c>
      <c r="E470" s="164" t="s">
        <v>3</v>
      </c>
      <c r="F470" s="165" t="s">
        <v>1013</v>
      </c>
      <c r="H470" s="164" t="s">
        <v>3</v>
      </c>
      <c r="I470" s="166"/>
      <c r="L470" s="163"/>
      <c r="M470" s="167"/>
      <c r="N470" s="168"/>
      <c r="O470" s="168"/>
      <c r="P470" s="168"/>
      <c r="Q470" s="168"/>
      <c r="R470" s="168"/>
      <c r="S470" s="168"/>
      <c r="T470" s="169"/>
      <c r="AT470" s="164" t="s">
        <v>142</v>
      </c>
      <c r="AU470" s="164" t="s">
        <v>84</v>
      </c>
      <c r="AV470" s="14" t="s">
        <v>37</v>
      </c>
      <c r="AW470" s="14" t="s">
        <v>4</v>
      </c>
      <c r="AX470" s="14" t="s">
        <v>75</v>
      </c>
      <c r="AY470" s="164" t="s">
        <v>133</v>
      </c>
    </row>
    <row r="471" spans="2:51" s="13" customFormat="1">
      <c r="B471" s="154"/>
      <c r="D471" s="155" t="s">
        <v>142</v>
      </c>
      <c r="E471" s="156" t="s">
        <v>3</v>
      </c>
      <c r="F471" s="157" t="s">
        <v>2032</v>
      </c>
      <c r="H471" s="158">
        <v>4.2839999999999998</v>
      </c>
      <c r="I471" s="159"/>
      <c r="L471" s="154"/>
      <c r="M471" s="160"/>
      <c r="N471" s="161"/>
      <c r="O471" s="161"/>
      <c r="P471" s="161"/>
      <c r="Q471" s="161"/>
      <c r="R471" s="161"/>
      <c r="S471" s="161"/>
      <c r="T471" s="162"/>
      <c r="AT471" s="156" t="s">
        <v>142</v>
      </c>
      <c r="AU471" s="156" t="s">
        <v>84</v>
      </c>
      <c r="AV471" s="13" t="s">
        <v>84</v>
      </c>
      <c r="AW471" s="13" t="s">
        <v>36</v>
      </c>
      <c r="AX471" s="13" t="s">
        <v>75</v>
      </c>
      <c r="AY471" s="156" t="s">
        <v>133</v>
      </c>
    </row>
    <row r="472" spans="2:51" s="14" customFormat="1">
      <c r="B472" s="163"/>
      <c r="D472" s="155" t="s">
        <v>142</v>
      </c>
      <c r="E472" s="164" t="s">
        <v>3</v>
      </c>
      <c r="F472" s="165" t="s">
        <v>1019</v>
      </c>
      <c r="H472" s="164" t="s">
        <v>3</v>
      </c>
      <c r="I472" s="166"/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142</v>
      </c>
      <c r="AU472" s="164" t="s">
        <v>84</v>
      </c>
      <c r="AV472" s="14" t="s">
        <v>37</v>
      </c>
      <c r="AW472" s="14" t="s">
        <v>4</v>
      </c>
      <c r="AX472" s="14" t="s">
        <v>75</v>
      </c>
      <c r="AY472" s="164" t="s">
        <v>133</v>
      </c>
    </row>
    <row r="473" spans="2:51" s="13" customFormat="1">
      <c r="B473" s="154"/>
      <c r="D473" s="155" t="s">
        <v>142</v>
      </c>
      <c r="E473" s="156" t="s">
        <v>3</v>
      </c>
      <c r="F473" s="157" t="s">
        <v>2033</v>
      </c>
      <c r="H473" s="158">
        <v>12.24</v>
      </c>
      <c r="I473" s="159"/>
      <c r="L473" s="154"/>
      <c r="M473" s="160"/>
      <c r="N473" s="161"/>
      <c r="O473" s="161"/>
      <c r="P473" s="161"/>
      <c r="Q473" s="161"/>
      <c r="R473" s="161"/>
      <c r="S473" s="161"/>
      <c r="T473" s="162"/>
      <c r="AT473" s="156" t="s">
        <v>142</v>
      </c>
      <c r="AU473" s="156" t="s">
        <v>84</v>
      </c>
      <c r="AV473" s="13" t="s">
        <v>84</v>
      </c>
      <c r="AW473" s="13" t="s">
        <v>36</v>
      </c>
      <c r="AX473" s="13" t="s">
        <v>75</v>
      </c>
      <c r="AY473" s="156" t="s">
        <v>133</v>
      </c>
    </row>
    <row r="474" spans="2:51" s="14" customFormat="1">
      <c r="B474" s="163"/>
      <c r="D474" s="155" t="s">
        <v>142</v>
      </c>
      <c r="E474" s="164" t="s">
        <v>3</v>
      </c>
      <c r="F474" s="165" t="s">
        <v>1881</v>
      </c>
      <c r="H474" s="164" t="s">
        <v>3</v>
      </c>
      <c r="I474" s="166"/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142</v>
      </c>
      <c r="AU474" s="164" t="s">
        <v>84</v>
      </c>
      <c r="AV474" s="14" t="s">
        <v>37</v>
      </c>
      <c r="AW474" s="14" t="s">
        <v>4</v>
      </c>
      <c r="AX474" s="14" t="s">
        <v>75</v>
      </c>
      <c r="AY474" s="164" t="s">
        <v>133</v>
      </c>
    </row>
    <row r="475" spans="2:51" s="14" customFormat="1">
      <c r="B475" s="163"/>
      <c r="D475" s="155" t="s">
        <v>142</v>
      </c>
      <c r="E475" s="164" t="s">
        <v>3</v>
      </c>
      <c r="F475" s="165" t="s">
        <v>1011</v>
      </c>
      <c r="H475" s="164" t="s">
        <v>3</v>
      </c>
      <c r="I475" s="166"/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142</v>
      </c>
      <c r="AU475" s="164" t="s">
        <v>84</v>
      </c>
      <c r="AV475" s="14" t="s">
        <v>37</v>
      </c>
      <c r="AW475" s="14" t="s">
        <v>4</v>
      </c>
      <c r="AX475" s="14" t="s">
        <v>75</v>
      </c>
      <c r="AY475" s="164" t="s">
        <v>133</v>
      </c>
    </row>
    <row r="476" spans="2:51" s="13" customFormat="1">
      <c r="B476" s="154"/>
      <c r="D476" s="155" t="s">
        <v>142</v>
      </c>
      <c r="E476" s="156" t="s">
        <v>3</v>
      </c>
      <c r="F476" s="157" t="s">
        <v>2034</v>
      </c>
      <c r="H476" s="158">
        <v>3.06</v>
      </c>
      <c r="I476" s="159"/>
      <c r="L476" s="154"/>
      <c r="M476" s="160"/>
      <c r="N476" s="161"/>
      <c r="O476" s="161"/>
      <c r="P476" s="161"/>
      <c r="Q476" s="161"/>
      <c r="R476" s="161"/>
      <c r="S476" s="161"/>
      <c r="T476" s="162"/>
      <c r="AT476" s="156" t="s">
        <v>142</v>
      </c>
      <c r="AU476" s="156" t="s">
        <v>84</v>
      </c>
      <c r="AV476" s="13" t="s">
        <v>84</v>
      </c>
      <c r="AW476" s="13" t="s">
        <v>36</v>
      </c>
      <c r="AX476" s="13" t="s">
        <v>75</v>
      </c>
      <c r="AY476" s="156" t="s">
        <v>133</v>
      </c>
    </row>
    <row r="477" spans="2:51" s="14" customFormat="1">
      <c r="B477" s="163"/>
      <c r="D477" s="155" t="s">
        <v>142</v>
      </c>
      <c r="E477" s="164" t="s">
        <v>3</v>
      </c>
      <c r="F477" s="165" t="s">
        <v>1883</v>
      </c>
      <c r="H477" s="164" t="s">
        <v>3</v>
      </c>
      <c r="I477" s="166"/>
      <c r="L477" s="163"/>
      <c r="M477" s="167"/>
      <c r="N477" s="168"/>
      <c r="O477" s="168"/>
      <c r="P477" s="168"/>
      <c r="Q477" s="168"/>
      <c r="R477" s="168"/>
      <c r="S477" s="168"/>
      <c r="T477" s="169"/>
      <c r="AT477" s="164" t="s">
        <v>142</v>
      </c>
      <c r="AU477" s="164" t="s">
        <v>84</v>
      </c>
      <c r="AV477" s="14" t="s">
        <v>37</v>
      </c>
      <c r="AW477" s="14" t="s">
        <v>4</v>
      </c>
      <c r="AX477" s="14" t="s">
        <v>75</v>
      </c>
      <c r="AY477" s="164" t="s">
        <v>133</v>
      </c>
    </row>
    <row r="478" spans="2:51" s="14" customFormat="1">
      <c r="B478" s="163"/>
      <c r="D478" s="155" t="s">
        <v>142</v>
      </c>
      <c r="E478" s="164" t="s">
        <v>3</v>
      </c>
      <c r="F478" s="165" t="s">
        <v>1011</v>
      </c>
      <c r="H478" s="164" t="s">
        <v>3</v>
      </c>
      <c r="I478" s="166"/>
      <c r="L478" s="163"/>
      <c r="M478" s="167"/>
      <c r="N478" s="168"/>
      <c r="O478" s="168"/>
      <c r="P478" s="168"/>
      <c r="Q478" s="168"/>
      <c r="R478" s="168"/>
      <c r="S478" s="168"/>
      <c r="T478" s="169"/>
      <c r="AT478" s="164" t="s">
        <v>142</v>
      </c>
      <c r="AU478" s="164" t="s">
        <v>84</v>
      </c>
      <c r="AV478" s="14" t="s">
        <v>37</v>
      </c>
      <c r="AW478" s="14" t="s">
        <v>4</v>
      </c>
      <c r="AX478" s="14" t="s">
        <v>75</v>
      </c>
      <c r="AY478" s="164" t="s">
        <v>133</v>
      </c>
    </row>
    <row r="479" spans="2:51" s="13" customFormat="1">
      <c r="B479" s="154"/>
      <c r="D479" s="155" t="s">
        <v>142</v>
      </c>
      <c r="E479" s="156" t="s">
        <v>3</v>
      </c>
      <c r="F479" s="157" t="s">
        <v>2035</v>
      </c>
      <c r="H479" s="158">
        <v>7.8719999999999999</v>
      </c>
      <c r="I479" s="159"/>
      <c r="L479" s="154"/>
      <c r="M479" s="160"/>
      <c r="N479" s="161"/>
      <c r="O479" s="161"/>
      <c r="P479" s="161"/>
      <c r="Q479" s="161"/>
      <c r="R479" s="161"/>
      <c r="S479" s="161"/>
      <c r="T479" s="162"/>
      <c r="AT479" s="156" t="s">
        <v>142</v>
      </c>
      <c r="AU479" s="156" t="s">
        <v>84</v>
      </c>
      <c r="AV479" s="13" t="s">
        <v>84</v>
      </c>
      <c r="AW479" s="13" t="s">
        <v>36</v>
      </c>
      <c r="AX479" s="13" t="s">
        <v>75</v>
      </c>
      <c r="AY479" s="156" t="s">
        <v>133</v>
      </c>
    </row>
    <row r="480" spans="2:51" s="14" customFormat="1">
      <c r="B480" s="163"/>
      <c r="D480" s="155" t="s">
        <v>142</v>
      </c>
      <c r="E480" s="164" t="s">
        <v>3</v>
      </c>
      <c r="F480" s="165" t="s">
        <v>1013</v>
      </c>
      <c r="H480" s="164" t="s">
        <v>3</v>
      </c>
      <c r="I480" s="166"/>
      <c r="L480" s="163"/>
      <c r="M480" s="167"/>
      <c r="N480" s="168"/>
      <c r="O480" s="168"/>
      <c r="P480" s="168"/>
      <c r="Q480" s="168"/>
      <c r="R480" s="168"/>
      <c r="S480" s="168"/>
      <c r="T480" s="169"/>
      <c r="AT480" s="164" t="s">
        <v>142</v>
      </c>
      <c r="AU480" s="164" t="s">
        <v>84</v>
      </c>
      <c r="AV480" s="14" t="s">
        <v>37</v>
      </c>
      <c r="AW480" s="14" t="s">
        <v>4</v>
      </c>
      <c r="AX480" s="14" t="s">
        <v>75</v>
      </c>
      <c r="AY480" s="164" t="s">
        <v>133</v>
      </c>
    </row>
    <row r="481" spans="2:51" s="13" customFormat="1">
      <c r="B481" s="154"/>
      <c r="D481" s="155" t="s">
        <v>142</v>
      </c>
      <c r="E481" s="156" t="s">
        <v>3</v>
      </c>
      <c r="F481" s="157" t="s">
        <v>2036</v>
      </c>
      <c r="H481" s="158">
        <v>4.92</v>
      </c>
      <c r="I481" s="159"/>
      <c r="L481" s="154"/>
      <c r="M481" s="160"/>
      <c r="N481" s="161"/>
      <c r="O481" s="161"/>
      <c r="P481" s="161"/>
      <c r="Q481" s="161"/>
      <c r="R481" s="161"/>
      <c r="S481" s="161"/>
      <c r="T481" s="162"/>
      <c r="AT481" s="156" t="s">
        <v>142</v>
      </c>
      <c r="AU481" s="156" t="s">
        <v>84</v>
      </c>
      <c r="AV481" s="13" t="s">
        <v>84</v>
      </c>
      <c r="AW481" s="13" t="s">
        <v>36</v>
      </c>
      <c r="AX481" s="13" t="s">
        <v>75</v>
      </c>
      <c r="AY481" s="156" t="s">
        <v>133</v>
      </c>
    </row>
    <row r="482" spans="2:51" s="14" customFormat="1">
      <c r="B482" s="163"/>
      <c r="D482" s="155" t="s">
        <v>142</v>
      </c>
      <c r="E482" s="164" t="s">
        <v>3</v>
      </c>
      <c r="F482" s="165" t="s">
        <v>1019</v>
      </c>
      <c r="H482" s="164" t="s">
        <v>3</v>
      </c>
      <c r="I482" s="166"/>
      <c r="L482" s="163"/>
      <c r="M482" s="167"/>
      <c r="N482" s="168"/>
      <c r="O482" s="168"/>
      <c r="P482" s="168"/>
      <c r="Q482" s="168"/>
      <c r="R482" s="168"/>
      <c r="S482" s="168"/>
      <c r="T482" s="169"/>
      <c r="AT482" s="164" t="s">
        <v>142</v>
      </c>
      <c r="AU482" s="164" t="s">
        <v>84</v>
      </c>
      <c r="AV482" s="14" t="s">
        <v>37</v>
      </c>
      <c r="AW482" s="14" t="s">
        <v>4</v>
      </c>
      <c r="AX482" s="14" t="s">
        <v>75</v>
      </c>
      <c r="AY482" s="164" t="s">
        <v>133</v>
      </c>
    </row>
    <row r="483" spans="2:51" s="13" customFormat="1">
      <c r="B483" s="154"/>
      <c r="D483" s="155" t="s">
        <v>142</v>
      </c>
      <c r="E483" s="156" t="s">
        <v>3</v>
      </c>
      <c r="F483" s="157" t="s">
        <v>2037</v>
      </c>
      <c r="H483" s="158">
        <v>8.5280000000000005</v>
      </c>
      <c r="I483" s="159"/>
      <c r="L483" s="154"/>
      <c r="M483" s="160"/>
      <c r="N483" s="161"/>
      <c r="O483" s="161"/>
      <c r="P483" s="161"/>
      <c r="Q483" s="161"/>
      <c r="R483" s="161"/>
      <c r="S483" s="161"/>
      <c r="T483" s="162"/>
      <c r="AT483" s="156" t="s">
        <v>142</v>
      </c>
      <c r="AU483" s="156" t="s">
        <v>84</v>
      </c>
      <c r="AV483" s="13" t="s">
        <v>84</v>
      </c>
      <c r="AW483" s="13" t="s">
        <v>36</v>
      </c>
      <c r="AX483" s="13" t="s">
        <v>75</v>
      </c>
      <c r="AY483" s="156" t="s">
        <v>133</v>
      </c>
    </row>
    <row r="484" spans="2:51" s="14" customFormat="1">
      <c r="B484" s="163"/>
      <c r="D484" s="155" t="s">
        <v>142</v>
      </c>
      <c r="E484" s="164" t="s">
        <v>3</v>
      </c>
      <c r="F484" s="165" t="s">
        <v>1875</v>
      </c>
      <c r="H484" s="164" t="s">
        <v>3</v>
      </c>
      <c r="I484" s="166"/>
      <c r="L484" s="163"/>
      <c r="M484" s="167"/>
      <c r="N484" s="168"/>
      <c r="O484" s="168"/>
      <c r="P484" s="168"/>
      <c r="Q484" s="168"/>
      <c r="R484" s="168"/>
      <c r="S484" s="168"/>
      <c r="T484" s="169"/>
      <c r="AT484" s="164" t="s">
        <v>142</v>
      </c>
      <c r="AU484" s="164" t="s">
        <v>84</v>
      </c>
      <c r="AV484" s="14" t="s">
        <v>37</v>
      </c>
      <c r="AW484" s="14" t="s">
        <v>4</v>
      </c>
      <c r="AX484" s="14" t="s">
        <v>75</v>
      </c>
      <c r="AY484" s="164" t="s">
        <v>133</v>
      </c>
    </row>
    <row r="485" spans="2:51" s="13" customFormat="1">
      <c r="B485" s="154"/>
      <c r="D485" s="155" t="s">
        <v>142</v>
      </c>
      <c r="E485" s="156" t="s">
        <v>3</v>
      </c>
      <c r="F485" s="157" t="s">
        <v>2038</v>
      </c>
      <c r="H485" s="158">
        <v>9.5120000000000005</v>
      </c>
      <c r="I485" s="159"/>
      <c r="L485" s="154"/>
      <c r="M485" s="160"/>
      <c r="N485" s="161"/>
      <c r="O485" s="161"/>
      <c r="P485" s="161"/>
      <c r="Q485" s="161"/>
      <c r="R485" s="161"/>
      <c r="S485" s="161"/>
      <c r="T485" s="162"/>
      <c r="AT485" s="156" t="s">
        <v>142</v>
      </c>
      <c r="AU485" s="156" t="s">
        <v>84</v>
      </c>
      <c r="AV485" s="13" t="s">
        <v>84</v>
      </c>
      <c r="AW485" s="13" t="s">
        <v>36</v>
      </c>
      <c r="AX485" s="13" t="s">
        <v>75</v>
      </c>
      <c r="AY485" s="156" t="s">
        <v>133</v>
      </c>
    </row>
    <row r="486" spans="2:51" s="14" customFormat="1">
      <c r="B486" s="163"/>
      <c r="D486" s="155" t="s">
        <v>142</v>
      </c>
      <c r="E486" s="164" t="s">
        <v>3</v>
      </c>
      <c r="F486" s="165" t="s">
        <v>1888</v>
      </c>
      <c r="H486" s="164" t="s">
        <v>3</v>
      </c>
      <c r="I486" s="166"/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142</v>
      </c>
      <c r="AU486" s="164" t="s">
        <v>84</v>
      </c>
      <c r="AV486" s="14" t="s">
        <v>37</v>
      </c>
      <c r="AW486" s="14" t="s">
        <v>4</v>
      </c>
      <c r="AX486" s="14" t="s">
        <v>75</v>
      </c>
      <c r="AY486" s="164" t="s">
        <v>133</v>
      </c>
    </row>
    <row r="487" spans="2:51" s="14" customFormat="1">
      <c r="B487" s="163"/>
      <c r="D487" s="155" t="s">
        <v>142</v>
      </c>
      <c r="E487" s="164" t="s">
        <v>3</v>
      </c>
      <c r="F487" s="165" t="s">
        <v>1011</v>
      </c>
      <c r="H487" s="164" t="s">
        <v>3</v>
      </c>
      <c r="I487" s="166"/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142</v>
      </c>
      <c r="AU487" s="164" t="s">
        <v>84</v>
      </c>
      <c r="AV487" s="14" t="s">
        <v>37</v>
      </c>
      <c r="AW487" s="14" t="s">
        <v>4</v>
      </c>
      <c r="AX487" s="14" t="s">
        <v>75</v>
      </c>
      <c r="AY487" s="164" t="s">
        <v>133</v>
      </c>
    </row>
    <row r="488" spans="2:51" s="13" customFormat="1">
      <c r="B488" s="154"/>
      <c r="D488" s="155" t="s">
        <v>142</v>
      </c>
      <c r="E488" s="156" t="s">
        <v>3</v>
      </c>
      <c r="F488" s="157" t="s">
        <v>2039</v>
      </c>
      <c r="H488" s="158">
        <v>6.1559999999999997</v>
      </c>
      <c r="I488" s="159"/>
      <c r="L488" s="154"/>
      <c r="M488" s="160"/>
      <c r="N488" s="161"/>
      <c r="O488" s="161"/>
      <c r="P488" s="161"/>
      <c r="Q488" s="161"/>
      <c r="R488" s="161"/>
      <c r="S488" s="161"/>
      <c r="T488" s="162"/>
      <c r="AT488" s="156" t="s">
        <v>142</v>
      </c>
      <c r="AU488" s="156" t="s">
        <v>84</v>
      </c>
      <c r="AV488" s="13" t="s">
        <v>84</v>
      </c>
      <c r="AW488" s="13" t="s">
        <v>36</v>
      </c>
      <c r="AX488" s="13" t="s">
        <v>75</v>
      </c>
      <c r="AY488" s="156" t="s">
        <v>133</v>
      </c>
    </row>
    <row r="489" spans="2:51" s="14" customFormat="1">
      <c r="B489" s="163"/>
      <c r="D489" s="155" t="s">
        <v>142</v>
      </c>
      <c r="E489" s="164" t="s">
        <v>3</v>
      </c>
      <c r="F489" s="165" t="s">
        <v>1013</v>
      </c>
      <c r="H489" s="164" t="s">
        <v>3</v>
      </c>
      <c r="I489" s="166"/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142</v>
      </c>
      <c r="AU489" s="164" t="s">
        <v>84</v>
      </c>
      <c r="AV489" s="14" t="s">
        <v>37</v>
      </c>
      <c r="AW489" s="14" t="s">
        <v>4</v>
      </c>
      <c r="AX489" s="14" t="s">
        <v>75</v>
      </c>
      <c r="AY489" s="164" t="s">
        <v>133</v>
      </c>
    </row>
    <row r="490" spans="2:51" s="13" customFormat="1">
      <c r="B490" s="154"/>
      <c r="D490" s="155" t="s">
        <v>142</v>
      </c>
      <c r="E490" s="156" t="s">
        <v>3</v>
      </c>
      <c r="F490" s="157" t="s">
        <v>2040</v>
      </c>
      <c r="H490" s="158">
        <v>9.0719999999999992</v>
      </c>
      <c r="I490" s="159"/>
      <c r="L490" s="154"/>
      <c r="M490" s="160"/>
      <c r="N490" s="161"/>
      <c r="O490" s="161"/>
      <c r="P490" s="161"/>
      <c r="Q490" s="161"/>
      <c r="R490" s="161"/>
      <c r="S490" s="161"/>
      <c r="T490" s="162"/>
      <c r="AT490" s="156" t="s">
        <v>142</v>
      </c>
      <c r="AU490" s="156" t="s">
        <v>84</v>
      </c>
      <c r="AV490" s="13" t="s">
        <v>84</v>
      </c>
      <c r="AW490" s="13" t="s">
        <v>36</v>
      </c>
      <c r="AX490" s="13" t="s">
        <v>75</v>
      </c>
      <c r="AY490" s="156" t="s">
        <v>133</v>
      </c>
    </row>
    <row r="491" spans="2:51" s="14" customFormat="1">
      <c r="B491" s="163"/>
      <c r="D491" s="155" t="s">
        <v>142</v>
      </c>
      <c r="E491" s="164" t="s">
        <v>3</v>
      </c>
      <c r="F491" s="165" t="s">
        <v>1891</v>
      </c>
      <c r="H491" s="164" t="s">
        <v>3</v>
      </c>
      <c r="I491" s="166"/>
      <c r="L491" s="163"/>
      <c r="M491" s="167"/>
      <c r="N491" s="168"/>
      <c r="O491" s="168"/>
      <c r="P491" s="168"/>
      <c r="Q491" s="168"/>
      <c r="R491" s="168"/>
      <c r="S491" s="168"/>
      <c r="T491" s="169"/>
      <c r="AT491" s="164" t="s">
        <v>142</v>
      </c>
      <c r="AU491" s="164" t="s">
        <v>84</v>
      </c>
      <c r="AV491" s="14" t="s">
        <v>37</v>
      </c>
      <c r="AW491" s="14" t="s">
        <v>4</v>
      </c>
      <c r="AX491" s="14" t="s">
        <v>75</v>
      </c>
      <c r="AY491" s="164" t="s">
        <v>133</v>
      </c>
    </row>
    <row r="492" spans="2:51" s="14" customFormat="1">
      <c r="B492" s="163"/>
      <c r="D492" s="155" t="s">
        <v>142</v>
      </c>
      <c r="E492" s="164" t="s">
        <v>3</v>
      </c>
      <c r="F492" s="165" t="s">
        <v>1011</v>
      </c>
      <c r="H492" s="164" t="s">
        <v>3</v>
      </c>
      <c r="I492" s="166"/>
      <c r="L492" s="163"/>
      <c r="M492" s="167"/>
      <c r="N492" s="168"/>
      <c r="O492" s="168"/>
      <c r="P492" s="168"/>
      <c r="Q492" s="168"/>
      <c r="R492" s="168"/>
      <c r="S492" s="168"/>
      <c r="T492" s="169"/>
      <c r="AT492" s="164" t="s">
        <v>142</v>
      </c>
      <c r="AU492" s="164" t="s">
        <v>84</v>
      </c>
      <c r="AV492" s="14" t="s">
        <v>37</v>
      </c>
      <c r="AW492" s="14" t="s">
        <v>4</v>
      </c>
      <c r="AX492" s="14" t="s">
        <v>75</v>
      </c>
      <c r="AY492" s="164" t="s">
        <v>133</v>
      </c>
    </row>
    <row r="493" spans="2:51" s="13" customFormat="1">
      <c r="B493" s="154"/>
      <c r="D493" s="155" t="s">
        <v>142</v>
      </c>
      <c r="E493" s="156" t="s">
        <v>3</v>
      </c>
      <c r="F493" s="157" t="s">
        <v>2041</v>
      </c>
      <c r="H493" s="158">
        <v>7.6820000000000004</v>
      </c>
      <c r="I493" s="159"/>
      <c r="L493" s="154"/>
      <c r="M493" s="160"/>
      <c r="N493" s="161"/>
      <c r="O493" s="161"/>
      <c r="P493" s="161"/>
      <c r="Q493" s="161"/>
      <c r="R493" s="161"/>
      <c r="S493" s="161"/>
      <c r="T493" s="162"/>
      <c r="AT493" s="156" t="s">
        <v>142</v>
      </c>
      <c r="AU493" s="156" t="s">
        <v>84</v>
      </c>
      <c r="AV493" s="13" t="s">
        <v>84</v>
      </c>
      <c r="AW493" s="13" t="s">
        <v>36</v>
      </c>
      <c r="AX493" s="13" t="s">
        <v>75</v>
      </c>
      <c r="AY493" s="156" t="s">
        <v>133</v>
      </c>
    </row>
    <row r="494" spans="2:51" s="14" customFormat="1">
      <c r="B494" s="163"/>
      <c r="D494" s="155" t="s">
        <v>142</v>
      </c>
      <c r="E494" s="164" t="s">
        <v>3</v>
      </c>
      <c r="F494" s="165" t="s">
        <v>1013</v>
      </c>
      <c r="H494" s="164" t="s">
        <v>3</v>
      </c>
      <c r="I494" s="166"/>
      <c r="L494" s="163"/>
      <c r="M494" s="167"/>
      <c r="N494" s="168"/>
      <c r="O494" s="168"/>
      <c r="P494" s="168"/>
      <c r="Q494" s="168"/>
      <c r="R494" s="168"/>
      <c r="S494" s="168"/>
      <c r="T494" s="169"/>
      <c r="AT494" s="164" t="s">
        <v>142</v>
      </c>
      <c r="AU494" s="164" t="s">
        <v>84</v>
      </c>
      <c r="AV494" s="14" t="s">
        <v>37</v>
      </c>
      <c r="AW494" s="14" t="s">
        <v>4</v>
      </c>
      <c r="AX494" s="14" t="s">
        <v>75</v>
      </c>
      <c r="AY494" s="164" t="s">
        <v>133</v>
      </c>
    </row>
    <row r="495" spans="2:51" s="13" customFormat="1">
      <c r="B495" s="154"/>
      <c r="D495" s="155" t="s">
        <v>142</v>
      </c>
      <c r="E495" s="156" t="s">
        <v>3</v>
      </c>
      <c r="F495" s="157" t="s">
        <v>2042</v>
      </c>
      <c r="H495" s="158">
        <v>5.01</v>
      </c>
      <c r="I495" s="159"/>
      <c r="L495" s="154"/>
      <c r="M495" s="160"/>
      <c r="N495" s="161"/>
      <c r="O495" s="161"/>
      <c r="P495" s="161"/>
      <c r="Q495" s="161"/>
      <c r="R495" s="161"/>
      <c r="S495" s="161"/>
      <c r="T495" s="162"/>
      <c r="AT495" s="156" t="s">
        <v>142</v>
      </c>
      <c r="AU495" s="156" t="s">
        <v>84</v>
      </c>
      <c r="AV495" s="13" t="s">
        <v>84</v>
      </c>
      <c r="AW495" s="13" t="s">
        <v>36</v>
      </c>
      <c r="AX495" s="13" t="s">
        <v>75</v>
      </c>
      <c r="AY495" s="156" t="s">
        <v>133</v>
      </c>
    </row>
    <row r="496" spans="2:51" s="14" customFormat="1">
      <c r="B496" s="163"/>
      <c r="D496" s="155" t="s">
        <v>142</v>
      </c>
      <c r="E496" s="164" t="s">
        <v>3</v>
      </c>
      <c r="F496" s="165" t="s">
        <v>1019</v>
      </c>
      <c r="H496" s="164" t="s">
        <v>3</v>
      </c>
      <c r="I496" s="166"/>
      <c r="L496" s="163"/>
      <c r="M496" s="167"/>
      <c r="N496" s="168"/>
      <c r="O496" s="168"/>
      <c r="P496" s="168"/>
      <c r="Q496" s="168"/>
      <c r="R496" s="168"/>
      <c r="S496" s="168"/>
      <c r="T496" s="169"/>
      <c r="AT496" s="164" t="s">
        <v>142</v>
      </c>
      <c r="AU496" s="164" t="s">
        <v>84</v>
      </c>
      <c r="AV496" s="14" t="s">
        <v>37</v>
      </c>
      <c r="AW496" s="14" t="s">
        <v>36</v>
      </c>
      <c r="AX496" s="14" t="s">
        <v>75</v>
      </c>
      <c r="AY496" s="164" t="s">
        <v>133</v>
      </c>
    </row>
    <row r="497" spans="2:51" s="13" customFormat="1">
      <c r="B497" s="154"/>
      <c r="D497" s="155" t="s">
        <v>142</v>
      </c>
      <c r="E497" s="156" t="s">
        <v>3</v>
      </c>
      <c r="F497" s="157" t="s">
        <v>2043</v>
      </c>
      <c r="H497" s="158">
        <v>8.35</v>
      </c>
      <c r="I497" s="159"/>
      <c r="L497" s="154"/>
      <c r="M497" s="160"/>
      <c r="N497" s="161"/>
      <c r="O497" s="161"/>
      <c r="P497" s="161"/>
      <c r="Q497" s="161"/>
      <c r="R497" s="161"/>
      <c r="S497" s="161"/>
      <c r="T497" s="162"/>
      <c r="AT497" s="156" t="s">
        <v>142</v>
      </c>
      <c r="AU497" s="156" t="s">
        <v>84</v>
      </c>
      <c r="AV497" s="13" t="s">
        <v>84</v>
      </c>
      <c r="AW497" s="13" t="s">
        <v>36</v>
      </c>
      <c r="AX497" s="13" t="s">
        <v>75</v>
      </c>
      <c r="AY497" s="156" t="s">
        <v>133</v>
      </c>
    </row>
    <row r="498" spans="2:51" s="14" customFormat="1">
      <c r="B498" s="163"/>
      <c r="D498" s="155" t="s">
        <v>142</v>
      </c>
      <c r="E498" s="164" t="s">
        <v>3</v>
      </c>
      <c r="F498" s="165" t="s">
        <v>1895</v>
      </c>
      <c r="H498" s="164" t="s">
        <v>3</v>
      </c>
      <c r="I498" s="166"/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142</v>
      </c>
      <c r="AU498" s="164" t="s">
        <v>84</v>
      </c>
      <c r="AV498" s="14" t="s">
        <v>37</v>
      </c>
      <c r="AW498" s="14" t="s">
        <v>4</v>
      </c>
      <c r="AX498" s="14" t="s">
        <v>75</v>
      </c>
      <c r="AY498" s="164" t="s">
        <v>133</v>
      </c>
    </row>
    <row r="499" spans="2:51" s="14" customFormat="1">
      <c r="B499" s="163"/>
      <c r="D499" s="155" t="s">
        <v>142</v>
      </c>
      <c r="E499" s="164" t="s">
        <v>3</v>
      </c>
      <c r="F499" s="165" t="s">
        <v>1011</v>
      </c>
      <c r="H499" s="164" t="s">
        <v>3</v>
      </c>
      <c r="I499" s="166"/>
      <c r="L499" s="163"/>
      <c r="M499" s="167"/>
      <c r="N499" s="168"/>
      <c r="O499" s="168"/>
      <c r="P499" s="168"/>
      <c r="Q499" s="168"/>
      <c r="R499" s="168"/>
      <c r="S499" s="168"/>
      <c r="T499" s="169"/>
      <c r="AT499" s="164" t="s">
        <v>142</v>
      </c>
      <c r="AU499" s="164" t="s">
        <v>84</v>
      </c>
      <c r="AV499" s="14" t="s">
        <v>37</v>
      </c>
      <c r="AW499" s="14" t="s">
        <v>4</v>
      </c>
      <c r="AX499" s="14" t="s">
        <v>75</v>
      </c>
      <c r="AY499" s="164" t="s">
        <v>133</v>
      </c>
    </row>
    <row r="500" spans="2:51" s="13" customFormat="1">
      <c r="B500" s="154"/>
      <c r="D500" s="155" t="s">
        <v>142</v>
      </c>
      <c r="E500" s="156" t="s">
        <v>3</v>
      </c>
      <c r="F500" s="157" t="s">
        <v>2044</v>
      </c>
      <c r="H500" s="158">
        <v>7.0839999999999996</v>
      </c>
      <c r="I500" s="159"/>
      <c r="L500" s="154"/>
      <c r="M500" s="160"/>
      <c r="N500" s="161"/>
      <c r="O500" s="161"/>
      <c r="P500" s="161"/>
      <c r="Q500" s="161"/>
      <c r="R500" s="161"/>
      <c r="S500" s="161"/>
      <c r="T500" s="162"/>
      <c r="AT500" s="156" t="s">
        <v>142</v>
      </c>
      <c r="AU500" s="156" t="s">
        <v>84</v>
      </c>
      <c r="AV500" s="13" t="s">
        <v>84</v>
      </c>
      <c r="AW500" s="13" t="s">
        <v>36</v>
      </c>
      <c r="AX500" s="13" t="s">
        <v>75</v>
      </c>
      <c r="AY500" s="156" t="s">
        <v>133</v>
      </c>
    </row>
    <row r="501" spans="2:51" s="14" customFormat="1">
      <c r="B501" s="163"/>
      <c r="D501" s="155" t="s">
        <v>142</v>
      </c>
      <c r="E501" s="164" t="s">
        <v>3</v>
      </c>
      <c r="F501" s="165" t="s">
        <v>1013</v>
      </c>
      <c r="H501" s="164" t="s">
        <v>3</v>
      </c>
      <c r="I501" s="166"/>
      <c r="L501" s="163"/>
      <c r="M501" s="167"/>
      <c r="N501" s="168"/>
      <c r="O501" s="168"/>
      <c r="P501" s="168"/>
      <c r="Q501" s="168"/>
      <c r="R501" s="168"/>
      <c r="S501" s="168"/>
      <c r="T501" s="169"/>
      <c r="AT501" s="164" t="s">
        <v>142</v>
      </c>
      <c r="AU501" s="164" t="s">
        <v>84</v>
      </c>
      <c r="AV501" s="14" t="s">
        <v>37</v>
      </c>
      <c r="AW501" s="14" t="s">
        <v>4</v>
      </c>
      <c r="AX501" s="14" t="s">
        <v>75</v>
      </c>
      <c r="AY501" s="164" t="s">
        <v>133</v>
      </c>
    </row>
    <row r="502" spans="2:51" s="13" customFormat="1">
      <c r="B502" s="154"/>
      <c r="D502" s="155" t="s">
        <v>142</v>
      </c>
      <c r="E502" s="156" t="s">
        <v>3</v>
      </c>
      <c r="F502" s="157" t="s">
        <v>2045</v>
      </c>
      <c r="H502" s="158">
        <v>7.7279999999999998</v>
      </c>
      <c r="I502" s="159"/>
      <c r="L502" s="154"/>
      <c r="M502" s="160"/>
      <c r="N502" s="161"/>
      <c r="O502" s="161"/>
      <c r="P502" s="161"/>
      <c r="Q502" s="161"/>
      <c r="R502" s="161"/>
      <c r="S502" s="161"/>
      <c r="T502" s="162"/>
      <c r="AT502" s="156" t="s">
        <v>142</v>
      </c>
      <c r="AU502" s="156" t="s">
        <v>84</v>
      </c>
      <c r="AV502" s="13" t="s">
        <v>84</v>
      </c>
      <c r="AW502" s="13" t="s">
        <v>36</v>
      </c>
      <c r="AX502" s="13" t="s">
        <v>75</v>
      </c>
      <c r="AY502" s="156" t="s">
        <v>133</v>
      </c>
    </row>
    <row r="503" spans="2:51" s="14" customFormat="1">
      <c r="B503" s="163"/>
      <c r="D503" s="155" t="s">
        <v>142</v>
      </c>
      <c r="E503" s="164" t="s">
        <v>3</v>
      </c>
      <c r="F503" s="165" t="s">
        <v>1019</v>
      </c>
      <c r="H503" s="164" t="s">
        <v>3</v>
      </c>
      <c r="I503" s="166"/>
      <c r="L503" s="163"/>
      <c r="M503" s="167"/>
      <c r="N503" s="168"/>
      <c r="O503" s="168"/>
      <c r="P503" s="168"/>
      <c r="Q503" s="168"/>
      <c r="R503" s="168"/>
      <c r="S503" s="168"/>
      <c r="T503" s="169"/>
      <c r="AT503" s="164" t="s">
        <v>142</v>
      </c>
      <c r="AU503" s="164" t="s">
        <v>84</v>
      </c>
      <c r="AV503" s="14" t="s">
        <v>37</v>
      </c>
      <c r="AW503" s="14" t="s">
        <v>4</v>
      </c>
      <c r="AX503" s="14" t="s">
        <v>75</v>
      </c>
      <c r="AY503" s="164" t="s">
        <v>133</v>
      </c>
    </row>
    <row r="504" spans="2:51" s="13" customFormat="1">
      <c r="B504" s="154"/>
      <c r="D504" s="155" t="s">
        <v>142</v>
      </c>
      <c r="E504" s="156" t="s">
        <v>3</v>
      </c>
      <c r="F504" s="157" t="s">
        <v>2043</v>
      </c>
      <c r="H504" s="158">
        <v>8.35</v>
      </c>
      <c r="I504" s="159"/>
      <c r="L504" s="154"/>
      <c r="M504" s="160"/>
      <c r="N504" s="161"/>
      <c r="O504" s="161"/>
      <c r="P504" s="161"/>
      <c r="Q504" s="161"/>
      <c r="R504" s="161"/>
      <c r="S504" s="161"/>
      <c r="T504" s="162"/>
      <c r="AT504" s="156" t="s">
        <v>142</v>
      </c>
      <c r="AU504" s="156" t="s">
        <v>84</v>
      </c>
      <c r="AV504" s="13" t="s">
        <v>84</v>
      </c>
      <c r="AW504" s="13" t="s">
        <v>36</v>
      </c>
      <c r="AX504" s="13" t="s">
        <v>75</v>
      </c>
      <c r="AY504" s="156" t="s">
        <v>133</v>
      </c>
    </row>
    <row r="505" spans="2:51" s="14" customFormat="1">
      <c r="B505" s="163"/>
      <c r="D505" s="155" t="s">
        <v>142</v>
      </c>
      <c r="E505" s="164" t="s">
        <v>3</v>
      </c>
      <c r="F505" s="165" t="s">
        <v>1898</v>
      </c>
      <c r="H505" s="164" t="s">
        <v>3</v>
      </c>
      <c r="I505" s="166"/>
      <c r="L505" s="163"/>
      <c r="M505" s="167"/>
      <c r="N505" s="168"/>
      <c r="O505" s="168"/>
      <c r="P505" s="168"/>
      <c r="Q505" s="168"/>
      <c r="R505" s="168"/>
      <c r="S505" s="168"/>
      <c r="T505" s="169"/>
      <c r="AT505" s="164" t="s">
        <v>142</v>
      </c>
      <c r="AU505" s="164" t="s">
        <v>84</v>
      </c>
      <c r="AV505" s="14" t="s">
        <v>37</v>
      </c>
      <c r="AW505" s="14" t="s">
        <v>4</v>
      </c>
      <c r="AX505" s="14" t="s">
        <v>75</v>
      </c>
      <c r="AY505" s="164" t="s">
        <v>133</v>
      </c>
    </row>
    <row r="506" spans="2:51" s="14" customFormat="1">
      <c r="B506" s="163"/>
      <c r="D506" s="155" t="s">
        <v>142</v>
      </c>
      <c r="E506" s="164" t="s">
        <v>3</v>
      </c>
      <c r="F506" s="165" t="s">
        <v>1011</v>
      </c>
      <c r="H506" s="164" t="s">
        <v>3</v>
      </c>
      <c r="I506" s="166"/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142</v>
      </c>
      <c r="AU506" s="164" t="s">
        <v>84</v>
      </c>
      <c r="AV506" s="14" t="s">
        <v>37</v>
      </c>
      <c r="AW506" s="14" t="s">
        <v>4</v>
      </c>
      <c r="AX506" s="14" t="s">
        <v>75</v>
      </c>
      <c r="AY506" s="164" t="s">
        <v>133</v>
      </c>
    </row>
    <row r="507" spans="2:51" s="13" customFormat="1">
      <c r="B507" s="154"/>
      <c r="D507" s="155" t="s">
        <v>142</v>
      </c>
      <c r="E507" s="156" t="s">
        <v>3</v>
      </c>
      <c r="F507" s="157" t="s">
        <v>2046</v>
      </c>
      <c r="H507" s="158">
        <v>7.7759999999999998</v>
      </c>
      <c r="I507" s="159"/>
      <c r="L507" s="154"/>
      <c r="M507" s="160"/>
      <c r="N507" s="161"/>
      <c r="O507" s="161"/>
      <c r="P507" s="161"/>
      <c r="Q507" s="161"/>
      <c r="R507" s="161"/>
      <c r="S507" s="161"/>
      <c r="T507" s="162"/>
      <c r="AT507" s="156" t="s">
        <v>142</v>
      </c>
      <c r="AU507" s="156" t="s">
        <v>84</v>
      </c>
      <c r="AV507" s="13" t="s">
        <v>84</v>
      </c>
      <c r="AW507" s="13" t="s">
        <v>36</v>
      </c>
      <c r="AX507" s="13" t="s">
        <v>75</v>
      </c>
      <c r="AY507" s="156" t="s">
        <v>133</v>
      </c>
    </row>
    <row r="508" spans="2:51" s="14" customFormat="1">
      <c r="B508" s="163"/>
      <c r="D508" s="155" t="s">
        <v>142</v>
      </c>
      <c r="E508" s="164" t="s">
        <v>3</v>
      </c>
      <c r="F508" s="165" t="s">
        <v>1013</v>
      </c>
      <c r="H508" s="164" t="s">
        <v>3</v>
      </c>
      <c r="I508" s="166"/>
      <c r="L508" s="163"/>
      <c r="M508" s="167"/>
      <c r="N508" s="168"/>
      <c r="O508" s="168"/>
      <c r="P508" s="168"/>
      <c r="Q508" s="168"/>
      <c r="R508" s="168"/>
      <c r="S508" s="168"/>
      <c r="T508" s="169"/>
      <c r="AT508" s="164" t="s">
        <v>142</v>
      </c>
      <c r="AU508" s="164" t="s">
        <v>84</v>
      </c>
      <c r="AV508" s="14" t="s">
        <v>37</v>
      </c>
      <c r="AW508" s="14" t="s">
        <v>4</v>
      </c>
      <c r="AX508" s="14" t="s">
        <v>75</v>
      </c>
      <c r="AY508" s="164" t="s">
        <v>133</v>
      </c>
    </row>
    <row r="509" spans="2:51" s="13" customFormat="1">
      <c r="B509" s="154"/>
      <c r="D509" s="155" t="s">
        <v>142</v>
      </c>
      <c r="E509" s="156" t="s">
        <v>3</v>
      </c>
      <c r="F509" s="157" t="s">
        <v>2047</v>
      </c>
      <c r="H509" s="158">
        <v>5.1840000000000002</v>
      </c>
      <c r="I509" s="159"/>
      <c r="L509" s="154"/>
      <c r="M509" s="160"/>
      <c r="N509" s="161"/>
      <c r="O509" s="161"/>
      <c r="P509" s="161"/>
      <c r="Q509" s="161"/>
      <c r="R509" s="161"/>
      <c r="S509" s="161"/>
      <c r="T509" s="162"/>
      <c r="AT509" s="156" t="s">
        <v>142</v>
      </c>
      <c r="AU509" s="156" t="s">
        <v>84</v>
      </c>
      <c r="AV509" s="13" t="s">
        <v>84</v>
      </c>
      <c r="AW509" s="13" t="s">
        <v>36</v>
      </c>
      <c r="AX509" s="13" t="s">
        <v>75</v>
      </c>
      <c r="AY509" s="156" t="s">
        <v>133</v>
      </c>
    </row>
    <row r="510" spans="2:51" s="14" customFormat="1">
      <c r="B510" s="163"/>
      <c r="D510" s="155" t="s">
        <v>142</v>
      </c>
      <c r="E510" s="164" t="s">
        <v>3</v>
      </c>
      <c r="F510" s="165" t="s">
        <v>1019</v>
      </c>
      <c r="H510" s="164" t="s">
        <v>3</v>
      </c>
      <c r="I510" s="166"/>
      <c r="L510" s="163"/>
      <c r="M510" s="167"/>
      <c r="N510" s="168"/>
      <c r="O510" s="168"/>
      <c r="P510" s="168"/>
      <c r="Q510" s="168"/>
      <c r="R510" s="168"/>
      <c r="S510" s="168"/>
      <c r="T510" s="169"/>
      <c r="AT510" s="164" t="s">
        <v>142</v>
      </c>
      <c r="AU510" s="164" t="s">
        <v>84</v>
      </c>
      <c r="AV510" s="14" t="s">
        <v>37</v>
      </c>
      <c r="AW510" s="14" t="s">
        <v>4</v>
      </c>
      <c r="AX510" s="14" t="s">
        <v>75</v>
      </c>
      <c r="AY510" s="164" t="s">
        <v>133</v>
      </c>
    </row>
    <row r="511" spans="2:51" s="13" customFormat="1">
      <c r="B511" s="154"/>
      <c r="D511" s="155" t="s">
        <v>142</v>
      </c>
      <c r="E511" s="156" t="s">
        <v>3</v>
      </c>
      <c r="F511" s="157" t="s">
        <v>2048</v>
      </c>
      <c r="H511" s="158">
        <v>10.692</v>
      </c>
      <c r="I511" s="159"/>
      <c r="L511" s="154"/>
      <c r="M511" s="160"/>
      <c r="N511" s="161"/>
      <c r="O511" s="161"/>
      <c r="P511" s="161"/>
      <c r="Q511" s="161"/>
      <c r="R511" s="161"/>
      <c r="S511" s="161"/>
      <c r="T511" s="162"/>
      <c r="AT511" s="156" t="s">
        <v>142</v>
      </c>
      <c r="AU511" s="156" t="s">
        <v>84</v>
      </c>
      <c r="AV511" s="13" t="s">
        <v>84</v>
      </c>
      <c r="AW511" s="13" t="s">
        <v>36</v>
      </c>
      <c r="AX511" s="13" t="s">
        <v>75</v>
      </c>
      <c r="AY511" s="156" t="s">
        <v>133</v>
      </c>
    </row>
    <row r="512" spans="2:51" s="14" customFormat="1">
      <c r="B512" s="163"/>
      <c r="D512" s="155" t="s">
        <v>142</v>
      </c>
      <c r="E512" s="164" t="s">
        <v>3</v>
      </c>
      <c r="F512" s="165" t="s">
        <v>1902</v>
      </c>
      <c r="H512" s="164" t="s">
        <v>3</v>
      </c>
      <c r="I512" s="166"/>
      <c r="L512" s="163"/>
      <c r="M512" s="167"/>
      <c r="N512" s="168"/>
      <c r="O512" s="168"/>
      <c r="P512" s="168"/>
      <c r="Q512" s="168"/>
      <c r="R512" s="168"/>
      <c r="S512" s="168"/>
      <c r="T512" s="169"/>
      <c r="AT512" s="164" t="s">
        <v>142</v>
      </c>
      <c r="AU512" s="164" t="s">
        <v>84</v>
      </c>
      <c r="AV512" s="14" t="s">
        <v>37</v>
      </c>
      <c r="AW512" s="14" t="s">
        <v>4</v>
      </c>
      <c r="AX512" s="14" t="s">
        <v>75</v>
      </c>
      <c r="AY512" s="164" t="s">
        <v>133</v>
      </c>
    </row>
    <row r="513" spans="2:51" s="14" customFormat="1">
      <c r="B513" s="163"/>
      <c r="D513" s="155" t="s">
        <v>142</v>
      </c>
      <c r="E513" s="164" t="s">
        <v>3</v>
      </c>
      <c r="F513" s="165" t="s">
        <v>1011</v>
      </c>
      <c r="H513" s="164" t="s">
        <v>3</v>
      </c>
      <c r="I513" s="166"/>
      <c r="L513" s="163"/>
      <c r="M513" s="167"/>
      <c r="N513" s="168"/>
      <c r="O513" s="168"/>
      <c r="P513" s="168"/>
      <c r="Q513" s="168"/>
      <c r="R513" s="168"/>
      <c r="S513" s="168"/>
      <c r="T513" s="169"/>
      <c r="AT513" s="164" t="s">
        <v>142</v>
      </c>
      <c r="AU513" s="164" t="s">
        <v>84</v>
      </c>
      <c r="AV513" s="14" t="s">
        <v>37</v>
      </c>
      <c r="AW513" s="14" t="s">
        <v>4</v>
      </c>
      <c r="AX513" s="14" t="s">
        <v>75</v>
      </c>
      <c r="AY513" s="164" t="s">
        <v>133</v>
      </c>
    </row>
    <row r="514" spans="2:51" s="13" customFormat="1">
      <c r="B514" s="154"/>
      <c r="D514" s="155" t="s">
        <v>142</v>
      </c>
      <c r="E514" s="156" t="s">
        <v>3</v>
      </c>
      <c r="F514" s="157" t="s">
        <v>2049</v>
      </c>
      <c r="H514" s="158">
        <v>7.4980000000000002</v>
      </c>
      <c r="I514" s="159"/>
      <c r="L514" s="154"/>
      <c r="M514" s="160"/>
      <c r="N514" s="161"/>
      <c r="O514" s="161"/>
      <c r="P514" s="161"/>
      <c r="Q514" s="161"/>
      <c r="R514" s="161"/>
      <c r="S514" s="161"/>
      <c r="T514" s="162"/>
      <c r="AT514" s="156" t="s">
        <v>142</v>
      </c>
      <c r="AU514" s="156" t="s">
        <v>84</v>
      </c>
      <c r="AV514" s="13" t="s">
        <v>84</v>
      </c>
      <c r="AW514" s="13" t="s">
        <v>36</v>
      </c>
      <c r="AX514" s="13" t="s">
        <v>75</v>
      </c>
      <c r="AY514" s="156" t="s">
        <v>133</v>
      </c>
    </row>
    <row r="515" spans="2:51" s="14" customFormat="1">
      <c r="B515" s="163"/>
      <c r="D515" s="155" t="s">
        <v>142</v>
      </c>
      <c r="E515" s="164" t="s">
        <v>3</v>
      </c>
      <c r="F515" s="165" t="s">
        <v>1013</v>
      </c>
      <c r="H515" s="164" t="s">
        <v>3</v>
      </c>
      <c r="I515" s="166"/>
      <c r="L515" s="163"/>
      <c r="M515" s="167"/>
      <c r="N515" s="168"/>
      <c r="O515" s="168"/>
      <c r="P515" s="168"/>
      <c r="Q515" s="168"/>
      <c r="R515" s="168"/>
      <c r="S515" s="168"/>
      <c r="T515" s="169"/>
      <c r="AT515" s="164" t="s">
        <v>142</v>
      </c>
      <c r="AU515" s="164" t="s">
        <v>84</v>
      </c>
      <c r="AV515" s="14" t="s">
        <v>37</v>
      </c>
      <c r="AW515" s="14" t="s">
        <v>4</v>
      </c>
      <c r="AX515" s="14" t="s">
        <v>75</v>
      </c>
      <c r="AY515" s="164" t="s">
        <v>133</v>
      </c>
    </row>
    <row r="516" spans="2:51" s="13" customFormat="1">
      <c r="B516" s="154"/>
      <c r="D516" s="155" t="s">
        <v>142</v>
      </c>
      <c r="E516" s="156" t="s">
        <v>3</v>
      </c>
      <c r="F516" s="157" t="s">
        <v>2050</v>
      </c>
      <c r="H516" s="158">
        <v>7.8239999999999998</v>
      </c>
      <c r="I516" s="159"/>
      <c r="L516" s="154"/>
      <c r="M516" s="160"/>
      <c r="N516" s="161"/>
      <c r="O516" s="161"/>
      <c r="P516" s="161"/>
      <c r="Q516" s="161"/>
      <c r="R516" s="161"/>
      <c r="S516" s="161"/>
      <c r="T516" s="162"/>
      <c r="AT516" s="156" t="s">
        <v>142</v>
      </c>
      <c r="AU516" s="156" t="s">
        <v>84</v>
      </c>
      <c r="AV516" s="13" t="s">
        <v>84</v>
      </c>
      <c r="AW516" s="13" t="s">
        <v>36</v>
      </c>
      <c r="AX516" s="13" t="s">
        <v>75</v>
      </c>
      <c r="AY516" s="156" t="s">
        <v>133</v>
      </c>
    </row>
    <row r="517" spans="2:51" s="14" customFormat="1">
      <c r="B517" s="163"/>
      <c r="D517" s="155" t="s">
        <v>142</v>
      </c>
      <c r="E517" s="164" t="s">
        <v>3</v>
      </c>
      <c r="F517" s="165" t="s">
        <v>1905</v>
      </c>
      <c r="H517" s="164" t="s">
        <v>3</v>
      </c>
      <c r="I517" s="166"/>
      <c r="L517" s="163"/>
      <c r="M517" s="167"/>
      <c r="N517" s="168"/>
      <c r="O517" s="168"/>
      <c r="P517" s="168"/>
      <c r="Q517" s="168"/>
      <c r="R517" s="168"/>
      <c r="S517" s="168"/>
      <c r="T517" s="169"/>
      <c r="AT517" s="164" t="s">
        <v>142</v>
      </c>
      <c r="AU517" s="164" t="s">
        <v>84</v>
      </c>
      <c r="AV517" s="14" t="s">
        <v>37</v>
      </c>
      <c r="AW517" s="14" t="s">
        <v>4</v>
      </c>
      <c r="AX517" s="14" t="s">
        <v>75</v>
      </c>
      <c r="AY517" s="164" t="s">
        <v>133</v>
      </c>
    </row>
    <row r="518" spans="2:51" s="14" customFormat="1">
      <c r="B518" s="163"/>
      <c r="D518" s="155" t="s">
        <v>142</v>
      </c>
      <c r="E518" s="164" t="s">
        <v>3</v>
      </c>
      <c r="F518" s="165" t="s">
        <v>1011</v>
      </c>
      <c r="H518" s="164" t="s">
        <v>3</v>
      </c>
      <c r="I518" s="166"/>
      <c r="L518" s="163"/>
      <c r="M518" s="167"/>
      <c r="N518" s="168"/>
      <c r="O518" s="168"/>
      <c r="P518" s="168"/>
      <c r="Q518" s="168"/>
      <c r="R518" s="168"/>
      <c r="S518" s="168"/>
      <c r="T518" s="169"/>
      <c r="AT518" s="164" t="s">
        <v>142</v>
      </c>
      <c r="AU518" s="164" t="s">
        <v>84</v>
      </c>
      <c r="AV518" s="14" t="s">
        <v>37</v>
      </c>
      <c r="AW518" s="14" t="s">
        <v>4</v>
      </c>
      <c r="AX518" s="14" t="s">
        <v>75</v>
      </c>
      <c r="AY518" s="164" t="s">
        <v>133</v>
      </c>
    </row>
    <row r="519" spans="2:51" s="13" customFormat="1">
      <c r="B519" s="154"/>
      <c r="D519" s="155" t="s">
        <v>142</v>
      </c>
      <c r="E519" s="156" t="s">
        <v>3</v>
      </c>
      <c r="F519" s="157" t="s">
        <v>2051</v>
      </c>
      <c r="H519" s="158">
        <v>7.36</v>
      </c>
      <c r="I519" s="159"/>
      <c r="L519" s="154"/>
      <c r="M519" s="160"/>
      <c r="N519" s="161"/>
      <c r="O519" s="161"/>
      <c r="P519" s="161"/>
      <c r="Q519" s="161"/>
      <c r="R519" s="161"/>
      <c r="S519" s="161"/>
      <c r="T519" s="162"/>
      <c r="AT519" s="156" t="s">
        <v>142</v>
      </c>
      <c r="AU519" s="156" t="s">
        <v>84</v>
      </c>
      <c r="AV519" s="13" t="s">
        <v>84</v>
      </c>
      <c r="AW519" s="13" t="s">
        <v>36</v>
      </c>
      <c r="AX519" s="13" t="s">
        <v>75</v>
      </c>
      <c r="AY519" s="156" t="s">
        <v>133</v>
      </c>
    </row>
    <row r="520" spans="2:51" s="14" customFormat="1">
      <c r="B520" s="163"/>
      <c r="D520" s="155" t="s">
        <v>142</v>
      </c>
      <c r="E520" s="164" t="s">
        <v>3</v>
      </c>
      <c r="F520" s="165" t="s">
        <v>1013</v>
      </c>
      <c r="H520" s="164" t="s">
        <v>3</v>
      </c>
      <c r="I520" s="166"/>
      <c r="L520" s="163"/>
      <c r="M520" s="167"/>
      <c r="N520" s="168"/>
      <c r="O520" s="168"/>
      <c r="P520" s="168"/>
      <c r="Q520" s="168"/>
      <c r="R520" s="168"/>
      <c r="S520" s="168"/>
      <c r="T520" s="169"/>
      <c r="AT520" s="164" t="s">
        <v>142</v>
      </c>
      <c r="AU520" s="164" t="s">
        <v>84</v>
      </c>
      <c r="AV520" s="14" t="s">
        <v>37</v>
      </c>
      <c r="AW520" s="14" t="s">
        <v>4</v>
      </c>
      <c r="AX520" s="14" t="s">
        <v>75</v>
      </c>
      <c r="AY520" s="164" t="s">
        <v>133</v>
      </c>
    </row>
    <row r="521" spans="2:51" s="13" customFormat="1">
      <c r="B521" s="154"/>
      <c r="D521" s="155" t="s">
        <v>142</v>
      </c>
      <c r="E521" s="156" t="s">
        <v>3</v>
      </c>
      <c r="F521" s="157" t="s">
        <v>2052</v>
      </c>
      <c r="H521" s="158">
        <v>5.12</v>
      </c>
      <c r="I521" s="159"/>
      <c r="L521" s="154"/>
      <c r="M521" s="160"/>
      <c r="N521" s="161"/>
      <c r="O521" s="161"/>
      <c r="P521" s="161"/>
      <c r="Q521" s="161"/>
      <c r="R521" s="161"/>
      <c r="S521" s="161"/>
      <c r="T521" s="162"/>
      <c r="AT521" s="156" t="s">
        <v>142</v>
      </c>
      <c r="AU521" s="156" t="s">
        <v>84</v>
      </c>
      <c r="AV521" s="13" t="s">
        <v>84</v>
      </c>
      <c r="AW521" s="13" t="s">
        <v>36</v>
      </c>
      <c r="AX521" s="13" t="s">
        <v>75</v>
      </c>
      <c r="AY521" s="156" t="s">
        <v>133</v>
      </c>
    </row>
    <row r="522" spans="2:51" s="14" customFormat="1">
      <c r="B522" s="163"/>
      <c r="D522" s="155" t="s">
        <v>142</v>
      </c>
      <c r="E522" s="164" t="s">
        <v>3</v>
      </c>
      <c r="F522" s="165" t="s">
        <v>1019</v>
      </c>
      <c r="H522" s="164" t="s">
        <v>3</v>
      </c>
      <c r="I522" s="166"/>
      <c r="L522" s="163"/>
      <c r="M522" s="167"/>
      <c r="N522" s="168"/>
      <c r="O522" s="168"/>
      <c r="P522" s="168"/>
      <c r="Q522" s="168"/>
      <c r="R522" s="168"/>
      <c r="S522" s="168"/>
      <c r="T522" s="169"/>
      <c r="AT522" s="164" t="s">
        <v>142</v>
      </c>
      <c r="AU522" s="164" t="s">
        <v>84</v>
      </c>
      <c r="AV522" s="14" t="s">
        <v>37</v>
      </c>
      <c r="AW522" s="14" t="s">
        <v>4</v>
      </c>
      <c r="AX522" s="14" t="s">
        <v>75</v>
      </c>
      <c r="AY522" s="164" t="s">
        <v>133</v>
      </c>
    </row>
    <row r="523" spans="2:51" s="13" customFormat="1">
      <c r="B523" s="154"/>
      <c r="D523" s="155" t="s">
        <v>142</v>
      </c>
      <c r="E523" s="156" t="s">
        <v>3</v>
      </c>
      <c r="F523" s="157" t="s">
        <v>2053</v>
      </c>
      <c r="H523" s="158">
        <v>16.32</v>
      </c>
      <c r="I523" s="159"/>
      <c r="L523" s="154"/>
      <c r="M523" s="160"/>
      <c r="N523" s="161"/>
      <c r="O523" s="161"/>
      <c r="P523" s="161"/>
      <c r="Q523" s="161"/>
      <c r="R523" s="161"/>
      <c r="S523" s="161"/>
      <c r="T523" s="162"/>
      <c r="AT523" s="156" t="s">
        <v>142</v>
      </c>
      <c r="AU523" s="156" t="s">
        <v>84</v>
      </c>
      <c r="AV523" s="13" t="s">
        <v>84</v>
      </c>
      <c r="AW523" s="13" t="s">
        <v>36</v>
      </c>
      <c r="AX523" s="13" t="s">
        <v>75</v>
      </c>
      <c r="AY523" s="156" t="s">
        <v>133</v>
      </c>
    </row>
    <row r="524" spans="2:51" s="14" customFormat="1">
      <c r="B524" s="163"/>
      <c r="D524" s="155" t="s">
        <v>142</v>
      </c>
      <c r="E524" s="164" t="s">
        <v>3</v>
      </c>
      <c r="F524" s="165" t="s">
        <v>1909</v>
      </c>
      <c r="H524" s="164" t="s">
        <v>3</v>
      </c>
      <c r="I524" s="166"/>
      <c r="L524" s="163"/>
      <c r="M524" s="167"/>
      <c r="N524" s="168"/>
      <c r="O524" s="168"/>
      <c r="P524" s="168"/>
      <c r="Q524" s="168"/>
      <c r="R524" s="168"/>
      <c r="S524" s="168"/>
      <c r="T524" s="169"/>
      <c r="AT524" s="164" t="s">
        <v>142</v>
      </c>
      <c r="AU524" s="164" t="s">
        <v>84</v>
      </c>
      <c r="AV524" s="14" t="s">
        <v>37</v>
      </c>
      <c r="AW524" s="14" t="s">
        <v>4</v>
      </c>
      <c r="AX524" s="14" t="s">
        <v>75</v>
      </c>
      <c r="AY524" s="164" t="s">
        <v>133</v>
      </c>
    </row>
    <row r="525" spans="2:51" s="14" customFormat="1">
      <c r="B525" s="163"/>
      <c r="D525" s="155" t="s">
        <v>142</v>
      </c>
      <c r="E525" s="164" t="s">
        <v>3</v>
      </c>
      <c r="F525" s="165" t="s">
        <v>1011</v>
      </c>
      <c r="H525" s="164" t="s">
        <v>3</v>
      </c>
      <c r="I525" s="166"/>
      <c r="L525" s="163"/>
      <c r="M525" s="167"/>
      <c r="N525" s="168"/>
      <c r="O525" s="168"/>
      <c r="P525" s="168"/>
      <c r="Q525" s="168"/>
      <c r="R525" s="168"/>
      <c r="S525" s="168"/>
      <c r="T525" s="169"/>
      <c r="AT525" s="164" t="s">
        <v>142</v>
      </c>
      <c r="AU525" s="164" t="s">
        <v>84</v>
      </c>
      <c r="AV525" s="14" t="s">
        <v>37</v>
      </c>
      <c r="AW525" s="14" t="s">
        <v>4</v>
      </c>
      <c r="AX525" s="14" t="s">
        <v>75</v>
      </c>
      <c r="AY525" s="164" t="s">
        <v>133</v>
      </c>
    </row>
    <row r="526" spans="2:51" s="13" customFormat="1">
      <c r="B526" s="154"/>
      <c r="D526" s="155" t="s">
        <v>142</v>
      </c>
      <c r="E526" s="156" t="s">
        <v>3</v>
      </c>
      <c r="F526" s="157" t="s">
        <v>2049</v>
      </c>
      <c r="H526" s="158">
        <v>7.4980000000000002</v>
      </c>
      <c r="I526" s="159"/>
      <c r="L526" s="154"/>
      <c r="M526" s="160"/>
      <c r="N526" s="161"/>
      <c r="O526" s="161"/>
      <c r="P526" s="161"/>
      <c r="Q526" s="161"/>
      <c r="R526" s="161"/>
      <c r="S526" s="161"/>
      <c r="T526" s="162"/>
      <c r="AT526" s="156" t="s">
        <v>142</v>
      </c>
      <c r="AU526" s="156" t="s">
        <v>84</v>
      </c>
      <c r="AV526" s="13" t="s">
        <v>84</v>
      </c>
      <c r="AW526" s="13" t="s">
        <v>36</v>
      </c>
      <c r="AX526" s="13" t="s">
        <v>75</v>
      </c>
      <c r="AY526" s="156" t="s">
        <v>133</v>
      </c>
    </row>
    <row r="527" spans="2:51" s="14" customFormat="1">
      <c r="B527" s="163"/>
      <c r="D527" s="155" t="s">
        <v>142</v>
      </c>
      <c r="E527" s="164" t="s">
        <v>3</v>
      </c>
      <c r="F527" s="165" t="s">
        <v>1013</v>
      </c>
      <c r="H527" s="164" t="s">
        <v>3</v>
      </c>
      <c r="I527" s="166"/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142</v>
      </c>
      <c r="AU527" s="164" t="s">
        <v>84</v>
      </c>
      <c r="AV527" s="14" t="s">
        <v>37</v>
      </c>
      <c r="AW527" s="14" t="s">
        <v>4</v>
      </c>
      <c r="AX527" s="14" t="s">
        <v>75</v>
      </c>
      <c r="AY527" s="164" t="s">
        <v>133</v>
      </c>
    </row>
    <row r="528" spans="2:51" s="13" customFormat="1">
      <c r="B528" s="154"/>
      <c r="D528" s="155" t="s">
        <v>142</v>
      </c>
      <c r="E528" s="156" t="s">
        <v>3</v>
      </c>
      <c r="F528" s="157" t="s">
        <v>2050</v>
      </c>
      <c r="H528" s="158">
        <v>7.8239999999999998</v>
      </c>
      <c r="I528" s="159"/>
      <c r="L528" s="154"/>
      <c r="M528" s="160"/>
      <c r="N528" s="161"/>
      <c r="O528" s="161"/>
      <c r="P528" s="161"/>
      <c r="Q528" s="161"/>
      <c r="R528" s="161"/>
      <c r="S528" s="161"/>
      <c r="T528" s="162"/>
      <c r="AT528" s="156" t="s">
        <v>142</v>
      </c>
      <c r="AU528" s="156" t="s">
        <v>84</v>
      </c>
      <c r="AV528" s="13" t="s">
        <v>84</v>
      </c>
      <c r="AW528" s="13" t="s">
        <v>36</v>
      </c>
      <c r="AX528" s="13" t="s">
        <v>75</v>
      </c>
      <c r="AY528" s="156" t="s">
        <v>133</v>
      </c>
    </row>
    <row r="529" spans="2:51" s="14" customFormat="1">
      <c r="B529" s="163"/>
      <c r="D529" s="155" t="s">
        <v>142</v>
      </c>
      <c r="E529" s="164" t="s">
        <v>3</v>
      </c>
      <c r="F529" s="165" t="s">
        <v>1910</v>
      </c>
      <c r="H529" s="164" t="s">
        <v>3</v>
      </c>
      <c r="I529" s="166"/>
      <c r="L529" s="163"/>
      <c r="M529" s="167"/>
      <c r="N529" s="168"/>
      <c r="O529" s="168"/>
      <c r="P529" s="168"/>
      <c r="Q529" s="168"/>
      <c r="R529" s="168"/>
      <c r="S529" s="168"/>
      <c r="T529" s="169"/>
      <c r="AT529" s="164" t="s">
        <v>142</v>
      </c>
      <c r="AU529" s="164" t="s">
        <v>84</v>
      </c>
      <c r="AV529" s="14" t="s">
        <v>37</v>
      </c>
      <c r="AW529" s="14" t="s">
        <v>4</v>
      </c>
      <c r="AX529" s="14" t="s">
        <v>75</v>
      </c>
      <c r="AY529" s="164" t="s">
        <v>133</v>
      </c>
    </row>
    <row r="530" spans="2:51" s="14" customFormat="1">
      <c r="B530" s="163"/>
      <c r="D530" s="155" t="s">
        <v>142</v>
      </c>
      <c r="E530" s="164" t="s">
        <v>3</v>
      </c>
      <c r="F530" s="165" t="s">
        <v>1011</v>
      </c>
      <c r="H530" s="164" t="s">
        <v>3</v>
      </c>
      <c r="I530" s="166"/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142</v>
      </c>
      <c r="AU530" s="164" t="s">
        <v>84</v>
      </c>
      <c r="AV530" s="14" t="s">
        <v>37</v>
      </c>
      <c r="AW530" s="14" t="s">
        <v>4</v>
      </c>
      <c r="AX530" s="14" t="s">
        <v>75</v>
      </c>
      <c r="AY530" s="164" t="s">
        <v>133</v>
      </c>
    </row>
    <row r="531" spans="2:51" s="13" customFormat="1">
      <c r="B531" s="154"/>
      <c r="D531" s="155" t="s">
        <v>142</v>
      </c>
      <c r="E531" s="156" t="s">
        <v>3</v>
      </c>
      <c r="F531" s="157" t="s">
        <v>2045</v>
      </c>
      <c r="H531" s="158">
        <v>7.7279999999999998</v>
      </c>
      <c r="I531" s="159"/>
      <c r="L531" s="154"/>
      <c r="M531" s="160"/>
      <c r="N531" s="161"/>
      <c r="O531" s="161"/>
      <c r="P531" s="161"/>
      <c r="Q531" s="161"/>
      <c r="R531" s="161"/>
      <c r="S531" s="161"/>
      <c r="T531" s="162"/>
      <c r="AT531" s="156" t="s">
        <v>142</v>
      </c>
      <c r="AU531" s="156" t="s">
        <v>84</v>
      </c>
      <c r="AV531" s="13" t="s">
        <v>84</v>
      </c>
      <c r="AW531" s="13" t="s">
        <v>36</v>
      </c>
      <c r="AX531" s="13" t="s">
        <v>75</v>
      </c>
      <c r="AY531" s="156" t="s">
        <v>133</v>
      </c>
    </row>
    <row r="532" spans="2:51" s="14" customFormat="1">
      <c r="B532" s="163"/>
      <c r="D532" s="155" t="s">
        <v>142</v>
      </c>
      <c r="E532" s="164" t="s">
        <v>3</v>
      </c>
      <c r="F532" s="165" t="s">
        <v>1013</v>
      </c>
      <c r="H532" s="164" t="s">
        <v>3</v>
      </c>
      <c r="I532" s="166"/>
      <c r="L532" s="163"/>
      <c r="M532" s="167"/>
      <c r="N532" s="168"/>
      <c r="O532" s="168"/>
      <c r="P532" s="168"/>
      <c r="Q532" s="168"/>
      <c r="R532" s="168"/>
      <c r="S532" s="168"/>
      <c r="T532" s="169"/>
      <c r="AT532" s="164" t="s">
        <v>142</v>
      </c>
      <c r="AU532" s="164" t="s">
        <v>84</v>
      </c>
      <c r="AV532" s="14" t="s">
        <v>37</v>
      </c>
      <c r="AW532" s="14" t="s">
        <v>4</v>
      </c>
      <c r="AX532" s="14" t="s">
        <v>75</v>
      </c>
      <c r="AY532" s="164" t="s">
        <v>133</v>
      </c>
    </row>
    <row r="533" spans="2:51" s="13" customFormat="1">
      <c r="B533" s="154"/>
      <c r="D533" s="155" t="s">
        <v>142</v>
      </c>
      <c r="E533" s="156" t="s">
        <v>3</v>
      </c>
      <c r="F533" s="157" t="s">
        <v>2054</v>
      </c>
      <c r="H533" s="158">
        <v>4.508</v>
      </c>
      <c r="I533" s="159"/>
      <c r="L533" s="154"/>
      <c r="M533" s="160"/>
      <c r="N533" s="161"/>
      <c r="O533" s="161"/>
      <c r="P533" s="161"/>
      <c r="Q533" s="161"/>
      <c r="R533" s="161"/>
      <c r="S533" s="161"/>
      <c r="T533" s="162"/>
      <c r="AT533" s="156" t="s">
        <v>142</v>
      </c>
      <c r="AU533" s="156" t="s">
        <v>84</v>
      </c>
      <c r="AV533" s="13" t="s">
        <v>84</v>
      </c>
      <c r="AW533" s="13" t="s">
        <v>36</v>
      </c>
      <c r="AX533" s="13" t="s">
        <v>75</v>
      </c>
      <c r="AY533" s="156" t="s">
        <v>133</v>
      </c>
    </row>
    <row r="534" spans="2:51" s="14" customFormat="1">
      <c r="B534" s="163"/>
      <c r="D534" s="155" t="s">
        <v>142</v>
      </c>
      <c r="E534" s="164" t="s">
        <v>3</v>
      </c>
      <c r="F534" s="165" t="s">
        <v>1019</v>
      </c>
      <c r="H534" s="164" t="s">
        <v>3</v>
      </c>
      <c r="I534" s="166"/>
      <c r="L534" s="163"/>
      <c r="M534" s="167"/>
      <c r="N534" s="168"/>
      <c r="O534" s="168"/>
      <c r="P534" s="168"/>
      <c r="Q534" s="168"/>
      <c r="R534" s="168"/>
      <c r="S534" s="168"/>
      <c r="T534" s="169"/>
      <c r="AT534" s="164" t="s">
        <v>142</v>
      </c>
      <c r="AU534" s="164" t="s">
        <v>84</v>
      </c>
      <c r="AV534" s="14" t="s">
        <v>37</v>
      </c>
      <c r="AW534" s="14" t="s">
        <v>4</v>
      </c>
      <c r="AX534" s="14" t="s">
        <v>75</v>
      </c>
      <c r="AY534" s="164" t="s">
        <v>133</v>
      </c>
    </row>
    <row r="535" spans="2:51" s="13" customFormat="1">
      <c r="B535" s="154"/>
      <c r="D535" s="155" t="s">
        <v>142</v>
      </c>
      <c r="E535" s="156" t="s">
        <v>3</v>
      </c>
      <c r="F535" s="157" t="s">
        <v>2055</v>
      </c>
      <c r="H535" s="158">
        <v>7.4059999999999997</v>
      </c>
      <c r="I535" s="159"/>
      <c r="L535" s="154"/>
      <c r="M535" s="160"/>
      <c r="N535" s="161"/>
      <c r="O535" s="161"/>
      <c r="P535" s="161"/>
      <c r="Q535" s="161"/>
      <c r="R535" s="161"/>
      <c r="S535" s="161"/>
      <c r="T535" s="162"/>
      <c r="AT535" s="156" t="s">
        <v>142</v>
      </c>
      <c r="AU535" s="156" t="s">
        <v>84</v>
      </c>
      <c r="AV535" s="13" t="s">
        <v>84</v>
      </c>
      <c r="AW535" s="13" t="s">
        <v>36</v>
      </c>
      <c r="AX535" s="13" t="s">
        <v>75</v>
      </c>
      <c r="AY535" s="156" t="s">
        <v>133</v>
      </c>
    </row>
    <row r="536" spans="2:51" s="14" customFormat="1">
      <c r="B536" s="163"/>
      <c r="D536" s="155" t="s">
        <v>142</v>
      </c>
      <c r="E536" s="164" t="s">
        <v>3</v>
      </c>
      <c r="F536" s="165" t="s">
        <v>1875</v>
      </c>
      <c r="H536" s="164" t="s">
        <v>3</v>
      </c>
      <c r="I536" s="166"/>
      <c r="L536" s="163"/>
      <c r="M536" s="167"/>
      <c r="N536" s="168"/>
      <c r="O536" s="168"/>
      <c r="P536" s="168"/>
      <c r="Q536" s="168"/>
      <c r="R536" s="168"/>
      <c r="S536" s="168"/>
      <c r="T536" s="169"/>
      <c r="AT536" s="164" t="s">
        <v>142</v>
      </c>
      <c r="AU536" s="164" t="s">
        <v>84</v>
      </c>
      <c r="AV536" s="14" t="s">
        <v>37</v>
      </c>
      <c r="AW536" s="14" t="s">
        <v>4</v>
      </c>
      <c r="AX536" s="14" t="s">
        <v>75</v>
      </c>
      <c r="AY536" s="164" t="s">
        <v>133</v>
      </c>
    </row>
    <row r="537" spans="2:51" s="13" customFormat="1">
      <c r="B537" s="154"/>
      <c r="D537" s="155" t="s">
        <v>142</v>
      </c>
      <c r="E537" s="156" t="s">
        <v>3</v>
      </c>
      <c r="F537" s="157" t="s">
        <v>2045</v>
      </c>
      <c r="H537" s="158">
        <v>7.7279999999999998</v>
      </c>
      <c r="I537" s="159"/>
      <c r="L537" s="154"/>
      <c r="M537" s="160"/>
      <c r="N537" s="161"/>
      <c r="O537" s="161"/>
      <c r="P537" s="161"/>
      <c r="Q537" s="161"/>
      <c r="R537" s="161"/>
      <c r="S537" s="161"/>
      <c r="T537" s="162"/>
      <c r="AT537" s="156" t="s">
        <v>142</v>
      </c>
      <c r="AU537" s="156" t="s">
        <v>84</v>
      </c>
      <c r="AV537" s="13" t="s">
        <v>84</v>
      </c>
      <c r="AW537" s="13" t="s">
        <v>36</v>
      </c>
      <c r="AX537" s="13" t="s">
        <v>75</v>
      </c>
      <c r="AY537" s="156" t="s">
        <v>133</v>
      </c>
    </row>
    <row r="538" spans="2:51" s="14" customFormat="1">
      <c r="B538" s="163"/>
      <c r="D538" s="155" t="s">
        <v>142</v>
      </c>
      <c r="E538" s="164" t="s">
        <v>3</v>
      </c>
      <c r="F538" s="165" t="s">
        <v>1914</v>
      </c>
      <c r="H538" s="164" t="s">
        <v>3</v>
      </c>
      <c r="I538" s="166"/>
      <c r="L538" s="163"/>
      <c r="M538" s="167"/>
      <c r="N538" s="168"/>
      <c r="O538" s="168"/>
      <c r="P538" s="168"/>
      <c r="Q538" s="168"/>
      <c r="R538" s="168"/>
      <c r="S538" s="168"/>
      <c r="T538" s="169"/>
      <c r="AT538" s="164" t="s">
        <v>142</v>
      </c>
      <c r="AU538" s="164" t="s">
        <v>84</v>
      </c>
      <c r="AV538" s="14" t="s">
        <v>37</v>
      </c>
      <c r="AW538" s="14" t="s">
        <v>4</v>
      </c>
      <c r="AX538" s="14" t="s">
        <v>75</v>
      </c>
      <c r="AY538" s="164" t="s">
        <v>133</v>
      </c>
    </row>
    <row r="539" spans="2:51" s="14" customFormat="1">
      <c r="B539" s="163"/>
      <c r="D539" s="155" t="s">
        <v>142</v>
      </c>
      <c r="E539" s="164" t="s">
        <v>3</v>
      </c>
      <c r="F539" s="165" t="s">
        <v>1011</v>
      </c>
      <c r="H539" s="164" t="s">
        <v>3</v>
      </c>
      <c r="I539" s="166"/>
      <c r="L539" s="163"/>
      <c r="M539" s="167"/>
      <c r="N539" s="168"/>
      <c r="O539" s="168"/>
      <c r="P539" s="168"/>
      <c r="Q539" s="168"/>
      <c r="R539" s="168"/>
      <c r="S539" s="168"/>
      <c r="T539" s="169"/>
      <c r="AT539" s="164" t="s">
        <v>142</v>
      </c>
      <c r="AU539" s="164" t="s">
        <v>84</v>
      </c>
      <c r="AV539" s="14" t="s">
        <v>37</v>
      </c>
      <c r="AW539" s="14" t="s">
        <v>4</v>
      </c>
      <c r="AX539" s="14" t="s">
        <v>75</v>
      </c>
      <c r="AY539" s="164" t="s">
        <v>133</v>
      </c>
    </row>
    <row r="540" spans="2:51" s="13" customFormat="1">
      <c r="B540" s="154"/>
      <c r="D540" s="155" t="s">
        <v>142</v>
      </c>
      <c r="E540" s="156" t="s">
        <v>3</v>
      </c>
      <c r="F540" s="157" t="s">
        <v>2049</v>
      </c>
      <c r="H540" s="158">
        <v>7.4980000000000002</v>
      </c>
      <c r="I540" s="159"/>
      <c r="L540" s="154"/>
      <c r="M540" s="160"/>
      <c r="N540" s="161"/>
      <c r="O540" s="161"/>
      <c r="P540" s="161"/>
      <c r="Q540" s="161"/>
      <c r="R540" s="161"/>
      <c r="S540" s="161"/>
      <c r="T540" s="162"/>
      <c r="AT540" s="156" t="s">
        <v>142</v>
      </c>
      <c r="AU540" s="156" t="s">
        <v>84</v>
      </c>
      <c r="AV540" s="13" t="s">
        <v>84</v>
      </c>
      <c r="AW540" s="13" t="s">
        <v>36</v>
      </c>
      <c r="AX540" s="13" t="s">
        <v>75</v>
      </c>
      <c r="AY540" s="156" t="s">
        <v>133</v>
      </c>
    </row>
    <row r="541" spans="2:51" s="14" customFormat="1">
      <c r="B541" s="163"/>
      <c r="D541" s="155" t="s">
        <v>142</v>
      </c>
      <c r="E541" s="164" t="s">
        <v>3</v>
      </c>
      <c r="F541" s="165" t="s">
        <v>1013</v>
      </c>
      <c r="H541" s="164" t="s">
        <v>3</v>
      </c>
      <c r="I541" s="166"/>
      <c r="L541" s="163"/>
      <c r="M541" s="167"/>
      <c r="N541" s="168"/>
      <c r="O541" s="168"/>
      <c r="P541" s="168"/>
      <c r="Q541" s="168"/>
      <c r="R541" s="168"/>
      <c r="S541" s="168"/>
      <c r="T541" s="169"/>
      <c r="AT541" s="164" t="s">
        <v>142</v>
      </c>
      <c r="AU541" s="164" t="s">
        <v>84</v>
      </c>
      <c r="AV541" s="14" t="s">
        <v>37</v>
      </c>
      <c r="AW541" s="14" t="s">
        <v>4</v>
      </c>
      <c r="AX541" s="14" t="s">
        <v>75</v>
      </c>
      <c r="AY541" s="164" t="s">
        <v>133</v>
      </c>
    </row>
    <row r="542" spans="2:51" s="13" customFormat="1">
      <c r="B542" s="154"/>
      <c r="D542" s="155" t="s">
        <v>142</v>
      </c>
      <c r="E542" s="156" t="s">
        <v>3</v>
      </c>
      <c r="F542" s="157" t="s">
        <v>2050</v>
      </c>
      <c r="H542" s="158">
        <v>7.8239999999999998</v>
      </c>
      <c r="I542" s="159"/>
      <c r="L542" s="154"/>
      <c r="M542" s="160"/>
      <c r="N542" s="161"/>
      <c r="O542" s="161"/>
      <c r="P542" s="161"/>
      <c r="Q542" s="161"/>
      <c r="R542" s="161"/>
      <c r="S542" s="161"/>
      <c r="T542" s="162"/>
      <c r="AT542" s="156" t="s">
        <v>142</v>
      </c>
      <c r="AU542" s="156" t="s">
        <v>84</v>
      </c>
      <c r="AV542" s="13" t="s">
        <v>84</v>
      </c>
      <c r="AW542" s="13" t="s">
        <v>36</v>
      </c>
      <c r="AX542" s="13" t="s">
        <v>75</v>
      </c>
      <c r="AY542" s="156" t="s">
        <v>133</v>
      </c>
    </row>
    <row r="543" spans="2:51" s="14" customFormat="1">
      <c r="B543" s="163"/>
      <c r="D543" s="155" t="s">
        <v>142</v>
      </c>
      <c r="E543" s="164" t="s">
        <v>3</v>
      </c>
      <c r="F543" s="165" t="s">
        <v>1915</v>
      </c>
      <c r="H543" s="164" t="s">
        <v>3</v>
      </c>
      <c r="I543" s="166"/>
      <c r="L543" s="163"/>
      <c r="M543" s="167"/>
      <c r="N543" s="168"/>
      <c r="O543" s="168"/>
      <c r="P543" s="168"/>
      <c r="Q543" s="168"/>
      <c r="R543" s="168"/>
      <c r="S543" s="168"/>
      <c r="T543" s="169"/>
      <c r="AT543" s="164" t="s">
        <v>142</v>
      </c>
      <c r="AU543" s="164" t="s">
        <v>84</v>
      </c>
      <c r="AV543" s="14" t="s">
        <v>37</v>
      </c>
      <c r="AW543" s="14" t="s">
        <v>4</v>
      </c>
      <c r="AX543" s="14" t="s">
        <v>75</v>
      </c>
      <c r="AY543" s="164" t="s">
        <v>133</v>
      </c>
    </row>
    <row r="544" spans="2:51" s="14" customFormat="1">
      <c r="B544" s="163"/>
      <c r="D544" s="155" t="s">
        <v>142</v>
      </c>
      <c r="E544" s="164" t="s">
        <v>3</v>
      </c>
      <c r="F544" s="165" t="s">
        <v>1011</v>
      </c>
      <c r="H544" s="164" t="s">
        <v>3</v>
      </c>
      <c r="I544" s="166"/>
      <c r="L544" s="163"/>
      <c r="M544" s="167"/>
      <c r="N544" s="168"/>
      <c r="O544" s="168"/>
      <c r="P544" s="168"/>
      <c r="Q544" s="168"/>
      <c r="R544" s="168"/>
      <c r="S544" s="168"/>
      <c r="T544" s="169"/>
      <c r="AT544" s="164" t="s">
        <v>142</v>
      </c>
      <c r="AU544" s="164" t="s">
        <v>84</v>
      </c>
      <c r="AV544" s="14" t="s">
        <v>37</v>
      </c>
      <c r="AW544" s="14" t="s">
        <v>4</v>
      </c>
      <c r="AX544" s="14" t="s">
        <v>75</v>
      </c>
      <c r="AY544" s="164" t="s">
        <v>133</v>
      </c>
    </row>
    <row r="545" spans="2:51" s="13" customFormat="1">
      <c r="B545" s="154"/>
      <c r="D545" s="155" t="s">
        <v>142</v>
      </c>
      <c r="E545" s="156" t="s">
        <v>3</v>
      </c>
      <c r="F545" s="157" t="s">
        <v>2056</v>
      </c>
      <c r="H545" s="158">
        <v>7.68</v>
      </c>
      <c r="I545" s="159"/>
      <c r="L545" s="154"/>
      <c r="M545" s="160"/>
      <c r="N545" s="161"/>
      <c r="O545" s="161"/>
      <c r="P545" s="161"/>
      <c r="Q545" s="161"/>
      <c r="R545" s="161"/>
      <c r="S545" s="161"/>
      <c r="T545" s="162"/>
      <c r="AT545" s="156" t="s">
        <v>142</v>
      </c>
      <c r="AU545" s="156" t="s">
        <v>84</v>
      </c>
      <c r="AV545" s="13" t="s">
        <v>84</v>
      </c>
      <c r="AW545" s="13" t="s">
        <v>36</v>
      </c>
      <c r="AX545" s="13" t="s">
        <v>75</v>
      </c>
      <c r="AY545" s="156" t="s">
        <v>133</v>
      </c>
    </row>
    <row r="546" spans="2:51" s="14" customFormat="1">
      <c r="B546" s="163"/>
      <c r="D546" s="155" t="s">
        <v>142</v>
      </c>
      <c r="E546" s="164" t="s">
        <v>3</v>
      </c>
      <c r="F546" s="165" t="s">
        <v>1013</v>
      </c>
      <c r="H546" s="164" t="s">
        <v>3</v>
      </c>
      <c r="I546" s="166"/>
      <c r="L546" s="163"/>
      <c r="M546" s="167"/>
      <c r="N546" s="168"/>
      <c r="O546" s="168"/>
      <c r="P546" s="168"/>
      <c r="Q546" s="168"/>
      <c r="R546" s="168"/>
      <c r="S546" s="168"/>
      <c r="T546" s="169"/>
      <c r="AT546" s="164" t="s">
        <v>142</v>
      </c>
      <c r="AU546" s="164" t="s">
        <v>84</v>
      </c>
      <c r="AV546" s="14" t="s">
        <v>37</v>
      </c>
      <c r="AW546" s="14" t="s">
        <v>4</v>
      </c>
      <c r="AX546" s="14" t="s">
        <v>75</v>
      </c>
      <c r="AY546" s="164" t="s">
        <v>133</v>
      </c>
    </row>
    <row r="547" spans="2:51" s="13" customFormat="1">
      <c r="B547" s="154"/>
      <c r="D547" s="155" t="s">
        <v>142</v>
      </c>
      <c r="E547" s="156" t="s">
        <v>3</v>
      </c>
      <c r="F547" s="157" t="s">
        <v>2057</v>
      </c>
      <c r="H547" s="158">
        <v>4.4800000000000004</v>
      </c>
      <c r="I547" s="159"/>
      <c r="L547" s="154"/>
      <c r="M547" s="160"/>
      <c r="N547" s="161"/>
      <c r="O547" s="161"/>
      <c r="P547" s="161"/>
      <c r="Q547" s="161"/>
      <c r="R547" s="161"/>
      <c r="S547" s="161"/>
      <c r="T547" s="162"/>
      <c r="AT547" s="156" t="s">
        <v>142</v>
      </c>
      <c r="AU547" s="156" t="s">
        <v>84</v>
      </c>
      <c r="AV547" s="13" t="s">
        <v>84</v>
      </c>
      <c r="AW547" s="13" t="s">
        <v>36</v>
      </c>
      <c r="AX547" s="13" t="s">
        <v>75</v>
      </c>
      <c r="AY547" s="156" t="s">
        <v>133</v>
      </c>
    </row>
    <row r="548" spans="2:51" s="14" customFormat="1">
      <c r="B548" s="163"/>
      <c r="D548" s="155" t="s">
        <v>142</v>
      </c>
      <c r="E548" s="164" t="s">
        <v>3</v>
      </c>
      <c r="F548" s="165" t="s">
        <v>1019</v>
      </c>
      <c r="H548" s="164" t="s">
        <v>3</v>
      </c>
      <c r="I548" s="166"/>
      <c r="L548" s="163"/>
      <c r="M548" s="167"/>
      <c r="N548" s="168"/>
      <c r="O548" s="168"/>
      <c r="P548" s="168"/>
      <c r="Q548" s="168"/>
      <c r="R548" s="168"/>
      <c r="S548" s="168"/>
      <c r="T548" s="169"/>
      <c r="AT548" s="164" t="s">
        <v>142</v>
      </c>
      <c r="AU548" s="164" t="s">
        <v>84</v>
      </c>
      <c r="AV548" s="14" t="s">
        <v>37</v>
      </c>
      <c r="AW548" s="14" t="s">
        <v>4</v>
      </c>
      <c r="AX548" s="14" t="s">
        <v>75</v>
      </c>
      <c r="AY548" s="164" t="s">
        <v>133</v>
      </c>
    </row>
    <row r="549" spans="2:51" s="13" customFormat="1">
      <c r="B549" s="154"/>
      <c r="D549" s="155" t="s">
        <v>142</v>
      </c>
      <c r="E549" s="156" t="s">
        <v>3</v>
      </c>
      <c r="F549" s="157" t="s">
        <v>2058</v>
      </c>
      <c r="H549" s="158">
        <v>14.72</v>
      </c>
      <c r="I549" s="159"/>
      <c r="L549" s="154"/>
      <c r="M549" s="160"/>
      <c r="N549" s="161"/>
      <c r="O549" s="161"/>
      <c r="P549" s="161"/>
      <c r="Q549" s="161"/>
      <c r="R549" s="161"/>
      <c r="S549" s="161"/>
      <c r="T549" s="162"/>
      <c r="AT549" s="156" t="s">
        <v>142</v>
      </c>
      <c r="AU549" s="156" t="s">
        <v>84</v>
      </c>
      <c r="AV549" s="13" t="s">
        <v>84</v>
      </c>
      <c r="AW549" s="13" t="s">
        <v>36</v>
      </c>
      <c r="AX549" s="13" t="s">
        <v>75</v>
      </c>
      <c r="AY549" s="156" t="s">
        <v>133</v>
      </c>
    </row>
    <row r="550" spans="2:51" s="14" customFormat="1">
      <c r="B550" s="163"/>
      <c r="D550" s="155" t="s">
        <v>142</v>
      </c>
      <c r="E550" s="164" t="s">
        <v>3</v>
      </c>
      <c r="F550" s="165" t="s">
        <v>1875</v>
      </c>
      <c r="H550" s="164" t="s">
        <v>3</v>
      </c>
      <c r="I550" s="166"/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142</v>
      </c>
      <c r="AU550" s="164" t="s">
        <v>84</v>
      </c>
      <c r="AV550" s="14" t="s">
        <v>37</v>
      </c>
      <c r="AW550" s="14" t="s">
        <v>4</v>
      </c>
      <c r="AX550" s="14" t="s">
        <v>75</v>
      </c>
      <c r="AY550" s="164" t="s">
        <v>133</v>
      </c>
    </row>
    <row r="551" spans="2:51" s="13" customFormat="1">
      <c r="B551" s="154"/>
      <c r="D551" s="155" t="s">
        <v>142</v>
      </c>
      <c r="E551" s="156" t="s">
        <v>3</v>
      </c>
      <c r="F551" s="157" t="s">
        <v>2059</v>
      </c>
      <c r="H551" s="158">
        <v>2.2400000000000002</v>
      </c>
      <c r="I551" s="159"/>
      <c r="L551" s="154"/>
      <c r="M551" s="160"/>
      <c r="N551" s="161"/>
      <c r="O551" s="161"/>
      <c r="P551" s="161"/>
      <c r="Q551" s="161"/>
      <c r="R551" s="161"/>
      <c r="S551" s="161"/>
      <c r="T551" s="162"/>
      <c r="AT551" s="156" t="s">
        <v>142</v>
      </c>
      <c r="AU551" s="156" t="s">
        <v>84</v>
      </c>
      <c r="AV551" s="13" t="s">
        <v>84</v>
      </c>
      <c r="AW551" s="13" t="s">
        <v>36</v>
      </c>
      <c r="AX551" s="13" t="s">
        <v>75</v>
      </c>
      <c r="AY551" s="156" t="s">
        <v>133</v>
      </c>
    </row>
    <row r="552" spans="2:51" s="14" customFormat="1">
      <c r="B552" s="163"/>
      <c r="D552" s="155" t="s">
        <v>142</v>
      </c>
      <c r="E552" s="164" t="s">
        <v>3</v>
      </c>
      <c r="F552" s="165" t="s">
        <v>1920</v>
      </c>
      <c r="H552" s="164" t="s">
        <v>3</v>
      </c>
      <c r="I552" s="166"/>
      <c r="L552" s="163"/>
      <c r="M552" s="167"/>
      <c r="N552" s="168"/>
      <c r="O552" s="168"/>
      <c r="P552" s="168"/>
      <c r="Q552" s="168"/>
      <c r="R552" s="168"/>
      <c r="S552" s="168"/>
      <c r="T552" s="169"/>
      <c r="AT552" s="164" t="s">
        <v>142</v>
      </c>
      <c r="AU552" s="164" t="s">
        <v>84</v>
      </c>
      <c r="AV552" s="14" t="s">
        <v>37</v>
      </c>
      <c r="AW552" s="14" t="s">
        <v>4</v>
      </c>
      <c r="AX552" s="14" t="s">
        <v>75</v>
      </c>
      <c r="AY552" s="164" t="s">
        <v>133</v>
      </c>
    </row>
    <row r="553" spans="2:51" s="14" customFormat="1">
      <c r="B553" s="163"/>
      <c r="D553" s="155" t="s">
        <v>142</v>
      </c>
      <c r="E553" s="164" t="s">
        <v>3</v>
      </c>
      <c r="F553" s="165" t="s">
        <v>1011</v>
      </c>
      <c r="H553" s="164" t="s">
        <v>3</v>
      </c>
      <c r="I553" s="166"/>
      <c r="L553" s="163"/>
      <c r="M553" s="167"/>
      <c r="N553" s="168"/>
      <c r="O553" s="168"/>
      <c r="P553" s="168"/>
      <c r="Q553" s="168"/>
      <c r="R553" s="168"/>
      <c r="S553" s="168"/>
      <c r="T553" s="169"/>
      <c r="AT553" s="164" t="s">
        <v>142</v>
      </c>
      <c r="AU553" s="164" t="s">
        <v>84</v>
      </c>
      <c r="AV553" s="14" t="s">
        <v>37</v>
      </c>
      <c r="AW553" s="14" t="s">
        <v>4</v>
      </c>
      <c r="AX553" s="14" t="s">
        <v>75</v>
      </c>
      <c r="AY553" s="164" t="s">
        <v>133</v>
      </c>
    </row>
    <row r="554" spans="2:51" s="13" customFormat="1">
      <c r="B554" s="154"/>
      <c r="D554" s="155" t="s">
        <v>142</v>
      </c>
      <c r="E554" s="156" t="s">
        <v>3</v>
      </c>
      <c r="F554" s="157" t="s">
        <v>2051</v>
      </c>
      <c r="H554" s="158">
        <v>7.36</v>
      </c>
      <c r="I554" s="159"/>
      <c r="L554" s="154"/>
      <c r="M554" s="160"/>
      <c r="N554" s="161"/>
      <c r="O554" s="161"/>
      <c r="P554" s="161"/>
      <c r="Q554" s="161"/>
      <c r="R554" s="161"/>
      <c r="S554" s="161"/>
      <c r="T554" s="162"/>
      <c r="AT554" s="156" t="s">
        <v>142</v>
      </c>
      <c r="AU554" s="156" t="s">
        <v>84</v>
      </c>
      <c r="AV554" s="13" t="s">
        <v>84</v>
      </c>
      <c r="AW554" s="13" t="s">
        <v>36</v>
      </c>
      <c r="AX554" s="13" t="s">
        <v>75</v>
      </c>
      <c r="AY554" s="156" t="s">
        <v>133</v>
      </c>
    </row>
    <row r="555" spans="2:51" s="14" customFormat="1">
      <c r="B555" s="163"/>
      <c r="D555" s="155" t="s">
        <v>142</v>
      </c>
      <c r="E555" s="164" t="s">
        <v>3</v>
      </c>
      <c r="F555" s="165" t="s">
        <v>1013</v>
      </c>
      <c r="H555" s="164" t="s">
        <v>3</v>
      </c>
      <c r="I555" s="166"/>
      <c r="L555" s="163"/>
      <c r="M555" s="167"/>
      <c r="N555" s="168"/>
      <c r="O555" s="168"/>
      <c r="P555" s="168"/>
      <c r="Q555" s="168"/>
      <c r="R555" s="168"/>
      <c r="S555" s="168"/>
      <c r="T555" s="169"/>
      <c r="AT555" s="164" t="s">
        <v>142</v>
      </c>
      <c r="AU555" s="164" t="s">
        <v>84</v>
      </c>
      <c r="AV555" s="14" t="s">
        <v>37</v>
      </c>
      <c r="AW555" s="14" t="s">
        <v>4</v>
      </c>
      <c r="AX555" s="14" t="s">
        <v>75</v>
      </c>
      <c r="AY555" s="164" t="s">
        <v>133</v>
      </c>
    </row>
    <row r="556" spans="2:51" s="13" customFormat="1">
      <c r="B556" s="154"/>
      <c r="D556" s="155" t="s">
        <v>142</v>
      </c>
      <c r="E556" s="156" t="s">
        <v>3</v>
      </c>
      <c r="F556" s="157" t="s">
        <v>2056</v>
      </c>
      <c r="H556" s="158">
        <v>7.68</v>
      </c>
      <c r="I556" s="159"/>
      <c r="L556" s="154"/>
      <c r="M556" s="160"/>
      <c r="N556" s="161"/>
      <c r="O556" s="161"/>
      <c r="P556" s="161"/>
      <c r="Q556" s="161"/>
      <c r="R556" s="161"/>
      <c r="S556" s="161"/>
      <c r="T556" s="162"/>
      <c r="AT556" s="156" t="s">
        <v>142</v>
      </c>
      <c r="AU556" s="156" t="s">
        <v>84</v>
      </c>
      <c r="AV556" s="13" t="s">
        <v>84</v>
      </c>
      <c r="AW556" s="13" t="s">
        <v>36</v>
      </c>
      <c r="AX556" s="13" t="s">
        <v>75</v>
      </c>
      <c r="AY556" s="156" t="s">
        <v>133</v>
      </c>
    </row>
    <row r="557" spans="2:51" s="14" customFormat="1">
      <c r="B557" s="163"/>
      <c r="D557" s="155" t="s">
        <v>142</v>
      </c>
      <c r="E557" s="164" t="s">
        <v>3</v>
      </c>
      <c r="F557" s="165" t="s">
        <v>1922</v>
      </c>
      <c r="H557" s="164" t="s">
        <v>3</v>
      </c>
      <c r="I557" s="166"/>
      <c r="L557" s="163"/>
      <c r="M557" s="167"/>
      <c r="N557" s="168"/>
      <c r="O557" s="168"/>
      <c r="P557" s="168"/>
      <c r="Q557" s="168"/>
      <c r="R557" s="168"/>
      <c r="S557" s="168"/>
      <c r="T557" s="169"/>
      <c r="AT557" s="164" t="s">
        <v>142</v>
      </c>
      <c r="AU557" s="164" t="s">
        <v>84</v>
      </c>
      <c r="AV557" s="14" t="s">
        <v>37</v>
      </c>
      <c r="AW557" s="14" t="s">
        <v>4</v>
      </c>
      <c r="AX557" s="14" t="s">
        <v>75</v>
      </c>
      <c r="AY557" s="164" t="s">
        <v>133</v>
      </c>
    </row>
    <row r="558" spans="2:51" s="14" customFormat="1">
      <c r="B558" s="163"/>
      <c r="D558" s="155" t="s">
        <v>142</v>
      </c>
      <c r="E558" s="164" t="s">
        <v>3</v>
      </c>
      <c r="F558" s="165" t="s">
        <v>1011</v>
      </c>
      <c r="H558" s="164" t="s">
        <v>3</v>
      </c>
      <c r="I558" s="166"/>
      <c r="L558" s="163"/>
      <c r="M558" s="167"/>
      <c r="N558" s="168"/>
      <c r="O558" s="168"/>
      <c r="P558" s="168"/>
      <c r="Q558" s="168"/>
      <c r="R558" s="168"/>
      <c r="S558" s="168"/>
      <c r="T558" s="169"/>
      <c r="AT558" s="164" t="s">
        <v>142</v>
      </c>
      <c r="AU558" s="164" t="s">
        <v>84</v>
      </c>
      <c r="AV558" s="14" t="s">
        <v>37</v>
      </c>
      <c r="AW558" s="14" t="s">
        <v>4</v>
      </c>
      <c r="AX558" s="14" t="s">
        <v>75</v>
      </c>
      <c r="AY558" s="164" t="s">
        <v>133</v>
      </c>
    </row>
    <row r="559" spans="2:51" s="13" customFormat="1">
      <c r="B559" s="154"/>
      <c r="D559" s="155" t="s">
        <v>142</v>
      </c>
      <c r="E559" s="156" t="s">
        <v>3</v>
      </c>
      <c r="F559" s="157" t="s">
        <v>2043</v>
      </c>
      <c r="H559" s="158">
        <v>8.35</v>
      </c>
      <c r="I559" s="159"/>
      <c r="L559" s="154"/>
      <c r="M559" s="160"/>
      <c r="N559" s="161"/>
      <c r="O559" s="161"/>
      <c r="P559" s="161"/>
      <c r="Q559" s="161"/>
      <c r="R559" s="161"/>
      <c r="S559" s="161"/>
      <c r="T559" s="162"/>
      <c r="AT559" s="156" t="s">
        <v>142</v>
      </c>
      <c r="AU559" s="156" t="s">
        <v>84</v>
      </c>
      <c r="AV559" s="13" t="s">
        <v>84</v>
      </c>
      <c r="AW559" s="13" t="s">
        <v>36</v>
      </c>
      <c r="AX559" s="13" t="s">
        <v>75</v>
      </c>
      <c r="AY559" s="156" t="s">
        <v>133</v>
      </c>
    </row>
    <row r="560" spans="2:51" s="14" customFormat="1">
      <c r="B560" s="163"/>
      <c r="D560" s="155" t="s">
        <v>142</v>
      </c>
      <c r="E560" s="164" t="s">
        <v>3</v>
      </c>
      <c r="F560" s="165" t="s">
        <v>1013</v>
      </c>
      <c r="H560" s="164" t="s">
        <v>3</v>
      </c>
      <c r="I560" s="166"/>
      <c r="L560" s="163"/>
      <c r="M560" s="167"/>
      <c r="N560" s="168"/>
      <c r="O560" s="168"/>
      <c r="P560" s="168"/>
      <c r="Q560" s="168"/>
      <c r="R560" s="168"/>
      <c r="S560" s="168"/>
      <c r="T560" s="169"/>
      <c r="AT560" s="164" t="s">
        <v>142</v>
      </c>
      <c r="AU560" s="164" t="s">
        <v>84</v>
      </c>
      <c r="AV560" s="14" t="s">
        <v>37</v>
      </c>
      <c r="AW560" s="14" t="s">
        <v>4</v>
      </c>
      <c r="AX560" s="14" t="s">
        <v>75</v>
      </c>
      <c r="AY560" s="164" t="s">
        <v>133</v>
      </c>
    </row>
    <row r="561" spans="2:51" s="13" customFormat="1">
      <c r="B561" s="154"/>
      <c r="D561" s="155" t="s">
        <v>142</v>
      </c>
      <c r="E561" s="156" t="s">
        <v>3</v>
      </c>
      <c r="F561" s="157" t="s">
        <v>2060</v>
      </c>
      <c r="H561" s="158">
        <v>6.0119999999999996</v>
      </c>
      <c r="I561" s="159"/>
      <c r="L561" s="154"/>
      <c r="M561" s="160"/>
      <c r="N561" s="161"/>
      <c r="O561" s="161"/>
      <c r="P561" s="161"/>
      <c r="Q561" s="161"/>
      <c r="R561" s="161"/>
      <c r="S561" s="161"/>
      <c r="T561" s="162"/>
      <c r="AT561" s="156" t="s">
        <v>142</v>
      </c>
      <c r="AU561" s="156" t="s">
        <v>84</v>
      </c>
      <c r="AV561" s="13" t="s">
        <v>84</v>
      </c>
      <c r="AW561" s="13" t="s">
        <v>36</v>
      </c>
      <c r="AX561" s="13" t="s">
        <v>75</v>
      </c>
      <c r="AY561" s="156" t="s">
        <v>133</v>
      </c>
    </row>
    <row r="562" spans="2:51" s="14" customFormat="1">
      <c r="B562" s="163"/>
      <c r="D562" s="155" t="s">
        <v>142</v>
      </c>
      <c r="E562" s="164" t="s">
        <v>3</v>
      </c>
      <c r="F562" s="165" t="s">
        <v>1019</v>
      </c>
      <c r="H562" s="164" t="s">
        <v>3</v>
      </c>
      <c r="I562" s="166"/>
      <c r="L562" s="163"/>
      <c r="M562" s="167"/>
      <c r="N562" s="168"/>
      <c r="O562" s="168"/>
      <c r="P562" s="168"/>
      <c r="Q562" s="168"/>
      <c r="R562" s="168"/>
      <c r="S562" s="168"/>
      <c r="T562" s="169"/>
      <c r="AT562" s="164" t="s">
        <v>142</v>
      </c>
      <c r="AU562" s="164" t="s">
        <v>84</v>
      </c>
      <c r="AV562" s="14" t="s">
        <v>37</v>
      </c>
      <c r="AW562" s="14" t="s">
        <v>4</v>
      </c>
      <c r="AX562" s="14" t="s">
        <v>75</v>
      </c>
      <c r="AY562" s="164" t="s">
        <v>133</v>
      </c>
    </row>
    <row r="563" spans="2:51" s="13" customFormat="1">
      <c r="B563" s="154"/>
      <c r="D563" s="155" t="s">
        <v>142</v>
      </c>
      <c r="E563" s="156" t="s">
        <v>3</v>
      </c>
      <c r="F563" s="157" t="s">
        <v>2061</v>
      </c>
      <c r="H563" s="158">
        <v>32.064</v>
      </c>
      <c r="I563" s="159"/>
      <c r="L563" s="154"/>
      <c r="M563" s="160"/>
      <c r="N563" s="161"/>
      <c r="O563" s="161"/>
      <c r="P563" s="161"/>
      <c r="Q563" s="161"/>
      <c r="R563" s="161"/>
      <c r="S563" s="161"/>
      <c r="T563" s="162"/>
      <c r="AT563" s="156" t="s">
        <v>142</v>
      </c>
      <c r="AU563" s="156" t="s">
        <v>84</v>
      </c>
      <c r="AV563" s="13" t="s">
        <v>84</v>
      </c>
      <c r="AW563" s="13" t="s">
        <v>36</v>
      </c>
      <c r="AX563" s="13" t="s">
        <v>75</v>
      </c>
      <c r="AY563" s="156" t="s">
        <v>133</v>
      </c>
    </row>
    <row r="564" spans="2:51" s="14" customFormat="1">
      <c r="B564" s="163"/>
      <c r="D564" s="155" t="s">
        <v>142</v>
      </c>
      <c r="E564" s="164" t="s">
        <v>3</v>
      </c>
      <c r="F564" s="165" t="s">
        <v>1926</v>
      </c>
      <c r="H564" s="164" t="s">
        <v>3</v>
      </c>
      <c r="I564" s="166"/>
      <c r="L564" s="163"/>
      <c r="M564" s="167"/>
      <c r="N564" s="168"/>
      <c r="O564" s="168"/>
      <c r="P564" s="168"/>
      <c r="Q564" s="168"/>
      <c r="R564" s="168"/>
      <c r="S564" s="168"/>
      <c r="T564" s="169"/>
      <c r="AT564" s="164" t="s">
        <v>142</v>
      </c>
      <c r="AU564" s="164" t="s">
        <v>84</v>
      </c>
      <c r="AV564" s="14" t="s">
        <v>37</v>
      </c>
      <c r="AW564" s="14" t="s">
        <v>4</v>
      </c>
      <c r="AX564" s="14" t="s">
        <v>75</v>
      </c>
      <c r="AY564" s="164" t="s">
        <v>133</v>
      </c>
    </row>
    <row r="565" spans="2:51" s="14" customFormat="1">
      <c r="B565" s="163"/>
      <c r="D565" s="155" t="s">
        <v>142</v>
      </c>
      <c r="E565" s="164" t="s">
        <v>3</v>
      </c>
      <c r="F565" s="165" t="s">
        <v>1011</v>
      </c>
      <c r="H565" s="164" t="s">
        <v>3</v>
      </c>
      <c r="I565" s="166"/>
      <c r="L565" s="163"/>
      <c r="M565" s="167"/>
      <c r="N565" s="168"/>
      <c r="O565" s="168"/>
      <c r="P565" s="168"/>
      <c r="Q565" s="168"/>
      <c r="R565" s="168"/>
      <c r="S565" s="168"/>
      <c r="T565" s="169"/>
      <c r="AT565" s="164" t="s">
        <v>142</v>
      </c>
      <c r="AU565" s="164" t="s">
        <v>84</v>
      </c>
      <c r="AV565" s="14" t="s">
        <v>37</v>
      </c>
      <c r="AW565" s="14" t="s">
        <v>4</v>
      </c>
      <c r="AX565" s="14" t="s">
        <v>75</v>
      </c>
      <c r="AY565" s="164" t="s">
        <v>133</v>
      </c>
    </row>
    <row r="566" spans="2:51" s="13" customFormat="1">
      <c r="B566" s="154"/>
      <c r="D566" s="155" t="s">
        <v>142</v>
      </c>
      <c r="E566" s="156" t="s">
        <v>3</v>
      </c>
      <c r="F566" s="157" t="s">
        <v>2062</v>
      </c>
      <c r="H566" s="158">
        <v>7.2679999999999998</v>
      </c>
      <c r="I566" s="159"/>
      <c r="L566" s="154"/>
      <c r="M566" s="160"/>
      <c r="N566" s="161"/>
      <c r="O566" s="161"/>
      <c r="P566" s="161"/>
      <c r="Q566" s="161"/>
      <c r="R566" s="161"/>
      <c r="S566" s="161"/>
      <c r="T566" s="162"/>
      <c r="AT566" s="156" t="s">
        <v>142</v>
      </c>
      <c r="AU566" s="156" t="s">
        <v>84</v>
      </c>
      <c r="AV566" s="13" t="s">
        <v>84</v>
      </c>
      <c r="AW566" s="13" t="s">
        <v>36</v>
      </c>
      <c r="AX566" s="13" t="s">
        <v>75</v>
      </c>
      <c r="AY566" s="156" t="s">
        <v>133</v>
      </c>
    </row>
    <row r="567" spans="2:51" s="14" customFormat="1">
      <c r="B567" s="163"/>
      <c r="D567" s="155" t="s">
        <v>142</v>
      </c>
      <c r="E567" s="164" t="s">
        <v>3</v>
      </c>
      <c r="F567" s="165" t="s">
        <v>1013</v>
      </c>
      <c r="H567" s="164" t="s">
        <v>3</v>
      </c>
      <c r="I567" s="166"/>
      <c r="L567" s="163"/>
      <c r="M567" s="167"/>
      <c r="N567" s="168"/>
      <c r="O567" s="168"/>
      <c r="P567" s="168"/>
      <c r="Q567" s="168"/>
      <c r="R567" s="168"/>
      <c r="S567" s="168"/>
      <c r="T567" s="169"/>
      <c r="AT567" s="164" t="s">
        <v>142</v>
      </c>
      <c r="AU567" s="164" t="s">
        <v>84</v>
      </c>
      <c r="AV567" s="14" t="s">
        <v>37</v>
      </c>
      <c r="AW567" s="14" t="s">
        <v>4</v>
      </c>
      <c r="AX567" s="14" t="s">
        <v>75</v>
      </c>
      <c r="AY567" s="164" t="s">
        <v>133</v>
      </c>
    </row>
    <row r="568" spans="2:51" s="13" customFormat="1">
      <c r="B568" s="154"/>
      <c r="D568" s="155" t="s">
        <v>142</v>
      </c>
      <c r="E568" s="156" t="s">
        <v>3</v>
      </c>
      <c r="F568" s="157" t="s">
        <v>2063</v>
      </c>
      <c r="H568" s="158">
        <v>7.9</v>
      </c>
      <c r="I568" s="159"/>
      <c r="L568" s="154"/>
      <c r="M568" s="160"/>
      <c r="N568" s="161"/>
      <c r="O568" s="161"/>
      <c r="P568" s="161"/>
      <c r="Q568" s="161"/>
      <c r="R568" s="161"/>
      <c r="S568" s="161"/>
      <c r="T568" s="162"/>
      <c r="AT568" s="156" t="s">
        <v>142</v>
      </c>
      <c r="AU568" s="156" t="s">
        <v>84</v>
      </c>
      <c r="AV568" s="13" t="s">
        <v>84</v>
      </c>
      <c r="AW568" s="13" t="s">
        <v>36</v>
      </c>
      <c r="AX568" s="13" t="s">
        <v>75</v>
      </c>
      <c r="AY568" s="156" t="s">
        <v>133</v>
      </c>
    </row>
    <row r="569" spans="2:51" s="14" customFormat="1">
      <c r="B569" s="163"/>
      <c r="D569" s="155" t="s">
        <v>142</v>
      </c>
      <c r="E569" s="164" t="s">
        <v>3</v>
      </c>
      <c r="F569" s="165" t="s">
        <v>1929</v>
      </c>
      <c r="H569" s="164" t="s">
        <v>3</v>
      </c>
      <c r="I569" s="166"/>
      <c r="L569" s="163"/>
      <c r="M569" s="167"/>
      <c r="N569" s="168"/>
      <c r="O569" s="168"/>
      <c r="P569" s="168"/>
      <c r="Q569" s="168"/>
      <c r="R569" s="168"/>
      <c r="S569" s="168"/>
      <c r="T569" s="169"/>
      <c r="AT569" s="164" t="s">
        <v>142</v>
      </c>
      <c r="AU569" s="164" t="s">
        <v>84</v>
      </c>
      <c r="AV569" s="14" t="s">
        <v>37</v>
      </c>
      <c r="AW569" s="14" t="s">
        <v>4</v>
      </c>
      <c r="AX569" s="14" t="s">
        <v>75</v>
      </c>
      <c r="AY569" s="164" t="s">
        <v>133</v>
      </c>
    </row>
    <row r="570" spans="2:51" s="14" customFormat="1">
      <c r="B570" s="163"/>
      <c r="D570" s="155" t="s">
        <v>142</v>
      </c>
      <c r="E570" s="164" t="s">
        <v>3</v>
      </c>
      <c r="F570" s="165" t="s">
        <v>1011</v>
      </c>
      <c r="H570" s="164" t="s">
        <v>3</v>
      </c>
      <c r="I570" s="166"/>
      <c r="L570" s="163"/>
      <c r="M570" s="167"/>
      <c r="N570" s="168"/>
      <c r="O570" s="168"/>
      <c r="P570" s="168"/>
      <c r="Q570" s="168"/>
      <c r="R570" s="168"/>
      <c r="S570" s="168"/>
      <c r="T570" s="169"/>
      <c r="AT570" s="164" t="s">
        <v>142</v>
      </c>
      <c r="AU570" s="164" t="s">
        <v>84</v>
      </c>
      <c r="AV570" s="14" t="s">
        <v>37</v>
      </c>
      <c r="AW570" s="14" t="s">
        <v>4</v>
      </c>
      <c r="AX570" s="14" t="s">
        <v>75</v>
      </c>
      <c r="AY570" s="164" t="s">
        <v>133</v>
      </c>
    </row>
    <row r="571" spans="2:51" s="13" customFormat="1">
      <c r="B571" s="154"/>
      <c r="D571" s="155" t="s">
        <v>142</v>
      </c>
      <c r="E571" s="156" t="s">
        <v>3</v>
      </c>
      <c r="F571" s="157" t="s">
        <v>2064</v>
      </c>
      <c r="H571" s="158">
        <v>3.6739999999999999</v>
      </c>
      <c r="I571" s="159"/>
      <c r="L571" s="154"/>
      <c r="M571" s="160"/>
      <c r="N571" s="161"/>
      <c r="O571" s="161"/>
      <c r="P571" s="161"/>
      <c r="Q571" s="161"/>
      <c r="R571" s="161"/>
      <c r="S571" s="161"/>
      <c r="T571" s="162"/>
      <c r="AT571" s="156" t="s">
        <v>142</v>
      </c>
      <c r="AU571" s="156" t="s">
        <v>84</v>
      </c>
      <c r="AV571" s="13" t="s">
        <v>84</v>
      </c>
      <c r="AW571" s="13" t="s">
        <v>36</v>
      </c>
      <c r="AX571" s="13" t="s">
        <v>75</v>
      </c>
      <c r="AY571" s="156" t="s">
        <v>133</v>
      </c>
    </row>
    <row r="572" spans="2:51" s="14" customFormat="1">
      <c r="B572" s="163"/>
      <c r="D572" s="155" t="s">
        <v>142</v>
      </c>
      <c r="E572" s="164" t="s">
        <v>3</v>
      </c>
      <c r="F572" s="165" t="s">
        <v>1013</v>
      </c>
      <c r="H572" s="164" t="s">
        <v>3</v>
      </c>
      <c r="I572" s="166"/>
      <c r="L572" s="163"/>
      <c r="M572" s="167"/>
      <c r="N572" s="168"/>
      <c r="O572" s="168"/>
      <c r="P572" s="168"/>
      <c r="Q572" s="168"/>
      <c r="R572" s="168"/>
      <c r="S572" s="168"/>
      <c r="T572" s="169"/>
      <c r="AT572" s="164" t="s">
        <v>142</v>
      </c>
      <c r="AU572" s="164" t="s">
        <v>84</v>
      </c>
      <c r="AV572" s="14" t="s">
        <v>37</v>
      </c>
      <c r="AW572" s="14" t="s">
        <v>4</v>
      </c>
      <c r="AX572" s="14" t="s">
        <v>75</v>
      </c>
      <c r="AY572" s="164" t="s">
        <v>133</v>
      </c>
    </row>
    <row r="573" spans="2:51" s="13" customFormat="1">
      <c r="B573" s="154"/>
      <c r="D573" s="155" t="s">
        <v>142</v>
      </c>
      <c r="E573" s="156" t="s">
        <v>3</v>
      </c>
      <c r="F573" s="157" t="s">
        <v>2065</v>
      </c>
      <c r="H573" s="158">
        <v>2.3380000000000001</v>
      </c>
      <c r="I573" s="159"/>
      <c r="L573" s="154"/>
      <c r="M573" s="160"/>
      <c r="N573" s="161"/>
      <c r="O573" s="161"/>
      <c r="P573" s="161"/>
      <c r="Q573" s="161"/>
      <c r="R573" s="161"/>
      <c r="S573" s="161"/>
      <c r="T573" s="162"/>
      <c r="AT573" s="156" t="s">
        <v>142</v>
      </c>
      <c r="AU573" s="156" t="s">
        <v>84</v>
      </c>
      <c r="AV573" s="13" t="s">
        <v>84</v>
      </c>
      <c r="AW573" s="13" t="s">
        <v>36</v>
      </c>
      <c r="AX573" s="13" t="s">
        <v>75</v>
      </c>
      <c r="AY573" s="156" t="s">
        <v>133</v>
      </c>
    </row>
    <row r="574" spans="2:51" s="14" customFormat="1">
      <c r="B574" s="163"/>
      <c r="D574" s="155" t="s">
        <v>142</v>
      </c>
      <c r="E574" s="164" t="s">
        <v>3</v>
      </c>
      <c r="F574" s="165" t="s">
        <v>1932</v>
      </c>
      <c r="H574" s="164" t="s">
        <v>3</v>
      </c>
      <c r="I574" s="166"/>
      <c r="L574" s="163"/>
      <c r="M574" s="167"/>
      <c r="N574" s="168"/>
      <c r="O574" s="168"/>
      <c r="P574" s="168"/>
      <c r="Q574" s="168"/>
      <c r="R574" s="168"/>
      <c r="S574" s="168"/>
      <c r="T574" s="169"/>
      <c r="AT574" s="164" t="s">
        <v>142</v>
      </c>
      <c r="AU574" s="164" t="s">
        <v>84</v>
      </c>
      <c r="AV574" s="14" t="s">
        <v>37</v>
      </c>
      <c r="AW574" s="14" t="s">
        <v>4</v>
      </c>
      <c r="AX574" s="14" t="s">
        <v>75</v>
      </c>
      <c r="AY574" s="164" t="s">
        <v>133</v>
      </c>
    </row>
    <row r="575" spans="2:51" s="14" customFormat="1">
      <c r="B575" s="163"/>
      <c r="D575" s="155" t="s">
        <v>142</v>
      </c>
      <c r="E575" s="164" t="s">
        <v>3</v>
      </c>
      <c r="F575" s="165" t="s">
        <v>1011</v>
      </c>
      <c r="H575" s="164" t="s">
        <v>3</v>
      </c>
      <c r="I575" s="166"/>
      <c r="L575" s="163"/>
      <c r="M575" s="167"/>
      <c r="N575" s="168"/>
      <c r="O575" s="168"/>
      <c r="P575" s="168"/>
      <c r="Q575" s="168"/>
      <c r="R575" s="168"/>
      <c r="S575" s="168"/>
      <c r="T575" s="169"/>
      <c r="AT575" s="164" t="s">
        <v>142</v>
      </c>
      <c r="AU575" s="164" t="s">
        <v>84</v>
      </c>
      <c r="AV575" s="14" t="s">
        <v>37</v>
      </c>
      <c r="AW575" s="14" t="s">
        <v>4</v>
      </c>
      <c r="AX575" s="14" t="s">
        <v>75</v>
      </c>
      <c r="AY575" s="164" t="s">
        <v>133</v>
      </c>
    </row>
    <row r="576" spans="2:51" s="13" customFormat="1">
      <c r="B576" s="154"/>
      <c r="D576" s="155" t="s">
        <v>142</v>
      </c>
      <c r="E576" s="156" t="s">
        <v>3</v>
      </c>
      <c r="F576" s="157" t="s">
        <v>2066</v>
      </c>
      <c r="H576" s="158">
        <v>7.5439999999999996</v>
      </c>
      <c r="I576" s="159"/>
      <c r="L576" s="154"/>
      <c r="M576" s="160"/>
      <c r="N576" s="161"/>
      <c r="O576" s="161"/>
      <c r="P576" s="161"/>
      <c r="Q576" s="161"/>
      <c r="R576" s="161"/>
      <c r="S576" s="161"/>
      <c r="T576" s="162"/>
      <c r="AT576" s="156" t="s">
        <v>142</v>
      </c>
      <c r="AU576" s="156" t="s">
        <v>84</v>
      </c>
      <c r="AV576" s="13" t="s">
        <v>84</v>
      </c>
      <c r="AW576" s="13" t="s">
        <v>36</v>
      </c>
      <c r="AX576" s="13" t="s">
        <v>75</v>
      </c>
      <c r="AY576" s="156" t="s">
        <v>133</v>
      </c>
    </row>
    <row r="577" spans="2:51" s="14" customFormat="1">
      <c r="B577" s="163"/>
      <c r="D577" s="155" t="s">
        <v>142</v>
      </c>
      <c r="E577" s="164" t="s">
        <v>3</v>
      </c>
      <c r="F577" s="165" t="s">
        <v>1013</v>
      </c>
      <c r="H577" s="164" t="s">
        <v>3</v>
      </c>
      <c r="I577" s="166"/>
      <c r="L577" s="163"/>
      <c r="M577" s="167"/>
      <c r="N577" s="168"/>
      <c r="O577" s="168"/>
      <c r="P577" s="168"/>
      <c r="Q577" s="168"/>
      <c r="R577" s="168"/>
      <c r="S577" s="168"/>
      <c r="T577" s="169"/>
      <c r="AT577" s="164" t="s">
        <v>142</v>
      </c>
      <c r="AU577" s="164" t="s">
        <v>84</v>
      </c>
      <c r="AV577" s="14" t="s">
        <v>37</v>
      </c>
      <c r="AW577" s="14" t="s">
        <v>4</v>
      </c>
      <c r="AX577" s="14" t="s">
        <v>75</v>
      </c>
      <c r="AY577" s="164" t="s">
        <v>133</v>
      </c>
    </row>
    <row r="578" spans="2:51" s="13" customFormat="1">
      <c r="B578" s="154"/>
      <c r="D578" s="155" t="s">
        <v>142</v>
      </c>
      <c r="E578" s="156" t="s">
        <v>3</v>
      </c>
      <c r="F578" s="157" t="s">
        <v>2035</v>
      </c>
      <c r="H578" s="158">
        <v>7.8719999999999999</v>
      </c>
      <c r="I578" s="159"/>
      <c r="L578" s="154"/>
      <c r="M578" s="160"/>
      <c r="N578" s="161"/>
      <c r="O578" s="161"/>
      <c r="P578" s="161"/>
      <c r="Q578" s="161"/>
      <c r="R578" s="161"/>
      <c r="S578" s="161"/>
      <c r="T578" s="162"/>
      <c r="AT578" s="156" t="s">
        <v>142</v>
      </c>
      <c r="AU578" s="156" t="s">
        <v>84</v>
      </c>
      <c r="AV578" s="13" t="s">
        <v>84</v>
      </c>
      <c r="AW578" s="13" t="s">
        <v>36</v>
      </c>
      <c r="AX578" s="13" t="s">
        <v>75</v>
      </c>
      <c r="AY578" s="156" t="s">
        <v>133</v>
      </c>
    </row>
    <row r="579" spans="2:51" s="14" customFormat="1">
      <c r="B579" s="163"/>
      <c r="D579" s="155" t="s">
        <v>142</v>
      </c>
      <c r="E579" s="164" t="s">
        <v>3</v>
      </c>
      <c r="F579" s="165" t="s">
        <v>1935</v>
      </c>
      <c r="H579" s="164" t="s">
        <v>3</v>
      </c>
      <c r="I579" s="166"/>
      <c r="L579" s="163"/>
      <c r="M579" s="167"/>
      <c r="N579" s="168"/>
      <c r="O579" s="168"/>
      <c r="P579" s="168"/>
      <c r="Q579" s="168"/>
      <c r="R579" s="168"/>
      <c r="S579" s="168"/>
      <c r="T579" s="169"/>
      <c r="AT579" s="164" t="s">
        <v>142</v>
      </c>
      <c r="AU579" s="164" t="s">
        <v>84</v>
      </c>
      <c r="AV579" s="14" t="s">
        <v>37</v>
      </c>
      <c r="AW579" s="14" t="s">
        <v>4</v>
      </c>
      <c r="AX579" s="14" t="s">
        <v>75</v>
      </c>
      <c r="AY579" s="164" t="s">
        <v>133</v>
      </c>
    </row>
    <row r="580" spans="2:51" s="14" customFormat="1">
      <c r="B580" s="163"/>
      <c r="D580" s="155" t="s">
        <v>142</v>
      </c>
      <c r="E580" s="164" t="s">
        <v>3</v>
      </c>
      <c r="F580" s="165" t="s">
        <v>1011</v>
      </c>
      <c r="H580" s="164" t="s">
        <v>3</v>
      </c>
      <c r="I580" s="166"/>
      <c r="L580" s="163"/>
      <c r="M580" s="167"/>
      <c r="N580" s="168"/>
      <c r="O580" s="168"/>
      <c r="P580" s="168"/>
      <c r="Q580" s="168"/>
      <c r="R580" s="168"/>
      <c r="S580" s="168"/>
      <c r="T580" s="169"/>
      <c r="AT580" s="164" t="s">
        <v>142</v>
      </c>
      <c r="AU580" s="164" t="s">
        <v>84</v>
      </c>
      <c r="AV580" s="14" t="s">
        <v>37</v>
      </c>
      <c r="AW580" s="14" t="s">
        <v>4</v>
      </c>
      <c r="AX580" s="14" t="s">
        <v>75</v>
      </c>
      <c r="AY580" s="164" t="s">
        <v>133</v>
      </c>
    </row>
    <row r="581" spans="2:51" s="13" customFormat="1">
      <c r="B581" s="154"/>
      <c r="D581" s="155" t="s">
        <v>142</v>
      </c>
      <c r="E581" s="156" t="s">
        <v>3</v>
      </c>
      <c r="F581" s="157" t="s">
        <v>2067</v>
      </c>
      <c r="H581" s="158">
        <v>7.452</v>
      </c>
      <c r="I581" s="159"/>
      <c r="L581" s="154"/>
      <c r="M581" s="160"/>
      <c r="N581" s="161"/>
      <c r="O581" s="161"/>
      <c r="P581" s="161"/>
      <c r="Q581" s="161"/>
      <c r="R581" s="161"/>
      <c r="S581" s="161"/>
      <c r="T581" s="162"/>
      <c r="AT581" s="156" t="s">
        <v>142</v>
      </c>
      <c r="AU581" s="156" t="s">
        <v>84</v>
      </c>
      <c r="AV581" s="13" t="s">
        <v>84</v>
      </c>
      <c r="AW581" s="13" t="s">
        <v>36</v>
      </c>
      <c r="AX581" s="13" t="s">
        <v>75</v>
      </c>
      <c r="AY581" s="156" t="s">
        <v>133</v>
      </c>
    </row>
    <row r="582" spans="2:51" s="14" customFormat="1">
      <c r="B582" s="163"/>
      <c r="D582" s="155" t="s">
        <v>142</v>
      </c>
      <c r="E582" s="164" t="s">
        <v>3</v>
      </c>
      <c r="F582" s="165" t="s">
        <v>1013</v>
      </c>
      <c r="H582" s="164" t="s">
        <v>3</v>
      </c>
      <c r="I582" s="166"/>
      <c r="L582" s="163"/>
      <c r="M582" s="167"/>
      <c r="N582" s="168"/>
      <c r="O582" s="168"/>
      <c r="P582" s="168"/>
      <c r="Q582" s="168"/>
      <c r="R582" s="168"/>
      <c r="S582" s="168"/>
      <c r="T582" s="169"/>
      <c r="AT582" s="164" t="s">
        <v>142</v>
      </c>
      <c r="AU582" s="164" t="s">
        <v>84</v>
      </c>
      <c r="AV582" s="14" t="s">
        <v>37</v>
      </c>
      <c r="AW582" s="14" t="s">
        <v>4</v>
      </c>
      <c r="AX582" s="14" t="s">
        <v>75</v>
      </c>
      <c r="AY582" s="164" t="s">
        <v>133</v>
      </c>
    </row>
    <row r="583" spans="2:51" s="13" customFormat="1">
      <c r="B583" s="154"/>
      <c r="D583" s="155" t="s">
        <v>142</v>
      </c>
      <c r="E583" s="156" t="s">
        <v>3</v>
      </c>
      <c r="F583" s="157" t="s">
        <v>2068</v>
      </c>
      <c r="H583" s="158">
        <v>8.1</v>
      </c>
      <c r="I583" s="159"/>
      <c r="L583" s="154"/>
      <c r="M583" s="160"/>
      <c r="N583" s="161"/>
      <c r="O583" s="161"/>
      <c r="P583" s="161"/>
      <c r="Q583" s="161"/>
      <c r="R583" s="161"/>
      <c r="S583" s="161"/>
      <c r="T583" s="162"/>
      <c r="AT583" s="156" t="s">
        <v>142</v>
      </c>
      <c r="AU583" s="156" t="s">
        <v>84</v>
      </c>
      <c r="AV583" s="13" t="s">
        <v>84</v>
      </c>
      <c r="AW583" s="13" t="s">
        <v>36</v>
      </c>
      <c r="AX583" s="13" t="s">
        <v>75</v>
      </c>
      <c r="AY583" s="156" t="s">
        <v>133</v>
      </c>
    </row>
    <row r="584" spans="2:51" s="14" customFormat="1">
      <c r="B584" s="163"/>
      <c r="D584" s="155" t="s">
        <v>142</v>
      </c>
      <c r="E584" s="164" t="s">
        <v>3</v>
      </c>
      <c r="F584" s="165" t="s">
        <v>1938</v>
      </c>
      <c r="H584" s="164" t="s">
        <v>3</v>
      </c>
      <c r="I584" s="166"/>
      <c r="L584" s="163"/>
      <c r="M584" s="167"/>
      <c r="N584" s="168"/>
      <c r="O584" s="168"/>
      <c r="P584" s="168"/>
      <c r="Q584" s="168"/>
      <c r="R584" s="168"/>
      <c r="S584" s="168"/>
      <c r="T584" s="169"/>
      <c r="AT584" s="164" t="s">
        <v>142</v>
      </c>
      <c r="AU584" s="164" t="s">
        <v>84</v>
      </c>
      <c r="AV584" s="14" t="s">
        <v>37</v>
      </c>
      <c r="AW584" s="14" t="s">
        <v>4</v>
      </c>
      <c r="AX584" s="14" t="s">
        <v>75</v>
      </c>
      <c r="AY584" s="164" t="s">
        <v>133</v>
      </c>
    </row>
    <row r="585" spans="2:51" s="14" customFormat="1">
      <c r="B585" s="163"/>
      <c r="D585" s="155" t="s">
        <v>142</v>
      </c>
      <c r="E585" s="164" t="s">
        <v>3</v>
      </c>
      <c r="F585" s="165" t="s">
        <v>1011</v>
      </c>
      <c r="H585" s="164" t="s">
        <v>3</v>
      </c>
      <c r="I585" s="166"/>
      <c r="L585" s="163"/>
      <c r="M585" s="167"/>
      <c r="N585" s="168"/>
      <c r="O585" s="168"/>
      <c r="P585" s="168"/>
      <c r="Q585" s="168"/>
      <c r="R585" s="168"/>
      <c r="S585" s="168"/>
      <c r="T585" s="169"/>
      <c r="AT585" s="164" t="s">
        <v>142</v>
      </c>
      <c r="AU585" s="164" t="s">
        <v>84</v>
      </c>
      <c r="AV585" s="14" t="s">
        <v>37</v>
      </c>
      <c r="AW585" s="14" t="s">
        <v>4</v>
      </c>
      <c r="AX585" s="14" t="s">
        <v>75</v>
      </c>
      <c r="AY585" s="164" t="s">
        <v>133</v>
      </c>
    </row>
    <row r="586" spans="2:51" s="13" customFormat="1">
      <c r="B586" s="154"/>
      <c r="D586" s="155" t="s">
        <v>142</v>
      </c>
      <c r="E586" s="156" t="s">
        <v>3</v>
      </c>
      <c r="F586" s="157" t="s">
        <v>2069</v>
      </c>
      <c r="H586" s="158">
        <v>1.62</v>
      </c>
      <c r="I586" s="159"/>
      <c r="L586" s="154"/>
      <c r="M586" s="160"/>
      <c r="N586" s="161"/>
      <c r="O586" s="161"/>
      <c r="P586" s="161"/>
      <c r="Q586" s="161"/>
      <c r="R586" s="161"/>
      <c r="S586" s="161"/>
      <c r="T586" s="162"/>
      <c r="AT586" s="156" t="s">
        <v>142</v>
      </c>
      <c r="AU586" s="156" t="s">
        <v>84</v>
      </c>
      <c r="AV586" s="13" t="s">
        <v>84</v>
      </c>
      <c r="AW586" s="13" t="s">
        <v>36</v>
      </c>
      <c r="AX586" s="13" t="s">
        <v>75</v>
      </c>
      <c r="AY586" s="156" t="s">
        <v>133</v>
      </c>
    </row>
    <row r="587" spans="2:51" s="14" customFormat="1">
      <c r="B587" s="163"/>
      <c r="D587" s="155" t="s">
        <v>142</v>
      </c>
      <c r="E587" s="164" t="s">
        <v>3</v>
      </c>
      <c r="F587" s="165" t="s">
        <v>1013</v>
      </c>
      <c r="H587" s="164" t="s">
        <v>3</v>
      </c>
      <c r="I587" s="166"/>
      <c r="L587" s="163"/>
      <c r="M587" s="167"/>
      <c r="N587" s="168"/>
      <c r="O587" s="168"/>
      <c r="P587" s="168"/>
      <c r="Q587" s="168"/>
      <c r="R587" s="168"/>
      <c r="S587" s="168"/>
      <c r="T587" s="169"/>
      <c r="AT587" s="164" t="s">
        <v>142</v>
      </c>
      <c r="AU587" s="164" t="s">
        <v>84</v>
      </c>
      <c r="AV587" s="14" t="s">
        <v>37</v>
      </c>
      <c r="AW587" s="14" t="s">
        <v>4</v>
      </c>
      <c r="AX587" s="14" t="s">
        <v>75</v>
      </c>
      <c r="AY587" s="164" t="s">
        <v>133</v>
      </c>
    </row>
    <row r="588" spans="2:51" s="13" customFormat="1">
      <c r="B588" s="154"/>
      <c r="D588" s="155" t="s">
        <v>142</v>
      </c>
      <c r="E588" s="156" t="s">
        <v>3</v>
      </c>
      <c r="F588" s="157" t="s">
        <v>2070</v>
      </c>
      <c r="H588" s="158">
        <v>5.8319999999999999</v>
      </c>
      <c r="I588" s="159"/>
      <c r="L588" s="154"/>
      <c r="M588" s="160"/>
      <c r="N588" s="161"/>
      <c r="O588" s="161"/>
      <c r="P588" s="161"/>
      <c r="Q588" s="161"/>
      <c r="R588" s="161"/>
      <c r="S588" s="161"/>
      <c r="T588" s="162"/>
      <c r="AT588" s="156" t="s">
        <v>142</v>
      </c>
      <c r="AU588" s="156" t="s">
        <v>84</v>
      </c>
      <c r="AV588" s="13" t="s">
        <v>84</v>
      </c>
      <c r="AW588" s="13" t="s">
        <v>36</v>
      </c>
      <c r="AX588" s="13" t="s">
        <v>75</v>
      </c>
      <c r="AY588" s="156" t="s">
        <v>133</v>
      </c>
    </row>
    <row r="589" spans="2:51" s="14" customFormat="1">
      <c r="B589" s="163"/>
      <c r="D589" s="155" t="s">
        <v>142</v>
      </c>
      <c r="E589" s="164" t="s">
        <v>3</v>
      </c>
      <c r="F589" s="165" t="s">
        <v>1941</v>
      </c>
      <c r="H589" s="164" t="s">
        <v>3</v>
      </c>
      <c r="I589" s="166"/>
      <c r="L589" s="163"/>
      <c r="M589" s="167"/>
      <c r="N589" s="168"/>
      <c r="O589" s="168"/>
      <c r="P589" s="168"/>
      <c r="Q589" s="168"/>
      <c r="R589" s="168"/>
      <c r="S589" s="168"/>
      <c r="T589" s="169"/>
      <c r="AT589" s="164" t="s">
        <v>142</v>
      </c>
      <c r="AU589" s="164" t="s">
        <v>84</v>
      </c>
      <c r="AV589" s="14" t="s">
        <v>37</v>
      </c>
      <c r="AW589" s="14" t="s">
        <v>4</v>
      </c>
      <c r="AX589" s="14" t="s">
        <v>75</v>
      </c>
      <c r="AY589" s="164" t="s">
        <v>133</v>
      </c>
    </row>
    <row r="590" spans="2:51" s="13" customFormat="1">
      <c r="B590" s="154"/>
      <c r="D590" s="155" t="s">
        <v>142</v>
      </c>
      <c r="E590" s="156" t="s">
        <v>3</v>
      </c>
      <c r="F590" s="157" t="s">
        <v>2071</v>
      </c>
      <c r="H590" s="158">
        <v>18.792000000000002</v>
      </c>
      <c r="I590" s="159"/>
      <c r="L590" s="154"/>
      <c r="M590" s="160"/>
      <c r="N590" s="161"/>
      <c r="O590" s="161"/>
      <c r="P590" s="161"/>
      <c r="Q590" s="161"/>
      <c r="R590" s="161"/>
      <c r="S590" s="161"/>
      <c r="T590" s="162"/>
      <c r="AT590" s="156" t="s">
        <v>142</v>
      </c>
      <c r="AU590" s="156" t="s">
        <v>84</v>
      </c>
      <c r="AV590" s="13" t="s">
        <v>84</v>
      </c>
      <c r="AW590" s="13" t="s">
        <v>36</v>
      </c>
      <c r="AX590" s="13" t="s">
        <v>75</v>
      </c>
      <c r="AY590" s="156" t="s">
        <v>133</v>
      </c>
    </row>
    <row r="591" spans="2:51" s="14" customFormat="1">
      <c r="B591" s="163"/>
      <c r="D591" s="155" t="s">
        <v>142</v>
      </c>
      <c r="E591" s="164" t="s">
        <v>3</v>
      </c>
      <c r="F591" s="165" t="s">
        <v>1019</v>
      </c>
      <c r="H591" s="164" t="s">
        <v>3</v>
      </c>
      <c r="I591" s="166"/>
      <c r="L591" s="163"/>
      <c r="M591" s="167"/>
      <c r="N591" s="168"/>
      <c r="O591" s="168"/>
      <c r="P591" s="168"/>
      <c r="Q591" s="168"/>
      <c r="R591" s="168"/>
      <c r="S591" s="168"/>
      <c r="T591" s="169"/>
      <c r="AT591" s="164" t="s">
        <v>142</v>
      </c>
      <c r="AU591" s="164" t="s">
        <v>84</v>
      </c>
      <c r="AV591" s="14" t="s">
        <v>37</v>
      </c>
      <c r="AW591" s="14" t="s">
        <v>4</v>
      </c>
      <c r="AX591" s="14" t="s">
        <v>75</v>
      </c>
      <c r="AY591" s="164" t="s">
        <v>133</v>
      </c>
    </row>
    <row r="592" spans="2:51" s="13" customFormat="1">
      <c r="B592" s="154"/>
      <c r="D592" s="155" t="s">
        <v>142</v>
      </c>
      <c r="E592" s="156" t="s">
        <v>3</v>
      </c>
      <c r="F592" s="157" t="s">
        <v>2072</v>
      </c>
      <c r="H592" s="158">
        <v>3.8879999999999999</v>
      </c>
      <c r="I592" s="159"/>
      <c r="L592" s="154"/>
      <c r="M592" s="160"/>
      <c r="N592" s="161"/>
      <c r="O592" s="161"/>
      <c r="P592" s="161"/>
      <c r="Q592" s="161"/>
      <c r="R592" s="161"/>
      <c r="S592" s="161"/>
      <c r="T592" s="162"/>
      <c r="AT592" s="156" t="s">
        <v>142</v>
      </c>
      <c r="AU592" s="156" t="s">
        <v>84</v>
      </c>
      <c r="AV592" s="13" t="s">
        <v>84</v>
      </c>
      <c r="AW592" s="13" t="s">
        <v>36</v>
      </c>
      <c r="AX592" s="13" t="s">
        <v>75</v>
      </c>
      <c r="AY592" s="156" t="s">
        <v>133</v>
      </c>
    </row>
    <row r="593" spans="2:51" s="14" customFormat="1">
      <c r="B593" s="163"/>
      <c r="D593" s="155" t="s">
        <v>142</v>
      </c>
      <c r="E593" s="164" t="s">
        <v>3</v>
      </c>
      <c r="F593" s="165" t="s">
        <v>1944</v>
      </c>
      <c r="H593" s="164" t="s">
        <v>3</v>
      </c>
      <c r="I593" s="166"/>
      <c r="L593" s="163"/>
      <c r="M593" s="167"/>
      <c r="N593" s="168"/>
      <c r="O593" s="168"/>
      <c r="P593" s="168"/>
      <c r="Q593" s="168"/>
      <c r="R593" s="168"/>
      <c r="S593" s="168"/>
      <c r="T593" s="169"/>
      <c r="AT593" s="164" t="s">
        <v>142</v>
      </c>
      <c r="AU593" s="164" t="s">
        <v>84</v>
      </c>
      <c r="AV593" s="14" t="s">
        <v>37</v>
      </c>
      <c r="AW593" s="14" t="s">
        <v>4</v>
      </c>
      <c r="AX593" s="14" t="s">
        <v>75</v>
      </c>
      <c r="AY593" s="164" t="s">
        <v>133</v>
      </c>
    </row>
    <row r="594" spans="2:51" s="14" customFormat="1">
      <c r="B594" s="163"/>
      <c r="D594" s="155" t="s">
        <v>142</v>
      </c>
      <c r="E594" s="164" t="s">
        <v>3</v>
      </c>
      <c r="F594" s="165" t="s">
        <v>1011</v>
      </c>
      <c r="H594" s="164" t="s">
        <v>3</v>
      </c>
      <c r="I594" s="166"/>
      <c r="L594" s="163"/>
      <c r="M594" s="167"/>
      <c r="N594" s="168"/>
      <c r="O594" s="168"/>
      <c r="P594" s="168"/>
      <c r="Q594" s="168"/>
      <c r="R594" s="168"/>
      <c r="S594" s="168"/>
      <c r="T594" s="169"/>
      <c r="AT594" s="164" t="s">
        <v>142</v>
      </c>
      <c r="AU594" s="164" t="s">
        <v>84</v>
      </c>
      <c r="AV594" s="14" t="s">
        <v>37</v>
      </c>
      <c r="AW594" s="14" t="s">
        <v>4</v>
      </c>
      <c r="AX594" s="14" t="s">
        <v>75</v>
      </c>
      <c r="AY594" s="164" t="s">
        <v>133</v>
      </c>
    </row>
    <row r="595" spans="2:51" s="13" customFormat="1">
      <c r="B595" s="154"/>
      <c r="D595" s="155" t="s">
        <v>142</v>
      </c>
      <c r="E595" s="156" t="s">
        <v>3</v>
      </c>
      <c r="F595" s="157" t="s">
        <v>2073</v>
      </c>
      <c r="H595" s="158">
        <v>3.24</v>
      </c>
      <c r="I595" s="159"/>
      <c r="L595" s="154"/>
      <c r="M595" s="160"/>
      <c r="N595" s="161"/>
      <c r="O595" s="161"/>
      <c r="P595" s="161"/>
      <c r="Q595" s="161"/>
      <c r="R595" s="161"/>
      <c r="S595" s="161"/>
      <c r="T595" s="162"/>
      <c r="AT595" s="156" t="s">
        <v>142</v>
      </c>
      <c r="AU595" s="156" t="s">
        <v>84</v>
      </c>
      <c r="AV595" s="13" t="s">
        <v>84</v>
      </c>
      <c r="AW595" s="13" t="s">
        <v>36</v>
      </c>
      <c r="AX595" s="13" t="s">
        <v>75</v>
      </c>
      <c r="AY595" s="156" t="s">
        <v>133</v>
      </c>
    </row>
    <row r="596" spans="2:51" s="14" customFormat="1">
      <c r="B596" s="163"/>
      <c r="D596" s="155" t="s">
        <v>142</v>
      </c>
      <c r="E596" s="164" t="s">
        <v>3</v>
      </c>
      <c r="F596" s="165" t="s">
        <v>1946</v>
      </c>
      <c r="H596" s="164" t="s">
        <v>3</v>
      </c>
      <c r="I596" s="166"/>
      <c r="L596" s="163"/>
      <c r="M596" s="167"/>
      <c r="N596" s="168"/>
      <c r="O596" s="168"/>
      <c r="P596" s="168"/>
      <c r="Q596" s="168"/>
      <c r="R596" s="168"/>
      <c r="S596" s="168"/>
      <c r="T596" s="169"/>
      <c r="AT596" s="164" t="s">
        <v>142</v>
      </c>
      <c r="AU596" s="164" t="s">
        <v>84</v>
      </c>
      <c r="AV596" s="14" t="s">
        <v>37</v>
      </c>
      <c r="AW596" s="14" t="s">
        <v>4</v>
      </c>
      <c r="AX596" s="14" t="s">
        <v>75</v>
      </c>
      <c r="AY596" s="164" t="s">
        <v>133</v>
      </c>
    </row>
    <row r="597" spans="2:51" s="14" customFormat="1">
      <c r="B597" s="163"/>
      <c r="D597" s="155" t="s">
        <v>142</v>
      </c>
      <c r="E597" s="164" t="s">
        <v>3</v>
      </c>
      <c r="F597" s="165" t="s">
        <v>1011</v>
      </c>
      <c r="H597" s="164" t="s">
        <v>3</v>
      </c>
      <c r="I597" s="166"/>
      <c r="L597" s="163"/>
      <c r="M597" s="167"/>
      <c r="N597" s="168"/>
      <c r="O597" s="168"/>
      <c r="P597" s="168"/>
      <c r="Q597" s="168"/>
      <c r="R597" s="168"/>
      <c r="S597" s="168"/>
      <c r="T597" s="169"/>
      <c r="AT597" s="164" t="s">
        <v>142</v>
      </c>
      <c r="AU597" s="164" t="s">
        <v>84</v>
      </c>
      <c r="AV597" s="14" t="s">
        <v>37</v>
      </c>
      <c r="AW597" s="14" t="s">
        <v>4</v>
      </c>
      <c r="AX597" s="14" t="s">
        <v>75</v>
      </c>
      <c r="AY597" s="164" t="s">
        <v>133</v>
      </c>
    </row>
    <row r="598" spans="2:51" s="13" customFormat="1">
      <c r="B598" s="154"/>
      <c r="D598" s="155" t="s">
        <v>142</v>
      </c>
      <c r="E598" s="156" t="s">
        <v>3</v>
      </c>
      <c r="F598" s="157" t="s">
        <v>2069</v>
      </c>
      <c r="H598" s="158">
        <v>1.62</v>
      </c>
      <c r="I598" s="159"/>
      <c r="L598" s="154"/>
      <c r="M598" s="160"/>
      <c r="N598" s="161"/>
      <c r="O598" s="161"/>
      <c r="P598" s="161"/>
      <c r="Q598" s="161"/>
      <c r="R598" s="161"/>
      <c r="S598" s="161"/>
      <c r="T598" s="162"/>
      <c r="AT598" s="156" t="s">
        <v>142</v>
      </c>
      <c r="AU598" s="156" t="s">
        <v>84</v>
      </c>
      <c r="AV598" s="13" t="s">
        <v>84</v>
      </c>
      <c r="AW598" s="13" t="s">
        <v>36</v>
      </c>
      <c r="AX598" s="13" t="s">
        <v>75</v>
      </c>
      <c r="AY598" s="156" t="s">
        <v>133</v>
      </c>
    </row>
    <row r="599" spans="2:51" s="14" customFormat="1">
      <c r="B599" s="163"/>
      <c r="D599" s="155" t="s">
        <v>142</v>
      </c>
      <c r="E599" s="164" t="s">
        <v>3</v>
      </c>
      <c r="F599" s="165" t="s">
        <v>1013</v>
      </c>
      <c r="H599" s="164" t="s">
        <v>3</v>
      </c>
      <c r="I599" s="166"/>
      <c r="L599" s="163"/>
      <c r="M599" s="167"/>
      <c r="N599" s="168"/>
      <c r="O599" s="168"/>
      <c r="P599" s="168"/>
      <c r="Q599" s="168"/>
      <c r="R599" s="168"/>
      <c r="S599" s="168"/>
      <c r="T599" s="169"/>
      <c r="AT599" s="164" t="s">
        <v>142</v>
      </c>
      <c r="AU599" s="164" t="s">
        <v>84</v>
      </c>
      <c r="AV599" s="14" t="s">
        <v>37</v>
      </c>
      <c r="AW599" s="14" t="s">
        <v>4</v>
      </c>
      <c r="AX599" s="14" t="s">
        <v>75</v>
      </c>
      <c r="AY599" s="164" t="s">
        <v>133</v>
      </c>
    </row>
    <row r="600" spans="2:51" s="13" customFormat="1">
      <c r="B600" s="154"/>
      <c r="D600" s="155" t="s">
        <v>142</v>
      </c>
      <c r="E600" s="156" t="s">
        <v>3</v>
      </c>
      <c r="F600" s="157" t="s">
        <v>2070</v>
      </c>
      <c r="H600" s="158">
        <v>5.8319999999999999</v>
      </c>
      <c r="I600" s="159"/>
      <c r="L600" s="154"/>
      <c r="M600" s="160"/>
      <c r="N600" s="161"/>
      <c r="O600" s="161"/>
      <c r="P600" s="161"/>
      <c r="Q600" s="161"/>
      <c r="R600" s="161"/>
      <c r="S600" s="161"/>
      <c r="T600" s="162"/>
      <c r="AT600" s="156" t="s">
        <v>142</v>
      </c>
      <c r="AU600" s="156" t="s">
        <v>84</v>
      </c>
      <c r="AV600" s="13" t="s">
        <v>84</v>
      </c>
      <c r="AW600" s="13" t="s">
        <v>36</v>
      </c>
      <c r="AX600" s="13" t="s">
        <v>75</v>
      </c>
      <c r="AY600" s="156" t="s">
        <v>133</v>
      </c>
    </row>
    <row r="601" spans="2:51" s="14" customFormat="1">
      <c r="B601" s="163"/>
      <c r="D601" s="155" t="s">
        <v>142</v>
      </c>
      <c r="E601" s="164" t="s">
        <v>3</v>
      </c>
      <c r="F601" s="165" t="s">
        <v>1941</v>
      </c>
      <c r="H601" s="164" t="s">
        <v>3</v>
      </c>
      <c r="I601" s="166"/>
      <c r="L601" s="163"/>
      <c r="M601" s="167"/>
      <c r="N601" s="168"/>
      <c r="O601" s="168"/>
      <c r="P601" s="168"/>
      <c r="Q601" s="168"/>
      <c r="R601" s="168"/>
      <c r="S601" s="168"/>
      <c r="T601" s="169"/>
      <c r="AT601" s="164" t="s">
        <v>142</v>
      </c>
      <c r="AU601" s="164" t="s">
        <v>84</v>
      </c>
      <c r="AV601" s="14" t="s">
        <v>37</v>
      </c>
      <c r="AW601" s="14" t="s">
        <v>4</v>
      </c>
      <c r="AX601" s="14" t="s">
        <v>75</v>
      </c>
      <c r="AY601" s="164" t="s">
        <v>133</v>
      </c>
    </row>
    <row r="602" spans="2:51" s="13" customFormat="1">
      <c r="B602" s="154"/>
      <c r="D602" s="155" t="s">
        <v>142</v>
      </c>
      <c r="E602" s="156" t="s">
        <v>3</v>
      </c>
      <c r="F602" s="157" t="s">
        <v>2074</v>
      </c>
      <c r="H602" s="158">
        <v>17.172000000000001</v>
      </c>
      <c r="I602" s="159"/>
      <c r="L602" s="154"/>
      <c r="M602" s="160"/>
      <c r="N602" s="161"/>
      <c r="O602" s="161"/>
      <c r="P602" s="161"/>
      <c r="Q602" s="161"/>
      <c r="R602" s="161"/>
      <c r="S602" s="161"/>
      <c r="T602" s="162"/>
      <c r="AT602" s="156" t="s">
        <v>142</v>
      </c>
      <c r="AU602" s="156" t="s">
        <v>84</v>
      </c>
      <c r="AV602" s="13" t="s">
        <v>84</v>
      </c>
      <c r="AW602" s="13" t="s">
        <v>36</v>
      </c>
      <c r="AX602" s="13" t="s">
        <v>75</v>
      </c>
      <c r="AY602" s="156" t="s">
        <v>133</v>
      </c>
    </row>
    <row r="603" spans="2:51" s="14" customFormat="1">
      <c r="B603" s="163"/>
      <c r="D603" s="155" t="s">
        <v>142</v>
      </c>
      <c r="E603" s="164" t="s">
        <v>3</v>
      </c>
      <c r="F603" s="165" t="s">
        <v>1019</v>
      </c>
      <c r="H603" s="164" t="s">
        <v>3</v>
      </c>
      <c r="I603" s="166"/>
      <c r="L603" s="163"/>
      <c r="M603" s="167"/>
      <c r="N603" s="168"/>
      <c r="O603" s="168"/>
      <c r="P603" s="168"/>
      <c r="Q603" s="168"/>
      <c r="R603" s="168"/>
      <c r="S603" s="168"/>
      <c r="T603" s="169"/>
      <c r="AT603" s="164" t="s">
        <v>142</v>
      </c>
      <c r="AU603" s="164" t="s">
        <v>84</v>
      </c>
      <c r="AV603" s="14" t="s">
        <v>37</v>
      </c>
      <c r="AW603" s="14" t="s">
        <v>4</v>
      </c>
      <c r="AX603" s="14" t="s">
        <v>75</v>
      </c>
      <c r="AY603" s="164" t="s">
        <v>133</v>
      </c>
    </row>
    <row r="604" spans="2:51" s="13" customFormat="1">
      <c r="B604" s="154"/>
      <c r="D604" s="155" t="s">
        <v>142</v>
      </c>
      <c r="E604" s="156" t="s">
        <v>3</v>
      </c>
      <c r="F604" s="157" t="s">
        <v>2072</v>
      </c>
      <c r="H604" s="158">
        <v>3.8879999999999999</v>
      </c>
      <c r="I604" s="159"/>
      <c r="L604" s="154"/>
      <c r="M604" s="160"/>
      <c r="N604" s="161"/>
      <c r="O604" s="161"/>
      <c r="P604" s="161"/>
      <c r="Q604" s="161"/>
      <c r="R604" s="161"/>
      <c r="S604" s="161"/>
      <c r="T604" s="162"/>
      <c r="AT604" s="156" t="s">
        <v>142</v>
      </c>
      <c r="AU604" s="156" t="s">
        <v>84</v>
      </c>
      <c r="AV604" s="13" t="s">
        <v>84</v>
      </c>
      <c r="AW604" s="13" t="s">
        <v>36</v>
      </c>
      <c r="AX604" s="13" t="s">
        <v>75</v>
      </c>
      <c r="AY604" s="156" t="s">
        <v>133</v>
      </c>
    </row>
    <row r="605" spans="2:51" s="14" customFormat="1">
      <c r="B605" s="163"/>
      <c r="D605" s="155" t="s">
        <v>142</v>
      </c>
      <c r="E605" s="164" t="s">
        <v>3</v>
      </c>
      <c r="F605" s="165" t="s">
        <v>1948</v>
      </c>
      <c r="H605" s="164" t="s">
        <v>3</v>
      </c>
      <c r="I605" s="166"/>
      <c r="L605" s="163"/>
      <c r="M605" s="167"/>
      <c r="N605" s="168"/>
      <c r="O605" s="168"/>
      <c r="P605" s="168"/>
      <c r="Q605" s="168"/>
      <c r="R605" s="168"/>
      <c r="S605" s="168"/>
      <c r="T605" s="169"/>
      <c r="AT605" s="164" t="s">
        <v>142</v>
      </c>
      <c r="AU605" s="164" t="s">
        <v>84</v>
      </c>
      <c r="AV605" s="14" t="s">
        <v>37</v>
      </c>
      <c r="AW605" s="14" t="s">
        <v>4</v>
      </c>
      <c r="AX605" s="14" t="s">
        <v>75</v>
      </c>
      <c r="AY605" s="164" t="s">
        <v>133</v>
      </c>
    </row>
    <row r="606" spans="2:51" s="14" customFormat="1">
      <c r="B606" s="163"/>
      <c r="D606" s="155" t="s">
        <v>142</v>
      </c>
      <c r="E606" s="164" t="s">
        <v>3</v>
      </c>
      <c r="F606" s="165" t="s">
        <v>1011</v>
      </c>
      <c r="H606" s="164" t="s">
        <v>3</v>
      </c>
      <c r="I606" s="166"/>
      <c r="L606" s="163"/>
      <c r="M606" s="167"/>
      <c r="N606" s="168"/>
      <c r="O606" s="168"/>
      <c r="P606" s="168"/>
      <c r="Q606" s="168"/>
      <c r="R606" s="168"/>
      <c r="S606" s="168"/>
      <c r="T606" s="169"/>
      <c r="AT606" s="164" t="s">
        <v>142</v>
      </c>
      <c r="AU606" s="164" t="s">
        <v>84</v>
      </c>
      <c r="AV606" s="14" t="s">
        <v>37</v>
      </c>
      <c r="AW606" s="14" t="s">
        <v>4</v>
      </c>
      <c r="AX606" s="14" t="s">
        <v>75</v>
      </c>
      <c r="AY606" s="164" t="s">
        <v>133</v>
      </c>
    </row>
    <row r="607" spans="2:51" s="13" customFormat="1">
      <c r="B607" s="154"/>
      <c r="D607" s="155" t="s">
        <v>142</v>
      </c>
      <c r="E607" s="156" t="s">
        <v>3</v>
      </c>
      <c r="F607" s="157" t="s">
        <v>2075</v>
      </c>
      <c r="H607" s="158">
        <v>7.9119999999999999</v>
      </c>
      <c r="I607" s="159"/>
      <c r="L607" s="154"/>
      <c r="M607" s="160"/>
      <c r="N607" s="161"/>
      <c r="O607" s="161"/>
      <c r="P607" s="161"/>
      <c r="Q607" s="161"/>
      <c r="R607" s="161"/>
      <c r="S607" s="161"/>
      <c r="T607" s="162"/>
      <c r="AT607" s="156" t="s">
        <v>142</v>
      </c>
      <c r="AU607" s="156" t="s">
        <v>84</v>
      </c>
      <c r="AV607" s="13" t="s">
        <v>84</v>
      </c>
      <c r="AW607" s="13" t="s">
        <v>36</v>
      </c>
      <c r="AX607" s="13" t="s">
        <v>75</v>
      </c>
      <c r="AY607" s="156" t="s">
        <v>133</v>
      </c>
    </row>
    <row r="608" spans="2:51" s="14" customFormat="1">
      <c r="B608" s="163"/>
      <c r="D608" s="155" t="s">
        <v>142</v>
      </c>
      <c r="E608" s="164" t="s">
        <v>3</v>
      </c>
      <c r="F608" s="165" t="s">
        <v>1013</v>
      </c>
      <c r="H608" s="164" t="s">
        <v>3</v>
      </c>
      <c r="I608" s="166"/>
      <c r="L608" s="163"/>
      <c r="M608" s="167"/>
      <c r="N608" s="168"/>
      <c r="O608" s="168"/>
      <c r="P608" s="168"/>
      <c r="Q608" s="168"/>
      <c r="R608" s="168"/>
      <c r="S608" s="168"/>
      <c r="T608" s="169"/>
      <c r="AT608" s="164" t="s">
        <v>142</v>
      </c>
      <c r="AU608" s="164" t="s">
        <v>84</v>
      </c>
      <c r="AV608" s="14" t="s">
        <v>37</v>
      </c>
      <c r="AW608" s="14" t="s">
        <v>4</v>
      </c>
      <c r="AX608" s="14" t="s">
        <v>75</v>
      </c>
      <c r="AY608" s="164" t="s">
        <v>133</v>
      </c>
    </row>
    <row r="609" spans="2:51" s="13" customFormat="1">
      <c r="B609" s="154"/>
      <c r="D609" s="155" t="s">
        <v>142</v>
      </c>
      <c r="E609" s="156" t="s">
        <v>3</v>
      </c>
      <c r="F609" s="157" t="s">
        <v>2076</v>
      </c>
      <c r="H609" s="158">
        <v>7.5679999999999996</v>
      </c>
      <c r="I609" s="159"/>
      <c r="L609" s="154"/>
      <c r="M609" s="160"/>
      <c r="N609" s="161"/>
      <c r="O609" s="161"/>
      <c r="P609" s="161"/>
      <c r="Q609" s="161"/>
      <c r="R609" s="161"/>
      <c r="S609" s="161"/>
      <c r="T609" s="162"/>
      <c r="AT609" s="156" t="s">
        <v>142</v>
      </c>
      <c r="AU609" s="156" t="s">
        <v>84</v>
      </c>
      <c r="AV609" s="13" t="s">
        <v>84</v>
      </c>
      <c r="AW609" s="13" t="s">
        <v>36</v>
      </c>
      <c r="AX609" s="13" t="s">
        <v>75</v>
      </c>
      <c r="AY609" s="156" t="s">
        <v>133</v>
      </c>
    </row>
    <row r="610" spans="2:51" s="14" customFormat="1">
      <c r="B610" s="163"/>
      <c r="D610" s="155" t="s">
        <v>142</v>
      </c>
      <c r="E610" s="164" t="s">
        <v>3</v>
      </c>
      <c r="F610" s="165" t="s">
        <v>1951</v>
      </c>
      <c r="H610" s="164" t="s">
        <v>3</v>
      </c>
      <c r="I610" s="166"/>
      <c r="L610" s="163"/>
      <c r="M610" s="167"/>
      <c r="N610" s="168"/>
      <c r="O610" s="168"/>
      <c r="P610" s="168"/>
      <c r="Q610" s="168"/>
      <c r="R610" s="168"/>
      <c r="S610" s="168"/>
      <c r="T610" s="169"/>
      <c r="AT610" s="164" t="s">
        <v>142</v>
      </c>
      <c r="AU610" s="164" t="s">
        <v>84</v>
      </c>
      <c r="AV610" s="14" t="s">
        <v>37</v>
      </c>
      <c r="AW610" s="14" t="s">
        <v>4</v>
      </c>
      <c r="AX610" s="14" t="s">
        <v>75</v>
      </c>
      <c r="AY610" s="164" t="s">
        <v>133</v>
      </c>
    </row>
    <row r="611" spans="2:51" s="14" customFormat="1">
      <c r="B611" s="163"/>
      <c r="D611" s="155" t="s">
        <v>142</v>
      </c>
      <c r="E611" s="164" t="s">
        <v>3</v>
      </c>
      <c r="F611" s="165" t="s">
        <v>1011</v>
      </c>
      <c r="H611" s="164" t="s">
        <v>3</v>
      </c>
      <c r="I611" s="166"/>
      <c r="L611" s="163"/>
      <c r="M611" s="167"/>
      <c r="N611" s="168"/>
      <c r="O611" s="168"/>
      <c r="P611" s="168"/>
      <c r="Q611" s="168"/>
      <c r="R611" s="168"/>
      <c r="S611" s="168"/>
      <c r="T611" s="169"/>
      <c r="AT611" s="164" t="s">
        <v>142</v>
      </c>
      <c r="AU611" s="164" t="s">
        <v>84</v>
      </c>
      <c r="AV611" s="14" t="s">
        <v>37</v>
      </c>
      <c r="AW611" s="14" t="s">
        <v>4</v>
      </c>
      <c r="AX611" s="14" t="s">
        <v>75</v>
      </c>
      <c r="AY611" s="164" t="s">
        <v>133</v>
      </c>
    </row>
    <row r="612" spans="2:51" s="13" customFormat="1">
      <c r="B612" s="154"/>
      <c r="D612" s="155" t="s">
        <v>142</v>
      </c>
      <c r="E612" s="156" t="s">
        <v>3</v>
      </c>
      <c r="F612" s="157" t="s">
        <v>2077</v>
      </c>
      <c r="H612" s="158">
        <v>1.6</v>
      </c>
      <c r="I612" s="159"/>
      <c r="L612" s="154"/>
      <c r="M612" s="160"/>
      <c r="N612" s="161"/>
      <c r="O612" s="161"/>
      <c r="P612" s="161"/>
      <c r="Q612" s="161"/>
      <c r="R612" s="161"/>
      <c r="S612" s="161"/>
      <c r="T612" s="162"/>
      <c r="AT612" s="156" t="s">
        <v>142</v>
      </c>
      <c r="AU612" s="156" t="s">
        <v>84</v>
      </c>
      <c r="AV612" s="13" t="s">
        <v>84</v>
      </c>
      <c r="AW612" s="13" t="s">
        <v>36</v>
      </c>
      <c r="AX612" s="13" t="s">
        <v>75</v>
      </c>
      <c r="AY612" s="156" t="s">
        <v>133</v>
      </c>
    </row>
    <row r="613" spans="2:51" s="14" customFormat="1">
      <c r="B613" s="163"/>
      <c r="D613" s="155" t="s">
        <v>142</v>
      </c>
      <c r="E613" s="164" t="s">
        <v>3</v>
      </c>
      <c r="F613" s="165" t="s">
        <v>1013</v>
      </c>
      <c r="H613" s="164" t="s">
        <v>3</v>
      </c>
      <c r="I613" s="166"/>
      <c r="L613" s="163"/>
      <c r="M613" s="167"/>
      <c r="N613" s="168"/>
      <c r="O613" s="168"/>
      <c r="P613" s="168"/>
      <c r="Q613" s="168"/>
      <c r="R613" s="168"/>
      <c r="S613" s="168"/>
      <c r="T613" s="169"/>
      <c r="AT613" s="164" t="s">
        <v>142</v>
      </c>
      <c r="AU613" s="164" t="s">
        <v>84</v>
      </c>
      <c r="AV613" s="14" t="s">
        <v>37</v>
      </c>
      <c r="AW613" s="14" t="s">
        <v>4</v>
      </c>
      <c r="AX613" s="14" t="s">
        <v>75</v>
      </c>
      <c r="AY613" s="164" t="s">
        <v>133</v>
      </c>
    </row>
    <row r="614" spans="2:51" s="13" customFormat="1">
      <c r="B614" s="154"/>
      <c r="D614" s="155" t="s">
        <v>142</v>
      </c>
      <c r="E614" s="156" t="s">
        <v>3</v>
      </c>
      <c r="F614" s="157" t="s">
        <v>2078</v>
      </c>
      <c r="H614" s="158">
        <v>5.76</v>
      </c>
      <c r="I614" s="159"/>
      <c r="L614" s="154"/>
      <c r="M614" s="160"/>
      <c r="N614" s="161"/>
      <c r="O614" s="161"/>
      <c r="P614" s="161"/>
      <c r="Q614" s="161"/>
      <c r="R614" s="161"/>
      <c r="S614" s="161"/>
      <c r="T614" s="162"/>
      <c r="AT614" s="156" t="s">
        <v>142</v>
      </c>
      <c r="AU614" s="156" t="s">
        <v>84</v>
      </c>
      <c r="AV614" s="13" t="s">
        <v>84</v>
      </c>
      <c r="AW614" s="13" t="s">
        <v>36</v>
      </c>
      <c r="AX614" s="13" t="s">
        <v>75</v>
      </c>
      <c r="AY614" s="156" t="s">
        <v>133</v>
      </c>
    </row>
    <row r="615" spans="2:51" s="14" customFormat="1">
      <c r="B615" s="163"/>
      <c r="D615" s="155" t="s">
        <v>142</v>
      </c>
      <c r="E615" s="164" t="s">
        <v>3</v>
      </c>
      <c r="F615" s="165" t="s">
        <v>1941</v>
      </c>
      <c r="H615" s="164" t="s">
        <v>3</v>
      </c>
      <c r="I615" s="166"/>
      <c r="L615" s="163"/>
      <c r="M615" s="167"/>
      <c r="N615" s="168"/>
      <c r="O615" s="168"/>
      <c r="P615" s="168"/>
      <c r="Q615" s="168"/>
      <c r="R615" s="168"/>
      <c r="S615" s="168"/>
      <c r="T615" s="169"/>
      <c r="AT615" s="164" t="s">
        <v>142</v>
      </c>
      <c r="AU615" s="164" t="s">
        <v>84</v>
      </c>
      <c r="AV615" s="14" t="s">
        <v>37</v>
      </c>
      <c r="AW615" s="14" t="s">
        <v>4</v>
      </c>
      <c r="AX615" s="14" t="s">
        <v>75</v>
      </c>
      <c r="AY615" s="164" t="s">
        <v>133</v>
      </c>
    </row>
    <row r="616" spans="2:51" s="13" customFormat="1">
      <c r="B616" s="154"/>
      <c r="D616" s="155" t="s">
        <v>142</v>
      </c>
      <c r="E616" s="156" t="s">
        <v>3</v>
      </c>
      <c r="F616" s="157" t="s">
        <v>2079</v>
      </c>
      <c r="H616" s="158">
        <v>2.88</v>
      </c>
      <c r="I616" s="159"/>
      <c r="L616" s="154"/>
      <c r="M616" s="160"/>
      <c r="N616" s="161"/>
      <c r="O616" s="161"/>
      <c r="P616" s="161"/>
      <c r="Q616" s="161"/>
      <c r="R616" s="161"/>
      <c r="S616" s="161"/>
      <c r="T616" s="162"/>
      <c r="AT616" s="156" t="s">
        <v>142</v>
      </c>
      <c r="AU616" s="156" t="s">
        <v>84</v>
      </c>
      <c r="AV616" s="13" t="s">
        <v>84</v>
      </c>
      <c r="AW616" s="13" t="s">
        <v>36</v>
      </c>
      <c r="AX616" s="13" t="s">
        <v>75</v>
      </c>
      <c r="AY616" s="156" t="s">
        <v>133</v>
      </c>
    </row>
    <row r="617" spans="2:51" s="14" customFormat="1">
      <c r="B617" s="163"/>
      <c r="D617" s="155" t="s">
        <v>142</v>
      </c>
      <c r="E617" s="164" t="s">
        <v>3</v>
      </c>
      <c r="F617" s="165" t="s">
        <v>1019</v>
      </c>
      <c r="H617" s="164" t="s">
        <v>3</v>
      </c>
      <c r="I617" s="166"/>
      <c r="L617" s="163"/>
      <c r="M617" s="167"/>
      <c r="N617" s="168"/>
      <c r="O617" s="168"/>
      <c r="P617" s="168"/>
      <c r="Q617" s="168"/>
      <c r="R617" s="168"/>
      <c r="S617" s="168"/>
      <c r="T617" s="169"/>
      <c r="AT617" s="164" t="s">
        <v>142</v>
      </c>
      <c r="AU617" s="164" t="s">
        <v>84</v>
      </c>
      <c r="AV617" s="14" t="s">
        <v>37</v>
      </c>
      <c r="AW617" s="14" t="s">
        <v>4</v>
      </c>
      <c r="AX617" s="14" t="s">
        <v>75</v>
      </c>
      <c r="AY617" s="164" t="s">
        <v>133</v>
      </c>
    </row>
    <row r="618" spans="2:51" s="13" customFormat="1">
      <c r="B618" s="154"/>
      <c r="D618" s="155" t="s">
        <v>142</v>
      </c>
      <c r="E618" s="156" t="s">
        <v>3</v>
      </c>
      <c r="F618" s="157" t="s">
        <v>2080</v>
      </c>
      <c r="H618" s="158">
        <v>9.2799999999999994</v>
      </c>
      <c r="I618" s="159"/>
      <c r="L618" s="154"/>
      <c r="M618" s="160"/>
      <c r="N618" s="161"/>
      <c r="O618" s="161"/>
      <c r="P618" s="161"/>
      <c r="Q618" s="161"/>
      <c r="R618" s="161"/>
      <c r="S618" s="161"/>
      <c r="T618" s="162"/>
      <c r="AT618" s="156" t="s">
        <v>142</v>
      </c>
      <c r="AU618" s="156" t="s">
        <v>84</v>
      </c>
      <c r="AV618" s="13" t="s">
        <v>84</v>
      </c>
      <c r="AW618" s="13" t="s">
        <v>36</v>
      </c>
      <c r="AX618" s="13" t="s">
        <v>75</v>
      </c>
      <c r="AY618" s="156" t="s">
        <v>133</v>
      </c>
    </row>
    <row r="619" spans="2:51" s="14" customFormat="1">
      <c r="B619" s="163"/>
      <c r="D619" s="155" t="s">
        <v>142</v>
      </c>
      <c r="E619" s="164" t="s">
        <v>3</v>
      </c>
      <c r="F619" s="165" t="s">
        <v>1956</v>
      </c>
      <c r="H619" s="164" t="s">
        <v>3</v>
      </c>
      <c r="I619" s="166"/>
      <c r="L619" s="163"/>
      <c r="M619" s="167"/>
      <c r="N619" s="168"/>
      <c r="O619" s="168"/>
      <c r="P619" s="168"/>
      <c r="Q619" s="168"/>
      <c r="R619" s="168"/>
      <c r="S619" s="168"/>
      <c r="T619" s="169"/>
      <c r="AT619" s="164" t="s">
        <v>142</v>
      </c>
      <c r="AU619" s="164" t="s">
        <v>84</v>
      </c>
      <c r="AV619" s="14" t="s">
        <v>37</v>
      </c>
      <c r="AW619" s="14" t="s">
        <v>4</v>
      </c>
      <c r="AX619" s="14" t="s">
        <v>75</v>
      </c>
      <c r="AY619" s="164" t="s">
        <v>133</v>
      </c>
    </row>
    <row r="620" spans="2:51" s="14" customFormat="1">
      <c r="B620" s="163"/>
      <c r="D620" s="155" t="s">
        <v>142</v>
      </c>
      <c r="E620" s="164" t="s">
        <v>3</v>
      </c>
      <c r="F620" s="165" t="s">
        <v>1011</v>
      </c>
      <c r="H620" s="164" t="s">
        <v>3</v>
      </c>
      <c r="I620" s="166"/>
      <c r="L620" s="163"/>
      <c r="M620" s="167"/>
      <c r="N620" s="168"/>
      <c r="O620" s="168"/>
      <c r="P620" s="168"/>
      <c r="Q620" s="168"/>
      <c r="R620" s="168"/>
      <c r="S620" s="168"/>
      <c r="T620" s="169"/>
      <c r="AT620" s="164" t="s">
        <v>142</v>
      </c>
      <c r="AU620" s="164" t="s">
        <v>84</v>
      </c>
      <c r="AV620" s="14" t="s">
        <v>37</v>
      </c>
      <c r="AW620" s="14" t="s">
        <v>4</v>
      </c>
      <c r="AX620" s="14" t="s">
        <v>75</v>
      </c>
      <c r="AY620" s="164" t="s">
        <v>133</v>
      </c>
    </row>
    <row r="621" spans="2:51" s="13" customFormat="1">
      <c r="B621" s="154"/>
      <c r="D621" s="155" t="s">
        <v>142</v>
      </c>
      <c r="E621" s="156" t="s">
        <v>3</v>
      </c>
      <c r="F621" s="157" t="s">
        <v>2081</v>
      </c>
      <c r="H621" s="158">
        <v>7.82</v>
      </c>
      <c r="I621" s="159"/>
      <c r="L621" s="154"/>
      <c r="M621" s="160"/>
      <c r="N621" s="161"/>
      <c r="O621" s="161"/>
      <c r="P621" s="161"/>
      <c r="Q621" s="161"/>
      <c r="R621" s="161"/>
      <c r="S621" s="161"/>
      <c r="T621" s="162"/>
      <c r="AT621" s="156" t="s">
        <v>142</v>
      </c>
      <c r="AU621" s="156" t="s">
        <v>84</v>
      </c>
      <c r="AV621" s="13" t="s">
        <v>84</v>
      </c>
      <c r="AW621" s="13" t="s">
        <v>36</v>
      </c>
      <c r="AX621" s="13" t="s">
        <v>75</v>
      </c>
      <c r="AY621" s="156" t="s">
        <v>133</v>
      </c>
    </row>
    <row r="622" spans="2:51" s="14" customFormat="1">
      <c r="B622" s="163"/>
      <c r="D622" s="155" t="s">
        <v>142</v>
      </c>
      <c r="E622" s="164" t="s">
        <v>3</v>
      </c>
      <c r="F622" s="165" t="s">
        <v>1013</v>
      </c>
      <c r="H622" s="164" t="s">
        <v>3</v>
      </c>
      <c r="I622" s="166"/>
      <c r="L622" s="163"/>
      <c r="M622" s="167"/>
      <c r="N622" s="168"/>
      <c r="O622" s="168"/>
      <c r="P622" s="168"/>
      <c r="Q622" s="168"/>
      <c r="R622" s="168"/>
      <c r="S622" s="168"/>
      <c r="T622" s="169"/>
      <c r="AT622" s="164" t="s">
        <v>142</v>
      </c>
      <c r="AU622" s="164" t="s">
        <v>84</v>
      </c>
      <c r="AV622" s="14" t="s">
        <v>37</v>
      </c>
      <c r="AW622" s="14" t="s">
        <v>4</v>
      </c>
      <c r="AX622" s="14" t="s">
        <v>75</v>
      </c>
      <c r="AY622" s="164" t="s">
        <v>133</v>
      </c>
    </row>
    <row r="623" spans="2:51" s="13" customFormat="1">
      <c r="B623" s="154"/>
      <c r="D623" s="155" t="s">
        <v>142</v>
      </c>
      <c r="E623" s="156" t="s">
        <v>3</v>
      </c>
      <c r="F623" s="157" t="s">
        <v>2081</v>
      </c>
      <c r="H623" s="158">
        <v>7.82</v>
      </c>
      <c r="I623" s="159"/>
      <c r="L623" s="154"/>
      <c r="M623" s="160"/>
      <c r="N623" s="161"/>
      <c r="O623" s="161"/>
      <c r="P623" s="161"/>
      <c r="Q623" s="161"/>
      <c r="R623" s="161"/>
      <c r="S623" s="161"/>
      <c r="T623" s="162"/>
      <c r="AT623" s="156" t="s">
        <v>142</v>
      </c>
      <c r="AU623" s="156" t="s">
        <v>84</v>
      </c>
      <c r="AV623" s="13" t="s">
        <v>84</v>
      </c>
      <c r="AW623" s="13" t="s">
        <v>36</v>
      </c>
      <c r="AX623" s="13" t="s">
        <v>75</v>
      </c>
      <c r="AY623" s="156" t="s">
        <v>133</v>
      </c>
    </row>
    <row r="624" spans="2:51" s="14" customFormat="1">
      <c r="B624" s="163"/>
      <c r="D624" s="155" t="s">
        <v>142</v>
      </c>
      <c r="E624" s="164" t="s">
        <v>3</v>
      </c>
      <c r="F624" s="165" t="s">
        <v>1959</v>
      </c>
      <c r="H624" s="164" t="s">
        <v>3</v>
      </c>
      <c r="I624" s="166"/>
      <c r="L624" s="163"/>
      <c r="M624" s="167"/>
      <c r="N624" s="168"/>
      <c r="O624" s="168"/>
      <c r="P624" s="168"/>
      <c r="Q624" s="168"/>
      <c r="R624" s="168"/>
      <c r="S624" s="168"/>
      <c r="T624" s="169"/>
      <c r="AT624" s="164" t="s">
        <v>142</v>
      </c>
      <c r="AU624" s="164" t="s">
        <v>84</v>
      </c>
      <c r="AV624" s="14" t="s">
        <v>37</v>
      </c>
      <c r="AW624" s="14" t="s">
        <v>4</v>
      </c>
      <c r="AX624" s="14" t="s">
        <v>75</v>
      </c>
      <c r="AY624" s="164" t="s">
        <v>133</v>
      </c>
    </row>
    <row r="625" spans="2:51" s="14" customFormat="1">
      <c r="B625" s="163"/>
      <c r="D625" s="155" t="s">
        <v>142</v>
      </c>
      <c r="E625" s="164" t="s">
        <v>3</v>
      </c>
      <c r="F625" s="165" t="s">
        <v>1011</v>
      </c>
      <c r="H625" s="164" t="s">
        <v>3</v>
      </c>
      <c r="I625" s="166"/>
      <c r="L625" s="163"/>
      <c r="M625" s="167"/>
      <c r="N625" s="168"/>
      <c r="O625" s="168"/>
      <c r="P625" s="168"/>
      <c r="Q625" s="168"/>
      <c r="R625" s="168"/>
      <c r="S625" s="168"/>
      <c r="T625" s="169"/>
      <c r="AT625" s="164" t="s">
        <v>142</v>
      </c>
      <c r="AU625" s="164" t="s">
        <v>84</v>
      </c>
      <c r="AV625" s="14" t="s">
        <v>37</v>
      </c>
      <c r="AW625" s="14" t="s">
        <v>4</v>
      </c>
      <c r="AX625" s="14" t="s">
        <v>75</v>
      </c>
      <c r="AY625" s="164" t="s">
        <v>133</v>
      </c>
    </row>
    <row r="626" spans="2:51" s="13" customFormat="1">
      <c r="B626" s="154"/>
      <c r="D626" s="155" t="s">
        <v>142</v>
      </c>
      <c r="E626" s="156" t="s">
        <v>3</v>
      </c>
      <c r="F626" s="157" t="s">
        <v>2082</v>
      </c>
      <c r="H626" s="158">
        <v>1.58</v>
      </c>
      <c r="I626" s="159"/>
      <c r="L626" s="154"/>
      <c r="M626" s="160"/>
      <c r="N626" s="161"/>
      <c r="O626" s="161"/>
      <c r="P626" s="161"/>
      <c r="Q626" s="161"/>
      <c r="R626" s="161"/>
      <c r="S626" s="161"/>
      <c r="T626" s="162"/>
      <c r="AT626" s="156" t="s">
        <v>142</v>
      </c>
      <c r="AU626" s="156" t="s">
        <v>84</v>
      </c>
      <c r="AV626" s="13" t="s">
        <v>84</v>
      </c>
      <c r="AW626" s="13" t="s">
        <v>36</v>
      </c>
      <c r="AX626" s="13" t="s">
        <v>75</v>
      </c>
      <c r="AY626" s="156" t="s">
        <v>133</v>
      </c>
    </row>
    <row r="627" spans="2:51" s="14" customFormat="1">
      <c r="B627" s="163"/>
      <c r="D627" s="155" t="s">
        <v>142</v>
      </c>
      <c r="E627" s="164" t="s">
        <v>3</v>
      </c>
      <c r="F627" s="165" t="s">
        <v>1013</v>
      </c>
      <c r="H627" s="164" t="s">
        <v>3</v>
      </c>
      <c r="I627" s="166"/>
      <c r="L627" s="163"/>
      <c r="M627" s="167"/>
      <c r="N627" s="168"/>
      <c r="O627" s="168"/>
      <c r="P627" s="168"/>
      <c r="Q627" s="168"/>
      <c r="R627" s="168"/>
      <c r="S627" s="168"/>
      <c r="T627" s="169"/>
      <c r="AT627" s="164" t="s">
        <v>142</v>
      </c>
      <c r="AU627" s="164" t="s">
        <v>84</v>
      </c>
      <c r="AV627" s="14" t="s">
        <v>37</v>
      </c>
      <c r="AW627" s="14" t="s">
        <v>4</v>
      </c>
      <c r="AX627" s="14" t="s">
        <v>75</v>
      </c>
      <c r="AY627" s="164" t="s">
        <v>133</v>
      </c>
    </row>
    <row r="628" spans="2:51" s="13" customFormat="1">
      <c r="B628" s="154"/>
      <c r="D628" s="155" t="s">
        <v>142</v>
      </c>
      <c r="E628" s="156" t="s">
        <v>3</v>
      </c>
      <c r="F628" s="157" t="s">
        <v>2083</v>
      </c>
      <c r="H628" s="158">
        <v>5.3719999999999999</v>
      </c>
      <c r="I628" s="159"/>
      <c r="L628" s="154"/>
      <c r="M628" s="160"/>
      <c r="N628" s="161"/>
      <c r="O628" s="161"/>
      <c r="P628" s="161"/>
      <c r="Q628" s="161"/>
      <c r="R628" s="161"/>
      <c r="S628" s="161"/>
      <c r="T628" s="162"/>
      <c r="AT628" s="156" t="s">
        <v>142</v>
      </c>
      <c r="AU628" s="156" t="s">
        <v>84</v>
      </c>
      <c r="AV628" s="13" t="s">
        <v>84</v>
      </c>
      <c r="AW628" s="13" t="s">
        <v>36</v>
      </c>
      <c r="AX628" s="13" t="s">
        <v>75</v>
      </c>
      <c r="AY628" s="156" t="s">
        <v>133</v>
      </c>
    </row>
    <row r="629" spans="2:51" s="14" customFormat="1">
      <c r="B629" s="163"/>
      <c r="D629" s="155" t="s">
        <v>142</v>
      </c>
      <c r="E629" s="164" t="s">
        <v>3</v>
      </c>
      <c r="F629" s="165" t="s">
        <v>1941</v>
      </c>
      <c r="H629" s="164" t="s">
        <v>3</v>
      </c>
      <c r="I629" s="166"/>
      <c r="L629" s="163"/>
      <c r="M629" s="167"/>
      <c r="N629" s="168"/>
      <c r="O629" s="168"/>
      <c r="P629" s="168"/>
      <c r="Q629" s="168"/>
      <c r="R629" s="168"/>
      <c r="S629" s="168"/>
      <c r="T629" s="169"/>
      <c r="AT629" s="164" t="s">
        <v>142</v>
      </c>
      <c r="AU629" s="164" t="s">
        <v>84</v>
      </c>
      <c r="AV629" s="14" t="s">
        <v>37</v>
      </c>
      <c r="AW629" s="14" t="s">
        <v>4</v>
      </c>
      <c r="AX629" s="14" t="s">
        <v>75</v>
      </c>
      <c r="AY629" s="164" t="s">
        <v>133</v>
      </c>
    </row>
    <row r="630" spans="2:51" s="13" customFormat="1">
      <c r="B630" s="154"/>
      <c r="D630" s="155" t="s">
        <v>142</v>
      </c>
      <c r="E630" s="156" t="s">
        <v>3</v>
      </c>
      <c r="F630" s="157" t="s">
        <v>2084</v>
      </c>
      <c r="H630" s="158">
        <v>2.528</v>
      </c>
      <c r="I630" s="159"/>
      <c r="L630" s="154"/>
      <c r="M630" s="160"/>
      <c r="N630" s="161"/>
      <c r="O630" s="161"/>
      <c r="P630" s="161"/>
      <c r="Q630" s="161"/>
      <c r="R630" s="161"/>
      <c r="S630" s="161"/>
      <c r="T630" s="162"/>
      <c r="AT630" s="156" t="s">
        <v>142</v>
      </c>
      <c r="AU630" s="156" t="s">
        <v>84</v>
      </c>
      <c r="AV630" s="13" t="s">
        <v>84</v>
      </c>
      <c r="AW630" s="13" t="s">
        <v>36</v>
      </c>
      <c r="AX630" s="13" t="s">
        <v>75</v>
      </c>
      <c r="AY630" s="156" t="s">
        <v>133</v>
      </c>
    </row>
    <row r="631" spans="2:51" s="14" customFormat="1">
      <c r="B631" s="163"/>
      <c r="D631" s="155" t="s">
        <v>142</v>
      </c>
      <c r="E631" s="164" t="s">
        <v>3</v>
      </c>
      <c r="F631" s="165" t="s">
        <v>1019</v>
      </c>
      <c r="H631" s="164" t="s">
        <v>3</v>
      </c>
      <c r="I631" s="166"/>
      <c r="L631" s="163"/>
      <c r="M631" s="167"/>
      <c r="N631" s="168"/>
      <c r="O631" s="168"/>
      <c r="P631" s="168"/>
      <c r="Q631" s="168"/>
      <c r="R631" s="168"/>
      <c r="S631" s="168"/>
      <c r="T631" s="169"/>
      <c r="AT631" s="164" t="s">
        <v>142</v>
      </c>
      <c r="AU631" s="164" t="s">
        <v>84</v>
      </c>
      <c r="AV631" s="14" t="s">
        <v>37</v>
      </c>
      <c r="AW631" s="14" t="s">
        <v>4</v>
      </c>
      <c r="AX631" s="14" t="s">
        <v>75</v>
      </c>
      <c r="AY631" s="164" t="s">
        <v>133</v>
      </c>
    </row>
    <row r="632" spans="2:51" s="13" customFormat="1">
      <c r="B632" s="154"/>
      <c r="D632" s="155" t="s">
        <v>142</v>
      </c>
      <c r="E632" s="156" t="s">
        <v>3</v>
      </c>
      <c r="F632" s="157" t="s">
        <v>2085</v>
      </c>
      <c r="H632" s="158">
        <v>13.904</v>
      </c>
      <c r="I632" s="159"/>
      <c r="L632" s="154"/>
      <c r="M632" s="160"/>
      <c r="N632" s="161"/>
      <c r="O632" s="161"/>
      <c r="P632" s="161"/>
      <c r="Q632" s="161"/>
      <c r="R632" s="161"/>
      <c r="S632" s="161"/>
      <c r="T632" s="162"/>
      <c r="AT632" s="156" t="s">
        <v>142</v>
      </c>
      <c r="AU632" s="156" t="s">
        <v>84</v>
      </c>
      <c r="AV632" s="13" t="s">
        <v>84</v>
      </c>
      <c r="AW632" s="13" t="s">
        <v>36</v>
      </c>
      <c r="AX632" s="13" t="s">
        <v>75</v>
      </c>
      <c r="AY632" s="156" t="s">
        <v>133</v>
      </c>
    </row>
    <row r="633" spans="2:51" s="14" customFormat="1">
      <c r="B633" s="163"/>
      <c r="D633" s="155" t="s">
        <v>142</v>
      </c>
      <c r="E633" s="164" t="s">
        <v>3</v>
      </c>
      <c r="F633" s="165" t="s">
        <v>1964</v>
      </c>
      <c r="H633" s="164" t="s">
        <v>3</v>
      </c>
      <c r="I633" s="166"/>
      <c r="L633" s="163"/>
      <c r="M633" s="167"/>
      <c r="N633" s="168"/>
      <c r="O633" s="168"/>
      <c r="P633" s="168"/>
      <c r="Q633" s="168"/>
      <c r="R633" s="168"/>
      <c r="S633" s="168"/>
      <c r="T633" s="169"/>
      <c r="AT633" s="164" t="s">
        <v>142</v>
      </c>
      <c r="AU633" s="164" t="s">
        <v>84</v>
      </c>
      <c r="AV633" s="14" t="s">
        <v>37</v>
      </c>
      <c r="AW633" s="14" t="s">
        <v>4</v>
      </c>
      <c r="AX633" s="14" t="s">
        <v>75</v>
      </c>
      <c r="AY633" s="164" t="s">
        <v>133</v>
      </c>
    </row>
    <row r="634" spans="2:51" s="14" customFormat="1">
      <c r="B634" s="163"/>
      <c r="D634" s="155" t="s">
        <v>142</v>
      </c>
      <c r="E634" s="164" t="s">
        <v>3</v>
      </c>
      <c r="F634" s="165" t="s">
        <v>1011</v>
      </c>
      <c r="H634" s="164" t="s">
        <v>3</v>
      </c>
      <c r="I634" s="166"/>
      <c r="L634" s="163"/>
      <c r="M634" s="167"/>
      <c r="N634" s="168"/>
      <c r="O634" s="168"/>
      <c r="P634" s="168"/>
      <c r="Q634" s="168"/>
      <c r="R634" s="168"/>
      <c r="S634" s="168"/>
      <c r="T634" s="169"/>
      <c r="AT634" s="164" t="s">
        <v>142</v>
      </c>
      <c r="AU634" s="164" t="s">
        <v>84</v>
      </c>
      <c r="AV634" s="14" t="s">
        <v>37</v>
      </c>
      <c r="AW634" s="14" t="s">
        <v>4</v>
      </c>
      <c r="AX634" s="14" t="s">
        <v>75</v>
      </c>
      <c r="AY634" s="164" t="s">
        <v>133</v>
      </c>
    </row>
    <row r="635" spans="2:51" s="13" customFormat="1">
      <c r="B635" s="154"/>
      <c r="D635" s="155" t="s">
        <v>142</v>
      </c>
      <c r="E635" s="156" t="s">
        <v>3</v>
      </c>
      <c r="F635" s="157" t="s">
        <v>2086</v>
      </c>
      <c r="H635" s="158">
        <v>13.366</v>
      </c>
      <c r="I635" s="159"/>
      <c r="L635" s="154"/>
      <c r="M635" s="160"/>
      <c r="N635" s="161"/>
      <c r="O635" s="161"/>
      <c r="P635" s="161"/>
      <c r="Q635" s="161"/>
      <c r="R635" s="161"/>
      <c r="S635" s="161"/>
      <c r="T635" s="162"/>
      <c r="AT635" s="156" t="s">
        <v>142</v>
      </c>
      <c r="AU635" s="156" t="s">
        <v>84</v>
      </c>
      <c r="AV635" s="13" t="s">
        <v>84</v>
      </c>
      <c r="AW635" s="13" t="s">
        <v>36</v>
      </c>
      <c r="AX635" s="13" t="s">
        <v>75</v>
      </c>
      <c r="AY635" s="156" t="s">
        <v>133</v>
      </c>
    </row>
    <row r="636" spans="2:51" s="14" customFormat="1">
      <c r="B636" s="163"/>
      <c r="D636" s="155" t="s">
        <v>142</v>
      </c>
      <c r="E636" s="164" t="s">
        <v>3</v>
      </c>
      <c r="F636" s="165" t="s">
        <v>1013</v>
      </c>
      <c r="H636" s="164" t="s">
        <v>3</v>
      </c>
      <c r="I636" s="166"/>
      <c r="L636" s="163"/>
      <c r="M636" s="167"/>
      <c r="N636" s="168"/>
      <c r="O636" s="168"/>
      <c r="P636" s="168"/>
      <c r="Q636" s="168"/>
      <c r="R636" s="168"/>
      <c r="S636" s="168"/>
      <c r="T636" s="169"/>
      <c r="AT636" s="164" t="s">
        <v>142</v>
      </c>
      <c r="AU636" s="164" t="s">
        <v>84</v>
      </c>
      <c r="AV636" s="14" t="s">
        <v>37</v>
      </c>
      <c r="AW636" s="14" t="s">
        <v>4</v>
      </c>
      <c r="AX636" s="14" t="s">
        <v>75</v>
      </c>
      <c r="AY636" s="164" t="s">
        <v>133</v>
      </c>
    </row>
    <row r="637" spans="2:51" s="13" customFormat="1">
      <c r="B637" s="154"/>
      <c r="D637" s="155" t="s">
        <v>142</v>
      </c>
      <c r="E637" s="156" t="s">
        <v>3</v>
      </c>
      <c r="F637" s="157" t="s">
        <v>2049</v>
      </c>
      <c r="H637" s="158">
        <v>7.4980000000000002</v>
      </c>
      <c r="I637" s="159"/>
      <c r="L637" s="154"/>
      <c r="M637" s="160"/>
      <c r="N637" s="161"/>
      <c r="O637" s="161"/>
      <c r="P637" s="161"/>
      <c r="Q637" s="161"/>
      <c r="R637" s="161"/>
      <c r="S637" s="161"/>
      <c r="T637" s="162"/>
      <c r="AT637" s="156" t="s">
        <v>142</v>
      </c>
      <c r="AU637" s="156" t="s">
        <v>84</v>
      </c>
      <c r="AV637" s="13" t="s">
        <v>84</v>
      </c>
      <c r="AW637" s="13" t="s">
        <v>36</v>
      </c>
      <c r="AX637" s="13" t="s">
        <v>75</v>
      </c>
      <c r="AY637" s="156" t="s">
        <v>133</v>
      </c>
    </row>
    <row r="638" spans="2:51" s="14" customFormat="1">
      <c r="B638" s="163"/>
      <c r="D638" s="155" t="s">
        <v>142</v>
      </c>
      <c r="E638" s="164" t="s">
        <v>3</v>
      </c>
      <c r="F638" s="165" t="s">
        <v>1967</v>
      </c>
      <c r="H638" s="164" t="s">
        <v>3</v>
      </c>
      <c r="I638" s="166"/>
      <c r="L638" s="163"/>
      <c r="M638" s="167"/>
      <c r="N638" s="168"/>
      <c r="O638" s="168"/>
      <c r="P638" s="168"/>
      <c r="Q638" s="168"/>
      <c r="R638" s="168"/>
      <c r="S638" s="168"/>
      <c r="T638" s="169"/>
      <c r="AT638" s="164" t="s">
        <v>142</v>
      </c>
      <c r="AU638" s="164" t="s">
        <v>84</v>
      </c>
      <c r="AV638" s="14" t="s">
        <v>37</v>
      </c>
      <c r="AW638" s="14" t="s">
        <v>4</v>
      </c>
      <c r="AX638" s="14" t="s">
        <v>75</v>
      </c>
      <c r="AY638" s="164" t="s">
        <v>133</v>
      </c>
    </row>
    <row r="639" spans="2:51" s="14" customFormat="1">
      <c r="B639" s="163"/>
      <c r="D639" s="155" t="s">
        <v>142</v>
      </c>
      <c r="E639" s="164" t="s">
        <v>3</v>
      </c>
      <c r="F639" s="165" t="s">
        <v>1011</v>
      </c>
      <c r="H639" s="164" t="s">
        <v>3</v>
      </c>
      <c r="I639" s="166"/>
      <c r="L639" s="163"/>
      <c r="M639" s="167"/>
      <c r="N639" s="168"/>
      <c r="O639" s="168"/>
      <c r="P639" s="168"/>
      <c r="Q639" s="168"/>
      <c r="R639" s="168"/>
      <c r="S639" s="168"/>
      <c r="T639" s="169"/>
      <c r="AT639" s="164" t="s">
        <v>142</v>
      </c>
      <c r="AU639" s="164" t="s">
        <v>84</v>
      </c>
      <c r="AV639" s="14" t="s">
        <v>37</v>
      </c>
      <c r="AW639" s="14" t="s">
        <v>4</v>
      </c>
      <c r="AX639" s="14" t="s">
        <v>75</v>
      </c>
      <c r="AY639" s="164" t="s">
        <v>133</v>
      </c>
    </row>
    <row r="640" spans="2:51" s="13" customFormat="1">
      <c r="B640" s="154"/>
      <c r="D640" s="155" t="s">
        <v>142</v>
      </c>
      <c r="E640" s="156" t="s">
        <v>3</v>
      </c>
      <c r="F640" s="157" t="s">
        <v>2087</v>
      </c>
      <c r="H640" s="158">
        <v>13.608000000000001</v>
      </c>
      <c r="I640" s="159"/>
      <c r="L640" s="154"/>
      <c r="M640" s="160"/>
      <c r="N640" s="161"/>
      <c r="O640" s="161"/>
      <c r="P640" s="161"/>
      <c r="Q640" s="161"/>
      <c r="R640" s="161"/>
      <c r="S640" s="161"/>
      <c r="T640" s="162"/>
      <c r="AT640" s="156" t="s">
        <v>142</v>
      </c>
      <c r="AU640" s="156" t="s">
        <v>84</v>
      </c>
      <c r="AV640" s="13" t="s">
        <v>84</v>
      </c>
      <c r="AW640" s="13" t="s">
        <v>36</v>
      </c>
      <c r="AX640" s="13" t="s">
        <v>75</v>
      </c>
      <c r="AY640" s="156" t="s">
        <v>133</v>
      </c>
    </row>
    <row r="641" spans="2:51" s="14" customFormat="1">
      <c r="B641" s="163"/>
      <c r="D641" s="155" t="s">
        <v>142</v>
      </c>
      <c r="E641" s="164" t="s">
        <v>3</v>
      </c>
      <c r="F641" s="165" t="s">
        <v>1013</v>
      </c>
      <c r="H641" s="164" t="s">
        <v>3</v>
      </c>
      <c r="I641" s="166"/>
      <c r="L641" s="163"/>
      <c r="M641" s="167"/>
      <c r="N641" s="168"/>
      <c r="O641" s="168"/>
      <c r="P641" s="168"/>
      <c r="Q641" s="168"/>
      <c r="R641" s="168"/>
      <c r="S641" s="168"/>
      <c r="T641" s="169"/>
      <c r="AT641" s="164" t="s">
        <v>142</v>
      </c>
      <c r="AU641" s="164" t="s">
        <v>84</v>
      </c>
      <c r="AV641" s="14" t="s">
        <v>37</v>
      </c>
      <c r="AW641" s="14" t="s">
        <v>4</v>
      </c>
      <c r="AX641" s="14" t="s">
        <v>75</v>
      </c>
      <c r="AY641" s="164" t="s">
        <v>133</v>
      </c>
    </row>
    <row r="642" spans="2:51" s="13" customFormat="1">
      <c r="B642" s="154"/>
      <c r="D642" s="155" t="s">
        <v>142</v>
      </c>
      <c r="E642" s="156" t="s">
        <v>3</v>
      </c>
      <c r="F642" s="157" t="s">
        <v>2067</v>
      </c>
      <c r="H642" s="158">
        <v>7.452</v>
      </c>
      <c r="I642" s="159"/>
      <c r="L642" s="154"/>
      <c r="M642" s="160"/>
      <c r="N642" s="161"/>
      <c r="O642" s="161"/>
      <c r="P642" s="161"/>
      <c r="Q642" s="161"/>
      <c r="R642" s="161"/>
      <c r="S642" s="161"/>
      <c r="T642" s="162"/>
      <c r="AT642" s="156" t="s">
        <v>142</v>
      </c>
      <c r="AU642" s="156" t="s">
        <v>84</v>
      </c>
      <c r="AV642" s="13" t="s">
        <v>84</v>
      </c>
      <c r="AW642" s="13" t="s">
        <v>36</v>
      </c>
      <c r="AX642" s="13" t="s">
        <v>75</v>
      </c>
      <c r="AY642" s="156" t="s">
        <v>133</v>
      </c>
    </row>
    <row r="643" spans="2:51" s="14" customFormat="1">
      <c r="B643" s="163"/>
      <c r="D643" s="155" t="s">
        <v>142</v>
      </c>
      <c r="E643" s="164" t="s">
        <v>3</v>
      </c>
      <c r="F643" s="165" t="s">
        <v>1970</v>
      </c>
      <c r="H643" s="164" t="s">
        <v>3</v>
      </c>
      <c r="I643" s="166"/>
      <c r="L643" s="163"/>
      <c r="M643" s="167"/>
      <c r="N643" s="168"/>
      <c r="O643" s="168"/>
      <c r="P643" s="168"/>
      <c r="Q643" s="168"/>
      <c r="R643" s="168"/>
      <c r="S643" s="168"/>
      <c r="T643" s="169"/>
      <c r="AT643" s="164" t="s">
        <v>142</v>
      </c>
      <c r="AU643" s="164" t="s">
        <v>84</v>
      </c>
      <c r="AV643" s="14" t="s">
        <v>37</v>
      </c>
      <c r="AW643" s="14" t="s">
        <v>4</v>
      </c>
      <c r="AX643" s="14" t="s">
        <v>75</v>
      </c>
      <c r="AY643" s="164" t="s">
        <v>133</v>
      </c>
    </row>
    <row r="644" spans="2:51" s="14" customFormat="1">
      <c r="B644" s="163"/>
      <c r="D644" s="155" t="s">
        <v>142</v>
      </c>
      <c r="E644" s="164" t="s">
        <v>3</v>
      </c>
      <c r="F644" s="165" t="s">
        <v>1011</v>
      </c>
      <c r="H644" s="164" t="s">
        <v>3</v>
      </c>
      <c r="I644" s="166"/>
      <c r="L644" s="163"/>
      <c r="M644" s="167"/>
      <c r="N644" s="168"/>
      <c r="O644" s="168"/>
      <c r="P644" s="168"/>
      <c r="Q644" s="168"/>
      <c r="R644" s="168"/>
      <c r="S644" s="168"/>
      <c r="T644" s="169"/>
      <c r="AT644" s="164" t="s">
        <v>142</v>
      </c>
      <c r="AU644" s="164" t="s">
        <v>84</v>
      </c>
      <c r="AV644" s="14" t="s">
        <v>37</v>
      </c>
      <c r="AW644" s="14" t="s">
        <v>4</v>
      </c>
      <c r="AX644" s="14" t="s">
        <v>75</v>
      </c>
      <c r="AY644" s="164" t="s">
        <v>133</v>
      </c>
    </row>
    <row r="645" spans="2:51" s="13" customFormat="1">
      <c r="B645" s="154"/>
      <c r="D645" s="155" t="s">
        <v>142</v>
      </c>
      <c r="E645" s="156" t="s">
        <v>3</v>
      </c>
      <c r="F645" s="157" t="s">
        <v>2077</v>
      </c>
      <c r="H645" s="158">
        <v>1.6</v>
      </c>
      <c r="I645" s="159"/>
      <c r="L645" s="154"/>
      <c r="M645" s="160"/>
      <c r="N645" s="161"/>
      <c r="O645" s="161"/>
      <c r="P645" s="161"/>
      <c r="Q645" s="161"/>
      <c r="R645" s="161"/>
      <c r="S645" s="161"/>
      <c r="T645" s="162"/>
      <c r="AT645" s="156" t="s">
        <v>142</v>
      </c>
      <c r="AU645" s="156" t="s">
        <v>84</v>
      </c>
      <c r="AV645" s="13" t="s">
        <v>84</v>
      </c>
      <c r="AW645" s="13" t="s">
        <v>36</v>
      </c>
      <c r="AX645" s="13" t="s">
        <v>75</v>
      </c>
      <c r="AY645" s="156" t="s">
        <v>133</v>
      </c>
    </row>
    <row r="646" spans="2:51" s="14" customFormat="1">
      <c r="B646" s="163"/>
      <c r="D646" s="155" t="s">
        <v>142</v>
      </c>
      <c r="E646" s="164" t="s">
        <v>3</v>
      </c>
      <c r="F646" s="165" t="s">
        <v>1013</v>
      </c>
      <c r="H646" s="164" t="s">
        <v>3</v>
      </c>
      <c r="I646" s="166"/>
      <c r="L646" s="163"/>
      <c r="M646" s="167"/>
      <c r="N646" s="168"/>
      <c r="O646" s="168"/>
      <c r="P646" s="168"/>
      <c r="Q646" s="168"/>
      <c r="R646" s="168"/>
      <c r="S646" s="168"/>
      <c r="T646" s="169"/>
      <c r="AT646" s="164" t="s">
        <v>142</v>
      </c>
      <c r="AU646" s="164" t="s">
        <v>84</v>
      </c>
      <c r="AV646" s="14" t="s">
        <v>37</v>
      </c>
      <c r="AW646" s="14" t="s">
        <v>4</v>
      </c>
      <c r="AX646" s="14" t="s">
        <v>75</v>
      </c>
      <c r="AY646" s="164" t="s">
        <v>133</v>
      </c>
    </row>
    <row r="647" spans="2:51" s="13" customFormat="1">
      <c r="B647" s="154"/>
      <c r="D647" s="155" t="s">
        <v>142</v>
      </c>
      <c r="E647" s="156" t="s">
        <v>3</v>
      </c>
      <c r="F647" s="157" t="s">
        <v>2078</v>
      </c>
      <c r="H647" s="158">
        <v>5.76</v>
      </c>
      <c r="I647" s="159"/>
      <c r="L647" s="154"/>
      <c r="M647" s="160"/>
      <c r="N647" s="161"/>
      <c r="O647" s="161"/>
      <c r="P647" s="161"/>
      <c r="Q647" s="161"/>
      <c r="R647" s="161"/>
      <c r="S647" s="161"/>
      <c r="T647" s="162"/>
      <c r="AT647" s="156" t="s">
        <v>142</v>
      </c>
      <c r="AU647" s="156" t="s">
        <v>84</v>
      </c>
      <c r="AV647" s="13" t="s">
        <v>84</v>
      </c>
      <c r="AW647" s="13" t="s">
        <v>36</v>
      </c>
      <c r="AX647" s="13" t="s">
        <v>75</v>
      </c>
      <c r="AY647" s="156" t="s">
        <v>133</v>
      </c>
    </row>
    <row r="648" spans="2:51" s="14" customFormat="1">
      <c r="B648" s="163"/>
      <c r="D648" s="155" t="s">
        <v>142</v>
      </c>
      <c r="E648" s="164" t="s">
        <v>3</v>
      </c>
      <c r="F648" s="165" t="s">
        <v>1941</v>
      </c>
      <c r="H648" s="164" t="s">
        <v>3</v>
      </c>
      <c r="I648" s="166"/>
      <c r="L648" s="163"/>
      <c r="M648" s="167"/>
      <c r="N648" s="168"/>
      <c r="O648" s="168"/>
      <c r="P648" s="168"/>
      <c r="Q648" s="168"/>
      <c r="R648" s="168"/>
      <c r="S648" s="168"/>
      <c r="T648" s="169"/>
      <c r="AT648" s="164" t="s">
        <v>142</v>
      </c>
      <c r="AU648" s="164" t="s">
        <v>84</v>
      </c>
      <c r="AV648" s="14" t="s">
        <v>37</v>
      </c>
      <c r="AW648" s="14" t="s">
        <v>4</v>
      </c>
      <c r="AX648" s="14" t="s">
        <v>75</v>
      </c>
      <c r="AY648" s="164" t="s">
        <v>133</v>
      </c>
    </row>
    <row r="649" spans="2:51" s="13" customFormat="1">
      <c r="B649" s="154"/>
      <c r="D649" s="155" t="s">
        <v>142</v>
      </c>
      <c r="E649" s="156" t="s">
        <v>3</v>
      </c>
      <c r="F649" s="157" t="s">
        <v>2088</v>
      </c>
      <c r="H649" s="158">
        <v>1.28</v>
      </c>
      <c r="I649" s="159"/>
      <c r="L649" s="154"/>
      <c r="M649" s="160"/>
      <c r="N649" s="161"/>
      <c r="O649" s="161"/>
      <c r="P649" s="161"/>
      <c r="Q649" s="161"/>
      <c r="R649" s="161"/>
      <c r="S649" s="161"/>
      <c r="T649" s="162"/>
      <c r="AT649" s="156" t="s">
        <v>142</v>
      </c>
      <c r="AU649" s="156" t="s">
        <v>84</v>
      </c>
      <c r="AV649" s="13" t="s">
        <v>84</v>
      </c>
      <c r="AW649" s="13" t="s">
        <v>36</v>
      </c>
      <c r="AX649" s="13" t="s">
        <v>75</v>
      </c>
      <c r="AY649" s="156" t="s">
        <v>133</v>
      </c>
    </row>
    <row r="650" spans="2:51" s="14" customFormat="1">
      <c r="B650" s="163"/>
      <c r="D650" s="155" t="s">
        <v>142</v>
      </c>
      <c r="E650" s="164" t="s">
        <v>3</v>
      </c>
      <c r="F650" s="165" t="s">
        <v>1019</v>
      </c>
      <c r="H650" s="164" t="s">
        <v>3</v>
      </c>
      <c r="I650" s="166"/>
      <c r="L650" s="163"/>
      <c r="M650" s="167"/>
      <c r="N650" s="168"/>
      <c r="O650" s="168"/>
      <c r="P650" s="168"/>
      <c r="Q650" s="168"/>
      <c r="R650" s="168"/>
      <c r="S650" s="168"/>
      <c r="T650" s="169"/>
      <c r="AT650" s="164" t="s">
        <v>142</v>
      </c>
      <c r="AU650" s="164" t="s">
        <v>84</v>
      </c>
      <c r="AV650" s="14" t="s">
        <v>37</v>
      </c>
      <c r="AW650" s="14" t="s">
        <v>4</v>
      </c>
      <c r="AX650" s="14" t="s">
        <v>75</v>
      </c>
      <c r="AY650" s="164" t="s">
        <v>133</v>
      </c>
    </row>
    <row r="651" spans="2:51" s="13" customFormat="1">
      <c r="B651" s="154"/>
      <c r="D651" s="155" t="s">
        <v>142</v>
      </c>
      <c r="E651" s="156" t="s">
        <v>3</v>
      </c>
      <c r="F651" s="157" t="s">
        <v>2089</v>
      </c>
      <c r="H651" s="158">
        <v>3.84</v>
      </c>
      <c r="I651" s="159"/>
      <c r="L651" s="154"/>
      <c r="M651" s="160"/>
      <c r="N651" s="161"/>
      <c r="O651" s="161"/>
      <c r="P651" s="161"/>
      <c r="Q651" s="161"/>
      <c r="R651" s="161"/>
      <c r="S651" s="161"/>
      <c r="T651" s="162"/>
      <c r="AT651" s="156" t="s">
        <v>142</v>
      </c>
      <c r="AU651" s="156" t="s">
        <v>84</v>
      </c>
      <c r="AV651" s="13" t="s">
        <v>84</v>
      </c>
      <c r="AW651" s="13" t="s">
        <v>36</v>
      </c>
      <c r="AX651" s="13" t="s">
        <v>75</v>
      </c>
      <c r="AY651" s="156" t="s">
        <v>133</v>
      </c>
    </row>
    <row r="652" spans="2:51" s="14" customFormat="1">
      <c r="B652" s="163"/>
      <c r="D652" s="155" t="s">
        <v>142</v>
      </c>
      <c r="E652" s="164" t="s">
        <v>3</v>
      </c>
      <c r="F652" s="165" t="s">
        <v>1973</v>
      </c>
      <c r="H652" s="164" t="s">
        <v>3</v>
      </c>
      <c r="I652" s="166"/>
      <c r="L652" s="163"/>
      <c r="M652" s="167"/>
      <c r="N652" s="168"/>
      <c r="O652" s="168"/>
      <c r="P652" s="168"/>
      <c r="Q652" s="168"/>
      <c r="R652" s="168"/>
      <c r="S652" s="168"/>
      <c r="T652" s="169"/>
      <c r="AT652" s="164" t="s">
        <v>142</v>
      </c>
      <c r="AU652" s="164" t="s">
        <v>84</v>
      </c>
      <c r="AV652" s="14" t="s">
        <v>37</v>
      </c>
      <c r="AW652" s="14" t="s">
        <v>4</v>
      </c>
      <c r="AX652" s="14" t="s">
        <v>75</v>
      </c>
      <c r="AY652" s="164" t="s">
        <v>133</v>
      </c>
    </row>
    <row r="653" spans="2:51" s="14" customFormat="1">
      <c r="B653" s="163"/>
      <c r="D653" s="155" t="s">
        <v>142</v>
      </c>
      <c r="E653" s="164" t="s">
        <v>3</v>
      </c>
      <c r="F653" s="165" t="s">
        <v>1011</v>
      </c>
      <c r="H653" s="164" t="s">
        <v>3</v>
      </c>
      <c r="I653" s="166"/>
      <c r="L653" s="163"/>
      <c r="M653" s="167"/>
      <c r="N653" s="168"/>
      <c r="O653" s="168"/>
      <c r="P653" s="168"/>
      <c r="Q653" s="168"/>
      <c r="R653" s="168"/>
      <c r="S653" s="168"/>
      <c r="T653" s="169"/>
      <c r="AT653" s="164" t="s">
        <v>142</v>
      </c>
      <c r="AU653" s="164" t="s">
        <v>84</v>
      </c>
      <c r="AV653" s="14" t="s">
        <v>37</v>
      </c>
      <c r="AW653" s="14" t="s">
        <v>4</v>
      </c>
      <c r="AX653" s="14" t="s">
        <v>75</v>
      </c>
      <c r="AY653" s="164" t="s">
        <v>133</v>
      </c>
    </row>
    <row r="654" spans="2:51" s="13" customFormat="1">
      <c r="B654" s="154"/>
      <c r="D654" s="155" t="s">
        <v>142</v>
      </c>
      <c r="E654" s="156" t="s">
        <v>3</v>
      </c>
      <c r="F654" s="157" t="s">
        <v>2087</v>
      </c>
      <c r="H654" s="158">
        <v>13.608000000000001</v>
      </c>
      <c r="I654" s="159"/>
      <c r="L654" s="154"/>
      <c r="M654" s="160"/>
      <c r="N654" s="161"/>
      <c r="O654" s="161"/>
      <c r="P654" s="161"/>
      <c r="Q654" s="161"/>
      <c r="R654" s="161"/>
      <c r="S654" s="161"/>
      <c r="T654" s="162"/>
      <c r="AT654" s="156" t="s">
        <v>142</v>
      </c>
      <c r="AU654" s="156" t="s">
        <v>84</v>
      </c>
      <c r="AV654" s="13" t="s">
        <v>84</v>
      </c>
      <c r="AW654" s="13" t="s">
        <v>36</v>
      </c>
      <c r="AX654" s="13" t="s">
        <v>75</v>
      </c>
      <c r="AY654" s="156" t="s">
        <v>133</v>
      </c>
    </row>
    <row r="655" spans="2:51" s="14" customFormat="1">
      <c r="B655" s="163"/>
      <c r="D655" s="155" t="s">
        <v>142</v>
      </c>
      <c r="E655" s="164" t="s">
        <v>3</v>
      </c>
      <c r="F655" s="165" t="s">
        <v>1013</v>
      </c>
      <c r="H655" s="164" t="s">
        <v>3</v>
      </c>
      <c r="I655" s="166"/>
      <c r="L655" s="163"/>
      <c r="M655" s="167"/>
      <c r="N655" s="168"/>
      <c r="O655" s="168"/>
      <c r="P655" s="168"/>
      <c r="Q655" s="168"/>
      <c r="R655" s="168"/>
      <c r="S655" s="168"/>
      <c r="T655" s="169"/>
      <c r="AT655" s="164" t="s">
        <v>142</v>
      </c>
      <c r="AU655" s="164" t="s">
        <v>84</v>
      </c>
      <c r="AV655" s="14" t="s">
        <v>37</v>
      </c>
      <c r="AW655" s="14" t="s">
        <v>4</v>
      </c>
      <c r="AX655" s="14" t="s">
        <v>75</v>
      </c>
      <c r="AY655" s="164" t="s">
        <v>133</v>
      </c>
    </row>
    <row r="656" spans="2:51" s="13" customFormat="1">
      <c r="B656" s="154"/>
      <c r="D656" s="155" t="s">
        <v>142</v>
      </c>
      <c r="E656" s="156" t="s">
        <v>3</v>
      </c>
      <c r="F656" s="157" t="s">
        <v>2067</v>
      </c>
      <c r="H656" s="158">
        <v>7.452</v>
      </c>
      <c r="I656" s="159"/>
      <c r="L656" s="154"/>
      <c r="M656" s="160"/>
      <c r="N656" s="161"/>
      <c r="O656" s="161"/>
      <c r="P656" s="161"/>
      <c r="Q656" s="161"/>
      <c r="R656" s="161"/>
      <c r="S656" s="161"/>
      <c r="T656" s="162"/>
      <c r="AT656" s="156" t="s">
        <v>142</v>
      </c>
      <c r="AU656" s="156" t="s">
        <v>84</v>
      </c>
      <c r="AV656" s="13" t="s">
        <v>84</v>
      </c>
      <c r="AW656" s="13" t="s">
        <v>36</v>
      </c>
      <c r="AX656" s="13" t="s">
        <v>75</v>
      </c>
      <c r="AY656" s="156" t="s">
        <v>133</v>
      </c>
    </row>
    <row r="657" spans="2:51" s="14" customFormat="1">
      <c r="B657" s="163"/>
      <c r="D657" s="155" t="s">
        <v>142</v>
      </c>
      <c r="E657" s="164" t="s">
        <v>3</v>
      </c>
      <c r="F657" s="165" t="s">
        <v>1974</v>
      </c>
      <c r="H657" s="164" t="s">
        <v>3</v>
      </c>
      <c r="I657" s="166"/>
      <c r="L657" s="163"/>
      <c r="M657" s="167"/>
      <c r="N657" s="168"/>
      <c r="O657" s="168"/>
      <c r="P657" s="168"/>
      <c r="Q657" s="168"/>
      <c r="R657" s="168"/>
      <c r="S657" s="168"/>
      <c r="T657" s="169"/>
      <c r="AT657" s="164" t="s">
        <v>142</v>
      </c>
      <c r="AU657" s="164" t="s">
        <v>84</v>
      </c>
      <c r="AV657" s="14" t="s">
        <v>37</v>
      </c>
      <c r="AW657" s="14" t="s">
        <v>4</v>
      </c>
      <c r="AX657" s="14" t="s">
        <v>75</v>
      </c>
      <c r="AY657" s="164" t="s">
        <v>133</v>
      </c>
    </row>
    <row r="658" spans="2:51" s="14" customFormat="1">
      <c r="B658" s="163"/>
      <c r="D658" s="155" t="s">
        <v>142</v>
      </c>
      <c r="E658" s="164" t="s">
        <v>3</v>
      </c>
      <c r="F658" s="165" t="s">
        <v>1011</v>
      </c>
      <c r="H658" s="164" t="s">
        <v>3</v>
      </c>
      <c r="I658" s="166"/>
      <c r="L658" s="163"/>
      <c r="M658" s="167"/>
      <c r="N658" s="168"/>
      <c r="O658" s="168"/>
      <c r="P658" s="168"/>
      <c r="Q658" s="168"/>
      <c r="R658" s="168"/>
      <c r="S658" s="168"/>
      <c r="T658" s="169"/>
      <c r="AT658" s="164" t="s">
        <v>142</v>
      </c>
      <c r="AU658" s="164" t="s">
        <v>84</v>
      </c>
      <c r="AV658" s="14" t="s">
        <v>37</v>
      </c>
      <c r="AW658" s="14" t="s">
        <v>4</v>
      </c>
      <c r="AX658" s="14" t="s">
        <v>75</v>
      </c>
      <c r="AY658" s="164" t="s">
        <v>133</v>
      </c>
    </row>
    <row r="659" spans="2:51" s="13" customFormat="1">
      <c r="B659" s="154"/>
      <c r="D659" s="155" t="s">
        <v>142</v>
      </c>
      <c r="E659" s="156" t="s">
        <v>3</v>
      </c>
      <c r="F659" s="157" t="s">
        <v>2090</v>
      </c>
      <c r="H659" s="158">
        <v>2.5760000000000001</v>
      </c>
      <c r="I659" s="159"/>
      <c r="L659" s="154"/>
      <c r="M659" s="160"/>
      <c r="N659" s="161"/>
      <c r="O659" s="161"/>
      <c r="P659" s="161"/>
      <c r="Q659" s="161"/>
      <c r="R659" s="161"/>
      <c r="S659" s="161"/>
      <c r="T659" s="162"/>
      <c r="AT659" s="156" t="s">
        <v>142</v>
      </c>
      <c r="AU659" s="156" t="s">
        <v>84</v>
      </c>
      <c r="AV659" s="13" t="s">
        <v>84</v>
      </c>
      <c r="AW659" s="13" t="s">
        <v>36</v>
      </c>
      <c r="AX659" s="13" t="s">
        <v>75</v>
      </c>
      <c r="AY659" s="156" t="s">
        <v>133</v>
      </c>
    </row>
    <row r="660" spans="2:51" s="14" customFormat="1">
      <c r="B660" s="163"/>
      <c r="D660" s="155" t="s">
        <v>142</v>
      </c>
      <c r="E660" s="164" t="s">
        <v>3</v>
      </c>
      <c r="F660" s="165" t="s">
        <v>1013</v>
      </c>
      <c r="H660" s="164" t="s">
        <v>3</v>
      </c>
      <c r="I660" s="166"/>
      <c r="L660" s="163"/>
      <c r="M660" s="167"/>
      <c r="N660" s="168"/>
      <c r="O660" s="168"/>
      <c r="P660" s="168"/>
      <c r="Q660" s="168"/>
      <c r="R660" s="168"/>
      <c r="S660" s="168"/>
      <c r="T660" s="169"/>
      <c r="AT660" s="164" t="s">
        <v>142</v>
      </c>
      <c r="AU660" s="164" t="s">
        <v>84</v>
      </c>
      <c r="AV660" s="14" t="s">
        <v>37</v>
      </c>
      <c r="AW660" s="14" t="s">
        <v>4</v>
      </c>
      <c r="AX660" s="14" t="s">
        <v>75</v>
      </c>
      <c r="AY660" s="164" t="s">
        <v>133</v>
      </c>
    </row>
    <row r="661" spans="2:51" s="13" customFormat="1">
      <c r="B661" s="154"/>
      <c r="D661" s="155" t="s">
        <v>142</v>
      </c>
      <c r="E661" s="156" t="s">
        <v>3</v>
      </c>
      <c r="F661" s="157" t="s">
        <v>2091</v>
      </c>
      <c r="H661" s="158">
        <v>5.7960000000000003</v>
      </c>
      <c r="I661" s="159"/>
      <c r="L661" s="154"/>
      <c r="M661" s="160"/>
      <c r="N661" s="161"/>
      <c r="O661" s="161"/>
      <c r="P661" s="161"/>
      <c r="Q661" s="161"/>
      <c r="R661" s="161"/>
      <c r="S661" s="161"/>
      <c r="T661" s="162"/>
      <c r="AT661" s="156" t="s">
        <v>142</v>
      </c>
      <c r="AU661" s="156" t="s">
        <v>84</v>
      </c>
      <c r="AV661" s="13" t="s">
        <v>84</v>
      </c>
      <c r="AW661" s="13" t="s">
        <v>36</v>
      </c>
      <c r="AX661" s="13" t="s">
        <v>75</v>
      </c>
      <c r="AY661" s="156" t="s">
        <v>133</v>
      </c>
    </row>
    <row r="662" spans="2:51" s="14" customFormat="1">
      <c r="B662" s="163"/>
      <c r="D662" s="155" t="s">
        <v>142</v>
      </c>
      <c r="E662" s="164" t="s">
        <v>3</v>
      </c>
      <c r="F662" s="165" t="s">
        <v>1019</v>
      </c>
      <c r="H662" s="164" t="s">
        <v>3</v>
      </c>
      <c r="I662" s="166"/>
      <c r="L662" s="163"/>
      <c r="M662" s="167"/>
      <c r="N662" s="168"/>
      <c r="O662" s="168"/>
      <c r="P662" s="168"/>
      <c r="Q662" s="168"/>
      <c r="R662" s="168"/>
      <c r="S662" s="168"/>
      <c r="T662" s="169"/>
      <c r="AT662" s="164" t="s">
        <v>142</v>
      </c>
      <c r="AU662" s="164" t="s">
        <v>84</v>
      </c>
      <c r="AV662" s="14" t="s">
        <v>37</v>
      </c>
      <c r="AW662" s="14" t="s">
        <v>4</v>
      </c>
      <c r="AX662" s="14" t="s">
        <v>75</v>
      </c>
      <c r="AY662" s="164" t="s">
        <v>133</v>
      </c>
    </row>
    <row r="663" spans="2:51" s="13" customFormat="1">
      <c r="B663" s="154"/>
      <c r="D663" s="155" t="s">
        <v>142</v>
      </c>
      <c r="E663" s="156" t="s">
        <v>3</v>
      </c>
      <c r="F663" s="157" t="s">
        <v>2092</v>
      </c>
      <c r="H663" s="158">
        <v>16.422000000000001</v>
      </c>
      <c r="I663" s="159"/>
      <c r="L663" s="154"/>
      <c r="M663" s="160"/>
      <c r="N663" s="161"/>
      <c r="O663" s="161"/>
      <c r="P663" s="161"/>
      <c r="Q663" s="161"/>
      <c r="R663" s="161"/>
      <c r="S663" s="161"/>
      <c r="T663" s="162"/>
      <c r="AT663" s="156" t="s">
        <v>142</v>
      </c>
      <c r="AU663" s="156" t="s">
        <v>84</v>
      </c>
      <c r="AV663" s="13" t="s">
        <v>84</v>
      </c>
      <c r="AW663" s="13" t="s">
        <v>36</v>
      </c>
      <c r="AX663" s="13" t="s">
        <v>75</v>
      </c>
      <c r="AY663" s="156" t="s">
        <v>133</v>
      </c>
    </row>
    <row r="664" spans="2:51" s="14" customFormat="1">
      <c r="B664" s="163"/>
      <c r="D664" s="155" t="s">
        <v>142</v>
      </c>
      <c r="E664" s="164" t="s">
        <v>3</v>
      </c>
      <c r="F664" s="165" t="s">
        <v>1978</v>
      </c>
      <c r="H664" s="164" t="s">
        <v>3</v>
      </c>
      <c r="I664" s="166"/>
      <c r="L664" s="163"/>
      <c r="M664" s="167"/>
      <c r="N664" s="168"/>
      <c r="O664" s="168"/>
      <c r="P664" s="168"/>
      <c r="Q664" s="168"/>
      <c r="R664" s="168"/>
      <c r="S664" s="168"/>
      <c r="T664" s="169"/>
      <c r="AT664" s="164" t="s">
        <v>142</v>
      </c>
      <c r="AU664" s="164" t="s">
        <v>84</v>
      </c>
      <c r="AV664" s="14" t="s">
        <v>37</v>
      </c>
      <c r="AW664" s="14" t="s">
        <v>4</v>
      </c>
      <c r="AX664" s="14" t="s">
        <v>75</v>
      </c>
      <c r="AY664" s="164" t="s">
        <v>133</v>
      </c>
    </row>
    <row r="665" spans="2:51" s="14" customFormat="1">
      <c r="B665" s="163"/>
      <c r="D665" s="155" t="s">
        <v>142</v>
      </c>
      <c r="E665" s="164" t="s">
        <v>3</v>
      </c>
      <c r="F665" s="165" t="s">
        <v>1011</v>
      </c>
      <c r="H665" s="164" t="s">
        <v>3</v>
      </c>
      <c r="I665" s="166"/>
      <c r="L665" s="163"/>
      <c r="M665" s="167"/>
      <c r="N665" s="168"/>
      <c r="O665" s="168"/>
      <c r="P665" s="168"/>
      <c r="Q665" s="168"/>
      <c r="R665" s="168"/>
      <c r="S665" s="168"/>
      <c r="T665" s="169"/>
      <c r="AT665" s="164" t="s">
        <v>142</v>
      </c>
      <c r="AU665" s="164" t="s">
        <v>84</v>
      </c>
      <c r="AV665" s="14" t="s">
        <v>37</v>
      </c>
      <c r="AW665" s="14" t="s">
        <v>4</v>
      </c>
      <c r="AX665" s="14" t="s">
        <v>75</v>
      </c>
      <c r="AY665" s="164" t="s">
        <v>133</v>
      </c>
    </row>
    <row r="666" spans="2:51" s="13" customFormat="1">
      <c r="B666" s="154"/>
      <c r="D666" s="155" t="s">
        <v>142</v>
      </c>
      <c r="E666" s="156" t="s">
        <v>3</v>
      </c>
      <c r="F666" s="157" t="s">
        <v>2093</v>
      </c>
      <c r="H666" s="158">
        <v>3.22</v>
      </c>
      <c r="I666" s="159"/>
      <c r="L666" s="154"/>
      <c r="M666" s="160"/>
      <c r="N666" s="161"/>
      <c r="O666" s="161"/>
      <c r="P666" s="161"/>
      <c r="Q666" s="161"/>
      <c r="R666" s="161"/>
      <c r="S666" s="161"/>
      <c r="T666" s="162"/>
      <c r="AT666" s="156" t="s">
        <v>142</v>
      </c>
      <c r="AU666" s="156" t="s">
        <v>84</v>
      </c>
      <c r="AV666" s="13" t="s">
        <v>84</v>
      </c>
      <c r="AW666" s="13" t="s">
        <v>36</v>
      </c>
      <c r="AX666" s="13" t="s">
        <v>75</v>
      </c>
      <c r="AY666" s="156" t="s">
        <v>133</v>
      </c>
    </row>
    <row r="667" spans="2:51" s="14" customFormat="1">
      <c r="B667" s="163"/>
      <c r="D667" s="155" t="s">
        <v>142</v>
      </c>
      <c r="E667" s="164" t="s">
        <v>3</v>
      </c>
      <c r="F667" s="165" t="s">
        <v>1980</v>
      </c>
      <c r="H667" s="164" t="s">
        <v>3</v>
      </c>
      <c r="I667" s="166"/>
      <c r="L667" s="163"/>
      <c r="M667" s="167"/>
      <c r="N667" s="168"/>
      <c r="O667" s="168"/>
      <c r="P667" s="168"/>
      <c r="Q667" s="168"/>
      <c r="R667" s="168"/>
      <c r="S667" s="168"/>
      <c r="T667" s="169"/>
      <c r="AT667" s="164" t="s">
        <v>142</v>
      </c>
      <c r="AU667" s="164" t="s">
        <v>84</v>
      </c>
      <c r="AV667" s="14" t="s">
        <v>37</v>
      </c>
      <c r="AW667" s="14" t="s">
        <v>4</v>
      </c>
      <c r="AX667" s="14" t="s">
        <v>75</v>
      </c>
      <c r="AY667" s="164" t="s">
        <v>133</v>
      </c>
    </row>
    <row r="668" spans="2:51" s="14" customFormat="1">
      <c r="B668" s="163"/>
      <c r="D668" s="155" t="s">
        <v>142</v>
      </c>
      <c r="E668" s="164" t="s">
        <v>3</v>
      </c>
      <c r="F668" s="165" t="s">
        <v>1011</v>
      </c>
      <c r="H668" s="164" t="s">
        <v>3</v>
      </c>
      <c r="I668" s="166"/>
      <c r="L668" s="163"/>
      <c r="M668" s="167"/>
      <c r="N668" s="168"/>
      <c r="O668" s="168"/>
      <c r="P668" s="168"/>
      <c r="Q668" s="168"/>
      <c r="R668" s="168"/>
      <c r="S668" s="168"/>
      <c r="T668" s="169"/>
      <c r="AT668" s="164" t="s">
        <v>142</v>
      </c>
      <c r="AU668" s="164" t="s">
        <v>84</v>
      </c>
      <c r="AV668" s="14" t="s">
        <v>37</v>
      </c>
      <c r="AW668" s="14" t="s">
        <v>4</v>
      </c>
      <c r="AX668" s="14" t="s">
        <v>75</v>
      </c>
      <c r="AY668" s="164" t="s">
        <v>133</v>
      </c>
    </row>
    <row r="669" spans="2:51" s="13" customFormat="1">
      <c r="B669" s="154"/>
      <c r="D669" s="155" t="s">
        <v>142</v>
      </c>
      <c r="E669" s="156" t="s">
        <v>3</v>
      </c>
      <c r="F669" s="157" t="s">
        <v>2094</v>
      </c>
      <c r="H669" s="158">
        <v>3.5419999999999998</v>
      </c>
      <c r="I669" s="159"/>
      <c r="L669" s="154"/>
      <c r="M669" s="160"/>
      <c r="N669" s="161"/>
      <c r="O669" s="161"/>
      <c r="P669" s="161"/>
      <c r="Q669" s="161"/>
      <c r="R669" s="161"/>
      <c r="S669" s="161"/>
      <c r="T669" s="162"/>
      <c r="AT669" s="156" t="s">
        <v>142</v>
      </c>
      <c r="AU669" s="156" t="s">
        <v>84</v>
      </c>
      <c r="AV669" s="13" t="s">
        <v>84</v>
      </c>
      <c r="AW669" s="13" t="s">
        <v>36</v>
      </c>
      <c r="AX669" s="13" t="s">
        <v>75</v>
      </c>
      <c r="AY669" s="156" t="s">
        <v>133</v>
      </c>
    </row>
    <row r="670" spans="2:51" s="14" customFormat="1">
      <c r="B670" s="163"/>
      <c r="D670" s="155" t="s">
        <v>142</v>
      </c>
      <c r="E670" s="164" t="s">
        <v>3</v>
      </c>
      <c r="F670" s="165" t="s">
        <v>1019</v>
      </c>
      <c r="H670" s="164" t="s">
        <v>3</v>
      </c>
      <c r="I670" s="166"/>
      <c r="L670" s="163"/>
      <c r="M670" s="167"/>
      <c r="N670" s="168"/>
      <c r="O670" s="168"/>
      <c r="P670" s="168"/>
      <c r="Q670" s="168"/>
      <c r="R670" s="168"/>
      <c r="S670" s="168"/>
      <c r="T670" s="169"/>
      <c r="AT670" s="164" t="s">
        <v>142</v>
      </c>
      <c r="AU670" s="164" t="s">
        <v>84</v>
      </c>
      <c r="AV670" s="14" t="s">
        <v>37</v>
      </c>
      <c r="AW670" s="14" t="s">
        <v>36</v>
      </c>
      <c r="AX670" s="14" t="s">
        <v>75</v>
      </c>
      <c r="AY670" s="164" t="s">
        <v>133</v>
      </c>
    </row>
    <row r="671" spans="2:51" s="13" customFormat="1">
      <c r="B671" s="154"/>
      <c r="D671" s="155" t="s">
        <v>142</v>
      </c>
      <c r="E671" s="156" t="s">
        <v>3</v>
      </c>
      <c r="F671" s="157" t="s">
        <v>2095</v>
      </c>
      <c r="H671" s="158">
        <v>3.8639999999999999</v>
      </c>
      <c r="I671" s="159"/>
      <c r="L671" s="154"/>
      <c r="M671" s="160"/>
      <c r="N671" s="161"/>
      <c r="O671" s="161"/>
      <c r="P671" s="161"/>
      <c r="Q671" s="161"/>
      <c r="R671" s="161"/>
      <c r="S671" s="161"/>
      <c r="T671" s="162"/>
      <c r="AT671" s="156" t="s">
        <v>142</v>
      </c>
      <c r="AU671" s="156" t="s">
        <v>84</v>
      </c>
      <c r="AV671" s="13" t="s">
        <v>84</v>
      </c>
      <c r="AW671" s="13" t="s">
        <v>36</v>
      </c>
      <c r="AX671" s="13" t="s">
        <v>75</v>
      </c>
      <c r="AY671" s="156" t="s">
        <v>133</v>
      </c>
    </row>
    <row r="672" spans="2:51" s="14" customFormat="1">
      <c r="B672" s="163"/>
      <c r="D672" s="155" t="s">
        <v>142</v>
      </c>
      <c r="E672" s="164" t="s">
        <v>3</v>
      </c>
      <c r="F672" s="165" t="s">
        <v>1983</v>
      </c>
      <c r="H672" s="164" t="s">
        <v>3</v>
      </c>
      <c r="I672" s="166"/>
      <c r="L672" s="163"/>
      <c r="M672" s="167"/>
      <c r="N672" s="168"/>
      <c r="O672" s="168"/>
      <c r="P672" s="168"/>
      <c r="Q672" s="168"/>
      <c r="R672" s="168"/>
      <c r="S672" s="168"/>
      <c r="T672" s="169"/>
      <c r="AT672" s="164" t="s">
        <v>142</v>
      </c>
      <c r="AU672" s="164" t="s">
        <v>84</v>
      </c>
      <c r="AV672" s="14" t="s">
        <v>37</v>
      </c>
      <c r="AW672" s="14" t="s">
        <v>4</v>
      </c>
      <c r="AX672" s="14" t="s">
        <v>75</v>
      </c>
      <c r="AY672" s="164" t="s">
        <v>133</v>
      </c>
    </row>
    <row r="673" spans="2:51" s="14" customFormat="1">
      <c r="B673" s="163"/>
      <c r="D673" s="155" t="s">
        <v>142</v>
      </c>
      <c r="E673" s="164" t="s">
        <v>3</v>
      </c>
      <c r="F673" s="165" t="s">
        <v>1011</v>
      </c>
      <c r="H673" s="164" t="s">
        <v>3</v>
      </c>
      <c r="I673" s="166"/>
      <c r="L673" s="163"/>
      <c r="M673" s="167"/>
      <c r="N673" s="168"/>
      <c r="O673" s="168"/>
      <c r="P673" s="168"/>
      <c r="Q673" s="168"/>
      <c r="R673" s="168"/>
      <c r="S673" s="168"/>
      <c r="T673" s="169"/>
      <c r="AT673" s="164" t="s">
        <v>142</v>
      </c>
      <c r="AU673" s="164" t="s">
        <v>84</v>
      </c>
      <c r="AV673" s="14" t="s">
        <v>37</v>
      </c>
      <c r="AW673" s="14" t="s">
        <v>4</v>
      </c>
      <c r="AX673" s="14" t="s">
        <v>75</v>
      </c>
      <c r="AY673" s="164" t="s">
        <v>133</v>
      </c>
    </row>
    <row r="674" spans="2:51" s="13" customFormat="1">
      <c r="B674" s="154"/>
      <c r="D674" s="155" t="s">
        <v>142</v>
      </c>
      <c r="E674" s="156" t="s">
        <v>3</v>
      </c>
      <c r="F674" s="157" t="s">
        <v>2096</v>
      </c>
      <c r="H674" s="158">
        <v>13.202</v>
      </c>
      <c r="I674" s="159"/>
      <c r="L674" s="154"/>
      <c r="M674" s="160"/>
      <c r="N674" s="161"/>
      <c r="O674" s="161"/>
      <c r="P674" s="161"/>
      <c r="Q674" s="161"/>
      <c r="R674" s="161"/>
      <c r="S674" s="161"/>
      <c r="T674" s="162"/>
      <c r="AT674" s="156" t="s">
        <v>142</v>
      </c>
      <c r="AU674" s="156" t="s">
        <v>84</v>
      </c>
      <c r="AV674" s="13" t="s">
        <v>84</v>
      </c>
      <c r="AW674" s="13" t="s">
        <v>36</v>
      </c>
      <c r="AX674" s="13" t="s">
        <v>75</v>
      </c>
      <c r="AY674" s="156" t="s">
        <v>133</v>
      </c>
    </row>
    <row r="675" spans="2:51" s="14" customFormat="1">
      <c r="B675" s="163"/>
      <c r="D675" s="155" t="s">
        <v>142</v>
      </c>
      <c r="E675" s="164" t="s">
        <v>3</v>
      </c>
      <c r="F675" s="165" t="s">
        <v>1013</v>
      </c>
      <c r="H675" s="164" t="s">
        <v>3</v>
      </c>
      <c r="I675" s="166"/>
      <c r="L675" s="163"/>
      <c r="M675" s="167"/>
      <c r="N675" s="168"/>
      <c r="O675" s="168"/>
      <c r="P675" s="168"/>
      <c r="Q675" s="168"/>
      <c r="R675" s="168"/>
      <c r="S675" s="168"/>
      <c r="T675" s="169"/>
      <c r="AT675" s="164" t="s">
        <v>142</v>
      </c>
      <c r="AU675" s="164" t="s">
        <v>84</v>
      </c>
      <c r="AV675" s="14" t="s">
        <v>37</v>
      </c>
      <c r="AW675" s="14" t="s">
        <v>4</v>
      </c>
      <c r="AX675" s="14" t="s">
        <v>75</v>
      </c>
      <c r="AY675" s="164" t="s">
        <v>133</v>
      </c>
    </row>
    <row r="676" spans="2:51" s="13" customFormat="1">
      <c r="B676" s="154"/>
      <c r="D676" s="155" t="s">
        <v>142</v>
      </c>
      <c r="E676" s="156" t="s">
        <v>3</v>
      </c>
      <c r="F676" s="157" t="s">
        <v>2055</v>
      </c>
      <c r="H676" s="158">
        <v>7.4059999999999997</v>
      </c>
      <c r="I676" s="159"/>
      <c r="L676" s="154"/>
      <c r="M676" s="160"/>
      <c r="N676" s="161"/>
      <c r="O676" s="161"/>
      <c r="P676" s="161"/>
      <c r="Q676" s="161"/>
      <c r="R676" s="161"/>
      <c r="S676" s="161"/>
      <c r="T676" s="162"/>
      <c r="AT676" s="156" t="s">
        <v>142</v>
      </c>
      <c r="AU676" s="156" t="s">
        <v>84</v>
      </c>
      <c r="AV676" s="13" t="s">
        <v>84</v>
      </c>
      <c r="AW676" s="13" t="s">
        <v>36</v>
      </c>
      <c r="AX676" s="13" t="s">
        <v>75</v>
      </c>
      <c r="AY676" s="156" t="s">
        <v>133</v>
      </c>
    </row>
    <row r="677" spans="2:51" s="14" customFormat="1">
      <c r="B677" s="163"/>
      <c r="D677" s="155" t="s">
        <v>142</v>
      </c>
      <c r="E677" s="164" t="s">
        <v>3</v>
      </c>
      <c r="F677" s="165" t="s">
        <v>1986</v>
      </c>
      <c r="H677" s="164" t="s">
        <v>3</v>
      </c>
      <c r="I677" s="166"/>
      <c r="L677" s="163"/>
      <c r="M677" s="167"/>
      <c r="N677" s="168"/>
      <c r="O677" s="168"/>
      <c r="P677" s="168"/>
      <c r="Q677" s="168"/>
      <c r="R677" s="168"/>
      <c r="S677" s="168"/>
      <c r="T677" s="169"/>
      <c r="AT677" s="164" t="s">
        <v>142</v>
      </c>
      <c r="AU677" s="164" t="s">
        <v>84</v>
      </c>
      <c r="AV677" s="14" t="s">
        <v>37</v>
      </c>
      <c r="AW677" s="14" t="s">
        <v>4</v>
      </c>
      <c r="AX677" s="14" t="s">
        <v>75</v>
      </c>
      <c r="AY677" s="164" t="s">
        <v>133</v>
      </c>
    </row>
    <row r="678" spans="2:51" s="14" customFormat="1">
      <c r="B678" s="163"/>
      <c r="D678" s="155" t="s">
        <v>142</v>
      </c>
      <c r="E678" s="164" t="s">
        <v>3</v>
      </c>
      <c r="F678" s="165" t="s">
        <v>1011</v>
      </c>
      <c r="H678" s="164" t="s">
        <v>3</v>
      </c>
      <c r="I678" s="166"/>
      <c r="L678" s="163"/>
      <c r="M678" s="167"/>
      <c r="N678" s="168"/>
      <c r="O678" s="168"/>
      <c r="P678" s="168"/>
      <c r="Q678" s="168"/>
      <c r="R678" s="168"/>
      <c r="S678" s="168"/>
      <c r="T678" s="169"/>
      <c r="AT678" s="164" t="s">
        <v>142</v>
      </c>
      <c r="AU678" s="164" t="s">
        <v>84</v>
      </c>
      <c r="AV678" s="14" t="s">
        <v>37</v>
      </c>
      <c r="AW678" s="14" t="s">
        <v>4</v>
      </c>
      <c r="AX678" s="14" t="s">
        <v>75</v>
      </c>
      <c r="AY678" s="164" t="s">
        <v>133</v>
      </c>
    </row>
    <row r="679" spans="2:51" s="13" customFormat="1">
      <c r="B679" s="154"/>
      <c r="D679" s="155" t="s">
        <v>142</v>
      </c>
      <c r="E679" s="156" t="s">
        <v>3</v>
      </c>
      <c r="F679" s="157" t="s">
        <v>2097</v>
      </c>
      <c r="H679" s="158">
        <v>1.63</v>
      </c>
      <c r="I679" s="159"/>
      <c r="L679" s="154"/>
      <c r="M679" s="160"/>
      <c r="N679" s="161"/>
      <c r="O679" s="161"/>
      <c r="P679" s="161"/>
      <c r="Q679" s="161"/>
      <c r="R679" s="161"/>
      <c r="S679" s="161"/>
      <c r="T679" s="162"/>
      <c r="AT679" s="156" t="s">
        <v>142</v>
      </c>
      <c r="AU679" s="156" t="s">
        <v>84</v>
      </c>
      <c r="AV679" s="13" t="s">
        <v>84</v>
      </c>
      <c r="AW679" s="13" t="s">
        <v>36</v>
      </c>
      <c r="AX679" s="13" t="s">
        <v>75</v>
      </c>
      <c r="AY679" s="156" t="s">
        <v>133</v>
      </c>
    </row>
    <row r="680" spans="2:51" s="14" customFormat="1">
      <c r="B680" s="163"/>
      <c r="D680" s="155" t="s">
        <v>142</v>
      </c>
      <c r="E680" s="164" t="s">
        <v>3</v>
      </c>
      <c r="F680" s="165" t="s">
        <v>1013</v>
      </c>
      <c r="H680" s="164" t="s">
        <v>3</v>
      </c>
      <c r="I680" s="166"/>
      <c r="L680" s="163"/>
      <c r="M680" s="167"/>
      <c r="N680" s="168"/>
      <c r="O680" s="168"/>
      <c r="P680" s="168"/>
      <c r="Q680" s="168"/>
      <c r="R680" s="168"/>
      <c r="S680" s="168"/>
      <c r="T680" s="169"/>
      <c r="AT680" s="164" t="s">
        <v>142</v>
      </c>
      <c r="AU680" s="164" t="s">
        <v>84</v>
      </c>
      <c r="AV680" s="14" t="s">
        <v>37</v>
      </c>
      <c r="AW680" s="14" t="s">
        <v>4</v>
      </c>
      <c r="AX680" s="14" t="s">
        <v>75</v>
      </c>
      <c r="AY680" s="164" t="s">
        <v>133</v>
      </c>
    </row>
    <row r="681" spans="2:51" s="13" customFormat="1">
      <c r="B681" s="154"/>
      <c r="D681" s="155" t="s">
        <v>142</v>
      </c>
      <c r="E681" s="156" t="s">
        <v>3</v>
      </c>
      <c r="F681" s="157" t="s">
        <v>2098</v>
      </c>
      <c r="H681" s="158">
        <v>5.8680000000000003</v>
      </c>
      <c r="I681" s="159"/>
      <c r="L681" s="154"/>
      <c r="M681" s="160"/>
      <c r="N681" s="161"/>
      <c r="O681" s="161"/>
      <c r="P681" s="161"/>
      <c r="Q681" s="161"/>
      <c r="R681" s="161"/>
      <c r="S681" s="161"/>
      <c r="T681" s="162"/>
      <c r="AT681" s="156" t="s">
        <v>142</v>
      </c>
      <c r="AU681" s="156" t="s">
        <v>84</v>
      </c>
      <c r="AV681" s="13" t="s">
        <v>84</v>
      </c>
      <c r="AW681" s="13" t="s">
        <v>36</v>
      </c>
      <c r="AX681" s="13" t="s">
        <v>75</v>
      </c>
      <c r="AY681" s="156" t="s">
        <v>133</v>
      </c>
    </row>
    <row r="682" spans="2:51" s="14" customFormat="1">
      <c r="B682" s="163"/>
      <c r="D682" s="155" t="s">
        <v>142</v>
      </c>
      <c r="E682" s="164" t="s">
        <v>3</v>
      </c>
      <c r="F682" s="165" t="s">
        <v>1019</v>
      </c>
      <c r="H682" s="164" t="s">
        <v>3</v>
      </c>
      <c r="I682" s="166"/>
      <c r="L682" s="163"/>
      <c r="M682" s="167"/>
      <c r="N682" s="168"/>
      <c r="O682" s="168"/>
      <c r="P682" s="168"/>
      <c r="Q682" s="168"/>
      <c r="R682" s="168"/>
      <c r="S682" s="168"/>
      <c r="T682" s="169"/>
      <c r="AT682" s="164" t="s">
        <v>142</v>
      </c>
      <c r="AU682" s="164" t="s">
        <v>84</v>
      </c>
      <c r="AV682" s="14" t="s">
        <v>37</v>
      </c>
      <c r="AW682" s="14" t="s">
        <v>4</v>
      </c>
      <c r="AX682" s="14" t="s">
        <v>75</v>
      </c>
      <c r="AY682" s="164" t="s">
        <v>133</v>
      </c>
    </row>
    <row r="683" spans="2:51" s="13" customFormat="1">
      <c r="B683" s="154"/>
      <c r="D683" s="155" t="s">
        <v>142</v>
      </c>
      <c r="E683" s="156" t="s">
        <v>3</v>
      </c>
      <c r="F683" s="157" t="s">
        <v>2099</v>
      </c>
      <c r="H683" s="158">
        <v>17.277999999999999</v>
      </c>
      <c r="I683" s="159"/>
      <c r="L683" s="154"/>
      <c r="M683" s="160"/>
      <c r="N683" s="161"/>
      <c r="O683" s="161"/>
      <c r="P683" s="161"/>
      <c r="Q683" s="161"/>
      <c r="R683" s="161"/>
      <c r="S683" s="161"/>
      <c r="T683" s="162"/>
      <c r="AT683" s="156" t="s">
        <v>142</v>
      </c>
      <c r="AU683" s="156" t="s">
        <v>84</v>
      </c>
      <c r="AV683" s="13" t="s">
        <v>84</v>
      </c>
      <c r="AW683" s="13" t="s">
        <v>36</v>
      </c>
      <c r="AX683" s="13" t="s">
        <v>75</v>
      </c>
      <c r="AY683" s="156" t="s">
        <v>133</v>
      </c>
    </row>
    <row r="684" spans="2:51" s="14" customFormat="1">
      <c r="B684" s="163"/>
      <c r="D684" s="155" t="s">
        <v>142</v>
      </c>
      <c r="E684" s="164" t="s">
        <v>3</v>
      </c>
      <c r="F684" s="165" t="s">
        <v>1990</v>
      </c>
      <c r="H684" s="164" t="s">
        <v>3</v>
      </c>
      <c r="I684" s="166"/>
      <c r="L684" s="163"/>
      <c r="M684" s="167"/>
      <c r="N684" s="168"/>
      <c r="O684" s="168"/>
      <c r="P684" s="168"/>
      <c r="Q684" s="168"/>
      <c r="R684" s="168"/>
      <c r="S684" s="168"/>
      <c r="T684" s="169"/>
      <c r="AT684" s="164" t="s">
        <v>142</v>
      </c>
      <c r="AU684" s="164" t="s">
        <v>84</v>
      </c>
      <c r="AV684" s="14" t="s">
        <v>37</v>
      </c>
      <c r="AW684" s="14" t="s">
        <v>4</v>
      </c>
      <c r="AX684" s="14" t="s">
        <v>75</v>
      </c>
      <c r="AY684" s="164" t="s">
        <v>133</v>
      </c>
    </row>
    <row r="685" spans="2:51" s="14" customFormat="1">
      <c r="B685" s="163"/>
      <c r="D685" s="155" t="s">
        <v>142</v>
      </c>
      <c r="E685" s="164" t="s">
        <v>3</v>
      </c>
      <c r="F685" s="165" t="s">
        <v>1011</v>
      </c>
      <c r="H685" s="164" t="s">
        <v>3</v>
      </c>
      <c r="I685" s="166"/>
      <c r="L685" s="163"/>
      <c r="M685" s="167"/>
      <c r="N685" s="168"/>
      <c r="O685" s="168"/>
      <c r="P685" s="168"/>
      <c r="Q685" s="168"/>
      <c r="R685" s="168"/>
      <c r="S685" s="168"/>
      <c r="T685" s="169"/>
      <c r="AT685" s="164" t="s">
        <v>142</v>
      </c>
      <c r="AU685" s="164" t="s">
        <v>84</v>
      </c>
      <c r="AV685" s="14" t="s">
        <v>37</v>
      </c>
      <c r="AW685" s="14" t="s">
        <v>4</v>
      </c>
      <c r="AX685" s="14" t="s">
        <v>75</v>
      </c>
      <c r="AY685" s="164" t="s">
        <v>133</v>
      </c>
    </row>
    <row r="686" spans="2:51" s="13" customFormat="1">
      <c r="B686" s="154"/>
      <c r="D686" s="155" t="s">
        <v>142</v>
      </c>
      <c r="E686" s="156" t="s">
        <v>3</v>
      </c>
      <c r="F686" s="157" t="s">
        <v>2096</v>
      </c>
      <c r="H686" s="158">
        <v>13.202</v>
      </c>
      <c r="I686" s="159"/>
      <c r="L686" s="154"/>
      <c r="M686" s="160"/>
      <c r="N686" s="161"/>
      <c r="O686" s="161"/>
      <c r="P686" s="161"/>
      <c r="Q686" s="161"/>
      <c r="R686" s="161"/>
      <c r="S686" s="161"/>
      <c r="T686" s="162"/>
      <c r="AT686" s="156" t="s">
        <v>142</v>
      </c>
      <c r="AU686" s="156" t="s">
        <v>84</v>
      </c>
      <c r="AV686" s="13" t="s">
        <v>84</v>
      </c>
      <c r="AW686" s="13" t="s">
        <v>36</v>
      </c>
      <c r="AX686" s="13" t="s">
        <v>75</v>
      </c>
      <c r="AY686" s="156" t="s">
        <v>133</v>
      </c>
    </row>
    <row r="687" spans="2:51" s="14" customFormat="1">
      <c r="B687" s="163"/>
      <c r="D687" s="155" t="s">
        <v>142</v>
      </c>
      <c r="E687" s="164" t="s">
        <v>3</v>
      </c>
      <c r="F687" s="165" t="s">
        <v>1013</v>
      </c>
      <c r="H687" s="164" t="s">
        <v>3</v>
      </c>
      <c r="I687" s="166"/>
      <c r="L687" s="163"/>
      <c r="M687" s="167"/>
      <c r="N687" s="168"/>
      <c r="O687" s="168"/>
      <c r="P687" s="168"/>
      <c r="Q687" s="168"/>
      <c r="R687" s="168"/>
      <c r="S687" s="168"/>
      <c r="T687" s="169"/>
      <c r="AT687" s="164" t="s">
        <v>142</v>
      </c>
      <c r="AU687" s="164" t="s">
        <v>84</v>
      </c>
      <c r="AV687" s="14" t="s">
        <v>37</v>
      </c>
      <c r="AW687" s="14" t="s">
        <v>4</v>
      </c>
      <c r="AX687" s="14" t="s">
        <v>75</v>
      </c>
      <c r="AY687" s="164" t="s">
        <v>133</v>
      </c>
    </row>
    <row r="688" spans="2:51" s="13" customFormat="1">
      <c r="B688" s="154"/>
      <c r="D688" s="155" t="s">
        <v>142</v>
      </c>
      <c r="E688" s="156" t="s">
        <v>3</v>
      </c>
      <c r="F688" s="157" t="s">
        <v>2100</v>
      </c>
      <c r="H688" s="158">
        <v>9.3379999999999992</v>
      </c>
      <c r="I688" s="159"/>
      <c r="L688" s="154"/>
      <c r="M688" s="160"/>
      <c r="N688" s="161"/>
      <c r="O688" s="161"/>
      <c r="P688" s="161"/>
      <c r="Q688" s="161"/>
      <c r="R688" s="161"/>
      <c r="S688" s="161"/>
      <c r="T688" s="162"/>
      <c r="AT688" s="156" t="s">
        <v>142</v>
      </c>
      <c r="AU688" s="156" t="s">
        <v>84</v>
      </c>
      <c r="AV688" s="13" t="s">
        <v>84</v>
      </c>
      <c r="AW688" s="13" t="s">
        <v>36</v>
      </c>
      <c r="AX688" s="13" t="s">
        <v>75</v>
      </c>
      <c r="AY688" s="156" t="s">
        <v>133</v>
      </c>
    </row>
    <row r="689" spans="2:51" s="14" customFormat="1">
      <c r="B689" s="163"/>
      <c r="D689" s="155" t="s">
        <v>142</v>
      </c>
      <c r="E689" s="164" t="s">
        <v>3</v>
      </c>
      <c r="F689" s="165" t="s">
        <v>1992</v>
      </c>
      <c r="H689" s="164" t="s">
        <v>3</v>
      </c>
      <c r="I689" s="166"/>
      <c r="L689" s="163"/>
      <c r="M689" s="167"/>
      <c r="N689" s="168"/>
      <c r="O689" s="168"/>
      <c r="P689" s="168"/>
      <c r="Q689" s="168"/>
      <c r="R689" s="168"/>
      <c r="S689" s="168"/>
      <c r="T689" s="169"/>
      <c r="AT689" s="164" t="s">
        <v>142</v>
      </c>
      <c r="AU689" s="164" t="s">
        <v>84</v>
      </c>
      <c r="AV689" s="14" t="s">
        <v>37</v>
      </c>
      <c r="AW689" s="14" t="s">
        <v>4</v>
      </c>
      <c r="AX689" s="14" t="s">
        <v>75</v>
      </c>
      <c r="AY689" s="164" t="s">
        <v>133</v>
      </c>
    </row>
    <row r="690" spans="2:51" s="14" customFormat="1">
      <c r="B690" s="163"/>
      <c r="D690" s="155" t="s">
        <v>142</v>
      </c>
      <c r="E690" s="164" t="s">
        <v>3</v>
      </c>
      <c r="F690" s="165" t="s">
        <v>1011</v>
      </c>
      <c r="H690" s="164" t="s">
        <v>3</v>
      </c>
      <c r="I690" s="166"/>
      <c r="L690" s="163"/>
      <c r="M690" s="167"/>
      <c r="N690" s="168"/>
      <c r="O690" s="168"/>
      <c r="P690" s="168"/>
      <c r="Q690" s="168"/>
      <c r="R690" s="168"/>
      <c r="S690" s="168"/>
      <c r="T690" s="169"/>
      <c r="AT690" s="164" t="s">
        <v>142</v>
      </c>
      <c r="AU690" s="164" t="s">
        <v>84</v>
      </c>
      <c r="AV690" s="14" t="s">
        <v>37</v>
      </c>
      <c r="AW690" s="14" t="s">
        <v>4</v>
      </c>
      <c r="AX690" s="14" t="s">
        <v>75</v>
      </c>
      <c r="AY690" s="164" t="s">
        <v>133</v>
      </c>
    </row>
    <row r="691" spans="2:51" s="13" customFormat="1">
      <c r="B691" s="154"/>
      <c r="D691" s="155" t="s">
        <v>142</v>
      </c>
      <c r="E691" s="156" t="s">
        <v>3</v>
      </c>
      <c r="F691" s="157" t="s">
        <v>2096</v>
      </c>
      <c r="H691" s="158">
        <v>13.202</v>
      </c>
      <c r="I691" s="159"/>
      <c r="L691" s="154"/>
      <c r="M691" s="160"/>
      <c r="N691" s="161"/>
      <c r="O691" s="161"/>
      <c r="P691" s="161"/>
      <c r="Q691" s="161"/>
      <c r="R691" s="161"/>
      <c r="S691" s="161"/>
      <c r="T691" s="162"/>
      <c r="AT691" s="156" t="s">
        <v>142</v>
      </c>
      <c r="AU691" s="156" t="s">
        <v>84</v>
      </c>
      <c r="AV691" s="13" t="s">
        <v>84</v>
      </c>
      <c r="AW691" s="13" t="s">
        <v>36</v>
      </c>
      <c r="AX691" s="13" t="s">
        <v>75</v>
      </c>
      <c r="AY691" s="156" t="s">
        <v>133</v>
      </c>
    </row>
    <row r="692" spans="2:51" s="14" customFormat="1">
      <c r="B692" s="163"/>
      <c r="D692" s="155" t="s">
        <v>142</v>
      </c>
      <c r="E692" s="164" t="s">
        <v>3</v>
      </c>
      <c r="F692" s="165" t="s">
        <v>1013</v>
      </c>
      <c r="H692" s="164" t="s">
        <v>3</v>
      </c>
      <c r="I692" s="166"/>
      <c r="L692" s="163"/>
      <c r="M692" s="167"/>
      <c r="N692" s="168"/>
      <c r="O692" s="168"/>
      <c r="P692" s="168"/>
      <c r="Q692" s="168"/>
      <c r="R692" s="168"/>
      <c r="S692" s="168"/>
      <c r="T692" s="169"/>
      <c r="AT692" s="164" t="s">
        <v>142</v>
      </c>
      <c r="AU692" s="164" t="s">
        <v>84</v>
      </c>
      <c r="AV692" s="14" t="s">
        <v>37</v>
      </c>
      <c r="AW692" s="14" t="s">
        <v>4</v>
      </c>
      <c r="AX692" s="14" t="s">
        <v>75</v>
      </c>
      <c r="AY692" s="164" t="s">
        <v>133</v>
      </c>
    </row>
    <row r="693" spans="2:51" s="13" customFormat="1">
      <c r="B693" s="154"/>
      <c r="D693" s="155" t="s">
        <v>142</v>
      </c>
      <c r="E693" s="156" t="s">
        <v>3</v>
      </c>
      <c r="F693" s="157" t="s">
        <v>2101</v>
      </c>
      <c r="H693" s="158">
        <v>8.0500000000000007</v>
      </c>
      <c r="I693" s="159"/>
      <c r="L693" s="154"/>
      <c r="M693" s="160"/>
      <c r="N693" s="161"/>
      <c r="O693" s="161"/>
      <c r="P693" s="161"/>
      <c r="Q693" s="161"/>
      <c r="R693" s="161"/>
      <c r="S693" s="161"/>
      <c r="T693" s="162"/>
      <c r="AT693" s="156" t="s">
        <v>142</v>
      </c>
      <c r="AU693" s="156" t="s">
        <v>84</v>
      </c>
      <c r="AV693" s="13" t="s">
        <v>84</v>
      </c>
      <c r="AW693" s="13" t="s">
        <v>36</v>
      </c>
      <c r="AX693" s="13" t="s">
        <v>75</v>
      </c>
      <c r="AY693" s="156" t="s">
        <v>133</v>
      </c>
    </row>
    <row r="694" spans="2:51" s="14" customFormat="1">
      <c r="B694" s="163"/>
      <c r="D694" s="155" t="s">
        <v>142</v>
      </c>
      <c r="E694" s="164" t="s">
        <v>3</v>
      </c>
      <c r="F694" s="165" t="s">
        <v>1994</v>
      </c>
      <c r="H694" s="164" t="s">
        <v>3</v>
      </c>
      <c r="I694" s="166"/>
      <c r="L694" s="163"/>
      <c r="M694" s="167"/>
      <c r="N694" s="168"/>
      <c r="O694" s="168"/>
      <c r="P694" s="168"/>
      <c r="Q694" s="168"/>
      <c r="R694" s="168"/>
      <c r="S694" s="168"/>
      <c r="T694" s="169"/>
      <c r="AT694" s="164" t="s">
        <v>142</v>
      </c>
      <c r="AU694" s="164" t="s">
        <v>84</v>
      </c>
      <c r="AV694" s="14" t="s">
        <v>37</v>
      </c>
      <c r="AW694" s="14" t="s">
        <v>4</v>
      </c>
      <c r="AX694" s="14" t="s">
        <v>75</v>
      </c>
      <c r="AY694" s="164" t="s">
        <v>133</v>
      </c>
    </row>
    <row r="695" spans="2:51" s="14" customFormat="1">
      <c r="B695" s="163"/>
      <c r="D695" s="155" t="s">
        <v>142</v>
      </c>
      <c r="E695" s="164" t="s">
        <v>3</v>
      </c>
      <c r="F695" s="165" t="s">
        <v>1011</v>
      </c>
      <c r="H695" s="164" t="s">
        <v>3</v>
      </c>
      <c r="I695" s="166"/>
      <c r="L695" s="163"/>
      <c r="M695" s="167"/>
      <c r="N695" s="168"/>
      <c r="O695" s="168"/>
      <c r="P695" s="168"/>
      <c r="Q695" s="168"/>
      <c r="R695" s="168"/>
      <c r="S695" s="168"/>
      <c r="T695" s="169"/>
      <c r="AT695" s="164" t="s">
        <v>142</v>
      </c>
      <c r="AU695" s="164" t="s">
        <v>84</v>
      </c>
      <c r="AV695" s="14" t="s">
        <v>37</v>
      </c>
      <c r="AW695" s="14" t="s">
        <v>4</v>
      </c>
      <c r="AX695" s="14" t="s">
        <v>75</v>
      </c>
      <c r="AY695" s="164" t="s">
        <v>133</v>
      </c>
    </row>
    <row r="696" spans="2:51" s="13" customFormat="1">
      <c r="B696" s="154"/>
      <c r="D696" s="155" t="s">
        <v>142</v>
      </c>
      <c r="E696" s="156" t="s">
        <v>3</v>
      </c>
      <c r="F696" s="157" t="s">
        <v>2102</v>
      </c>
      <c r="H696" s="158">
        <v>13.188000000000001</v>
      </c>
      <c r="I696" s="159"/>
      <c r="L696" s="154"/>
      <c r="M696" s="160"/>
      <c r="N696" s="161"/>
      <c r="O696" s="161"/>
      <c r="P696" s="161"/>
      <c r="Q696" s="161"/>
      <c r="R696" s="161"/>
      <c r="S696" s="161"/>
      <c r="T696" s="162"/>
      <c r="AT696" s="156" t="s">
        <v>142</v>
      </c>
      <c r="AU696" s="156" t="s">
        <v>84</v>
      </c>
      <c r="AV696" s="13" t="s">
        <v>84</v>
      </c>
      <c r="AW696" s="13" t="s">
        <v>36</v>
      </c>
      <c r="AX696" s="13" t="s">
        <v>75</v>
      </c>
      <c r="AY696" s="156" t="s">
        <v>133</v>
      </c>
    </row>
    <row r="697" spans="2:51" s="14" customFormat="1">
      <c r="B697" s="163"/>
      <c r="D697" s="155" t="s">
        <v>142</v>
      </c>
      <c r="E697" s="164" t="s">
        <v>3</v>
      </c>
      <c r="F697" s="165" t="s">
        <v>1013</v>
      </c>
      <c r="H697" s="164" t="s">
        <v>3</v>
      </c>
      <c r="I697" s="166"/>
      <c r="L697" s="163"/>
      <c r="M697" s="167"/>
      <c r="N697" s="168"/>
      <c r="O697" s="168"/>
      <c r="P697" s="168"/>
      <c r="Q697" s="168"/>
      <c r="R697" s="168"/>
      <c r="S697" s="168"/>
      <c r="T697" s="169"/>
      <c r="AT697" s="164" t="s">
        <v>142</v>
      </c>
      <c r="AU697" s="164" t="s">
        <v>84</v>
      </c>
      <c r="AV697" s="14" t="s">
        <v>37</v>
      </c>
      <c r="AW697" s="14" t="s">
        <v>4</v>
      </c>
      <c r="AX697" s="14" t="s">
        <v>75</v>
      </c>
      <c r="AY697" s="164" t="s">
        <v>133</v>
      </c>
    </row>
    <row r="698" spans="2:51" s="13" customFormat="1">
      <c r="B698" s="154"/>
      <c r="D698" s="155" t="s">
        <v>142</v>
      </c>
      <c r="E698" s="156" t="s">
        <v>3</v>
      </c>
      <c r="F698" s="157" t="s">
        <v>2103</v>
      </c>
      <c r="H698" s="158">
        <v>7.5359999999999996</v>
      </c>
      <c r="I698" s="159"/>
      <c r="L698" s="154"/>
      <c r="M698" s="160"/>
      <c r="N698" s="161"/>
      <c r="O698" s="161"/>
      <c r="P698" s="161"/>
      <c r="Q698" s="161"/>
      <c r="R698" s="161"/>
      <c r="S698" s="161"/>
      <c r="T698" s="162"/>
      <c r="AT698" s="156" t="s">
        <v>142</v>
      </c>
      <c r="AU698" s="156" t="s">
        <v>84</v>
      </c>
      <c r="AV698" s="13" t="s">
        <v>84</v>
      </c>
      <c r="AW698" s="13" t="s">
        <v>36</v>
      </c>
      <c r="AX698" s="13" t="s">
        <v>75</v>
      </c>
      <c r="AY698" s="156" t="s">
        <v>133</v>
      </c>
    </row>
    <row r="699" spans="2:51" s="14" customFormat="1">
      <c r="B699" s="163"/>
      <c r="D699" s="155" t="s">
        <v>142</v>
      </c>
      <c r="E699" s="164" t="s">
        <v>3</v>
      </c>
      <c r="F699" s="165" t="s">
        <v>1997</v>
      </c>
      <c r="H699" s="164" t="s">
        <v>3</v>
      </c>
      <c r="I699" s="166"/>
      <c r="L699" s="163"/>
      <c r="M699" s="167"/>
      <c r="N699" s="168"/>
      <c r="O699" s="168"/>
      <c r="P699" s="168"/>
      <c r="Q699" s="168"/>
      <c r="R699" s="168"/>
      <c r="S699" s="168"/>
      <c r="T699" s="169"/>
      <c r="AT699" s="164" t="s">
        <v>142</v>
      </c>
      <c r="AU699" s="164" t="s">
        <v>84</v>
      </c>
      <c r="AV699" s="14" t="s">
        <v>37</v>
      </c>
      <c r="AW699" s="14" t="s">
        <v>4</v>
      </c>
      <c r="AX699" s="14" t="s">
        <v>75</v>
      </c>
      <c r="AY699" s="164" t="s">
        <v>133</v>
      </c>
    </row>
    <row r="700" spans="2:51" s="14" customFormat="1">
      <c r="B700" s="163"/>
      <c r="D700" s="155" t="s">
        <v>142</v>
      </c>
      <c r="E700" s="164" t="s">
        <v>3</v>
      </c>
      <c r="F700" s="165" t="s">
        <v>1011</v>
      </c>
      <c r="H700" s="164" t="s">
        <v>3</v>
      </c>
      <c r="I700" s="166"/>
      <c r="L700" s="163"/>
      <c r="M700" s="167"/>
      <c r="N700" s="168"/>
      <c r="O700" s="168"/>
      <c r="P700" s="168"/>
      <c r="Q700" s="168"/>
      <c r="R700" s="168"/>
      <c r="S700" s="168"/>
      <c r="T700" s="169"/>
      <c r="AT700" s="164" t="s">
        <v>142</v>
      </c>
      <c r="AU700" s="164" t="s">
        <v>84</v>
      </c>
      <c r="AV700" s="14" t="s">
        <v>37</v>
      </c>
      <c r="AW700" s="14" t="s">
        <v>4</v>
      </c>
      <c r="AX700" s="14" t="s">
        <v>75</v>
      </c>
      <c r="AY700" s="164" t="s">
        <v>133</v>
      </c>
    </row>
    <row r="701" spans="2:51" s="13" customFormat="1">
      <c r="B701" s="154"/>
      <c r="D701" s="155" t="s">
        <v>142</v>
      </c>
      <c r="E701" s="156" t="s">
        <v>3</v>
      </c>
      <c r="F701" s="157" t="s">
        <v>2104</v>
      </c>
      <c r="H701" s="158">
        <v>12.874000000000001</v>
      </c>
      <c r="I701" s="159"/>
      <c r="L701" s="154"/>
      <c r="M701" s="160"/>
      <c r="N701" s="161"/>
      <c r="O701" s="161"/>
      <c r="P701" s="161"/>
      <c r="Q701" s="161"/>
      <c r="R701" s="161"/>
      <c r="S701" s="161"/>
      <c r="T701" s="162"/>
      <c r="AT701" s="156" t="s">
        <v>142</v>
      </c>
      <c r="AU701" s="156" t="s">
        <v>84</v>
      </c>
      <c r="AV701" s="13" t="s">
        <v>84</v>
      </c>
      <c r="AW701" s="13" t="s">
        <v>36</v>
      </c>
      <c r="AX701" s="13" t="s">
        <v>75</v>
      </c>
      <c r="AY701" s="156" t="s">
        <v>133</v>
      </c>
    </row>
    <row r="702" spans="2:51" s="14" customFormat="1">
      <c r="B702" s="163"/>
      <c r="D702" s="155" t="s">
        <v>142</v>
      </c>
      <c r="E702" s="164" t="s">
        <v>3</v>
      </c>
      <c r="F702" s="165" t="s">
        <v>1013</v>
      </c>
      <c r="H702" s="164" t="s">
        <v>3</v>
      </c>
      <c r="I702" s="166"/>
      <c r="L702" s="163"/>
      <c r="M702" s="167"/>
      <c r="N702" s="168"/>
      <c r="O702" s="168"/>
      <c r="P702" s="168"/>
      <c r="Q702" s="168"/>
      <c r="R702" s="168"/>
      <c r="S702" s="168"/>
      <c r="T702" s="169"/>
      <c r="AT702" s="164" t="s">
        <v>142</v>
      </c>
      <c r="AU702" s="164" t="s">
        <v>84</v>
      </c>
      <c r="AV702" s="14" t="s">
        <v>37</v>
      </c>
      <c r="AW702" s="14" t="s">
        <v>4</v>
      </c>
      <c r="AX702" s="14" t="s">
        <v>75</v>
      </c>
      <c r="AY702" s="164" t="s">
        <v>133</v>
      </c>
    </row>
    <row r="703" spans="2:51" s="13" customFormat="1">
      <c r="B703" s="154"/>
      <c r="D703" s="155" t="s">
        <v>142</v>
      </c>
      <c r="E703" s="156" t="s">
        <v>3</v>
      </c>
      <c r="F703" s="157" t="s">
        <v>2105</v>
      </c>
      <c r="H703" s="158">
        <v>7.85</v>
      </c>
      <c r="I703" s="159"/>
      <c r="L703" s="154"/>
      <c r="M703" s="160"/>
      <c r="N703" s="161"/>
      <c r="O703" s="161"/>
      <c r="P703" s="161"/>
      <c r="Q703" s="161"/>
      <c r="R703" s="161"/>
      <c r="S703" s="161"/>
      <c r="T703" s="162"/>
      <c r="AT703" s="156" t="s">
        <v>142</v>
      </c>
      <c r="AU703" s="156" t="s">
        <v>84</v>
      </c>
      <c r="AV703" s="13" t="s">
        <v>84</v>
      </c>
      <c r="AW703" s="13" t="s">
        <v>36</v>
      </c>
      <c r="AX703" s="13" t="s">
        <v>75</v>
      </c>
      <c r="AY703" s="156" t="s">
        <v>133</v>
      </c>
    </row>
    <row r="704" spans="2:51" s="14" customFormat="1">
      <c r="B704" s="163"/>
      <c r="D704" s="155" t="s">
        <v>142</v>
      </c>
      <c r="E704" s="164" t="s">
        <v>3</v>
      </c>
      <c r="F704" s="165" t="s">
        <v>2000</v>
      </c>
      <c r="H704" s="164" t="s">
        <v>3</v>
      </c>
      <c r="I704" s="166"/>
      <c r="L704" s="163"/>
      <c r="M704" s="167"/>
      <c r="N704" s="168"/>
      <c r="O704" s="168"/>
      <c r="P704" s="168"/>
      <c r="Q704" s="168"/>
      <c r="R704" s="168"/>
      <c r="S704" s="168"/>
      <c r="T704" s="169"/>
      <c r="AT704" s="164" t="s">
        <v>142</v>
      </c>
      <c r="AU704" s="164" t="s">
        <v>84</v>
      </c>
      <c r="AV704" s="14" t="s">
        <v>37</v>
      </c>
      <c r="AW704" s="14" t="s">
        <v>4</v>
      </c>
      <c r="AX704" s="14" t="s">
        <v>75</v>
      </c>
      <c r="AY704" s="164" t="s">
        <v>133</v>
      </c>
    </row>
    <row r="705" spans="2:51" s="14" customFormat="1">
      <c r="B705" s="163"/>
      <c r="D705" s="155" t="s">
        <v>142</v>
      </c>
      <c r="E705" s="164" t="s">
        <v>3</v>
      </c>
      <c r="F705" s="165" t="s">
        <v>1011</v>
      </c>
      <c r="H705" s="164" t="s">
        <v>3</v>
      </c>
      <c r="I705" s="166"/>
      <c r="L705" s="163"/>
      <c r="M705" s="167"/>
      <c r="N705" s="168"/>
      <c r="O705" s="168"/>
      <c r="P705" s="168"/>
      <c r="Q705" s="168"/>
      <c r="R705" s="168"/>
      <c r="S705" s="168"/>
      <c r="T705" s="169"/>
      <c r="AT705" s="164" t="s">
        <v>142</v>
      </c>
      <c r="AU705" s="164" t="s">
        <v>84</v>
      </c>
      <c r="AV705" s="14" t="s">
        <v>37</v>
      </c>
      <c r="AW705" s="14" t="s">
        <v>4</v>
      </c>
      <c r="AX705" s="14" t="s">
        <v>75</v>
      </c>
      <c r="AY705" s="164" t="s">
        <v>133</v>
      </c>
    </row>
    <row r="706" spans="2:51" s="13" customFormat="1">
      <c r="B706" s="154"/>
      <c r="D706" s="155" t="s">
        <v>142</v>
      </c>
      <c r="E706" s="156" t="s">
        <v>3</v>
      </c>
      <c r="F706" s="157" t="s">
        <v>2106</v>
      </c>
      <c r="H706" s="158">
        <v>13.12</v>
      </c>
      <c r="I706" s="159"/>
      <c r="L706" s="154"/>
      <c r="M706" s="160"/>
      <c r="N706" s="161"/>
      <c r="O706" s="161"/>
      <c r="P706" s="161"/>
      <c r="Q706" s="161"/>
      <c r="R706" s="161"/>
      <c r="S706" s="161"/>
      <c r="T706" s="162"/>
      <c r="AT706" s="156" t="s">
        <v>142</v>
      </c>
      <c r="AU706" s="156" t="s">
        <v>84</v>
      </c>
      <c r="AV706" s="13" t="s">
        <v>84</v>
      </c>
      <c r="AW706" s="13" t="s">
        <v>36</v>
      </c>
      <c r="AX706" s="13" t="s">
        <v>75</v>
      </c>
      <c r="AY706" s="156" t="s">
        <v>133</v>
      </c>
    </row>
    <row r="707" spans="2:51" s="14" customFormat="1">
      <c r="B707" s="163"/>
      <c r="D707" s="155" t="s">
        <v>142</v>
      </c>
      <c r="E707" s="164" t="s">
        <v>3</v>
      </c>
      <c r="F707" s="165" t="s">
        <v>1013</v>
      </c>
      <c r="H707" s="164" t="s">
        <v>3</v>
      </c>
      <c r="I707" s="166"/>
      <c r="L707" s="163"/>
      <c r="M707" s="167"/>
      <c r="N707" s="168"/>
      <c r="O707" s="168"/>
      <c r="P707" s="168"/>
      <c r="Q707" s="168"/>
      <c r="R707" s="168"/>
      <c r="S707" s="168"/>
      <c r="T707" s="169"/>
      <c r="AT707" s="164" t="s">
        <v>142</v>
      </c>
      <c r="AU707" s="164" t="s">
        <v>84</v>
      </c>
      <c r="AV707" s="14" t="s">
        <v>37</v>
      </c>
      <c r="AW707" s="14" t="s">
        <v>4</v>
      </c>
      <c r="AX707" s="14" t="s">
        <v>75</v>
      </c>
      <c r="AY707" s="164" t="s">
        <v>133</v>
      </c>
    </row>
    <row r="708" spans="2:51" s="13" customFormat="1">
      <c r="B708" s="154"/>
      <c r="D708" s="155" t="s">
        <v>142</v>
      </c>
      <c r="E708" s="156" t="s">
        <v>3</v>
      </c>
      <c r="F708" s="157" t="s">
        <v>2107</v>
      </c>
      <c r="H708" s="158">
        <v>7.68</v>
      </c>
      <c r="I708" s="159"/>
      <c r="L708" s="154"/>
      <c r="M708" s="160"/>
      <c r="N708" s="161"/>
      <c r="O708" s="161"/>
      <c r="P708" s="161"/>
      <c r="Q708" s="161"/>
      <c r="R708" s="161"/>
      <c r="S708" s="161"/>
      <c r="T708" s="162"/>
      <c r="AT708" s="156" t="s">
        <v>142</v>
      </c>
      <c r="AU708" s="156" t="s">
        <v>84</v>
      </c>
      <c r="AV708" s="13" t="s">
        <v>84</v>
      </c>
      <c r="AW708" s="13" t="s">
        <v>36</v>
      </c>
      <c r="AX708" s="13" t="s">
        <v>75</v>
      </c>
      <c r="AY708" s="156" t="s">
        <v>133</v>
      </c>
    </row>
    <row r="709" spans="2:51" s="14" customFormat="1">
      <c r="B709" s="163"/>
      <c r="D709" s="155" t="s">
        <v>142</v>
      </c>
      <c r="E709" s="164" t="s">
        <v>3</v>
      </c>
      <c r="F709" s="165" t="s">
        <v>2003</v>
      </c>
      <c r="H709" s="164" t="s">
        <v>3</v>
      </c>
      <c r="I709" s="166"/>
      <c r="L709" s="163"/>
      <c r="M709" s="167"/>
      <c r="N709" s="168"/>
      <c r="O709" s="168"/>
      <c r="P709" s="168"/>
      <c r="Q709" s="168"/>
      <c r="R709" s="168"/>
      <c r="S709" s="168"/>
      <c r="T709" s="169"/>
      <c r="AT709" s="164" t="s">
        <v>142</v>
      </c>
      <c r="AU709" s="164" t="s">
        <v>84</v>
      </c>
      <c r="AV709" s="14" t="s">
        <v>37</v>
      </c>
      <c r="AW709" s="14" t="s">
        <v>4</v>
      </c>
      <c r="AX709" s="14" t="s">
        <v>75</v>
      </c>
      <c r="AY709" s="164" t="s">
        <v>133</v>
      </c>
    </row>
    <row r="710" spans="2:51" s="14" customFormat="1">
      <c r="B710" s="163"/>
      <c r="D710" s="155" t="s">
        <v>142</v>
      </c>
      <c r="E710" s="164" t="s">
        <v>3</v>
      </c>
      <c r="F710" s="165" t="s">
        <v>1011</v>
      </c>
      <c r="H710" s="164" t="s">
        <v>3</v>
      </c>
      <c r="I710" s="166"/>
      <c r="L710" s="163"/>
      <c r="M710" s="167"/>
      <c r="N710" s="168"/>
      <c r="O710" s="168"/>
      <c r="P710" s="168"/>
      <c r="Q710" s="168"/>
      <c r="R710" s="168"/>
      <c r="S710" s="168"/>
      <c r="T710" s="169"/>
      <c r="AT710" s="164" t="s">
        <v>142</v>
      </c>
      <c r="AU710" s="164" t="s">
        <v>84</v>
      </c>
      <c r="AV710" s="14" t="s">
        <v>37</v>
      </c>
      <c r="AW710" s="14" t="s">
        <v>4</v>
      </c>
      <c r="AX710" s="14" t="s">
        <v>75</v>
      </c>
      <c r="AY710" s="164" t="s">
        <v>133</v>
      </c>
    </row>
    <row r="711" spans="2:51" s="13" customFormat="1">
      <c r="B711" s="154"/>
      <c r="D711" s="155" t="s">
        <v>142</v>
      </c>
      <c r="E711" s="156" t="s">
        <v>3</v>
      </c>
      <c r="F711" s="157" t="s">
        <v>2087</v>
      </c>
      <c r="H711" s="158">
        <v>13.608000000000001</v>
      </c>
      <c r="I711" s="159"/>
      <c r="L711" s="154"/>
      <c r="M711" s="160"/>
      <c r="N711" s="161"/>
      <c r="O711" s="161"/>
      <c r="P711" s="161"/>
      <c r="Q711" s="161"/>
      <c r="R711" s="161"/>
      <c r="S711" s="161"/>
      <c r="T711" s="162"/>
      <c r="AT711" s="156" t="s">
        <v>142</v>
      </c>
      <c r="AU711" s="156" t="s">
        <v>84</v>
      </c>
      <c r="AV711" s="13" t="s">
        <v>84</v>
      </c>
      <c r="AW711" s="13" t="s">
        <v>36</v>
      </c>
      <c r="AX711" s="13" t="s">
        <v>75</v>
      </c>
      <c r="AY711" s="156" t="s">
        <v>133</v>
      </c>
    </row>
    <row r="712" spans="2:51" s="14" customFormat="1">
      <c r="B712" s="163"/>
      <c r="D712" s="155" t="s">
        <v>142</v>
      </c>
      <c r="E712" s="164" t="s">
        <v>3</v>
      </c>
      <c r="F712" s="165" t="s">
        <v>1013</v>
      </c>
      <c r="H712" s="164" t="s">
        <v>3</v>
      </c>
      <c r="I712" s="166"/>
      <c r="L712" s="163"/>
      <c r="M712" s="167"/>
      <c r="N712" s="168"/>
      <c r="O712" s="168"/>
      <c r="P712" s="168"/>
      <c r="Q712" s="168"/>
      <c r="R712" s="168"/>
      <c r="S712" s="168"/>
      <c r="T712" s="169"/>
      <c r="AT712" s="164" t="s">
        <v>142</v>
      </c>
      <c r="AU712" s="164" t="s">
        <v>84</v>
      </c>
      <c r="AV712" s="14" t="s">
        <v>37</v>
      </c>
      <c r="AW712" s="14" t="s">
        <v>4</v>
      </c>
      <c r="AX712" s="14" t="s">
        <v>75</v>
      </c>
      <c r="AY712" s="164" t="s">
        <v>133</v>
      </c>
    </row>
    <row r="713" spans="2:51" s="13" customFormat="1">
      <c r="B713" s="154"/>
      <c r="D713" s="155" t="s">
        <v>142</v>
      </c>
      <c r="E713" s="156" t="s">
        <v>3</v>
      </c>
      <c r="F713" s="157" t="s">
        <v>2108</v>
      </c>
      <c r="H713" s="158">
        <v>7.1280000000000001</v>
      </c>
      <c r="I713" s="159"/>
      <c r="L713" s="154"/>
      <c r="M713" s="160"/>
      <c r="N713" s="161"/>
      <c r="O713" s="161"/>
      <c r="P713" s="161"/>
      <c r="Q713" s="161"/>
      <c r="R713" s="161"/>
      <c r="S713" s="161"/>
      <c r="T713" s="162"/>
      <c r="AT713" s="156" t="s">
        <v>142</v>
      </c>
      <c r="AU713" s="156" t="s">
        <v>84</v>
      </c>
      <c r="AV713" s="13" t="s">
        <v>84</v>
      </c>
      <c r="AW713" s="13" t="s">
        <v>36</v>
      </c>
      <c r="AX713" s="13" t="s">
        <v>75</v>
      </c>
      <c r="AY713" s="156" t="s">
        <v>133</v>
      </c>
    </row>
    <row r="714" spans="2:51" s="14" customFormat="1">
      <c r="B714" s="163"/>
      <c r="D714" s="155" t="s">
        <v>142</v>
      </c>
      <c r="E714" s="164" t="s">
        <v>3</v>
      </c>
      <c r="F714" s="165" t="s">
        <v>2005</v>
      </c>
      <c r="H714" s="164" t="s">
        <v>3</v>
      </c>
      <c r="I714" s="166"/>
      <c r="L714" s="163"/>
      <c r="M714" s="167"/>
      <c r="N714" s="168"/>
      <c r="O714" s="168"/>
      <c r="P714" s="168"/>
      <c r="Q714" s="168"/>
      <c r="R714" s="168"/>
      <c r="S714" s="168"/>
      <c r="T714" s="169"/>
      <c r="AT714" s="164" t="s">
        <v>142</v>
      </c>
      <c r="AU714" s="164" t="s">
        <v>84</v>
      </c>
      <c r="AV714" s="14" t="s">
        <v>37</v>
      </c>
      <c r="AW714" s="14" t="s">
        <v>4</v>
      </c>
      <c r="AX714" s="14" t="s">
        <v>75</v>
      </c>
      <c r="AY714" s="164" t="s">
        <v>133</v>
      </c>
    </row>
    <row r="715" spans="2:51" s="14" customFormat="1">
      <c r="B715" s="163"/>
      <c r="D715" s="155" t="s">
        <v>142</v>
      </c>
      <c r="E715" s="164" t="s">
        <v>3</v>
      </c>
      <c r="F715" s="165" t="s">
        <v>1011</v>
      </c>
      <c r="H715" s="164" t="s">
        <v>3</v>
      </c>
      <c r="I715" s="166"/>
      <c r="L715" s="163"/>
      <c r="M715" s="167"/>
      <c r="N715" s="168"/>
      <c r="O715" s="168"/>
      <c r="P715" s="168"/>
      <c r="Q715" s="168"/>
      <c r="R715" s="168"/>
      <c r="S715" s="168"/>
      <c r="T715" s="169"/>
      <c r="AT715" s="164" t="s">
        <v>142</v>
      </c>
      <c r="AU715" s="164" t="s">
        <v>84</v>
      </c>
      <c r="AV715" s="14" t="s">
        <v>37</v>
      </c>
      <c r="AW715" s="14" t="s">
        <v>4</v>
      </c>
      <c r="AX715" s="14" t="s">
        <v>75</v>
      </c>
      <c r="AY715" s="164" t="s">
        <v>133</v>
      </c>
    </row>
    <row r="716" spans="2:51" s="13" customFormat="1">
      <c r="B716" s="154"/>
      <c r="D716" s="155" t="s">
        <v>142</v>
      </c>
      <c r="E716" s="156" t="s">
        <v>3</v>
      </c>
      <c r="F716" s="157" t="s">
        <v>2109</v>
      </c>
      <c r="H716" s="158">
        <v>13.523999999999999</v>
      </c>
      <c r="I716" s="159"/>
      <c r="L716" s="154"/>
      <c r="M716" s="160"/>
      <c r="N716" s="161"/>
      <c r="O716" s="161"/>
      <c r="P716" s="161"/>
      <c r="Q716" s="161"/>
      <c r="R716" s="161"/>
      <c r="S716" s="161"/>
      <c r="T716" s="162"/>
      <c r="AT716" s="156" t="s">
        <v>142</v>
      </c>
      <c r="AU716" s="156" t="s">
        <v>84</v>
      </c>
      <c r="AV716" s="13" t="s">
        <v>84</v>
      </c>
      <c r="AW716" s="13" t="s">
        <v>36</v>
      </c>
      <c r="AX716" s="13" t="s">
        <v>75</v>
      </c>
      <c r="AY716" s="156" t="s">
        <v>133</v>
      </c>
    </row>
    <row r="717" spans="2:51" s="14" customFormat="1">
      <c r="B717" s="163"/>
      <c r="D717" s="155" t="s">
        <v>142</v>
      </c>
      <c r="E717" s="164" t="s">
        <v>3</v>
      </c>
      <c r="F717" s="165" t="s">
        <v>1013</v>
      </c>
      <c r="H717" s="164" t="s">
        <v>3</v>
      </c>
      <c r="I717" s="166"/>
      <c r="L717" s="163"/>
      <c r="M717" s="167"/>
      <c r="N717" s="168"/>
      <c r="O717" s="168"/>
      <c r="P717" s="168"/>
      <c r="Q717" s="168"/>
      <c r="R717" s="168"/>
      <c r="S717" s="168"/>
      <c r="T717" s="169"/>
      <c r="AT717" s="164" t="s">
        <v>142</v>
      </c>
      <c r="AU717" s="164" t="s">
        <v>84</v>
      </c>
      <c r="AV717" s="14" t="s">
        <v>37</v>
      </c>
      <c r="AW717" s="14" t="s">
        <v>4</v>
      </c>
      <c r="AX717" s="14" t="s">
        <v>75</v>
      </c>
      <c r="AY717" s="164" t="s">
        <v>133</v>
      </c>
    </row>
    <row r="718" spans="2:51" s="13" customFormat="1">
      <c r="B718" s="154"/>
      <c r="D718" s="155" t="s">
        <v>142</v>
      </c>
      <c r="E718" s="156" t="s">
        <v>3</v>
      </c>
      <c r="F718" s="157" t="s">
        <v>2044</v>
      </c>
      <c r="H718" s="158">
        <v>7.0839999999999996</v>
      </c>
      <c r="I718" s="159"/>
      <c r="L718" s="154"/>
      <c r="M718" s="160"/>
      <c r="N718" s="161"/>
      <c r="O718" s="161"/>
      <c r="P718" s="161"/>
      <c r="Q718" s="161"/>
      <c r="R718" s="161"/>
      <c r="S718" s="161"/>
      <c r="T718" s="162"/>
      <c r="AT718" s="156" t="s">
        <v>142</v>
      </c>
      <c r="AU718" s="156" t="s">
        <v>84</v>
      </c>
      <c r="AV718" s="13" t="s">
        <v>84</v>
      </c>
      <c r="AW718" s="13" t="s">
        <v>36</v>
      </c>
      <c r="AX718" s="13" t="s">
        <v>75</v>
      </c>
      <c r="AY718" s="156" t="s">
        <v>133</v>
      </c>
    </row>
    <row r="719" spans="2:51" s="14" customFormat="1">
      <c r="B719" s="163"/>
      <c r="D719" s="155" t="s">
        <v>142</v>
      </c>
      <c r="E719" s="164" t="s">
        <v>3</v>
      </c>
      <c r="F719" s="165" t="s">
        <v>2008</v>
      </c>
      <c r="H719" s="164" t="s">
        <v>3</v>
      </c>
      <c r="I719" s="166"/>
      <c r="L719" s="163"/>
      <c r="M719" s="167"/>
      <c r="N719" s="168"/>
      <c r="O719" s="168"/>
      <c r="P719" s="168"/>
      <c r="Q719" s="168"/>
      <c r="R719" s="168"/>
      <c r="S719" s="168"/>
      <c r="T719" s="169"/>
      <c r="AT719" s="164" t="s">
        <v>142</v>
      </c>
      <c r="AU719" s="164" t="s">
        <v>84</v>
      </c>
      <c r="AV719" s="14" t="s">
        <v>37</v>
      </c>
      <c r="AW719" s="14" t="s">
        <v>4</v>
      </c>
      <c r="AX719" s="14" t="s">
        <v>75</v>
      </c>
      <c r="AY719" s="164" t="s">
        <v>133</v>
      </c>
    </row>
    <row r="720" spans="2:51" s="14" customFormat="1">
      <c r="B720" s="163"/>
      <c r="D720" s="155" t="s">
        <v>142</v>
      </c>
      <c r="E720" s="164" t="s">
        <v>3</v>
      </c>
      <c r="F720" s="165" t="s">
        <v>1011</v>
      </c>
      <c r="H720" s="164" t="s">
        <v>3</v>
      </c>
      <c r="I720" s="166"/>
      <c r="L720" s="163"/>
      <c r="M720" s="167"/>
      <c r="N720" s="168"/>
      <c r="O720" s="168"/>
      <c r="P720" s="168"/>
      <c r="Q720" s="168"/>
      <c r="R720" s="168"/>
      <c r="S720" s="168"/>
      <c r="T720" s="169"/>
      <c r="AT720" s="164" t="s">
        <v>142</v>
      </c>
      <c r="AU720" s="164" t="s">
        <v>84</v>
      </c>
      <c r="AV720" s="14" t="s">
        <v>37</v>
      </c>
      <c r="AW720" s="14" t="s">
        <v>4</v>
      </c>
      <c r="AX720" s="14" t="s">
        <v>75</v>
      </c>
      <c r="AY720" s="164" t="s">
        <v>133</v>
      </c>
    </row>
    <row r="721" spans="1:65" s="13" customFormat="1">
      <c r="B721" s="154"/>
      <c r="D721" s="155" t="s">
        <v>142</v>
      </c>
      <c r="E721" s="156" t="s">
        <v>3</v>
      </c>
      <c r="F721" s="157" t="s">
        <v>2110</v>
      </c>
      <c r="H721" s="158">
        <v>14.103999999999999</v>
      </c>
      <c r="I721" s="159"/>
      <c r="L721" s="154"/>
      <c r="M721" s="160"/>
      <c r="N721" s="161"/>
      <c r="O721" s="161"/>
      <c r="P721" s="161"/>
      <c r="Q721" s="161"/>
      <c r="R721" s="161"/>
      <c r="S721" s="161"/>
      <c r="T721" s="162"/>
      <c r="AT721" s="156" t="s">
        <v>142</v>
      </c>
      <c r="AU721" s="156" t="s">
        <v>84</v>
      </c>
      <c r="AV721" s="13" t="s">
        <v>84</v>
      </c>
      <c r="AW721" s="13" t="s">
        <v>36</v>
      </c>
      <c r="AX721" s="13" t="s">
        <v>75</v>
      </c>
      <c r="AY721" s="156" t="s">
        <v>133</v>
      </c>
    </row>
    <row r="722" spans="1:65" s="14" customFormat="1">
      <c r="B722" s="163"/>
      <c r="D722" s="155" t="s">
        <v>142</v>
      </c>
      <c r="E722" s="164" t="s">
        <v>3</v>
      </c>
      <c r="F722" s="165" t="s">
        <v>1013</v>
      </c>
      <c r="H722" s="164" t="s">
        <v>3</v>
      </c>
      <c r="I722" s="166"/>
      <c r="L722" s="163"/>
      <c r="M722" s="167"/>
      <c r="N722" s="168"/>
      <c r="O722" s="168"/>
      <c r="P722" s="168"/>
      <c r="Q722" s="168"/>
      <c r="R722" s="168"/>
      <c r="S722" s="168"/>
      <c r="T722" s="169"/>
      <c r="AT722" s="164" t="s">
        <v>142</v>
      </c>
      <c r="AU722" s="164" t="s">
        <v>84</v>
      </c>
      <c r="AV722" s="14" t="s">
        <v>37</v>
      </c>
      <c r="AW722" s="14" t="s">
        <v>4</v>
      </c>
      <c r="AX722" s="14" t="s">
        <v>75</v>
      </c>
      <c r="AY722" s="164" t="s">
        <v>133</v>
      </c>
    </row>
    <row r="723" spans="1:65" s="13" customFormat="1">
      <c r="B723" s="154"/>
      <c r="D723" s="155" t="s">
        <v>142</v>
      </c>
      <c r="E723" s="156" t="s">
        <v>3</v>
      </c>
      <c r="F723" s="157" t="s">
        <v>2111</v>
      </c>
      <c r="H723" s="158">
        <v>8.9440000000000008</v>
      </c>
      <c r="I723" s="159"/>
      <c r="L723" s="154"/>
      <c r="M723" s="160"/>
      <c r="N723" s="161"/>
      <c r="O723" s="161"/>
      <c r="P723" s="161"/>
      <c r="Q723" s="161"/>
      <c r="R723" s="161"/>
      <c r="S723" s="161"/>
      <c r="T723" s="162"/>
      <c r="AT723" s="156" t="s">
        <v>142</v>
      </c>
      <c r="AU723" s="156" t="s">
        <v>84</v>
      </c>
      <c r="AV723" s="13" t="s">
        <v>84</v>
      </c>
      <c r="AW723" s="13" t="s">
        <v>36</v>
      </c>
      <c r="AX723" s="13" t="s">
        <v>75</v>
      </c>
      <c r="AY723" s="156" t="s">
        <v>133</v>
      </c>
    </row>
    <row r="724" spans="1:65" s="14" customFormat="1">
      <c r="B724" s="163"/>
      <c r="D724" s="155" t="s">
        <v>142</v>
      </c>
      <c r="E724" s="164" t="s">
        <v>3</v>
      </c>
      <c r="F724" s="165" t="s">
        <v>2011</v>
      </c>
      <c r="H724" s="164" t="s">
        <v>3</v>
      </c>
      <c r="I724" s="166"/>
      <c r="L724" s="163"/>
      <c r="M724" s="167"/>
      <c r="N724" s="168"/>
      <c r="O724" s="168"/>
      <c r="P724" s="168"/>
      <c r="Q724" s="168"/>
      <c r="R724" s="168"/>
      <c r="S724" s="168"/>
      <c r="T724" s="169"/>
      <c r="AT724" s="164" t="s">
        <v>142</v>
      </c>
      <c r="AU724" s="164" t="s">
        <v>84</v>
      </c>
      <c r="AV724" s="14" t="s">
        <v>37</v>
      </c>
      <c r="AW724" s="14" t="s">
        <v>4</v>
      </c>
      <c r="AX724" s="14" t="s">
        <v>75</v>
      </c>
      <c r="AY724" s="164" t="s">
        <v>133</v>
      </c>
    </row>
    <row r="725" spans="1:65" s="14" customFormat="1">
      <c r="B725" s="163"/>
      <c r="D725" s="155" t="s">
        <v>142</v>
      </c>
      <c r="E725" s="164" t="s">
        <v>3</v>
      </c>
      <c r="F725" s="165" t="s">
        <v>1011</v>
      </c>
      <c r="H725" s="164" t="s">
        <v>3</v>
      </c>
      <c r="I725" s="166"/>
      <c r="L725" s="163"/>
      <c r="M725" s="167"/>
      <c r="N725" s="168"/>
      <c r="O725" s="168"/>
      <c r="P725" s="168"/>
      <c r="Q725" s="168"/>
      <c r="R725" s="168"/>
      <c r="S725" s="168"/>
      <c r="T725" s="169"/>
      <c r="AT725" s="164" t="s">
        <v>142</v>
      </c>
      <c r="AU725" s="164" t="s">
        <v>84</v>
      </c>
      <c r="AV725" s="14" t="s">
        <v>37</v>
      </c>
      <c r="AW725" s="14" t="s">
        <v>4</v>
      </c>
      <c r="AX725" s="14" t="s">
        <v>75</v>
      </c>
      <c r="AY725" s="164" t="s">
        <v>133</v>
      </c>
    </row>
    <row r="726" spans="1:65" s="13" customFormat="1">
      <c r="B726" s="154"/>
      <c r="D726" s="155" t="s">
        <v>142</v>
      </c>
      <c r="E726" s="156" t="s">
        <v>3</v>
      </c>
      <c r="F726" s="157" t="s">
        <v>2087</v>
      </c>
      <c r="H726" s="158">
        <v>13.608000000000001</v>
      </c>
      <c r="I726" s="159"/>
      <c r="L726" s="154"/>
      <c r="M726" s="160"/>
      <c r="N726" s="161"/>
      <c r="O726" s="161"/>
      <c r="P726" s="161"/>
      <c r="Q726" s="161"/>
      <c r="R726" s="161"/>
      <c r="S726" s="161"/>
      <c r="T726" s="162"/>
      <c r="AT726" s="156" t="s">
        <v>142</v>
      </c>
      <c r="AU726" s="156" t="s">
        <v>84</v>
      </c>
      <c r="AV726" s="13" t="s">
        <v>84</v>
      </c>
      <c r="AW726" s="13" t="s">
        <v>36</v>
      </c>
      <c r="AX726" s="13" t="s">
        <v>75</v>
      </c>
      <c r="AY726" s="156" t="s">
        <v>133</v>
      </c>
    </row>
    <row r="727" spans="1:65" s="14" customFormat="1">
      <c r="B727" s="163"/>
      <c r="D727" s="155" t="s">
        <v>142</v>
      </c>
      <c r="E727" s="164" t="s">
        <v>3</v>
      </c>
      <c r="F727" s="165" t="s">
        <v>1013</v>
      </c>
      <c r="H727" s="164" t="s">
        <v>3</v>
      </c>
      <c r="I727" s="166"/>
      <c r="L727" s="163"/>
      <c r="M727" s="167"/>
      <c r="N727" s="168"/>
      <c r="O727" s="168"/>
      <c r="P727" s="168"/>
      <c r="Q727" s="168"/>
      <c r="R727" s="168"/>
      <c r="S727" s="168"/>
      <c r="T727" s="169"/>
      <c r="AT727" s="164" t="s">
        <v>142</v>
      </c>
      <c r="AU727" s="164" t="s">
        <v>84</v>
      </c>
      <c r="AV727" s="14" t="s">
        <v>37</v>
      </c>
      <c r="AW727" s="14" t="s">
        <v>4</v>
      </c>
      <c r="AX727" s="14" t="s">
        <v>75</v>
      </c>
      <c r="AY727" s="164" t="s">
        <v>133</v>
      </c>
    </row>
    <row r="728" spans="1:65" s="13" customFormat="1">
      <c r="B728" s="154"/>
      <c r="D728" s="155" t="s">
        <v>142</v>
      </c>
      <c r="E728" s="156" t="s">
        <v>3</v>
      </c>
      <c r="F728" s="157" t="s">
        <v>2112</v>
      </c>
      <c r="H728" s="158">
        <v>6.8040000000000003</v>
      </c>
      <c r="I728" s="159"/>
      <c r="L728" s="154"/>
      <c r="M728" s="160"/>
      <c r="N728" s="161"/>
      <c r="O728" s="161"/>
      <c r="P728" s="161"/>
      <c r="Q728" s="161"/>
      <c r="R728" s="161"/>
      <c r="S728" s="161"/>
      <c r="T728" s="162"/>
      <c r="AT728" s="156" t="s">
        <v>142</v>
      </c>
      <c r="AU728" s="156" t="s">
        <v>84</v>
      </c>
      <c r="AV728" s="13" t="s">
        <v>84</v>
      </c>
      <c r="AW728" s="13" t="s">
        <v>36</v>
      </c>
      <c r="AX728" s="13" t="s">
        <v>75</v>
      </c>
      <c r="AY728" s="156" t="s">
        <v>133</v>
      </c>
    </row>
    <row r="729" spans="1:65" s="15" customFormat="1">
      <c r="B729" s="170"/>
      <c r="D729" s="155" t="s">
        <v>142</v>
      </c>
      <c r="E729" s="171" t="s">
        <v>3</v>
      </c>
      <c r="F729" s="172" t="s">
        <v>163</v>
      </c>
      <c r="H729" s="173">
        <v>911.66399999999999</v>
      </c>
      <c r="I729" s="174"/>
      <c r="L729" s="170"/>
      <c r="M729" s="175"/>
      <c r="N729" s="176"/>
      <c r="O729" s="176"/>
      <c r="P729" s="176"/>
      <c r="Q729" s="176"/>
      <c r="R729" s="176"/>
      <c r="S729" s="176"/>
      <c r="T729" s="177"/>
      <c r="AT729" s="171" t="s">
        <v>142</v>
      </c>
      <c r="AU729" s="171" t="s">
        <v>84</v>
      </c>
      <c r="AV729" s="15" t="s">
        <v>140</v>
      </c>
      <c r="AW729" s="15" t="s">
        <v>36</v>
      </c>
      <c r="AX729" s="15" t="s">
        <v>37</v>
      </c>
      <c r="AY729" s="171" t="s">
        <v>133</v>
      </c>
    </row>
    <row r="730" spans="1:65" s="2" customFormat="1" ht="24.2" customHeight="1">
      <c r="A730" s="35"/>
      <c r="B730" s="140"/>
      <c r="C730" s="141" t="s">
        <v>242</v>
      </c>
      <c r="D730" s="141" t="s">
        <v>136</v>
      </c>
      <c r="E730" s="142" t="s">
        <v>1506</v>
      </c>
      <c r="F730" s="143" t="s">
        <v>1507</v>
      </c>
      <c r="G730" s="144" t="s">
        <v>333</v>
      </c>
      <c r="H730" s="145">
        <v>911.66399999999999</v>
      </c>
      <c r="I730" s="146"/>
      <c r="J730" s="147">
        <f>ROUND(I730*H730,2)</f>
        <v>0</v>
      </c>
      <c r="K730" s="143" t="s">
        <v>288</v>
      </c>
      <c r="L730" s="36"/>
      <c r="M730" s="148" t="s">
        <v>3</v>
      </c>
      <c r="N730" s="149" t="s">
        <v>46</v>
      </c>
      <c r="O730" s="56"/>
      <c r="P730" s="150">
        <f>O730*H730</f>
        <v>0</v>
      </c>
      <c r="Q730" s="150">
        <v>0</v>
      </c>
      <c r="R730" s="150">
        <f>Q730*H730</f>
        <v>0</v>
      </c>
      <c r="S730" s="150">
        <v>0</v>
      </c>
      <c r="T730" s="15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52" t="s">
        <v>140</v>
      </c>
      <c r="AT730" s="152" t="s">
        <v>136</v>
      </c>
      <c r="AU730" s="152" t="s">
        <v>84</v>
      </c>
      <c r="AY730" s="20" t="s">
        <v>133</v>
      </c>
      <c r="BE730" s="153">
        <f>IF(N730="základní",J730,0)</f>
        <v>0</v>
      </c>
      <c r="BF730" s="153">
        <f>IF(N730="snížená",J730,0)</f>
        <v>0</v>
      </c>
      <c r="BG730" s="153">
        <f>IF(N730="zákl. přenesená",J730,0)</f>
        <v>0</v>
      </c>
      <c r="BH730" s="153">
        <f>IF(N730="sníž. přenesená",J730,0)</f>
        <v>0</v>
      </c>
      <c r="BI730" s="153">
        <f>IF(N730="nulová",J730,0)</f>
        <v>0</v>
      </c>
      <c r="BJ730" s="20" t="s">
        <v>37</v>
      </c>
      <c r="BK730" s="153">
        <f>ROUND(I730*H730,2)</f>
        <v>0</v>
      </c>
      <c r="BL730" s="20" t="s">
        <v>140</v>
      </c>
      <c r="BM730" s="152" t="s">
        <v>2113</v>
      </c>
    </row>
    <row r="731" spans="1:65" s="2" customFormat="1">
      <c r="A731" s="35"/>
      <c r="B731" s="36"/>
      <c r="C731" s="35"/>
      <c r="D731" s="181" t="s">
        <v>290</v>
      </c>
      <c r="E731" s="35"/>
      <c r="F731" s="182" t="s">
        <v>1509</v>
      </c>
      <c r="G731" s="35"/>
      <c r="H731" s="35"/>
      <c r="I731" s="183"/>
      <c r="J731" s="35"/>
      <c r="K731" s="35"/>
      <c r="L731" s="36"/>
      <c r="M731" s="184"/>
      <c r="N731" s="185"/>
      <c r="O731" s="56"/>
      <c r="P731" s="56"/>
      <c r="Q731" s="56"/>
      <c r="R731" s="56"/>
      <c r="S731" s="56"/>
      <c r="T731" s="57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20" t="s">
        <v>290</v>
      </c>
      <c r="AU731" s="20" t="s">
        <v>84</v>
      </c>
    </row>
    <row r="732" spans="1:65" s="13" customFormat="1">
      <c r="B732" s="154"/>
      <c r="D732" s="155" t="s">
        <v>142</v>
      </c>
      <c r="E732" s="156" t="s">
        <v>3</v>
      </c>
      <c r="F732" s="157" t="s">
        <v>2114</v>
      </c>
      <c r="H732" s="158">
        <v>911.66399999999999</v>
      </c>
      <c r="I732" s="159"/>
      <c r="L732" s="154"/>
      <c r="M732" s="160"/>
      <c r="N732" s="161"/>
      <c r="O732" s="161"/>
      <c r="P732" s="161"/>
      <c r="Q732" s="161"/>
      <c r="R732" s="161"/>
      <c r="S732" s="161"/>
      <c r="T732" s="162"/>
      <c r="AT732" s="156" t="s">
        <v>142</v>
      </c>
      <c r="AU732" s="156" t="s">
        <v>84</v>
      </c>
      <c r="AV732" s="13" t="s">
        <v>84</v>
      </c>
      <c r="AW732" s="13" t="s">
        <v>36</v>
      </c>
      <c r="AX732" s="13" t="s">
        <v>37</v>
      </c>
      <c r="AY732" s="156" t="s">
        <v>133</v>
      </c>
    </row>
    <row r="733" spans="1:65" s="2" customFormat="1" ht="37.9" customHeight="1">
      <c r="A733" s="35"/>
      <c r="B733" s="140"/>
      <c r="C733" s="141" t="s">
        <v>246</v>
      </c>
      <c r="D733" s="141" t="s">
        <v>136</v>
      </c>
      <c r="E733" s="142" t="s">
        <v>479</v>
      </c>
      <c r="F733" s="143" t="s">
        <v>480</v>
      </c>
      <c r="G733" s="144" t="s">
        <v>295</v>
      </c>
      <c r="H733" s="145">
        <v>334.28199999999998</v>
      </c>
      <c r="I733" s="146"/>
      <c r="J733" s="147">
        <f>ROUND(I733*H733,2)</f>
        <v>0</v>
      </c>
      <c r="K733" s="143" t="s">
        <v>288</v>
      </c>
      <c r="L733" s="36"/>
      <c r="M733" s="148" t="s">
        <v>3</v>
      </c>
      <c r="N733" s="149" t="s">
        <v>46</v>
      </c>
      <c r="O733" s="56"/>
      <c r="P733" s="150">
        <f>O733*H733</f>
        <v>0</v>
      </c>
      <c r="Q733" s="150">
        <v>0</v>
      </c>
      <c r="R733" s="150">
        <f>Q733*H733</f>
        <v>0</v>
      </c>
      <c r="S733" s="150">
        <v>0</v>
      </c>
      <c r="T733" s="151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52" t="s">
        <v>140</v>
      </c>
      <c r="AT733" s="152" t="s">
        <v>136</v>
      </c>
      <c r="AU733" s="152" t="s">
        <v>84</v>
      </c>
      <c r="AY733" s="20" t="s">
        <v>133</v>
      </c>
      <c r="BE733" s="153">
        <f>IF(N733="základní",J733,0)</f>
        <v>0</v>
      </c>
      <c r="BF733" s="153">
        <f>IF(N733="snížená",J733,0)</f>
        <v>0</v>
      </c>
      <c r="BG733" s="153">
        <f>IF(N733="zákl. přenesená",J733,0)</f>
        <v>0</v>
      </c>
      <c r="BH733" s="153">
        <f>IF(N733="sníž. přenesená",J733,0)</f>
        <v>0</v>
      </c>
      <c r="BI733" s="153">
        <f>IF(N733="nulová",J733,0)</f>
        <v>0</v>
      </c>
      <c r="BJ733" s="20" t="s">
        <v>37</v>
      </c>
      <c r="BK733" s="153">
        <f>ROUND(I733*H733,2)</f>
        <v>0</v>
      </c>
      <c r="BL733" s="20" t="s">
        <v>140</v>
      </c>
      <c r="BM733" s="152" t="s">
        <v>2115</v>
      </c>
    </row>
    <row r="734" spans="1:65" s="2" customFormat="1">
      <c r="A734" s="35"/>
      <c r="B734" s="36"/>
      <c r="C734" s="35"/>
      <c r="D734" s="181" t="s">
        <v>290</v>
      </c>
      <c r="E734" s="35"/>
      <c r="F734" s="182" t="s">
        <v>482</v>
      </c>
      <c r="G734" s="35"/>
      <c r="H734" s="35"/>
      <c r="I734" s="183"/>
      <c r="J734" s="35"/>
      <c r="K734" s="35"/>
      <c r="L734" s="36"/>
      <c r="M734" s="184"/>
      <c r="N734" s="185"/>
      <c r="O734" s="56"/>
      <c r="P734" s="56"/>
      <c r="Q734" s="56"/>
      <c r="R734" s="56"/>
      <c r="S734" s="56"/>
      <c r="T734" s="57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20" t="s">
        <v>290</v>
      </c>
      <c r="AU734" s="20" t="s">
        <v>84</v>
      </c>
    </row>
    <row r="735" spans="1:65" s="13" customFormat="1">
      <c r="B735" s="154"/>
      <c r="D735" s="155" t="s">
        <v>142</v>
      </c>
      <c r="E735" s="156" t="s">
        <v>3</v>
      </c>
      <c r="F735" s="157" t="s">
        <v>2116</v>
      </c>
      <c r="H735" s="158">
        <v>11.039</v>
      </c>
      <c r="I735" s="159"/>
      <c r="L735" s="154"/>
      <c r="M735" s="160"/>
      <c r="N735" s="161"/>
      <c r="O735" s="161"/>
      <c r="P735" s="161"/>
      <c r="Q735" s="161"/>
      <c r="R735" s="161"/>
      <c r="S735" s="161"/>
      <c r="T735" s="162"/>
      <c r="AT735" s="156" t="s">
        <v>142</v>
      </c>
      <c r="AU735" s="156" t="s">
        <v>84</v>
      </c>
      <c r="AV735" s="13" t="s">
        <v>84</v>
      </c>
      <c r="AW735" s="13" t="s">
        <v>36</v>
      </c>
      <c r="AX735" s="13" t="s">
        <v>75</v>
      </c>
      <c r="AY735" s="156" t="s">
        <v>133</v>
      </c>
    </row>
    <row r="736" spans="1:65" s="13" customFormat="1">
      <c r="B736" s="154"/>
      <c r="D736" s="155" t="s">
        <v>142</v>
      </c>
      <c r="E736" s="156" t="s">
        <v>3</v>
      </c>
      <c r="F736" s="157" t="s">
        <v>2117</v>
      </c>
      <c r="H736" s="158">
        <v>323.24299999999999</v>
      </c>
      <c r="I736" s="159"/>
      <c r="L736" s="154"/>
      <c r="M736" s="160"/>
      <c r="N736" s="161"/>
      <c r="O736" s="161"/>
      <c r="P736" s="161"/>
      <c r="Q736" s="161"/>
      <c r="R736" s="161"/>
      <c r="S736" s="161"/>
      <c r="T736" s="162"/>
      <c r="AT736" s="156" t="s">
        <v>142</v>
      </c>
      <c r="AU736" s="156" t="s">
        <v>84</v>
      </c>
      <c r="AV736" s="13" t="s">
        <v>84</v>
      </c>
      <c r="AW736" s="13" t="s">
        <v>36</v>
      </c>
      <c r="AX736" s="13" t="s">
        <v>75</v>
      </c>
      <c r="AY736" s="156" t="s">
        <v>133</v>
      </c>
    </row>
    <row r="737" spans="1:65" s="15" customFormat="1">
      <c r="B737" s="170"/>
      <c r="D737" s="155" t="s">
        <v>142</v>
      </c>
      <c r="E737" s="171" t="s">
        <v>3</v>
      </c>
      <c r="F737" s="172" t="s">
        <v>163</v>
      </c>
      <c r="H737" s="173">
        <v>334.28199999999998</v>
      </c>
      <c r="I737" s="174"/>
      <c r="L737" s="170"/>
      <c r="M737" s="175"/>
      <c r="N737" s="176"/>
      <c r="O737" s="176"/>
      <c r="P737" s="176"/>
      <c r="Q737" s="176"/>
      <c r="R737" s="176"/>
      <c r="S737" s="176"/>
      <c r="T737" s="177"/>
      <c r="AT737" s="171" t="s">
        <v>142</v>
      </c>
      <c r="AU737" s="171" t="s">
        <v>84</v>
      </c>
      <c r="AV737" s="15" t="s">
        <v>140</v>
      </c>
      <c r="AW737" s="15" t="s">
        <v>36</v>
      </c>
      <c r="AX737" s="15" t="s">
        <v>37</v>
      </c>
      <c r="AY737" s="171" t="s">
        <v>133</v>
      </c>
    </row>
    <row r="738" spans="1:65" s="2" customFormat="1" ht="37.9" customHeight="1">
      <c r="A738" s="35"/>
      <c r="B738" s="140"/>
      <c r="C738" s="141" t="s">
        <v>250</v>
      </c>
      <c r="D738" s="141" t="s">
        <v>136</v>
      </c>
      <c r="E738" s="142" t="s">
        <v>483</v>
      </c>
      <c r="F738" s="143" t="s">
        <v>484</v>
      </c>
      <c r="G738" s="144" t="s">
        <v>295</v>
      </c>
      <c r="H738" s="145">
        <v>35.915999999999997</v>
      </c>
      <c r="I738" s="146"/>
      <c r="J738" s="147">
        <f>ROUND(I738*H738,2)</f>
        <v>0</v>
      </c>
      <c r="K738" s="143" t="s">
        <v>288</v>
      </c>
      <c r="L738" s="36"/>
      <c r="M738" s="148" t="s">
        <v>3</v>
      </c>
      <c r="N738" s="149" t="s">
        <v>46</v>
      </c>
      <c r="O738" s="56"/>
      <c r="P738" s="150">
        <f>O738*H738</f>
        <v>0</v>
      </c>
      <c r="Q738" s="150">
        <v>0</v>
      </c>
      <c r="R738" s="150">
        <f>Q738*H738</f>
        <v>0</v>
      </c>
      <c r="S738" s="150">
        <v>0</v>
      </c>
      <c r="T738" s="151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52" t="s">
        <v>140</v>
      </c>
      <c r="AT738" s="152" t="s">
        <v>136</v>
      </c>
      <c r="AU738" s="152" t="s">
        <v>84</v>
      </c>
      <c r="AY738" s="20" t="s">
        <v>133</v>
      </c>
      <c r="BE738" s="153">
        <f>IF(N738="základní",J738,0)</f>
        <v>0</v>
      </c>
      <c r="BF738" s="153">
        <f>IF(N738="snížená",J738,0)</f>
        <v>0</v>
      </c>
      <c r="BG738" s="153">
        <f>IF(N738="zákl. přenesená",J738,0)</f>
        <v>0</v>
      </c>
      <c r="BH738" s="153">
        <f>IF(N738="sníž. přenesená",J738,0)</f>
        <v>0</v>
      </c>
      <c r="BI738" s="153">
        <f>IF(N738="nulová",J738,0)</f>
        <v>0</v>
      </c>
      <c r="BJ738" s="20" t="s">
        <v>37</v>
      </c>
      <c r="BK738" s="153">
        <f>ROUND(I738*H738,2)</f>
        <v>0</v>
      </c>
      <c r="BL738" s="20" t="s">
        <v>140</v>
      </c>
      <c r="BM738" s="152" t="s">
        <v>2118</v>
      </c>
    </row>
    <row r="739" spans="1:65" s="2" customFormat="1">
      <c r="A739" s="35"/>
      <c r="B739" s="36"/>
      <c r="C739" s="35"/>
      <c r="D739" s="181" t="s">
        <v>290</v>
      </c>
      <c r="E739" s="35"/>
      <c r="F739" s="182" t="s">
        <v>486</v>
      </c>
      <c r="G739" s="35"/>
      <c r="H739" s="35"/>
      <c r="I739" s="183"/>
      <c r="J739" s="35"/>
      <c r="K739" s="35"/>
      <c r="L739" s="36"/>
      <c r="M739" s="184"/>
      <c r="N739" s="185"/>
      <c r="O739" s="56"/>
      <c r="P739" s="56"/>
      <c r="Q739" s="56"/>
      <c r="R739" s="56"/>
      <c r="S739" s="56"/>
      <c r="T739" s="57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20" t="s">
        <v>290</v>
      </c>
      <c r="AU739" s="20" t="s">
        <v>84</v>
      </c>
    </row>
    <row r="740" spans="1:65" s="13" customFormat="1">
      <c r="B740" s="154"/>
      <c r="D740" s="155" t="s">
        <v>142</v>
      </c>
      <c r="E740" s="156" t="s">
        <v>3</v>
      </c>
      <c r="F740" s="157" t="s">
        <v>2119</v>
      </c>
      <c r="H740" s="158">
        <v>35.915999999999997</v>
      </c>
      <c r="I740" s="159"/>
      <c r="L740" s="154"/>
      <c r="M740" s="160"/>
      <c r="N740" s="161"/>
      <c r="O740" s="161"/>
      <c r="P740" s="161"/>
      <c r="Q740" s="161"/>
      <c r="R740" s="161"/>
      <c r="S740" s="161"/>
      <c r="T740" s="162"/>
      <c r="AT740" s="156" t="s">
        <v>142</v>
      </c>
      <c r="AU740" s="156" t="s">
        <v>84</v>
      </c>
      <c r="AV740" s="13" t="s">
        <v>84</v>
      </c>
      <c r="AW740" s="13" t="s">
        <v>36</v>
      </c>
      <c r="AX740" s="13" t="s">
        <v>75</v>
      </c>
      <c r="AY740" s="156" t="s">
        <v>133</v>
      </c>
    </row>
    <row r="741" spans="1:65" s="2" customFormat="1" ht="24.2" customHeight="1">
      <c r="A741" s="35"/>
      <c r="B741" s="140"/>
      <c r="C741" s="141" t="s">
        <v>254</v>
      </c>
      <c r="D741" s="141" t="s">
        <v>136</v>
      </c>
      <c r="E741" s="142" t="s">
        <v>488</v>
      </c>
      <c r="F741" s="143" t="s">
        <v>489</v>
      </c>
      <c r="G741" s="144" t="s">
        <v>295</v>
      </c>
      <c r="H741" s="145">
        <v>370.19799999999998</v>
      </c>
      <c r="I741" s="146"/>
      <c r="J741" s="147">
        <f>ROUND(I741*H741,2)</f>
        <v>0</v>
      </c>
      <c r="K741" s="143" t="s">
        <v>288</v>
      </c>
      <c r="L741" s="36"/>
      <c r="M741" s="148" t="s">
        <v>3</v>
      </c>
      <c r="N741" s="149" t="s">
        <v>46</v>
      </c>
      <c r="O741" s="56"/>
      <c r="P741" s="150">
        <f>O741*H741</f>
        <v>0</v>
      </c>
      <c r="Q741" s="150">
        <v>0</v>
      </c>
      <c r="R741" s="150">
        <f>Q741*H741</f>
        <v>0</v>
      </c>
      <c r="S741" s="150">
        <v>0</v>
      </c>
      <c r="T741" s="151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52" t="s">
        <v>140</v>
      </c>
      <c r="AT741" s="152" t="s">
        <v>136</v>
      </c>
      <c r="AU741" s="152" t="s">
        <v>84</v>
      </c>
      <c r="AY741" s="20" t="s">
        <v>133</v>
      </c>
      <c r="BE741" s="153">
        <f>IF(N741="základní",J741,0)</f>
        <v>0</v>
      </c>
      <c r="BF741" s="153">
        <f>IF(N741="snížená",J741,0)</f>
        <v>0</v>
      </c>
      <c r="BG741" s="153">
        <f>IF(N741="zákl. přenesená",J741,0)</f>
        <v>0</v>
      </c>
      <c r="BH741" s="153">
        <f>IF(N741="sníž. přenesená",J741,0)</f>
        <v>0</v>
      </c>
      <c r="BI741" s="153">
        <f>IF(N741="nulová",J741,0)</f>
        <v>0</v>
      </c>
      <c r="BJ741" s="20" t="s">
        <v>37</v>
      </c>
      <c r="BK741" s="153">
        <f>ROUND(I741*H741,2)</f>
        <v>0</v>
      </c>
      <c r="BL741" s="20" t="s">
        <v>140</v>
      </c>
      <c r="BM741" s="152" t="s">
        <v>2120</v>
      </c>
    </row>
    <row r="742" spans="1:65" s="2" customFormat="1">
      <c r="A742" s="35"/>
      <c r="B742" s="36"/>
      <c r="C742" s="35"/>
      <c r="D742" s="181" t="s">
        <v>290</v>
      </c>
      <c r="E742" s="35"/>
      <c r="F742" s="182" t="s">
        <v>491</v>
      </c>
      <c r="G742" s="35"/>
      <c r="H742" s="35"/>
      <c r="I742" s="183"/>
      <c r="J742" s="35"/>
      <c r="K742" s="35"/>
      <c r="L742" s="36"/>
      <c r="M742" s="184"/>
      <c r="N742" s="185"/>
      <c r="O742" s="56"/>
      <c r="P742" s="56"/>
      <c r="Q742" s="56"/>
      <c r="R742" s="56"/>
      <c r="S742" s="56"/>
      <c r="T742" s="57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T742" s="20" t="s">
        <v>290</v>
      </c>
      <c r="AU742" s="20" t="s">
        <v>84</v>
      </c>
    </row>
    <row r="743" spans="1:65" s="13" customFormat="1">
      <c r="B743" s="154"/>
      <c r="D743" s="155" t="s">
        <v>142</v>
      </c>
      <c r="E743" s="156" t="s">
        <v>3</v>
      </c>
      <c r="F743" s="157" t="s">
        <v>2116</v>
      </c>
      <c r="H743" s="158">
        <v>11.039</v>
      </c>
      <c r="I743" s="159"/>
      <c r="L743" s="154"/>
      <c r="M743" s="160"/>
      <c r="N743" s="161"/>
      <c r="O743" s="161"/>
      <c r="P743" s="161"/>
      <c r="Q743" s="161"/>
      <c r="R743" s="161"/>
      <c r="S743" s="161"/>
      <c r="T743" s="162"/>
      <c r="AT743" s="156" t="s">
        <v>142</v>
      </c>
      <c r="AU743" s="156" t="s">
        <v>84</v>
      </c>
      <c r="AV743" s="13" t="s">
        <v>84</v>
      </c>
      <c r="AW743" s="13" t="s">
        <v>36</v>
      </c>
      <c r="AX743" s="13" t="s">
        <v>75</v>
      </c>
      <c r="AY743" s="156" t="s">
        <v>133</v>
      </c>
    </row>
    <row r="744" spans="1:65" s="13" customFormat="1">
      <c r="B744" s="154"/>
      <c r="D744" s="155" t="s">
        <v>142</v>
      </c>
      <c r="E744" s="156" t="s">
        <v>3</v>
      </c>
      <c r="F744" s="157" t="s">
        <v>2121</v>
      </c>
      <c r="H744" s="158">
        <v>359.15899999999999</v>
      </c>
      <c r="I744" s="159"/>
      <c r="L744" s="154"/>
      <c r="M744" s="160"/>
      <c r="N744" s="161"/>
      <c r="O744" s="161"/>
      <c r="P744" s="161"/>
      <c r="Q744" s="161"/>
      <c r="R744" s="161"/>
      <c r="S744" s="161"/>
      <c r="T744" s="162"/>
      <c r="AT744" s="156" t="s">
        <v>142</v>
      </c>
      <c r="AU744" s="156" t="s">
        <v>84</v>
      </c>
      <c r="AV744" s="13" t="s">
        <v>84</v>
      </c>
      <c r="AW744" s="13" t="s">
        <v>36</v>
      </c>
      <c r="AX744" s="13" t="s">
        <v>75</v>
      </c>
      <c r="AY744" s="156" t="s">
        <v>133</v>
      </c>
    </row>
    <row r="745" spans="1:65" s="15" customFormat="1">
      <c r="B745" s="170"/>
      <c r="D745" s="155" t="s">
        <v>142</v>
      </c>
      <c r="E745" s="171" t="s">
        <v>3</v>
      </c>
      <c r="F745" s="172" t="s">
        <v>163</v>
      </c>
      <c r="H745" s="173">
        <v>370.19799999999998</v>
      </c>
      <c r="I745" s="174"/>
      <c r="L745" s="170"/>
      <c r="M745" s="175"/>
      <c r="N745" s="176"/>
      <c r="O745" s="176"/>
      <c r="P745" s="176"/>
      <c r="Q745" s="176"/>
      <c r="R745" s="176"/>
      <c r="S745" s="176"/>
      <c r="T745" s="177"/>
      <c r="AT745" s="171" t="s">
        <v>142</v>
      </c>
      <c r="AU745" s="171" t="s">
        <v>84</v>
      </c>
      <c r="AV745" s="15" t="s">
        <v>140</v>
      </c>
      <c r="AW745" s="15" t="s">
        <v>36</v>
      </c>
      <c r="AX745" s="15" t="s">
        <v>37</v>
      </c>
      <c r="AY745" s="171" t="s">
        <v>133</v>
      </c>
    </row>
    <row r="746" spans="1:65" s="2" customFormat="1" ht="16.5" customHeight="1">
      <c r="A746" s="35"/>
      <c r="B746" s="140"/>
      <c r="C746" s="141" t="s">
        <v>258</v>
      </c>
      <c r="D746" s="141" t="s">
        <v>136</v>
      </c>
      <c r="E746" s="142" t="s">
        <v>493</v>
      </c>
      <c r="F746" s="143" t="s">
        <v>494</v>
      </c>
      <c r="G746" s="144" t="s">
        <v>295</v>
      </c>
      <c r="H746" s="145">
        <v>262.45</v>
      </c>
      <c r="I746" s="146"/>
      <c r="J746" s="147">
        <f>ROUND(I746*H746,2)</f>
        <v>0</v>
      </c>
      <c r="K746" s="143" t="s">
        <v>3</v>
      </c>
      <c r="L746" s="36"/>
      <c r="M746" s="148" t="s">
        <v>3</v>
      </c>
      <c r="N746" s="149" t="s">
        <v>46</v>
      </c>
      <c r="O746" s="56"/>
      <c r="P746" s="150">
        <f>O746*H746</f>
        <v>0</v>
      </c>
      <c r="Q746" s="150">
        <v>0</v>
      </c>
      <c r="R746" s="150">
        <f>Q746*H746</f>
        <v>0</v>
      </c>
      <c r="S746" s="150">
        <v>0</v>
      </c>
      <c r="T746" s="151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52" t="s">
        <v>140</v>
      </c>
      <c r="AT746" s="152" t="s">
        <v>136</v>
      </c>
      <c r="AU746" s="152" t="s">
        <v>84</v>
      </c>
      <c r="AY746" s="20" t="s">
        <v>133</v>
      </c>
      <c r="BE746" s="153">
        <f>IF(N746="základní",J746,0)</f>
        <v>0</v>
      </c>
      <c r="BF746" s="153">
        <f>IF(N746="snížená",J746,0)</f>
        <v>0</v>
      </c>
      <c r="BG746" s="153">
        <f>IF(N746="zákl. přenesená",J746,0)</f>
        <v>0</v>
      </c>
      <c r="BH746" s="153">
        <f>IF(N746="sníž. přenesená",J746,0)</f>
        <v>0</v>
      </c>
      <c r="BI746" s="153">
        <f>IF(N746="nulová",J746,0)</f>
        <v>0</v>
      </c>
      <c r="BJ746" s="20" t="s">
        <v>37</v>
      </c>
      <c r="BK746" s="153">
        <f>ROUND(I746*H746,2)</f>
        <v>0</v>
      </c>
      <c r="BL746" s="20" t="s">
        <v>140</v>
      </c>
      <c r="BM746" s="152" t="s">
        <v>2122</v>
      </c>
    </row>
    <row r="747" spans="1:65" s="13" customFormat="1">
      <c r="B747" s="154"/>
      <c r="D747" s="155" t="s">
        <v>142</v>
      </c>
      <c r="E747" s="156" t="s">
        <v>3</v>
      </c>
      <c r="F747" s="157" t="s">
        <v>2123</v>
      </c>
      <c r="H747" s="158">
        <v>11.039</v>
      </c>
      <c r="I747" s="159"/>
      <c r="L747" s="154"/>
      <c r="M747" s="160"/>
      <c r="N747" s="161"/>
      <c r="O747" s="161"/>
      <c r="P747" s="161"/>
      <c r="Q747" s="161"/>
      <c r="R747" s="161"/>
      <c r="S747" s="161"/>
      <c r="T747" s="162"/>
      <c r="AT747" s="156" t="s">
        <v>142</v>
      </c>
      <c r="AU747" s="156" t="s">
        <v>84</v>
      </c>
      <c r="AV747" s="13" t="s">
        <v>84</v>
      </c>
      <c r="AW747" s="13" t="s">
        <v>36</v>
      </c>
      <c r="AX747" s="13" t="s">
        <v>75</v>
      </c>
      <c r="AY747" s="156" t="s">
        <v>133</v>
      </c>
    </row>
    <row r="748" spans="1:65" s="13" customFormat="1">
      <c r="B748" s="154"/>
      <c r="D748" s="155" t="s">
        <v>142</v>
      </c>
      <c r="E748" s="156" t="s">
        <v>3</v>
      </c>
      <c r="F748" s="157" t="s">
        <v>2124</v>
      </c>
      <c r="H748" s="158">
        <v>251.411</v>
      </c>
      <c r="I748" s="159"/>
      <c r="L748" s="154"/>
      <c r="M748" s="160"/>
      <c r="N748" s="161"/>
      <c r="O748" s="161"/>
      <c r="P748" s="161"/>
      <c r="Q748" s="161"/>
      <c r="R748" s="161"/>
      <c r="S748" s="161"/>
      <c r="T748" s="162"/>
      <c r="AT748" s="156" t="s">
        <v>142</v>
      </c>
      <c r="AU748" s="156" t="s">
        <v>84</v>
      </c>
      <c r="AV748" s="13" t="s">
        <v>84</v>
      </c>
      <c r="AW748" s="13" t="s">
        <v>36</v>
      </c>
      <c r="AX748" s="13" t="s">
        <v>75</v>
      </c>
      <c r="AY748" s="156" t="s">
        <v>133</v>
      </c>
    </row>
    <row r="749" spans="1:65" s="15" customFormat="1">
      <c r="B749" s="170"/>
      <c r="D749" s="155" t="s">
        <v>142</v>
      </c>
      <c r="E749" s="171" t="s">
        <v>3</v>
      </c>
      <c r="F749" s="172" t="s">
        <v>163</v>
      </c>
      <c r="H749" s="173">
        <v>262.45</v>
      </c>
      <c r="I749" s="174"/>
      <c r="L749" s="170"/>
      <c r="M749" s="175"/>
      <c r="N749" s="176"/>
      <c r="O749" s="176"/>
      <c r="P749" s="176"/>
      <c r="Q749" s="176"/>
      <c r="R749" s="176"/>
      <c r="S749" s="176"/>
      <c r="T749" s="177"/>
      <c r="AT749" s="171" t="s">
        <v>142</v>
      </c>
      <c r="AU749" s="171" t="s">
        <v>84</v>
      </c>
      <c r="AV749" s="15" t="s">
        <v>140</v>
      </c>
      <c r="AW749" s="15" t="s">
        <v>36</v>
      </c>
      <c r="AX749" s="15" t="s">
        <v>37</v>
      </c>
      <c r="AY749" s="171" t="s">
        <v>133</v>
      </c>
    </row>
    <row r="750" spans="1:65" s="2" customFormat="1" ht="16.5" customHeight="1">
      <c r="A750" s="35"/>
      <c r="B750" s="140"/>
      <c r="C750" s="141" t="s">
        <v>262</v>
      </c>
      <c r="D750" s="141" t="s">
        <v>136</v>
      </c>
      <c r="E750" s="142" t="s">
        <v>497</v>
      </c>
      <c r="F750" s="143" t="s">
        <v>498</v>
      </c>
      <c r="G750" s="144" t="s">
        <v>295</v>
      </c>
      <c r="H750" s="145">
        <v>107.748</v>
      </c>
      <c r="I750" s="146"/>
      <c r="J750" s="147">
        <f>ROUND(I750*H750,2)</f>
        <v>0</v>
      </c>
      <c r="K750" s="143" t="s">
        <v>3</v>
      </c>
      <c r="L750" s="36"/>
      <c r="M750" s="148" t="s">
        <v>3</v>
      </c>
      <c r="N750" s="149" t="s">
        <v>46</v>
      </c>
      <c r="O750" s="56"/>
      <c r="P750" s="150">
        <f>O750*H750</f>
        <v>0</v>
      </c>
      <c r="Q750" s="150">
        <v>0</v>
      </c>
      <c r="R750" s="150">
        <f>Q750*H750</f>
        <v>0</v>
      </c>
      <c r="S750" s="150">
        <v>0</v>
      </c>
      <c r="T750" s="151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52" t="s">
        <v>140</v>
      </c>
      <c r="AT750" s="152" t="s">
        <v>136</v>
      </c>
      <c r="AU750" s="152" t="s">
        <v>84</v>
      </c>
      <c r="AY750" s="20" t="s">
        <v>133</v>
      </c>
      <c r="BE750" s="153">
        <f>IF(N750="základní",J750,0)</f>
        <v>0</v>
      </c>
      <c r="BF750" s="153">
        <f>IF(N750="snížená",J750,0)</f>
        <v>0</v>
      </c>
      <c r="BG750" s="153">
        <f>IF(N750="zákl. přenesená",J750,0)</f>
        <v>0</v>
      </c>
      <c r="BH750" s="153">
        <f>IF(N750="sníž. přenesená",J750,0)</f>
        <v>0</v>
      </c>
      <c r="BI750" s="153">
        <f>IF(N750="nulová",J750,0)</f>
        <v>0</v>
      </c>
      <c r="BJ750" s="20" t="s">
        <v>37</v>
      </c>
      <c r="BK750" s="153">
        <f>ROUND(I750*H750,2)</f>
        <v>0</v>
      </c>
      <c r="BL750" s="20" t="s">
        <v>140</v>
      </c>
      <c r="BM750" s="152" t="s">
        <v>2125</v>
      </c>
    </row>
    <row r="751" spans="1:65" s="13" customFormat="1">
      <c r="B751" s="154"/>
      <c r="D751" s="155" t="s">
        <v>142</v>
      </c>
      <c r="E751" s="156" t="s">
        <v>3</v>
      </c>
      <c r="F751" s="157" t="s">
        <v>2126</v>
      </c>
      <c r="H751" s="158">
        <v>107.748</v>
      </c>
      <c r="I751" s="159"/>
      <c r="L751" s="154"/>
      <c r="M751" s="160"/>
      <c r="N751" s="161"/>
      <c r="O751" s="161"/>
      <c r="P751" s="161"/>
      <c r="Q751" s="161"/>
      <c r="R751" s="161"/>
      <c r="S751" s="161"/>
      <c r="T751" s="162"/>
      <c r="AT751" s="156" t="s">
        <v>142</v>
      </c>
      <c r="AU751" s="156" t="s">
        <v>84</v>
      </c>
      <c r="AV751" s="13" t="s">
        <v>84</v>
      </c>
      <c r="AW751" s="13" t="s">
        <v>36</v>
      </c>
      <c r="AX751" s="13" t="s">
        <v>37</v>
      </c>
      <c r="AY751" s="156" t="s">
        <v>133</v>
      </c>
    </row>
    <row r="752" spans="1:65" s="2" customFormat="1" ht="24.2" customHeight="1">
      <c r="A752" s="35"/>
      <c r="B752" s="140"/>
      <c r="C752" s="141" t="s">
        <v>270</v>
      </c>
      <c r="D752" s="141" t="s">
        <v>136</v>
      </c>
      <c r="E752" s="142" t="s">
        <v>2127</v>
      </c>
      <c r="F752" s="143" t="s">
        <v>502</v>
      </c>
      <c r="G752" s="144" t="s">
        <v>295</v>
      </c>
      <c r="H752" s="145">
        <v>236.173</v>
      </c>
      <c r="I752" s="146"/>
      <c r="J752" s="147">
        <f>ROUND(I752*H752,2)</f>
        <v>0</v>
      </c>
      <c r="K752" s="143" t="s">
        <v>288</v>
      </c>
      <c r="L752" s="36"/>
      <c r="M752" s="148" t="s">
        <v>3</v>
      </c>
      <c r="N752" s="149" t="s">
        <v>46</v>
      </c>
      <c r="O752" s="56"/>
      <c r="P752" s="150">
        <f>O752*H752</f>
        <v>0</v>
      </c>
      <c r="Q752" s="150">
        <v>0</v>
      </c>
      <c r="R752" s="150">
        <f>Q752*H752</f>
        <v>0</v>
      </c>
      <c r="S752" s="150">
        <v>0</v>
      </c>
      <c r="T752" s="151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52" t="s">
        <v>140</v>
      </c>
      <c r="AT752" s="152" t="s">
        <v>136</v>
      </c>
      <c r="AU752" s="152" t="s">
        <v>84</v>
      </c>
      <c r="AY752" s="20" t="s">
        <v>133</v>
      </c>
      <c r="BE752" s="153">
        <f>IF(N752="základní",J752,0)</f>
        <v>0</v>
      </c>
      <c r="BF752" s="153">
        <f>IF(N752="snížená",J752,0)</f>
        <v>0</v>
      </c>
      <c r="BG752" s="153">
        <f>IF(N752="zákl. přenesená",J752,0)</f>
        <v>0</v>
      </c>
      <c r="BH752" s="153">
        <f>IF(N752="sníž. přenesená",J752,0)</f>
        <v>0</v>
      </c>
      <c r="BI752" s="153">
        <f>IF(N752="nulová",J752,0)</f>
        <v>0</v>
      </c>
      <c r="BJ752" s="20" t="s">
        <v>37</v>
      </c>
      <c r="BK752" s="153">
        <f>ROUND(I752*H752,2)</f>
        <v>0</v>
      </c>
      <c r="BL752" s="20" t="s">
        <v>140</v>
      </c>
      <c r="BM752" s="152" t="s">
        <v>2128</v>
      </c>
    </row>
    <row r="753" spans="1:51" s="2" customFormat="1">
      <c r="A753" s="35"/>
      <c r="B753" s="36"/>
      <c r="C753" s="35"/>
      <c r="D753" s="181" t="s">
        <v>290</v>
      </c>
      <c r="E753" s="35"/>
      <c r="F753" s="182" t="s">
        <v>2129</v>
      </c>
      <c r="G753" s="35"/>
      <c r="H753" s="35"/>
      <c r="I753" s="183"/>
      <c r="J753" s="35"/>
      <c r="K753" s="35"/>
      <c r="L753" s="36"/>
      <c r="M753" s="184"/>
      <c r="N753" s="185"/>
      <c r="O753" s="56"/>
      <c r="P753" s="56"/>
      <c r="Q753" s="56"/>
      <c r="R753" s="56"/>
      <c r="S753" s="56"/>
      <c r="T753" s="57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20" t="s">
        <v>290</v>
      </c>
      <c r="AU753" s="20" t="s">
        <v>84</v>
      </c>
    </row>
    <row r="754" spans="1:51" s="14" customFormat="1">
      <c r="B754" s="163"/>
      <c r="D754" s="155" t="s">
        <v>142</v>
      </c>
      <c r="E754" s="164" t="s">
        <v>3</v>
      </c>
      <c r="F754" s="165" t="s">
        <v>1557</v>
      </c>
      <c r="H754" s="164" t="s">
        <v>3</v>
      </c>
      <c r="I754" s="166"/>
      <c r="L754" s="163"/>
      <c r="M754" s="167"/>
      <c r="N754" s="168"/>
      <c r="O754" s="168"/>
      <c r="P754" s="168"/>
      <c r="Q754" s="168"/>
      <c r="R754" s="168"/>
      <c r="S754" s="168"/>
      <c r="T754" s="169"/>
      <c r="AT754" s="164" t="s">
        <v>142</v>
      </c>
      <c r="AU754" s="164" t="s">
        <v>84</v>
      </c>
      <c r="AV754" s="14" t="s">
        <v>37</v>
      </c>
      <c r="AW754" s="14" t="s">
        <v>36</v>
      </c>
      <c r="AX754" s="14" t="s">
        <v>75</v>
      </c>
      <c r="AY754" s="164" t="s">
        <v>133</v>
      </c>
    </row>
    <row r="755" spans="1:51" s="14" customFormat="1">
      <c r="B755" s="163"/>
      <c r="D755" s="155" t="s">
        <v>142</v>
      </c>
      <c r="E755" s="164" t="s">
        <v>3</v>
      </c>
      <c r="F755" s="165" t="s">
        <v>1871</v>
      </c>
      <c r="H755" s="164" t="s">
        <v>3</v>
      </c>
      <c r="I755" s="166"/>
      <c r="L755" s="163"/>
      <c r="M755" s="167"/>
      <c r="N755" s="168"/>
      <c r="O755" s="168"/>
      <c r="P755" s="168"/>
      <c r="Q755" s="168"/>
      <c r="R755" s="168"/>
      <c r="S755" s="168"/>
      <c r="T755" s="169"/>
      <c r="AT755" s="164" t="s">
        <v>142</v>
      </c>
      <c r="AU755" s="164" t="s">
        <v>84</v>
      </c>
      <c r="AV755" s="14" t="s">
        <v>37</v>
      </c>
      <c r="AW755" s="14" t="s">
        <v>36</v>
      </c>
      <c r="AX755" s="14" t="s">
        <v>75</v>
      </c>
      <c r="AY755" s="164" t="s">
        <v>133</v>
      </c>
    </row>
    <row r="756" spans="1:51" s="14" customFormat="1">
      <c r="B756" s="163"/>
      <c r="D756" s="155" t="s">
        <v>142</v>
      </c>
      <c r="E756" s="164" t="s">
        <v>3</v>
      </c>
      <c r="F756" s="165" t="s">
        <v>1011</v>
      </c>
      <c r="H756" s="164" t="s">
        <v>3</v>
      </c>
      <c r="I756" s="166"/>
      <c r="L756" s="163"/>
      <c r="M756" s="167"/>
      <c r="N756" s="168"/>
      <c r="O756" s="168"/>
      <c r="P756" s="168"/>
      <c r="Q756" s="168"/>
      <c r="R756" s="168"/>
      <c r="S756" s="168"/>
      <c r="T756" s="169"/>
      <c r="AT756" s="164" t="s">
        <v>142</v>
      </c>
      <c r="AU756" s="164" t="s">
        <v>84</v>
      </c>
      <c r="AV756" s="14" t="s">
        <v>37</v>
      </c>
      <c r="AW756" s="14" t="s">
        <v>36</v>
      </c>
      <c r="AX756" s="14" t="s">
        <v>75</v>
      </c>
      <c r="AY756" s="164" t="s">
        <v>133</v>
      </c>
    </row>
    <row r="757" spans="1:51" s="13" customFormat="1">
      <c r="B757" s="154"/>
      <c r="D757" s="155" t="s">
        <v>142</v>
      </c>
      <c r="E757" s="156" t="s">
        <v>3</v>
      </c>
      <c r="F757" s="157" t="s">
        <v>2130</v>
      </c>
      <c r="H757" s="158">
        <v>3.5169999999999999</v>
      </c>
      <c r="I757" s="159"/>
      <c r="L757" s="154"/>
      <c r="M757" s="160"/>
      <c r="N757" s="161"/>
      <c r="O757" s="161"/>
      <c r="P757" s="161"/>
      <c r="Q757" s="161"/>
      <c r="R757" s="161"/>
      <c r="S757" s="161"/>
      <c r="T757" s="162"/>
      <c r="AT757" s="156" t="s">
        <v>142</v>
      </c>
      <c r="AU757" s="156" t="s">
        <v>84</v>
      </c>
      <c r="AV757" s="13" t="s">
        <v>84</v>
      </c>
      <c r="AW757" s="13" t="s">
        <v>36</v>
      </c>
      <c r="AX757" s="13" t="s">
        <v>75</v>
      </c>
      <c r="AY757" s="156" t="s">
        <v>133</v>
      </c>
    </row>
    <row r="758" spans="1:51" s="14" customFormat="1">
      <c r="B758" s="163"/>
      <c r="D758" s="155" t="s">
        <v>142</v>
      </c>
      <c r="E758" s="164" t="s">
        <v>3</v>
      </c>
      <c r="F758" s="165" t="s">
        <v>1013</v>
      </c>
      <c r="H758" s="164" t="s">
        <v>3</v>
      </c>
      <c r="I758" s="166"/>
      <c r="L758" s="163"/>
      <c r="M758" s="167"/>
      <c r="N758" s="168"/>
      <c r="O758" s="168"/>
      <c r="P758" s="168"/>
      <c r="Q758" s="168"/>
      <c r="R758" s="168"/>
      <c r="S758" s="168"/>
      <c r="T758" s="169"/>
      <c r="AT758" s="164" t="s">
        <v>142</v>
      </c>
      <c r="AU758" s="164" t="s">
        <v>84</v>
      </c>
      <c r="AV758" s="14" t="s">
        <v>37</v>
      </c>
      <c r="AW758" s="14" t="s">
        <v>36</v>
      </c>
      <c r="AX758" s="14" t="s">
        <v>75</v>
      </c>
      <c r="AY758" s="164" t="s">
        <v>133</v>
      </c>
    </row>
    <row r="759" spans="1:51" s="13" customFormat="1">
      <c r="B759" s="154"/>
      <c r="D759" s="155" t="s">
        <v>142</v>
      </c>
      <c r="E759" s="156" t="s">
        <v>3</v>
      </c>
      <c r="F759" s="157" t="s">
        <v>1873</v>
      </c>
      <c r="H759" s="158">
        <v>3.1419999999999999</v>
      </c>
      <c r="I759" s="159"/>
      <c r="L759" s="154"/>
      <c r="M759" s="160"/>
      <c r="N759" s="161"/>
      <c r="O759" s="161"/>
      <c r="P759" s="161"/>
      <c r="Q759" s="161"/>
      <c r="R759" s="161"/>
      <c r="S759" s="161"/>
      <c r="T759" s="162"/>
      <c r="AT759" s="156" t="s">
        <v>142</v>
      </c>
      <c r="AU759" s="156" t="s">
        <v>84</v>
      </c>
      <c r="AV759" s="13" t="s">
        <v>84</v>
      </c>
      <c r="AW759" s="13" t="s">
        <v>36</v>
      </c>
      <c r="AX759" s="13" t="s">
        <v>75</v>
      </c>
      <c r="AY759" s="156" t="s">
        <v>133</v>
      </c>
    </row>
    <row r="760" spans="1:51" s="14" customFormat="1">
      <c r="B760" s="163"/>
      <c r="D760" s="155" t="s">
        <v>142</v>
      </c>
      <c r="E760" s="164" t="s">
        <v>3</v>
      </c>
      <c r="F760" s="165" t="s">
        <v>1019</v>
      </c>
      <c r="H760" s="164" t="s">
        <v>3</v>
      </c>
      <c r="I760" s="166"/>
      <c r="L760" s="163"/>
      <c r="M760" s="167"/>
      <c r="N760" s="168"/>
      <c r="O760" s="168"/>
      <c r="P760" s="168"/>
      <c r="Q760" s="168"/>
      <c r="R760" s="168"/>
      <c r="S760" s="168"/>
      <c r="T760" s="169"/>
      <c r="AT760" s="164" t="s">
        <v>142</v>
      </c>
      <c r="AU760" s="164" t="s">
        <v>84</v>
      </c>
      <c r="AV760" s="14" t="s">
        <v>37</v>
      </c>
      <c r="AW760" s="14" t="s">
        <v>36</v>
      </c>
      <c r="AX760" s="14" t="s">
        <v>75</v>
      </c>
      <c r="AY760" s="164" t="s">
        <v>133</v>
      </c>
    </row>
    <row r="761" spans="1:51" s="13" customFormat="1">
      <c r="B761" s="154"/>
      <c r="D761" s="155" t="s">
        <v>142</v>
      </c>
      <c r="E761" s="156" t="s">
        <v>3</v>
      </c>
      <c r="F761" s="157" t="s">
        <v>1874</v>
      </c>
      <c r="H761" s="158">
        <v>8.3949999999999996</v>
      </c>
      <c r="I761" s="159"/>
      <c r="L761" s="154"/>
      <c r="M761" s="160"/>
      <c r="N761" s="161"/>
      <c r="O761" s="161"/>
      <c r="P761" s="161"/>
      <c r="Q761" s="161"/>
      <c r="R761" s="161"/>
      <c r="S761" s="161"/>
      <c r="T761" s="162"/>
      <c r="AT761" s="156" t="s">
        <v>142</v>
      </c>
      <c r="AU761" s="156" t="s">
        <v>84</v>
      </c>
      <c r="AV761" s="13" t="s">
        <v>84</v>
      </c>
      <c r="AW761" s="13" t="s">
        <v>36</v>
      </c>
      <c r="AX761" s="13" t="s">
        <v>75</v>
      </c>
      <c r="AY761" s="156" t="s">
        <v>133</v>
      </c>
    </row>
    <row r="762" spans="1:51" s="14" customFormat="1">
      <c r="B762" s="163"/>
      <c r="D762" s="155" t="s">
        <v>142</v>
      </c>
      <c r="E762" s="164" t="s">
        <v>3</v>
      </c>
      <c r="F762" s="165" t="s">
        <v>1875</v>
      </c>
      <c r="H762" s="164" t="s">
        <v>3</v>
      </c>
      <c r="I762" s="166"/>
      <c r="L762" s="163"/>
      <c r="M762" s="167"/>
      <c r="N762" s="168"/>
      <c r="O762" s="168"/>
      <c r="P762" s="168"/>
      <c r="Q762" s="168"/>
      <c r="R762" s="168"/>
      <c r="S762" s="168"/>
      <c r="T762" s="169"/>
      <c r="AT762" s="164" t="s">
        <v>142</v>
      </c>
      <c r="AU762" s="164" t="s">
        <v>84</v>
      </c>
      <c r="AV762" s="14" t="s">
        <v>37</v>
      </c>
      <c r="AW762" s="14" t="s">
        <v>36</v>
      </c>
      <c r="AX762" s="14" t="s">
        <v>75</v>
      </c>
      <c r="AY762" s="164" t="s">
        <v>133</v>
      </c>
    </row>
    <row r="763" spans="1:51" s="13" customFormat="1">
      <c r="B763" s="154"/>
      <c r="D763" s="155" t="s">
        <v>142</v>
      </c>
      <c r="E763" s="156" t="s">
        <v>3</v>
      </c>
      <c r="F763" s="157" t="s">
        <v>1876</v>
      </c>
      <c r="H763" s="158">
        <v>4.5819999999999999</v>
      </c>
      <c r="I763" s="159"/>
      <c r="L763" s="154"/>
      <c r="M763" s="160"/>
      <c r="N763" s="161"/>
      <c r="O763" s="161"/>
      <c r="P763" s="161"/>
      <c r="Q763" s="161"/>
      <c r="R763" s="161"/>
      <c r="S763" s="161"/>
      <c r="T763" s="162"/>
      <c r="AT763" s="156" t="s">
        <v>142</v>
      </c>
      <c r="AU763" s="156" t="s">
        <v>84</v>
      </c>
      <c r="AV763" s="13" t="s">
        <v>84</v>
      </c>
      <c r="AW763" s="13" t="s">
        <v>36</v>
      </c>
      <c r="AX763" s="13" t="s">
        <v>75</v>
      </c>
      <c r="AY763" s="156" t="s">
        <v>133</v>
      </c>
    </row>
    <row r="764" spans="1:51" s="14" customFormat="1">
      <c r="B764" s="163"/>
      <c r="D764" s="155" t="s">
        <v>142</v>
      </c>
      <c r="E764" s="164" t="s">
        <v>3</v>
      </c>
      <c r="F764" s="165" t="s">
        <v>1877</v>
      </c>
      <c r="H764" s="164" t="s">
        <v>3</v>
      </c>
      <c r="I764" s="166"/>
      <c r="L764" s="163"/>
      <c r="M764" s="167"/>
      <c r="N764" s="168"/>
      <c r="O764" s="168"/>
      <c r="P764" s="168"/>
      <c r="Q764" s="168"/>
      <c r="R764" s="168"/>
      <c r="S764" s="168"/>
      <c r="T764" s="169"/>
      <c r="AT764" s="164" t="s">
        <v>142</v>
      </c>
      <c r="AU764" s="164" t="s">
        <v>84</v>
      </c>
      <c r="AV764" s="14" t="s">
        <v>37</v>
      </c>
      <c r="AW764" s="14" t="s">
        <v>36</v>
      </c>
      <c r="AX764" s="14" t="s">
        <v>75</v>
      </c>
      <c r="AY764" s="164" t="s">
        <v>133</v>
      </c>
    </row>
    <row r="765" spans="1:51" s="14" customFormat="1">
      <c r="B765" s="163"/>
      <c r="D765" s="155" t="s">
        <v>142</v>
      </c>
      <c r="E765" s="164" t="s">
        <v>3</v>
      </c>
      <c r="F765" s="165" t="s">
        <v>1011</v>
      </c>
      <c r="H765" s="164" t="s">
        <v>3</v>
      </c>
      <c r="I765" s="166"/>
      <c r="L765" s="163"/>
      <c r="M765" s="167"/>
      <c r="N765" s="168"/>
      <c r="O765" s="168"/>
      <c r="P765" s="168"/>
      <c r="Q765" s="168"/>
      <c r="R765" s="168"/>
      <c r="S765" s="168"/>
      <c r="T765" s="169"/>
      <c r="AT765" s="164" t="s">
        <v>142</v>
      </c>
      <c r="AU765" s="164" t="s">
        <v>84</v>
      </c>
      <c r="AV765" s="14" t="s">
        <v>37</v>
      </c>
      <c r="AW765" s="14" t="s">
        <v>36</v>
      </c>
      <c r="AX765" s="14" t="s">
        <v>75</v>
      </c>
      <c r="AY765" s="164" t="s">
        <v>133</v>
      </c>
    </row>
    <row r="766" spans="1:51" s="13" customFormat="1">
      <c r="B766" s="154"/>
      <c r="D766" s="155" t="s">
        <v>142</v>
      </c>
      <c r="E766" s="156" t="s">
        <v>3</v>
      </c>
      <c r="F766" s="157" t="s">
        <v>2131</v>
      </c>
      <c r="H766" s="158">
        <v>3.5110000000000001</v>
      </c>
      <c r="I766" s="159"/>
      <c r="L766" s="154"/>
      <c r="M766" s="160"/>
      <c r="N766" s="161"/>
      <c r="O766" s="161"/>
      <c r="P766" s="161"/>
      <c r="Q766" s="161"/>
      <c r="R766" s="161"/>
      <c r="S766" s="161"/>
      <c r="T766" s="162"/>
      <c r="AT766" s="156" t="s">
        <v>142</v>
      </c>
      <c r="AU766" s="156" t="s">
        <v>84</v>
      </c>
      <c r="AV766" s="13" t="s">
        <v>84</v>
      </c>
      <c r="AW766" s="13" t="s">
        <v>36</v>
      </c>
      <c r="AX766" s="13" t="s">
        <v>75</v>
      </c>
      <c r="AY766" s="156" t="s">
        <v>133</v>
      </c>
    </row>
    <row r="767" spans="1:51" s="14" customFormat="1">
      <c r="B767" s="163"/>
      <c r="D767" s="155" t="s">
        <v>142</v>
      </c>
      <c r="E767" s="164" t="s">
        <v>3</v>
      </c>
      <c r="F767" s="165" t="s">
        <v>1013</v>
      </c>
      <c r="H767" s="164" t="s">
        <v>3</v>
      </c>
      <c r="I767" s="166"/>
      <c r="L767" s="163"/>
      <c r="M767" s="167"/>
      <c r="N767" s="168"/>
      <c r="O767" s="168"/>
      <c r="P767" s="168"/>
      <c r="Q767" s="168"/>
      <c r="R767" s="168"/>
      <c r="S767" s="168"/>
      <c r="T767" s="169"/>
      <c r="AT767" s="164" t="s">
        <v>142</v>
      </c>
      <c r="AU767" s="164" t="s">
        <v>84</v>
      </c>
      <c r="AV767" s="14" t="s">
        <v>37</v>
      </c>
      <c r="AW767" s="14" t="s">
        <v>36</v>
      </c>
      <c r="AX767" s="14" t="s">
        <v>75</v>
      </c>
      <c r="AY767" s="164" t="s">
        <v>133</v>
      </c>
    </row>
    <row r="768" spans="1:51" s="13" customFormat="1">
      <c r="B768" s="154"/>
      <c r="D768" s="155" t="s">
        <v>142</v>
      </c>
      <c r="E768" s="156" t="s">
        <v>3</v>
      </c>
      <c r="F768" s="157" t="s">
        <v>1879</v>
      </c>
      <c r="H768" s="158">
        <v>1.74</v>
      </c>
      <c r="I768" s="159"/>
      <c r="L768" s="154"/>
      <c r="M768" s="160"/>
      <c r="N768" s="161"/>
      <c r="O768" s="161"/>
      <c r="P768" s="161"/>
      <c r="Q768" s="161"/>
      <c r="R768" s="161"/>
      <c r="S768" s="161"/>
      <c r="T768" s="162"/>
      <c r="AT768" s="156" t="s">
        <v>142</v>
      </c>
      <c r="AU768" s="156" t="s">
        <v>84</v>
      </c>
      <c r="AV768" s="13" t="s">
        <v>84</v>
      </c>
      <c r="AW768" s="13" t="s">
        <v>36</v>
      </c>
      <c r="AX768" s="13" t="s">
        <v>75</v>
      </c>
      <c r="AY768" s="156" t="s">
        <v>133</v>
      </c>
    </row>
    <row r="769" spans="2:51" s="14" customFormat="1">
      <c r="B769" s="163"/>
      <c r="D769" s="155" t="s">
        <v>142</v>
      </c>
      <c r="E769" s="164" t="s">
        <v>3</v>
      </c>
      <c r="F769" s="165" t="s">
        <v>1019</v>
      </c>
      <c r="H769" s="164" t="s">
        <v>3</v>
      </c>
      <c r="I769" s="166"/>
      <c r="L769" s="163"/>
      <c r="M769" s="167"/>
      <c r="N769" s="168"/>
      <c r="O769" s="168"/>
      <c r="P769" s="168"/>
      <c r="Q769" s="168"/>
      <c r="R769" s="168"/>
      <c r="S769" s="168"/>
      <c r="T769" s="169"/>
      <c r="AT769" s="164" t="s">
        <v>142</v>
      </c>
      <c r="AU769" s="164" t="s">
        <v>84</v>
      </c>
      <c r="AV769" s="14" t="s">
        <v>37</v>
      </c>
      <c r="AW769" s="14" t="s">
        <v>36</v>
      </c>
      <c r="AX769" s="14" t="s">
        <v>75</v>
      </c>
      <c r="AY769" s="164" t="s">
        <v>133</v>
      </c>
    </row>
    <row r="770" spans="2:51" s="13" customFormat="1">
      <c r="B770" s="154"/>
      <c r="D770" s="155" t="s">
        <v>142</v>
      </c>
      <c r="E770" s="156" t="s">
        <v>3</v>
      </c>
      <c r="F770" s="157" t="s">
        <v>1880</v>
      </c>
      <c r="H770" s="158">
        <v>6.0720000000000001</v>
      </c>
      <c r="I770" s="159"/>
      <c r="L770" s="154"/>
      <c r="M770" s="160"/>
      <c r="N770" s="161"/>
      <c r="O770" s="161"/>
      <c r="P770" s="161"/>
      <c r="Q770" s="161"/>
      <c r="R770" s="161"/>
      <c r="S770" s="161"/>
      <c r="T770" s="162"/>
      <c r="AT770" s="156" t="s">
        <v>142</v>
      </c>
      <c r="AU770" s="156" t="s">
        <v>84</v>
      </c>
      <c r="AV770" s="13" t="s">
        <v>84</v>
      </c>
      <c r="AW770" s="13" t="s">
        <v>36</v>
      </c>
      <c r="AX770" s="13" t="s">
        <v>75</v>
      </c>
      <c r="AY770" s="156" t="s">
        <v>133</v>
      </c>
    </row>
    <row r="771" spans="2:51" s="14" customFormat="1">
      <c r="B771" s="163"/>
      <c r="D771" s="155" t="s">
        <v>142</v>
      </c>
      <c r="E771" s="164" t="s">
        <v>3</v>
      </c>
      <c r="F771" s="165" t="s">
        <v>1881</v>
      </c>
      <c r="H771" s="164" t="s">
        <v>3</v>
      </c>
      <c r="I771" s="166"/>
      <c r="L771" s="163"/>
      <c r="M771" s="167"/>
      <c r="N771" s="168"/>
      <c r="O771" s="168"/>
      <c r="P771" s="168"/>
      <c r="Q771" s="168"/>
      <c r="R771" s="168"/>
      <c r="S771" s="168"/>
      <c r="T771" s="169"/>
      <c r="AT771" s="164" t="s">
        <v>142</v>
      </c>
      <c r="AU771" s="164" t="s">
        <v>84</v>
      </c>
      <c r="AV771" s="14" t="s">
        <v>37</v>
      </c>
      <c r="AW771" s="14" t="s">
        <v>36</v>
      </c>
      <c r="AX771" s="14" t="s">
        <v>75</v>
      </c>
      <c r="AY771" s="164" t="s">
        <v>133</v>
      </c>
    </row>
    <row r="772" spans="2:51" s="14" customFormat="1">
      <c r="B772" s="163"/>
      <c r="D772" s="155" t="s">
        <v>142</v>
      </c>
      <c r="E772" s="164" t="s">
        <v>3</v>
      </c>
      <c r="F772" s="165" t="s">
        <v>1011</v>
      </c>
      <c r="H772" s="164" t="s">
        <v>3</v>
      </c>
      <c r="I772" s="166"/>
      <c r="L772" s="163"/>
      <c r="M772" s="167"/>
      <c r="N772" s="168"/>
      <c r="O772" s="168"/>
      <c r="P772" s="168"/>
      <c r="Q772" s="168"/>
      <c r="R772" s="168"/>
      <c r="S772" s="168"/>
      <c r="T772" s="169"/>
      <c r="AT772" s="164" t="s">
        <v>142</v>
      </c>
      <c r="AU772" s="164" t="s">
        <v>84</v>
      </c>
      <c r="AV772" s="14" t="s">
        <v>37</v>
      </c>
      <c r="AW772" s="14" t="s">
        <v>36</v>
      </c>
      <c r="AX772" s="14" t="s">
        <v>75</v>
      </c>
      <c r="AY772" s="164" t="s">
        <v>133</v>
      </c>
    </row>
    <row r="773" spans="2:51" s="13" customFormat="1">
      <c r="B773" s="154"/>
      <c r="D773" s="155" t="s">
        <v>142</v>
      </c>
      <c r="E773" s="156" t="s">
        <v>3</v>
      </c>
      <c r="F773" s="157" t="s">
        <v>2132</v>
      </c>
      <c r="H773" s="158">
        <v>1.4630000000000001</v>
      </c>
      <c r="I773" s="159"/>
      <c r="L773" s="154"/>
      <c r="M773" s="160"/>
      <c r="N773" s="161"/>
      <c r="O773" s="161"/>
      <c r="P773" s="161"/>
      <c r="Q773" s="161"/>
      <c r="R773" s="161"/>
      <c r="S773" s="161"/>
      <c r="T773" s="162"/>
      <c r="AT773" s="156" t="s">
        <v>142</v>
      </c>
      <c r="AU773" s="156" t="s">
        <v>84</v>
      </c>
      <c r="AV773" s="13" t="s">
        <v>84</v>
      </c>
      <c r="AW773" s="13" t="s">
        <v>36</v>
      </c>
      <c r="AX773" s="13" t="s">
        <v>75</v>
      </c>
      <c r="AY773" s="156" t="s">
        <v>133</v>
      </c>
    </row>
    <row r="774" spans="2:51" s="14" customFormat="1">
      <c r="B774" s="163"/>
      <c r="D774" s="155" t="s">
        <v>142</v>
      </c>
      <c r="E774" s="164" t="s">
        <v>3</v>
      </c>
      <c r="F774" s="165" t="s">
        <v>1883</v>
      </c>
      <c r="H774" s="164" t="s">
        <v>3</v>
      </c>
      <c r="I774" s="166"/>
      <c r="L774" s="163"/>
      <c r="M774" s="167"/>
      <c r="N774" s="168"/>
      <c r="O774" s="168"/>
      <c r="P774" s="168"/>
      <c r="Q774" s="168"/>
      <c r="R774" s="168"/>
      <c r="S774" s="168"/>
      <c r="T774" s="169"/>
      <c r="AT774" s="164" t="s">
        <v>142</v>
      </c>
      <c r="AU774" s="164" t="s">
        <v>84</v>
      </c>
      <c r="AV774" s="14" t="s">
        <v>37</v>
      </c>
      <c r="AW774" s="14" t="s">
        <v>36</v>
      </c>
      <c r="AX774" s="14" t="s">
        <v>75</v>
      </c>
      <c r="AY774" s="164" t="s">
        <v>133</v>
      </c>
    </row>
    <row r="775" spans="2:51" s="14" customFormat="1">
      <c r="B775" s="163"/>
      <c r="D775" s="155" t="s">
        <v>142</v>
      </c>
      <c r="E775" s="164" t="s">
        <v>3</v>
      </c>
      <c r="F775" s="165" t="s">
        <v>1011</v>
      </c>
      <c r="H775" s="164" t="s">
        <v>3</v>
      </c>
      <c r="I775" s="166"/>
      <c r="L775" s="163"/>
      <c r="M775" s="167"/>
      <c r="N775" s="168"/>
      <c r="O775" s="168"/>
      <c r="P775" s="168"/>
      <c r="Q775" s="168"/>
      <c r="R775" s="168"/>
      <c r="S775" s="168"/>
      <c r="T775" s="169"/>
      <c r="AT775" s="164" t="s">
        <v>142</v>
      </c>
      <c r="AU775" s="164" t="s">
        <v>84</v>
      </c>
      <c r="AV775" s="14" t="s">
        <v>37</v>
      </c>
      <c r="AW775" s="14" t="s">
        <v>36</v>
      </c>
      <c r="AX775" s="14" t="s">
        <v>75</v>
      </c>
      <c r="AY775" s="164" t="s">
        <v>133</v>
      </c>
    </row>
    <row r="776" spans="2:51" s="13" customFormat="1">
      <c r="B776" s="154"/>
      <c r="D776" s="155" t="s">
        <v>142</v>
      </c>
      <c r="E776" s="156" t="s">
        <v>3</v>
      </c>
      <c r="F776" s="157" t="s">
        <v>2133</v>
      </c>
      <c r="H776" s="158">
        <v>3.802</v>
      </c>
      <c r="I776" s="159"/>
      <c r="L776" s="154"/>
      <c r="M776" s="160"/>
      <c r="N776" s="161"/>
      <c r="O776" s="161"/>
      <c r="P776" s="161"/>
      <c r="Q776" s="161"/>
      <c r="R776" s="161"/>
      <c r="S776" s="161"/>
      <c r="T776" s="162"/>
      <c r="AT776" s="156" t="s">
        <v>142</v>
      </c>
      <c r="AU776" s="156" t="s">
        <v>84</v>
      </c>
      <c r="AV776" s="13" t="s">
        <v>84</v>
      </c>
      <c r="AW776" s="13" t="s">
        <v>36</v>
      </c>
      <c r="AX776" s="13" t="s">
        <v>75</v>
      </c>
      <c r="AY776" s="156" t="s">
        <v>133</v>
      </c>
    </row>
    <row r="777" spans="2:51" s="14" customFormat="1">
      <c r="B777" s="163"/>
      <c r="D777" s="155" t="s">
        <v>142</v>
      </c>
      <c r="E777" s="164" t="s">
        <v>3</v>
      </c>
      <c r="F777" s="165" t="s">
        <v>1013</v>
      </c>
      <c r="H777" s="164" t="s">
        <v>3</v>
      </c>
      <c r="I777" s="166"/>
      <c r="L777" s="163"/>
      <c r="M777" s="167"/>
      <c r="N777" s="168"/>
      <c r="O777" s="168"/>
      <c r="P777" s="168"/>
      <c r="Q777" s="168"/>
      <c r="R777" s="168"/>
      <c r="S777" s="168"/>
      <c r="T777" s="169"/>
      <c r="AT777" s="164" t="s">
        <v>142</v>
      </c>
      <c r="AU777" s="164" t="s">
        <v>84</v>
      </c>
      <c r="AV777" s="14" t="s">
        <v>37</v>
      </c>
      <c r="AW777" s="14" t="s">
        <v>36</v>
      </c>
      <c r="AX777" s="14" t="s">
        <v>75</v>
      </c>
      <c r="AY777" s="164" t="s">
        <v>133</v>
      </c>
    </row>
    <row r="778" spans="2:51" s="13" customFormat="1">
      <c r="B778" s="154"/>
      <c r="D778" s="155" t="s">
        <v>142</v>
      </c>
      <c r="E778" s="156" t="s">
        <v>3</v>
      </c>
      <c r="F778" s="157" t="s">
        <v>1885</v>
      </c>
      <c r="H778" s="158">
        <v>2.0459999999999998</v>
      </c>
      <c r="I778" s="159"/>
      <c r="L778" s="154"/>
      <c r="M778" s="160"/>
      <c r="N778" s="161"/>
      <c r="O778" s="161"/>
      <c r="P778" s="161"/>
      <c r="Q778" s="161"/>
      <c r="R778" s="161"/>
      <c r="S778" s="161"/>
      <c r="T778" s="162"/>
      <c r="AT778" s="156" t="s">
        <v>142</v>
      </c>
      <c r="AU778" s="156" t="s">
        <v>84</v>
      </c>
      <c r="AV778" s="13" t="s">
        <v>84</v>
      </c>
      <c r="AW778" s="13" t="s">
        <v>36</v>
      </c>
      <c r="AX778" s="13" t="s">
        <v>75</v>
      </c>
      <c r="AY778" s="156" t="s">
        <v>133</v>
      </c>
    </row>
    <row r="779" spans="2:51" s="14" customFormat="1">
      <c r="B779" s="163"/>
      <c r="D779" s="155" t="s">
        <v>142</v>
      </c>
      <c r="E779" s="164" t="s">
        <v>3</v>
      </c>
      <c r="F779" s="165" t="s">
        <v>1019</v>
      </c>
      <c r="H779" s="164" t="s">
        <v>3</v>
      </c>
      <c r="I779" s="166"/>
      <c r="L779" s="163"/>
      <c r="M779" s="167"/>
      <c r="N779" s="168"/>
      <c r="O779" s="168"/>
      <c r="P779" s="168"/>
      <c r="Q779" s="168"/>
      <c r="R779" s="168"/>
      <c r="S779" s="168"/>
      <c r="T779" s="169"/>
      <c r="AT779" s="164" t="s">
        <v>142</v>
      </c>
      <c r="AU779" s="164" t="s">
        <v>84</v>
      </c>
      <c r="AV779" s="14" t="s">
        <v>37</v>
      </c>
      <c r="AW779" s="14" t="s">
        <v>36</v>
      </c>
      <c r="AX779" s="14" t="s">
        <v>75</v>
      </c>
      <c r="AY779" s="164" t="s">
        <v>133</v>
      </c>
    </row>
    <row r="780" spans="2:51" s="13" customFormat="1">
      <c r="B780" s="154"/>
      <c r="D780" s="155" t="s">
        <v>142</v>
      </c>
      <c r="E780" s="156" t="s">
        <v>3</v>
      </c>
      <c r="F780" s="157" t="s">
        <v>1886</v>
      </c>
      <c r="H780" s="158">
        <v>4.2610000000000001</v>
      </c>
      <c r="I780" s="159"/>
      <c r="L780" s="154"/>
      <c r="M780" s="160"/>
      <c r="N780" s="161"/>
      <c r="O780" s="161"/>
      <c r="P780" s="161"/>
      <c r="Q780" s="161"/>
      <c r="R780" s="161"/>
      <c r="S780" s="161"/>
      <c r="T780" s="162"/>
      <c r="AT780" s="156" t="s">
        <v>142</v>
      </c>
      <c r="AU780" s="156" t="s">
        <v>84</v>
      </c>
      <c r="AV780" s="13" t="s">
        <v>84</v>
      </c>
      <c r="AW780" s="13" t="s">
        <v>36</v>
      </c>
      <c r="AX780" s="13" t="s">
        <v>75</v>
      </c>
      <c r="AY780" s="156" t="s">
        <v>133</v>
      </c>
    </row>
    <row r="781" spans="2:51" s="14" customFormat="1">
      <c r="B781" s="163"/>
      <c r="D781" s="155" t="s">
        <v>142</v>
      </c>
      <c r="E781" s="164" t="s">
        <v>3</v>
      </c>
      <c r="F781" s="165" t="s">
        <v>1875</v>
      </c>
      <c r="H781" s="164" t="s">
        <v>3</v>
      </c>
      <c r="I781" s="166"/>
      <c r="L781" s="163"/>
      <c r="M781" s="167"/>
      <c r="N781" s="168"/>
      <c r="O781" s="168"/>
      <c r="P781" s="168"/>
      <c r="Q781" s="168"/>
      <c r="R781" s="168"/>
      <c r="S781" s="168"/>
      <c r="T781" s="169"/>
      <c r="AT781" s="164" t="s">
        <v>142</v>
      </c>
      <c r="AU781" s="164" t="s">
        <v>84</v>
      </c>
      <c r="AV781" s="14" t="s">
        <v>37</v>
      </c>
      <c r="AW781" s="14" t="s">
        <v>36</v>
      </c>
      <c r="AX781" s="14" t="s">
        <v>75</v>
      </c>
      <c r="AY781" s="164" t="s">
        <v>133</v>
      </c>
    </row>
    <row r="782" spans="2:51" s="13" customFormat="1">
      <c r="B782" s="154"/>
      <c r="D782" s="155" t="s">
        <v>142</v>
      </c>
      <c r="E782" s="156" t="s">
        <v>3</v>
      </c>
      <c r="F782" s="157" t="s">
        <v>1887</v>
      </c>
      <c r="H782" s="158">
        <v>3.956</v>
      </c>
      <c r="I782" s="159"/>
      <c r="L782" s="154"/>
      <c r="M782" s="160"/>
      <c r="N782" s="161"/>
      <c r="O782" s="161"/>
      <c r="P782" s="161"/>
      <c r="Q782" s="161"/>
      <c r="R782" s="161"/>
      <c r="S782" s="161"/>
      <c r="T782" s="162"/>
      <c r="AT782" s="156" t="s">
        <v>142</v>
      </c>
      <c r="AU782" s="156" t="s">
        <v>84</v>
      </c>
      <c r="AV782" s="13" t="s">
        <v>84</v>
      </c>
      <c r="AW782" s="13" t="s">
        <v>36</v>
      </c>
      <c r="AX782" s="13" t="s">
        <v>75</v>
      </c>
      <c r="AY782" s="156" t="s">
        <v>133</v>
      </c>
    </row>
    <row r="783" spans="2:51" s="14" customFormat="1">
      <c r="B783" s="163"/>
      <c r="D783" s="155" t="s">
        <v>142</v>
      </c>
      <c r="E783" s="164" t="s">
        <v>3</v>
      </c>
      <c r="F783" s="165" t="s">
        <v>1888</v>
      </c>
      <c r="H783" s="164" t="s">
        <v>3</v>
      </c>
      <c r="I783" s="166"/>
      <c r="L783" s="163"/>
      <c r="M783" s="167"/>
      <c r="N783" s="168"/>
      <c r="O783" s="168"/>
      <c r="P783" s="168"/>
      <c r="Q783" s="168"/>
      <c r="R783" s="168"/>
      <c r="S783" s="168"/>
      <c r="T783" s="169"/>
      <c r="AT783" s="164" t="s">
        <v>142</v>
      </c>
      <c r="AU783" s="164" t="s">
        <v>84</v>
      </c>
      <c r="AV783" s="14" t="s">
        <v>37</v>
      </c>
      <c r="AW783" s="14" t="s">
        <v>36</v>
      </c>
      <c r="AX783" s="14" t="s">
        <v>75</v>
      </c>
      <c r="AY783" s="164" t="s">
        <v>133</v>
      </c>
    </row>
    <row r="784" spans="2:51" s="14" customFormat="1">
      <c r="B784" s="163"/>
      <c r="D784" s="155" t="s">
        <v>142</v>
      </c>
      <c r="E784" s="164" t="s">
        <v>3</v>
      </c>
      <c r="F784" s="165" t="s">
        <v>1011</v>
      </c>
      <c r="H784" s="164" t="s">
        <v>3</v>
      </c>
      <c r="I784" s="166"/>
      <c r="L784" s="163"/>
      <c r="M784" s="167"/>
      <c r="N784" s="168"/>
      <c r="O784" s="168"/>
      <c r="P784" s="168"/>
      <c r="Q784" s="168"/>
      <c r="R784" s="168"/>
      <c r="S784" s="168"/>
      <c r="T784" s="169"/>
      <c r="AT784" s="164" t="s">
        <v>142</v>
      </c>
      <c r="AU784" s="164" t="s">
        <v>84</v>
      </c>
      <c r="AV784" s="14" t="s">
        <v>37</v>
      </c>
      <c r="AW784" s="14" t="s">
        <v>36</v>
      </c>
      <c r="AX784" s="14" t="s">
        <v>75</v>
      </c>
      <c r="AY784" s="164" t="s">
        <v>133</v>
      </c>
    </row>
    <row r="785" spans="2:51" s="13" customFormat="1">
      <c r="B785" s="154"/>
      <c r="D785" s="155" t="s">
        <v>142</v>
      </c>
      <c r="E785" s="156" t="s">
        <v>3</v>
      </c>
      <c r="F785" s="157" t="s">
        <v>2134</v>
      </c>
      <c r="H785" s="158">
        <v>2.968</v>
      </c>
      <c r="I785" s="159"/>
      <c r="L785" s="154"/>
      <c r="M785" s="160"/>
      <c r="N785" s="161"/>
      <c r="O785" s="161"/>
      <c r="P785" s="161"/>
      <c r="Q785" s="161"/>
      <c r="R785" s="161"/>
      <c r="S785" s="161"/>
      <c r="T785" s="162"/>
      <c r="AT785" s="156" t="s">
        <v>142</v>
      </c>
      <c r="AU785" s="156" t="s">
        <v>84</v>
      </c>
      <c r="AV785" s="13" t="s">
        <v>84</v>
      </c>
      <c r="AW785" s="13" t="s">
        <v>36</v>
      </c>
      <c r="AX785" s="13" t="s">
        <v>75</v>
      </c>
      <c r="AY785" s="156" t="s">
        <v>133</v>
      </c>
    </row>
    <row r="786" spans="2:51" s="14" customFormat="1">
      <c r="B786" s="163"/>
      <c r="D786" s="155" t="s">
        <v>142</v>
      </c>
      <c r="E786" s="164" t="s">
        <v>3</v>
      </c>
      <c r="F786" s="165" t="s">
        <v>1013</v>
      </c>
      <c r="H786" s="164" t="s">
        <v>3</v>
      </c>
      <c r="I786" s="166"/>
      <c r="L786" s="163"/>
      <c r="M786" s="167"/>
      <c r="N786" s="168"/>
      <c r="O786" s="168"/>
      <c r="P786" s="168"/>
      <c r="Q786" s="168"/>
      <c r="R786" s="168"/>
      <c r="S786" s="168"/>
      <c r="T786" s="169"/>
      <c r="AT786" s="164" t="s">
        <v>142</v>
      </c>
      <c r="AU786" s="164" t="s">
        <v>84</v>
      </c>
      <c r="AV786" s="14" t="s">
        <v>37</v>
      </c>
      <c r="AW786" s="14" t="s">
        <v>36</v>
      </c>
      <c r="AX786" s="14" t="s">
        <v>75</v>
      </c>
      <c r="AY786" s="164" t="s">
        <v>133</v>
      </c>
    </row>
    <row r="787" spans="2:51" s="13" customFormat="1">
      <c r="B787" s="154"/>
      <c r="D787" s="155" t="s">
        <v>142</v>
      </c>
      <c r="E787" s="156" t="s">
        <v>3</v>
      </c>
      <c r="F787" s="157" t="s">
        <v>1890</v>
      </c>
      <c r="H787" s="158">
        <v>3.758</v>
      </c>
      <c r="I787" s="159"/>
      <c r="L787" s="154"/>
      <c r="M787" s="160"/>
      <c r="N787" s="161"/>
      <c r="O787" s="161"/>
      <c r="P787" s="161"/>
      <c r="Q787" s="161"/>
      <c r="R787" s="161"/>
      <c r="S787" s="161"/>
      <c r="T787" s="162"/>
      <c r="AT787" s="156" t="s">
        <v>142</v>
      </c>
      <c r="AU787" s="156" t="s">
        <v>84</v>
      </c>
      <c r="AV787" s="13" t="s">
        <v>84</v>
      </c>
      <c r="AW787" s="13" t="s">
        <v>36</v>
      </c>
      <c r="AX787" s="13" t="s">
        <v>75</v>
      </c>
      <c r="AY787" s="156" t="s">
        <v>133</v>
      </c>
    </row>
    <row r="788" spans="2:51" s="14" customFormat="1">
      <c r="B788" s="163"/>
      <c r="D788" s="155" t="s">
        <v>142</v>
      </c>
      <c r="E788" s="164" t="s">
        <v>3</v>
      </c>
      <c r="F788" s="165" t="s">
        <v>1891</v>
      </c>
      <c r="H788" s="164" t="s">
        <v>3</v>
      </c>
      <c r="I788" s="166"/>
      <c r="L788" s="163"/>
      <c r="M788" s="167"/>
      <c r="N788" s="168"/>
      <c r="O788" s="168"/>
      <c r="P788" s="168"/>
      <c r="Q788" s="168"/>
      <c r="R788" s="168"/>
      <c r="S788" s="168"/>
      <c r="T788" s="169"/>
      <c r="AT788" s="164" t="s">
        <v>142</v>
      </c>
      <c r="AU788" s="164" t="s">
        <v>84</v>
      </c>
      <c r="AV788" s="14" t="s">
        <v>37</v>
      </c>
      <c r="AW788" s="14" t="s">
        <v>36</v>
      </c>
      <c r="AX788" s="14" t="s">
        <v>75</v>
      </c>
      <c r="AY788" s="164" t="s">
        <v>133</v>
      </c>
    </row>
    <row r="789" spans="2:51" s="14" customFormat="1">
      <c r="B789" s="163"/>
      <c r="D789" s="155" t="s">
        <v>142</v>
      </c>
      <c r="E789" s="164" t="s">
        <v>3</v>
      </c>
      <c r="F789" s="165" t="s">
        <v>1011</v>
      </c>
      <c r="H789" s="164" t="s">
        <v>3</v>
      </c>
      <c r="I789" s="166"/>
      <c r="L789" s="163"/>
      <c r="M789" s="167"/>
      <c r="N789" s="168"/>
      <c r="O789" s="168"/>
      <c r="P789" s="168"/>
      <c r="Q789" s="168"/>
      <c r="R789" s="168"/>
      <c r="S789" s="168"/>
      <c r="T789" s="169"/>
      <c r="AT789" s="164" t="s">
        <v>142</v>
      </c>
      <c r="AU789" s="164" t="s">
        <v>84</v>
      </c>
      <c r="AV789" s="14" t="s">
        <v>37</v>
      </c>
      <c r="AW789" s="14" t="s">
        <v>36</v>
      </c>
      <c r="AX789" s="14" t="s">
        <v>75</v>
      </c>
      <c r="AY789" s="164" t="s">
        <v>133</v>
      </c>
    </row>
    <row r="790" spans="2:51" s="13" customFormat="1">
      <c r="B790" s="154"/>
      <c r="D790" s="155" t="s">
        <v>142</v>
      </c>
      <c r="E790" s="156" t="s">
        <v>3</v>
      </c>
      <c r="F790" s="157" t="s">
        <v>2135</v>
      </c>
      <c r="H790" s="158">
        <v>3.7189999999999999</v>
      </c>
      <c r="I790" s="159"/>
      <c r="L790" s="154"/>
      <c r="M790" s="160"/>
      <c r="N790" s="161"/>
      <c r="O790" s="161"/>
      <c r="P790" s="161"/>
      <c r="Q790" s="161"/>
      <c r="R790" s="161"/>
      <c r="S790" s="161"/>
      <c r="T790" s="162"/>
      <c r="AT790" s="156" t="s">
        <v>142</v>
      </c>
      <c r="AU790" s="156" t="s">
        <v>84</v>
      </c>
      <c r="AV790" s="13" t="s">
        <v>84</v>
      </c>
      <c r="AW790" s="13" t="s">
        <v>36</v>
      </c>
      <c r="AX790" s="13" t="s">
        <v>75</v>
      </c>
      <c r="AY790" s="156" t="s">
        <v>133</v>
      </c>
    </row>
    <row r="791" spans="2:51" s="14" customFormat="1">
      <c r="B791" s="163"/>
      <c r="D791" s="155" t="s">
        <v>142</v>
      </c>
      <c r="E791" s="164" t="s">
        <v>3</v>
      </c>
      <c r="F791" s="165" t="s">
        <v>1013</v>
      </c>
      <c r="H791" s="164" t="s">
        <v>3</v>
      </c>
      <c r="I791" s="166"/>
      <c r="L791" s="163"/>
      <c r="M791" s="167"/>
      <c r="N791" s="168"/>
      <c r="O791" s="168"/>
      <c r="P791" s="168"/>
      <c r="Q791" s="168"/>
      <c r="R791" s="168"/>
      <c r="S791" s="168"/>
      <c r="T791" s="169"/>
      <c r="AT791" s="164" t="s">
        <v>142</v>
      </c>
      <c r="AU791" s="164" t="s">
        <v>84</v>
      </c>
      <c r="AV791" s="14" t="s">
        <v>37</v>
      </c>
      <c r="AW791" s="14" t="s">
        <v>36</v>
      </c>
      <c r="AX791" s="14" t="s">
        <v>75</v>
      </c>
      <c r="AY791" s="164" t="s">
        <v>133</v>
      </c>
    </row>
    <row r="792" spans="2:51" s="13" customFormat="1">
      <c r="B792" s="154"/>
      <c r="D792" s="155" t="s">
        <v>142</v>
      </c>
      <c r="E792" s="156" t="s">
        <v>3</v>
      </c>
      <c r="F792" s="157" t="s">
        <v>1893</v>
      </c>
      <c r="H792" s="158">
        <v>2.0960000000000001</v>
      </c>
      <c r="I792" s="159"/>
      <c r="L792" s="154"/>
      <c r="M792" s="160"/>
      <c r="N792" s="161"/>
      <c r="O792" s="161"/>
      <c r="P792" s="161"/>
      <c r="Q792" s="161"/>
      <c r="R792" s="161"/>
      <c r="S792" s="161"/>
      <c r="T792" s="162"/>
      <c r="AT792" s="156" t="s">
        <v>142</v>
      </c>
      <c r="AU792" s="156" t="s">
        <v>84</v>
      </c>
      <c r="AV792" s="13" t="s">
        <v>84</v>
      </c>
      <c r="AW792" s="13" t="s">
        <v>36</v>
      </c>
      <c r="AX792" s="13" t="s">
        <v>75</v>
      </c>
      <c r="AY792" s="156" t="s">
        <v>133</v>
      </c>
    </row>
    <row r="793" spans="2:51" s="14" customFormat="1">
      <c r="B793" s="163"/>
      <c r="D793" s="155" t="s">
        <v>142</v>
      </c>
      <c r="E793" s="164" t="s">
        <v>3</v>
      </c>
      <c r="F793" s="165" t="s">
        <v>1019</v>
      </c>
      <c r="H793" s="164" t="s">
        <v>3</v>
      </c>
      <c r="I793" s="166"/>
      <c r="L793" s="163"/>
      <c r="M793" s="167"/>
      <c r="N793" s="168"/>
      <c r="O793" s="168"/>
      <c r="P793" s="168"/>
      <c r="Q793" s="168"/>
      <c r="R793" s="168"/>
      <c r="S793" s="168"/>
      <c r="T793" s="169"/>
      <c r="AT793" s="164" t="s">
        <v>142</v>
      </c>
      <c r="AU793" s="164" t="s">
        <v>84</v>
      </c>
      <c r="AV793" s="14" t="s">
        <v>37</v>
      </c>
      <c r="AW793" s="14" t="s">
        <v>36</v>
      </c>
      <c r="AX793" s="14" t="s">
        <v>75</v>
      </c>
      <c r="AY793" s="164" t="s">
        <v>133</v>
      </c>
    </row>
    <row r="794" spans="2:51" s="13" customFormat="1">
      <c r="B794" s="154"/>
      <c r="D794" s="155" t="s">
        <v>142</v>
      </c>
      <c r="E794" s="156" t="s">
        <v>3</v>
      </c>
      <c r="F794" s="157" t="s">
        <v>1894</v>
      </c>
      <c r="H794" s="158">
        <v>4.18</v>
      </c>
      <c r="I794" s="159"/>
      <c r="L794" s="154"/>
      <c r="M794" s="160"/>
      <c r="N794" s="161"/>
      <c r="O794" s="161"/>
      <c r="P794" s="161"/>
      <c r="Q794" s="161"/>
      <c r="R794" s="161"/>
      <c r="S794" s="161"/>
      <c r="T794" s="162"/>
      <c r="AT794" s="156" t="s">
        <v>142</v>
      </c>
      <c r="AU794" s="156" t="s">
        <v>84</v>
      </c>
      <c r="AV794" s="13" t="s">
        <v>84</v>
      </c>
      <c r="AW794" s="13" t="s">
        <v>36</v>
      </c>
      <c r="AX794" s="13" t="s">
        <v>75</v>
      </c>
      <c r="AY794" s="156" t="s">
        <v>133</v>
      </c>
    </row>
    <row r="795" spans="2:51" s="14" customFormat="1">
      <c r="B795" s="163"/>
      <c r="D795" s="155" t="s">
        <v>142</v>
      </c>
      <c r="E795" s="164" t="s">
        <v>3</v>
      </c>
      <c r="F795" s="165" t="s">
        <v>1895</v>
      </c>
      <c r="H795" s="164" t="s">
        <v>3</v>
      </c>
      <c r="I795" s="166"/>
      <c r="L795" s="163"/>
      <c r="M795" s="167"/>
      <c r="N795" s="168"/>
      <c r="O795" s="168"/>
      <c r="P795" s="168"/>
      <c r="Q795" s="168"/>
      <c r="R795" s="168"/>
      <c r="S795" s="168"/>
      <c r="T795" s="169"/>
      <c r="AT795" s="164" t="s">
        <v>142</v>
      </c>
      <c r="AU795" s="164" t="s">
        <v>84</v>
      </c>
      <c r="AV795" s="14" t="s">
        <v>37</v>
      </c>
      <c r="AW795" s="14" t="s">
        <v>36</v>
      </c>
      <c r="AX795" s="14" t="s">
        <v>75</v>
      </c>
      <c r="AY795" s="164" t="s">
        <v>133</v>
      </c>
    </row>
    <row r="796" spans="2:51" s="14" customFormat="1">
      <c r="B796" s="163"/>
      <c r="D796" s="155" t="s">
        <v>142</v>
      </c>
      <c r="E796" s="164" t="s">
        <v>3</v>
      </c>
      <c r="F796" s="165" t="s">
        <v>1011</v>
      </c>
      <c r="H796" s="164" t="s">
        <v>3</v>
      </c>
      <c r="I796" s="166"/>
      <c r="L796" s="163"/>
      <c r="M796" s="167"/>
      <c r="N796" s="168"/>
      <c r="O796" s="168"/>
      <c r="P796" s="168"/>
      <c r="Q796" s="168"/>
      <c r="R796" s="168"/>
      <c r="S796" s="168"/>
      <c r="T796" s="169"/>
      <c r="AT796" s="164" t="s">
        <v>142</v>
      </c>
      <c r="AU796" s="164" t="s">
        <v>84</v>
      </c>
      <c r="AV796" s="14" t="s">
        <v>37</v>
      </c>
      <c r="AW796" s="14" t="s">
        <v>36</v>
      </c>
      <c r="AX796" s="14" t="s">
        <v>75</v>
      </c>
      <c r="AY796" s="164" t="s">
        <v>133</v>
      </c>
    </row>
    <row r="797" spans="2:51" s="13" customFormat="1">
      <c r="B797" s="154"/>
      <c r="D797" s="155" t="s">
        <v>142</v>
      </c>
      <c r="E797" s="156" t="s">
        <v>3</v>
      </c>
      <c r="F797" s="157" t="s">
        <v>2136</v>
      </c>
      <c r="H797" s="158">
        <v>3.4119999999999999</v>
      </c>
      <c r="I797" s="159"/>
      <c r="L797" s="154"/>
      <c r="M797" s="160"/>
      <c r="N797" s="161"/>
      <c r="O797" s="161"/>
      <c r="P797" s="161"/>
      <c r="Q797" s="161"/>
      <c r="R797" s="161"/>
      <c r="S797" s="161"/>
      <c r="T797" s="162"/>
      <c r="AT797" s="156" t="s">
        <v>142</v>
      </c>
      <c r="AU797" s="156" t="s">
        <v>84</v>
      </c>
      <c r="AV797" s="13" t="s">
        <v>84</v>
      </c>
      <c r="AW797" s="13" t="s">
        <v>36</v>
      </c>
      <c r="AX797" s="13" t="s">
        <v>75</v>
      </c>
      <c r="AY797" s="156" t="s">
        <v>133</v>
      </c>
    </row>
    <row r="798" spans="2:51" s="14" customFormat="1">
      <c r="B798" s="163"/>
      <c r="D798" s="155" t="s">
        <v>142</v>
      </c>
      <c r="E798" s="164" t="s">
        <v>3</v>
      </c>
      <c r="F798" s="165" t="s">
        <v>1013</v>
      </c>
      <c r="H798" s="164" t="s">
        <v>3</v>
      </c>
      <c r="I798" s="166"/>
      <c r="L798" s="163"/>
      <c r="M798" s="167"/>
      <c r="N798" s="168"/>
      <c r="O798" s="168"/>
      <c r="P798" s="168"/>
      <c r="Q798" s="168"/>
      <c r="R798" s="168"/>
      <c r="S798" s="168"/>
      <c r="T798" s="169"/>
      <c r="AT798" s="164" t="s">
        <v>142</v>
      </c>
      <c r="AU798" s="164" t="s">
        <v>84</v>
      </c>
      <c r="AV798" s="14" t="s">
        <v>37</v>
      </c>
      <c r="AW798" s="14" t="s">
        <v>36</v>
      </c>
      <c r="AX798" s="14" t="s">
        <v>75</v>
      </c>
      <c r="AY798" s="164" t="s">
        <v>133</v>
      </c>
    </row>
    <row r="799" spans="2:51" s="13" customFormat="1">
      <c r="B799" s="154"/>
      <c r="D799" s="155" t="s">
        <v>142</v>
      </c>
      <c r="E799" s="156" t="s">
        <v>3</v>
      </c>
      <c r="F799" s="157" t="s">
        <v>1897</v>
      </c>
      <c r="H799" s="158">
        <v>3.194</v>
      </c>
      <c r="I799" s="159"/>
      <c r="L799" s="154"/>
      <c r="M799" s="160"/>
      <c r="N799" s="161"/>
      <c r="O799" s="161"/>
      <c r="P799" s="161"/>
      <c r="Q799" s="161"/>
      <c r="R799" s="161"/>
      <c r="S799" s="161"/>
      <c r="T799" s="162"/>
      <c r="AT799" s="156" t="s">
        <v>142</v>
      </c>
      <c r="AU799" s="156" t="s">
        <v>84</v>
      </c>
      <c r="AV799" s="13" t="s">
        <v>84</v>
      </c>
      <c r="AW799" s="13" t="s">
        <v>36</v>
      </c>
      <c r="AX799" s="13" t="s">
        <v>75</v>
      </c>
      <c r="AY799" s="156" t="s">
        <v>133</v>
      </c>
    </row>
    <row r="800" spans="2:51" s="14" customFormat="1">
      <c r="B800" s="163"/>
      <c r="D800" s="155" t="s">
        <v>142</v>
      </c>
      <c r="E800" s="164" t="s">
        <v>3</v>
      </c>
      <c r="F800" s="165" t="s">
        <v>1019</v>
      </c>
      <c r="H800" s="164" t="s">
        <v>3</v>
      </c>
      <c r="I800" s="166"/>
      <c r="L800" s="163"/>
      <c r="M800" s="167"/>
      <c r="N800" s="168"/>
      <c r="O800" s="168"/>
      <c r="P800" s="168"/>
      <c r="Q800" s="168"/>
      <c r="R800" s="168"/>
      <c r="S800" s="168"/>
      <c r="T800" s="169"/>
      <c r="AT800" s="164" t="s">
        <v>142</v>
      </c>
      <c r="AU800" s="164" t="s">
        <v>84</v>
      </c>
      <c r="AV800" s="14" t="s">
        <v>37</v>
      </c>
      <c r="AW800" s="14" t="s">
        <v>36</v>
      </c>
      <c r="AX800" s="14" t="s">
        <v>75</v>
      </c>
      <c r="AY800" s="164" t="s">
        <v>133</v>
      </c>
    </row>
    <row r="801" spans="2:51" s="13" customFormat="1">
      <c r="B801" s="154"/>
      <c r="D801" s="155" t="s">
        <v>142</v>
      </c>
      <c r="E801" s="156" t="s">
        <v>3</v>
      </c>
      <c r="F801" s="157" t="s">
        <v>1894</v>
      </c>
      <c r="H801" s="158">
        <v>4.18</v>
      </c>
      <c r="I801" s="159"/>
      <c r="L801" s="154"/>
      <c r="M801" s="160"/>
      <c r="N801" s="161"/>
      <c r="O801" s="161"/>
      <c r="P801" s="161"/>
      <c r="Q801" s="161"/>
      <c r="R801" s="161"/>
      <c r="S801" s="161"/>
      <c r="T801" s="162"/>
      <c r="AT801" s="156" t="s">
        <v>142</v>
      </c>
      <c r="AU801" s="156" t="s">
        <v>84</v>
      </c>
      <c r="AV801" s="13" t="s">
        <v>84</v>
      </c>
      <c r="AW801" s="13" t="s">
        <v>36</v>
      </c>
      <c r="AX801" s="13" t="s">
        <v>75</v>
      </c>
      <c r="AY801" s="156" t="s">
        <v>133</v>
      </c>
    </row>
    <row r="802" spans="2:51" s="14" customFormat="1">
      <c r="B802" s="163"/>
      <c r="D802" s="155" t="s">
        <v>142</v>
      </c>
      <c r="E802" s="164" t="s">
        <v>3</v>
      </c>
      <c r="F802" s="165" t="s">
        <v>1898</v>
      </c>
      <c r="H802" s="164" t="s">
        <v>3</v>
      </c>
      <c r="I802" s="166"/>
      <c r="L802" s="163"/>
      <c r="M802" s="167"/>
      <c r="N802" s="168"/>
      <c r="O802" s="168"/>
      <c r="P802" s="168"/>
      <c r="Q802" s="168"/>
      <c r="R802" s="168"/>
      <c r="S802" s="168"/>
      <c r="T802" s="169"/>
      <c r="AT802" s="164" t="s">
        <v>142</v>
      </c>
      <c r="AU802" s="164" t="s">
        <v>84</v>
      </c>
      <c r="AV802" s="14" t="s">
        <v>37</v>
      </c>
      <c r="AW802" s="14" t="s">
        <v>36</v>
      </c>
      <c r="AX802" s="14" t="s">
        <v>75</v>
      </c>
      <c r="AY802" s="164" t="s">
        <v>133</v>
      </c>
    </row>
    <row r="803" spans="2:51" s="14" customFormat="1">
      <c r="B803" s="163"/>
      <c r="D803" s="155" t="s">
        <v>142</v>
      </c>
      <c r="E803" s="164" t="s">
        <v>3</v>
      </c>
      <c r="F803" s="165" t="s">
        <v>1011</v>
      </c>
      <c r="H803" s="164" t="s">
        <v>3</v>
      </c>
      <c r="I803" s="166"/>
      <c r="L803" s="163"/>
      <c r="M803" s="167"/>
      <c r="N803" s="168"/>
      <c r="O803" s="168"/>
      <c r="P803" s="168"/>
      <c r="Q803" s="168"/>
      <c r="R803" s="168"/>
      <c r="S803" s="168"/>
      <c r="T803" s="169"/>
      <c r="AT803" s="164" t="s">
        <v>142</v>
      </c>
      <c r="AU803" s="164" t="s">
        <v>84</v>
      </c>
      <c r="AV803" s="14" t="s">
        <v>37</v>
      </c>
      <c r="AW803" s="14" t="s">
        <v>36</v>
      </c>
      <c r="AX803" s="14" t="s">
        <v>75</v>
      </c>
      <c r="AY803" s="164" t="s">
        <v>133</v>
      </c>
    </row>
    <row r="804" spans="2:51" s="13" customFormat="1">
      <c r="B804" s="154"/>
      <c r="D804" s="155" t="s">
        <v>142</v>
      </c>
      <c r="E804" s="156" t="s">
        <v>3</v>
      </c>
      <c r="F804" s="157" t="s">
        <v>2137</v>
      </c>
      <c r="H804" s="158">
        <v>3.7490000000000001</v>
      </c>
      <c r="I804" s="159"/>
      <c r="L804" s="154"/>
      <c r="M804" s="160"/>
      <c r="N804" s="161"/>
      <c r="O804" s="161"/>
      <c r="P804" s="161"/>
      <c r="Q804" s="161"/>
      <c r="R804" s="161"/>
      <c r="S804" s="161"/>
      <c r="T804" s="162"/>
      <c r="AT804" s="156" t="s">
        <v>142</v>
      </c>
      <c r="AU804" s="156" t="s">
        <v>84</v>
      </c>
      <c r="AV804" s="13" t="s">
        <v>84</v>
      </c>
      <c r="AW804" s="13" t="s">
        <v>36</v>
      </c>
      <c r="AX804" s="13" t="s">
        <v>75</v>
      </c>
      <c r="AY804" s="156" t="s">
        <v>133</v>
      </c>
    </row>
    <row r="805" spans="2:51" s="14" customFormat="1">
      <c r="B805" s="163"/>
      <c r="D805" s="155" t="s">
        <v>142</v>
      </c>
      <c r="E805" s="164" t="s">
        <v>3</v>
      </c>
      <c r="F805" s="165" t="s">
        <v>1013</v>
      </c>
      <c r="H805" s="164" t="s">
        <v>3</v>
      </c>
      <c r="I805" s="166"/>
      <c r="L805" s="163"/>
      <c r="M805" s="167"/>
      <c r="N805" s="168"/>
      <c r="O805" s="168"/>
      <c r="P805" s="168"/>
      <c r="Q805" s="168"/>
      <c r="R805" s="168"/>
      <c r="S805" s="168"/>
      <c r="T805" s="169"/>
      <c r="AT805" s="164" t="s">
        <v>142</v>
      </c>
      <c r="AU805" s="164" t="s">
        <v>84</v>
      </c>
      <c r="AV805" s="14" t="s">
        <v>37</v>
      </c>
      <c r="AW805" s="14" t="s">
        <v>36</v>
      </c>
      <c r="AX805" s="14" t="s">
        <v>75</v>
      </c>
      <c r="AY805" s="164" t="s">
        <v>133</v>
      </c>
    </row>
    <row r="806" spans="2:51" s="13" customFormat="1">
      <c r="B806" s="154"/>
      <c r="D806" s="155" t="s">
        <v>142</v>
      </c>
      <c r="E806" s="156" t="s">
        <v>3</v>
      </c>
      <c r="F806" s="157" t="s">
        <v>1900</v>
      </c>
      <c r="H806" s="158">
        <v>2.1469999999999998</v>
      </c>
      <c r="I806" s="159"/>
      <c r="L806" s="154"/>
      <c r="M806" s="160"/>
      <c r="N806" s="161"/>
      <c r="O806" s="161"/>
      <c r="P806" s="161"/>
      <c r="Q806" s="161"/>
      <c r="R806" s="161"/>
      <c r="S806" s="161"/>
      <c r="T806" s="162"/>
      <c r="AT806" s="156" t="s">
        <v>142</v>
      </c>
      <c r="AU806" s="156" t="s">
        <v>84</v>
      </c>
      <c r="AV806" s="13" t="s">
        <v>84</v>
      </c>
      <c r="AW806" s="13" t="s">
        <v>36</v>
      </c>
      <c r="AX806" s="13" t="s">
        <v>75</v>
      </c>
      <c r="AY806" s="156" t="s">
        <v>133</v>
      </c>
    </row>
    <row r="807" spans="2:51" s="14" customFormat="1">
      <c r="B807" s="163"/>
      <c r="D807" s="155" t="s">
        <v>142</v>
      </c>
      <c r="E807" s="164" t="s">
        <v>3</v>
      </c>
      <c r="F807" s="165" t="s">
        <v>1019</v>
      </c>
      <c r="H807" s="164" t="s">
        <v>3</v>
      </c>
      <c r="I807" s="166"/>
      <c r="L807" s="163"/>
      <c r="M807" s="167"/>
      <c r="N807" s="168"/>
      <c r="O807" s="168"/>
      <c r="P807" s="168"/>
      <c r="Q807" s="168"/>
      <c r="R807" s="168"/>
      <c r="S807" s="168"/>
      <c r="T807" s="169"/>
      <c r="AT807" s="164" t="s">
        <v>142</v>
      </c>
      <c r="AU807" s="164" t="s">
        <v>84</v>
      </c>
      <c r="AV807" s="14" t="s">
        <v>37</v>
      </c>
      <c r="AW807" s="14" t="s">
        <v>36</v>
      </c>
      <c r="AX807" s="14" t="s">
        <v>75</v>
      </c>
      <c r="AY807" s="164" t="s">
        <v>133</v>
      </c>
    </row>
    <row r="808" spans="2:51" s="13" customFormat="1">
      <c r="B808" s="154"/>
      <c r="D808" s="155" t="s">
        <v>142</v>
      </c>
      <c r="E808" s="156" t="s">
        <v>3</v>
      </c>
      <c r="F808" s="157" t="s">
        <v>1901</v>
      </c>
      <c r="H808" s="158">
        <v>5.3360000000000003</v>
      </c>
      <c r="I808" s="159"/>
      <c r="L808" s="154"/>
      <c r="M808" s="160"/>
      <c r="N808" s="161"/>
      <c r="O808" s="161"/>
      <c r="P808" s="161"/>
      <c r="Q808" s="161"/>
      <c r="R808" s="161"/>
      <c r="S808" s="161"/>
      <c r="T808" s="162"/>
      <c r="AT808" s="156" t="s">
        <v>142</v>
      </c>
      <c r="AU808" s="156" t="s">
        <v>84</v>
      </c>
      <c r="AV808" s="13" t="s">
        <v>84</v>
      </c>
      <c r="AW808" s="13" t="s">
        <v>36</v>
      </c>
      <c r="AX808" s="13" t="s">
        <v>75</v>
      </c>
      <c r="AY808" s="156" t="s">
        <v>133</v>
      </c>
    </row>
    <row r="809" spans="2:51" s="14" customFormat="1">
      <c r="B809" s="163"/>
      <c r="D809" s="155" t="s">
        <v>142</v>
      </c>
      <c r="E809" s="164" t="s">
        <v>3</v>
      </c>
      <c r="F809" s="165" t="s">
        <v>1902</v>
      </c>
      <c r="H809" s="164" t="s">
        <v>3</v>
      </c>
      <c r="I809" s="166"/>
      <c r="L809" s="163"/>
      <c r="M809" s="167"/>
      <c r="N809" s="168"/>
      <c r="O809" s="168"/>
      <c r="P809" s="168"/>
      <c r="Q809" s="168"/>
      <c r="R809" s="168"/>
      <c r="S809" s="168"/>
      <c r="T809" s="169"/>
      <c r="AT809" s="164" t="s">
        <v>142</v>
      </c>
      <c r="AU809" s="164" t="s">
        <v>84</v>
      </c>
      <c r="AV809" s="14" t="s">
        <v>37</v>
      </c>
      <c r="AW809" s="14" t="s">
        <v>36</v>
      </c>
      <c r="AX809" s="14" t="s">
        <v>75</v>
      </c>
      <c r="AY809" s="164" t="s">
        <v>133</v>
      </c>
    </row>
    <row r="810" spans="2:51" s="14" customFormat="1">
      <c r="B810" s="163"/>
      <c r="D810" s="155" t="s">
        <v>142</v>
      </c>
      <c r="E810" s="164" t="s">
        <v>3</v>
      </c>
      <c r="F810" s="165" t="s">
        <v>1011</v>
      </c>
      <c r="H810" s="164" t="s">
        <v>3</v>
      </c>
      <c r="I810" s="166"/>
      <c r="L810" s="163"/>
      <c r="M810" s="167"/>
      <c r="N810" s="168"/>
      <c r="O810" s="168"/>
      <c r="P810" s="168"/>
      <c r="Q810" s="168"/>
      <c r="R810" s="168"/>
      <c r="S810" s="168"/>
      <c r="T810" s="169"/>
      <c r="AT810" s="164" t="s">
        <v>142</v>
      </c>
      <c r="AU810" s="164" t="s">
        <v>84</v>
      </c>
      <c r="AV810" s="14" t="s">
        <v>37</v>
      </c>
      <c r="AW810" s="14" t="s">
        <v>36</v>
      </c>
      <c r="AX810" s="14" t="s">
        <v>75</v>
      </c>
      <c r="AY810" s="164" t="s">
        <v>133</v>
      </c>
    </row>
    <row r="811" spans="2:51" s="13" customFormat="1">
      <c r="B811" s="154"/>
      <c r="D811" s="155" t="s">
        <v>142</v>
      </c>
      <c r="E811" s="156" t="s">
        <v>3</v>
      </c>
      <c r="F811" s="157" t="s">
        <v>2138</v>
      </c>
      <c r="H811" s="158">
        <v>3.6179999999999999</v>
      </c>
      <c r="I811" s="159"/>
      <c r="L811" s="154"/>
      <c r="M811" s="160"/>
      <c r="N811" s="161"/>
      <c r="O811" s="161"/>
      <c r="P811" s="161"/>
      <c r="Q811" s="161"/>
      <c r="R811" s="161"/>
      <c r="S811" s="161"/>
      <c r="T811" s="162"/>
      <c r="AT811" s="156" t="s">
        <v>142</v>
      </c>
      <c r="AU811" s="156" t="s">
        <v>84</v>
      </c>
      <c r="AV811" s="13" t="s">
        <v>84</v>
      </c>
      <c r="AW811" s="13" t="s">
        <v>36</v>
      </c>
      <c r="AX811" s="13" t="s">
        <v>75</v>
      </c>
      <c r="AY811" s="156" t="s">
        <v>133</v>
      </c>
    </row>
    <row r="812" spans="2:51" s="14" customFormat="1">
      <c r="B812" s="163"/>
      <c r="D812" s="155" t="s">
        <v>142</v>
      </c>
      <c r="E812" s="164" t="s">
        <v>3</v>
      </c>
      <c r="F812" s="165" t="s">
        <v>1013</v>
      </c>
      <c r="H812" s="164" t="s">
        <v>3</v>
      </c>
      <c r="I812" s="166"/>
      <c r="L812" s="163"/>
      <c r="M812" s="167"/>
      <c r="N812" s="168"/>
      <c r="O812" s="168"/>
      <c r="P812" s="168"/>
      <c r="Q812" s="168"/>
      <c r="R812" s="168"/>
      <c r="S812" s="168"/>
      <c r="T812" s="169"/>
      <c r="AT812" s="164" t="s">
        <v>142</v>
      </c>
      <c r="AU812" s="164" t="s">
        <v>84</v>
      </c>
      <c r="AV812" s="14" t="s">
        <v>37</v>
      </c>
      <c r="AW812" s="14" t="s">
        <v>36</v>
      </c>
      <c r="AX812" s="14" t="s">
        <v>75</v>
      </c>
      <c r="AY812" s="164" t="s">
        <v>133</v>
      </c>
    </row>
    <row r="813" spans="2:51" s="13" customFormat="1">
      <c r="B813" s="154"/>
      <c r="D813" s="155" t="s">
        <v>142</v>
      </c>
      <c r="E813" s="156" t="s">
        <v>3</v>
      </c>
      <c r="F813" s="157" t="s">
        <v>1904</v>
      </c>
      <c r="H813" s="158">
        <v>3.2469999999999999</v>
      </c>
      <c r="I813" s="159"/>
      <c r="L813" s="154"/>
      <c r="M813" s="160"/>
      <c r="N813" s="161"/>
      <c r="O813" s="161"/>
      <c r="P813" s="161"/>
      <c r="Q813" s="161"/>
      <c r="R813" s="161"/>
      <c r="S813" s="161"/>
      <c r="T813" s="162"/>
      <c r="AT813" s="156" t="s">
        <v>142</v>
      </c>
      <c r="AU813" s="156" t="s">
        <v>84</v>
      </c>
      <c r="AV813" s="13" t="s">
        <v>84</v>
      </c>
      <c r="AW813" s="13" t="s">
        <v>36</v>
      </c>
      <c r="AX813" s="13" t="s">
        <v>75</v>
      </c>
      <c r="AY813" s="156" t="s">
        <v>133</v>
      </c>
    </row>
    <row r="814" spans="2:51" s="14" customFormat="1">
      <c r="B814" s="163"/>
      <c r="D814" s="155" t="s">
        <v>142</v>
      </c>
      <c r="E814" s="164" t="s">
        <v>3</v>
      </c>
      <c r="F814" s="165" t="s">
        <v>1905</v>
      </c>
      <c r="H814" s="164" t="s">
        <v>3</v>
      </c>
      <c r="I814" s="166"/>
      <c r="L814" s="163"/>
      <c r="M814" s="167"/>
      <c r="N814" s="168"/>
      <c r="O814" s="168"/>
      <c r="P814" s="168"/>
      <c r="Q814" s="168"/>
      <c r="R814" s="168"/>
      <c r="S814" s="168"/>
      <c r="T814" s="169"/>
      <c r="AT814" s="164" t="s">
        <v>142</v>
      </c>
      <c r="AU814" s="164" t="s">
        <v>84</v>
      </c>
      <c r="AV814" s="14" t="s">
        <v>37</v>
      </c>
      <c r="AW814" s="14" t="s">
        <v>36</v>
      </c>
      <c r="AX814" s="14" t="s">
        <v>75</v>
      </c>
      <c r="AY814" s="164" t="s">
        <v>133</v>
      </c>
    </row>
    <row r="815" spans="2:51" s="14" customFormat="1">
      <c r="B815" s="163"/>
      <c r="D815" s="155" t="s">
        <v>142</v>
      </c>
      <c r="E815" s="164" t="s">
        <v>3</v>
      </c>
      <c r="F815" s="165" t="s">
        <v>1011</v>
      </c>
      <c r="H815" s="164" t="s">
        <v>3</v>
      </c>
      <c r="I815" s="166"/>
      <c r="L815" s="163"/>
      <c r="M815" s="167"/>
      <c r="N815" s="168"/>
      <c r="O815" s="168"/>
      <c r="P815" s="168"/>
      <c r="Q815" s="168"/>
      <c r="R815" s="168"/>
      <c r="S815" s="168"/>
      <c r="T815" s="169"/>
      <c r="AT815" s="164" t="s">
        <v>142</v>
      </c>
      <c r="AU815" s="164" t="s">
        <v>84</v>
      </c>
      <c r="AV815" s="14" t="s">
        <v>37</v>
      </c>
      <c r="AW815" s="14" t="s">
        <v>36</v>
      </c>
      <c r="AX815" s="14" t="s">
        <v>75</v>
      </c>
      <c r="AY815" s="164" t="s">
        <v>133</v>
      </c>
    </row>
    <row r="816" spans="2:51" s="13" customFormat="1">
      <c r="B816" s="154"/>
      <c r="D816" s="155" t="s">
        <v>142</v>
      </c>
      <c r="E816" s="156" t="s">
        <v>3</v>
      </c>
      <c r="F816" s="157" t="s">
        <v>2139</v>
      </c>
      <c r="H816" s="158">
        <v>3.5419999999999998</v>
      </c>
      <c r="I816" s="159"/>
      <c r="L816" s="154"/>
      <c r="M816" s="160"/>
      <c r="N816" s="161"/>
      <c r="O816" s="161"/>
      <c r="P816" s="161"/>
      <c r="Q816" s="161"/>
      <c r="R816" s="161"/>
      <c r="S816" s="161"/>
      <c r="T816" s="162"/>
      <c r="AT816" s="156" t="s">
        <v>142</v>
      </c>
      <c r="AU816" s="156" t="s">
        <v>84</v>
      </c>
      <c r="AV816" s="13" t="s">
        <v>84</v>
      </c>
      <c r="AW816" s="13" t="s">
        <v>36</v>
      </c>
      <c r="AX816" s="13" t="s">
        <v>75</v>
      </c>
      <c r="AY816" s="156" t="s">
        <v>133</v>
      </c>
    </row>
    <row r="817" spans="2:51" s="14" customFormat="1">
      <c r="B817" s="163"/>
      <c r="D817" s="155" t="s">
        <v>142</v>
      </c>
      <c r="E817" s="164" t="s">
        <v>3</v>
      </c>
      <c r="F817" s="165" t="s">
        <v>1013</v>
      </c>
      <c r="H817" s="164" t="s">
        <v>3</v>
      </c>
      <c r="I817" s="166"/>
      <c r="L817" s="163"/>
      <c r="M817" s="167"/>
      <c r="N817" s="168"/>
      <c r="O817" s="168"/>
      <c r="P817" s="168"/>
      <c r="Q817" s="168"/>
      <c r="R817" s="168"/>
      <c r="S817" s="168"/>
      <c r="T817" s="169"/>
      <c r="AT817" s="164" t="s">
        <v>142</v>
      </c>
      <c r="AU817" s="164" t="s">
        <v>84</v>
      </c>
      <c r="AV817" s="14" t="s">
        <v>37</v>
      </c>
      <c r="AW817" s="14" t="s">
        <v>36</v>
      </c>
      <c r="AX817" s="14" t="s">
        <v>75</v>
      </c>
      <c r="AY817" s="164" t="s">
        <v>133</v>
      </c>
    </row>
    <row r="818" spans="2:51" s="13" customFormat="1">
      <c r="B818" s="154"/>
      <c r="D818" s="155" t="s">
        <v>142</v>
      </c>
      <c r="E818" s="156" t="s">
        <v>3</v>
      </c>
      <c r="F818" s="157" t="s">
        <v>1907</v>
      </c>
      <c r="H818" s="158">
        <v>2.1120000000000001</v>
      </c>
      <c r="I818" s="159"/>
      <c r="L818" s="154"/>
      <c r="M818" s="160"/>
      <c r="N818" s="161"/>
      <c r="O818" s="161"/>
      <c r="P818" s="161"/>
      <c r="Q818" s="161"/>
      <c r="R818" s="161"/>
      <c r="S818" s="161"/>
      <c r="T818" s="162"/>
      <c r="AT818" s="156" t="s">
        <v>142</v>
      </c>
      <c r="AU818" s="156" t="s">
        <v>84</v>
      </c>
      <c r="AV818" s="13" t="s">
        <v>84</v>
      </c>
      <c r="AW818" s="13" t="s">
        <v>36</v>
      </c>
      <c r="AX818" s="13" t="s">
        <v>75</v>
      </c>
      <c r="AY818" s="156" t="s">
        <v>133</v>
      </c>
    </row>
    <row r="819" spans="2:51" s="14" customFormat="1">
      <c r="B819" s="163"/>
      <c r="D819" s="155" t="s">
        <v>142</v>
      </c>
      <c r="E819" s="164" t="s">
        <v>3</v>
      </c>
      <c r="F819" s="165" t="s">
        <v>1019</v>
      </c>
      <c r="H819" s="164" t="s">
        <v>3</v>
      </c>
      <c r="I819" s="166"/>
      <c r="L819" s="163"/>
      <c r="M819" s="167"/>
      <c r="N819" s="168"/>
      <c r="O819" s="168"/>
      <c r="P819" s="168"/>
      <c r="Q819" s="168"/>
      <c r="R819" s="168"/>
      <c r="S819" s="168"/>
      <c r="T819" s="169"/>
      <c r="AT819" s="164" t="s">
        <v>142</v>
      </c>
      <c r="AU819" s="164" t="s">
        <v>84</v>
      </c>
      <c r="AV819" s="14" t="s">
        <v>37</v>
      </c>
      <c r="AW819" s="14" t="s">
        <v>36</v>
      </c>
      <c r="AX819" s="14" t="s">
        <v>75</v>
      </c>
      <c r="AY819" s="164" t="s">
        <v>133</v>
      </c>
    </row>
    <row r="820" spans="2:51" s="13" customFormat="1">
      <c r="B820" s="154"/>
      <c r="D820" s="155" t="s">
        <v>142</v>
      </c>
      <c r="E820" s="156" t="s">
        <v>3</v>
      </c>
      <c r="F820" s="157" t="s">
        <v>1908</v>
      </c>
      <c r="H820" s="158">
        <v>8.1349999999999998</v>
      </c>
      <c r="I820" s="159"/>
      <c r="L820" s="154"/>
      <c r="M820" s="160"/>
      <c r="N820" s="161"/>
      <c r="O820" s="161"/>
      <c r="P820" s="161"/>
      <c r="Q820" s="161"/>
      <c r="R820" s="161"/>
      <c r="S820" s="161"/>
      <c r="T820" s="162"/>
      <c r="AT820" s="156" t="s">
        <v>142</v>
      </c>
      <c r="AU820" s="156" t="s">
        <v>84</v>
      </c>
      <c r="AV820" s="13" t="s">
        <v>84</v>
      </c>
      <c r="AW820" s="13" t="s">
        <v>36</v>
      </c>
      <c r="AX820" s="13" t="s">
        <v>75</v>
      </c>
      <c r="AY820" s="156" t="s">
        <v>133</v>
      </c>
    </row>
    <row r="821" spans="2:51" s="14" customFormat="1">
      <c r="B821" s="163"/>
      <c r="D821" s="155" t="s">
        <v>142</v>
      </c>
      <c r="E821" s="164" t="s">
        <v>3</v>
      </c>
      <c r="F821" s="165" t="s">
        <v>1909</v>
      </c>
      <c r="H821" s="164" t="s">
        <v>3</v>
      </c>
      <c r="I821" s="166"/>
      <c r="L821" s="163"/>
      <c r="M821" s="167"/>
      <c r="N821" s="168"/>
      <c r="O821" s="168"/>
      <c r="P821" s="168"/>
      <c r="Q821" s="168"/>
      <c r="R821" s="168"/>
      <c r="S821" s="168"/>
      <c r="T821" s="169"/>
      <c r="AT821" s="164" t="s">
        <v>142</v>
      </c>
      <c r="AU821" s="164" t="s">
        <v>84</v>
      </c>
      <c r="AV821" s="14" t="s">
        <v>37</v>
      </c>
      <c r="AW821" s="14" t="s">
        <v>36</v>
      </c>
      <c r="AX821" s="14" t="s">
        <v>75</v>
      </c>
      <c r="AY821" s="164" t="s">
        <v>133</v>
      </c>
    </row>
    <row r="822" spans="2:51" s="14" customFormat="1">
      <c r="B822" s="163"/>
      <c r="D822" s="155" t="s">
        <v>142</v>
      </c>
      <c r="E822" s="164" t="s">
        <v>3</v>
      </c>
      <c r="F822" s="165" t="s">
        <v>1011</v>
      </c>
      <c r="H822" s="164" t="s">
        <v>3</v>
      </c>
      <c r="I822" s="166"/>
      <c r="L822" s="163"/>
      <c r="M822" s="167"/>
      <c r="N822" s="168"/>
      <c r="O822" s="168"/>
      <c r="P822" s="168"/>
      <c r="Q822" s="168"/>
      <c r="R822" s="168"/>
      <c r="S822" s="168"/>
      <c r="T822" s="169"/>
      <c r="AT822" s="164" t="s">
        <v>142</v>
      </c>
      <c r="AU822" s="164" t="s">
        <v>84</v>
      </c>
      <c r="AV822" s="14" t="s">
        <v>37</v>
      </c>
      <c r="AW822" s="14" t="s">
        <v>36</v>
      </c>
      <c r="AX822" s="14" t="s">
        <v>75</v>
      </c>
      <c r="AY822" s="164" t="s">
        <v>133</v>
      </c>
    </row>
    <row r="823" spans="2:51" s="13" customFormat="1">
      <c r="B823" s="154"/>
      <c r="D823" s="155" t="s">
        <v>142</v>
      </c>
      <c r="E823" s="156" t="s">
        <v>3</v>
      </c>
      <c r="F823" s="157" t="s">
        <v>2138</v>
      </c>
      <c r="H823" s="158">
        <v>3.6179999999999999</v>
      </c>
      <c r="I823" s="159"/>
      <c r="L823" s="154"/>
      <c r="M823" s="160"/>
      <c r="N823" s="161"/>
      <c r="O823" s="161"/>
      <c r="P823" s="161"/>
      <c r="Q823" s="161"/>
      <c r="R823" s="161"/>
      <c r="S823" s="161"/>
      <c r="T823" s="162"/>
      <c r="AT823" s="156" t="s">
        <v>142</v>
      </c>
      <c r="AU823" s="156" t="s">
        <v>84</v>
      </c>
      <c r="AV823" s="13" t="s">
        <v>84</v>
      </c>
      <c r="AW823" s="13" t="s">
        <v>36</v>
      </c>
      <c r="AX823" s="13" t="s">
        <v>75</v>
      </c>
      <c r="AY823" s="156" t="s">
        <v>133</v>
      </c>
    </row>
    <row r="824" spans="2:51" s="14" customFormat="1">
      <c r="B824" s="163"/>
      <c r="D824" s="155" t="s">
        <v>142</v>
      </c>
      <c r="E824" s="164" t="s">
        <v>3</v>
      </c>
      <c r="F824" s="165" t="s">
        <v>1013</v>
      </c>
      <c r="H824" s="164" t="s">
        <v>3</v>
      </c>
      <c r="I824" s="166"/>
      <c r="L824" s="163"/>
      <c r="M824" s="167"/>
      <c r="N824" s="168"/>
      <c r="O824" s="168"/>
      <c r="P824" s="168"/>
      <c r="Q824" s="168"/>
      <c r="R824" s="168"/>
      <c r="S824" s="168"/>
      <c r="T824" s="169"/>
      <c r="AT824" s="164" t="s">
        <v>142</v>
      </c>
      <c r="AU824" s="164" t="s">
        <v>84</v>
      </c>
      <c r="AV824" s="14" t="s">
        <v>37</v>
      </c>
      <c r="AW824" s="14" t="s">
        <v>36</v>
      </c>
      <c r="AX824" s="14" t="s">
        <v>75</v>
      </c>
      <c r="AY824" s="164" t="s">
        <v>133</v>
      </c>
    </row>
    <row r="825" spans="2:51" s="13" customFormat="1">
      <c r="B825" s="154"/>
      <c r="D825" s="155" t="s">
        <v>142</v>
      </c>
      <c r="E825" s="156" t="s">
        <v>3</v>
      </c>
      <c r="F825" s="157" t="s">
        <v>1904</v>
      </c>
      <c r="H825" s="158">
        <v>3.2469999999999999</v>
      </c>
      <c r="I825" s="159"/>
      <c r="L825" s="154"/>
      <c r="M825" s="160"/>
      <c r="N825" s="161"/>
      <c r="O825" s="161"/>
      <c r="P825" s="161"/>
      <c r="Q825" s="161"/>
      <c r="R825" s="161"/>
      <c r="S825" s="161"/>
      <c r="T825" s="162"/>
      <c r="AT825" s="156" t="s">
        <v>142</v>
      </c>
      <c r="AU825" s="156" t="s">
        <v>84</v>
      </c>
      <c r="AV825" s="13" t="s">
        <v>84</v>
      </c>
      <c r="AW825" s="13" t="s">
        <v>36</v>
      </c>
      <c r="AX825" s="13" t="s">
        <v>75</v>
      </c>
      <c r="AY825" s="156" t="s">
        <v>133</v>
      </c>
    </row>
    <row r="826" spans="2:51" s="14" customFormat="1">
      <c r="B826" s="163"/>
      <c r="D826" s="155" t="s">
        <v>142</v>
      </c>
      <c r="E826" s="164" t="s">
        <v>3</v>
      </c>
      <c r="F826" s="165" t="s">
        <v>1910</v>
      </c>
      <c r="H826" s="164" t="s">
        <v>3</v>
      </c>
      <c r="I826" s="166"/>
      <c r="L826" s="163"/>
      <c r="M826" s="167"/>
      <c r="N826" s="168"/>
      <c r="O826" s="168"/>
      <c r="P826" s="168"/>
      <c r="Q826" s="168"/>
      <c r="R826" s="168"/>
      <c r="S826" s="168"/>
      <c r="T826" s="169"/>
      <c r="AT826" s="164" t="s">
        <v>142</v>
      </c>
      <c r="AU826" s="164" t="s">
        <v>84</v>
      </c>
      <c r="AV826" s="14" t="s">
        <v>37</v>
      </c>
      <c r="AW826" s="14" t="s">
        <v>36</v>
      </c>
      <c r="AX826" s="14" t="s">
        <v>75</v>
      </c>
      <c r="AY826" s="164" t="s">
        <v>133</v>
      </c>
    </row>
    <row r="827" spans="2:51" s="14" customFormat="1">
      <c r="B827" s="163"/>
      <c r="D827" s="155" t="s">
        <v>142</v>
      </c>
      <c r="E827" s="164" t="s">
        <v>3</v>
      </c>
      <c r="F827" s="165" t="s">
        <v>1011</v>
      </c>
      <c r="H827" s="164" t="s">
        <v>3</v>
      </c>
      <c r="I827" s="166"/>
      <c r="L827" s="163"/>
      <c r="M827" s="167"/>
      <c r="N827" s="168"/>
      <c r="O827" s="168"/>
      <c r="P827" s="168"/>
      <c r="Q827" s="168"/>
      <c r="R827" s="168"/>
      <c r="S827" s="168"/>
      <c r="T827" s="169"/>
      <c r="AT827" s="164" t="s">
        <v>142</v>
      </c>
      <c r="AU827" s="164" t="s">
        <v>84</v>
      </c>
      <c r="AV827" s="14" t="s">
        <v>37</v>
      </c>
      <c r="AW827" s="14" t="s">
        <v>36</v>
      </c>
      <c r="AX827" s="14" t="s">
        <v>75</v>
      </c>
      <c r="AY827" s="164" t="s">
        <v>133</v>
      </c>
    </row>
    <row r="828" spans="2:51" s="13" customFormat="1">
      <c r="B828" s="154"/>
      <c r="D828" s="155" t="s">
        <v>142</v>
      </c>
      <c r="E828" s="156" t="s">
        <v>3</v>
      </c>
      <c r="F828" s="157" t="s">
        <v>2140</v>
      </c>
      <c r="H828" s="158">
        <v>3.722</v>
      </c>
      <c r="I828" s="159"/>
      <c r="L828" s="154"/>
      <c r="M828" s="160"/>
      <c r="N828" s="161"/>
      <c r="O828" s="161"/>
      <c r="P828" s="161"/>
      <c r="Q828" s="161"/>
      <c r="R828" s="161"/>
      <c r="S828" s="161"/>
      <c r="T828" s="162"/>
      <c r="AT828" s="156" t="s">
        <v>142</v>
      </c>
      <c r="AU828" s="156" t="s">
        <v>84</v>
      </c>
      <c r="AV828" s="13" t="s">
        <v>84</v>
      </c>
      <c r="AW828" s="13" t="s">
        <v>36</v>
      </c>
      <c r="AX828" s="13" t="s">
        <v>75</v>
      </c>
      <c r="AY828" s="156" t="s">
        <v>133</v>
      </c>
    </row>
    <row r="829" spans="2:51" s="14" customFormat="1">
      <c r="B829" s="163"/>
      <c r="D829" s="155" t="s">
        <v>142</v>
      </c>
      <c r="E829" s="164" t="s">
        <v>3</v>
      </c>
      <c r="F829" s="165" t="s">
        <v>1013</v>
      </c>
      <c r="H829" s="164" t="s">
        <v>3</v>
      </c>
      <c r="I829" s="166"/>
      <c r="L829" s="163"/>
      <c r="M829" s="167"/>
      <c r="N829" s="168"/>
      <c r="O829" s="168"/>
      <c r="P829" s="168"/>
      <c r="Q829" s="168"/>
      <c r="R829" s="168"/>
      <c r="S829" s="168"/>
      <c r="T829" s="169"/>
      <c r="AT829" s="164" t="s">
        <v>142</v>
      </c>
      <c r="AU829" s="164" t="s">
        <v>84</v>
      </c>
      <c r="AV829" s="14" t="s">
        <v>37</v>
      </c>
      <c r="AW829" s="14" t="s">
        <v>36</v>
      </c>
      <c r="AX829" s="14" t="s">
        <v>75</v>
      </c>
      <c r="AY829" s="164" t="s">
        <v>133</v>
      </c>
    </row>
    <row r="830" spans="2:51" s="13" customFormat="1">
      <c r="B830" s="154"/>
      <c r="D830" s="155" t="s">
        <v>142</v>
      </c>
      <c r="E830" s="156" t="s">
        <v>3</v>
      </c>
      <c r="F830" s="157" t="s">
        <v>1912</v>
      </c>
      <c r="H830" s="158">
        <v>1.863</v>
      </c>
      <c r="I830" s="159"/>
      <c r="L830" s="154"/>
      <c r="M830" s="160"/>
      <c r="N830" s="161"/>
      <c r="O830" s="161"/>
      <c r="P830" s="161"/>
      <c r="Q830" s="161"/>
      <c r="R830" s="161"/>
      <c r="S830" s="161"/>
      <c r="T830" s="162"/>
      <c r="AT830" s="156" t="s">
        <v>142</v>
      </c>
      <c r="AU830" s="156" t="s">
        <v>84</v>
      </c>
      <c r="AV830" s="13" t="s">
        <v>84</v>
      </c>
      <c r="AW830" s="13" t="s">
        <v>36</v>
      </c>
      <c r="AX830" s="13" t="s">
        <v>75</v>
      </c>
      <c r="AY830" s="156" t="s">
        <v>133</v>
      </c>
    </row>
    <row r="831" spans="2:51" s="14" customFormat="1">
      <c r="B831" s="163"/>
      <c r="D831" s="155" t="s">
        <v>142</v>
      </c>
      <c r="E831" s="164" t="s">
        <v>3</v>
      </c>
      <c r="F831" s="165" t="s">
        <v>1019</v>
      </c>
      <c r="H831" s="164" t="s">
        <v>3</v>
      </c>
      <c r="I831" s="166"/>
      <c r="L831" s="163"/>
      <c r="M831" s="167"/>
      <c r="N831" s="168"/>
      <c r="O831" s="168"/>
      <c r="P831" s="168"/>
      <c r="Q831" s="168"/>
      <c r="R831" s="168"/>
      <c r="S831" s="168"/>
      <c r="T831" s="169"/>
      <c r="AT831" s="164" t="s">
        <v>142</v>
      </c>
      <c r="AU831" s="164" t="s">
        <v>84</v>
      </c>
      <c r="AV831" s="14" t="s">
        <v>37</v>
      </c>
      <c r="AW831" s="14" t="s">
        <v>36</v>
      </c>
      <c r="AX831" s="14" t="s">
        <v>75</v>
      </c>
      <c r="AY831" s="164" t="s">
        <v>133</v>
      </c>
    </row>
    <row r="832" spans="2:51" s="13" customFormat="1">
      <c r="B832" s="154"/>
      <c r="D832" s="155" t="s">
        <v>142</v>
      </c>
      <c r="E832" s="156" t="s">
        <v>3</v>
      </c>
      <c r="F832" s="157" t="s">
        <v>1913</v>
      </c>
      <c r="H832" s="158">
        <v>3.694</v>
      </c>
      <c r="I832" s="159"/>
      <c r="L832" s="154"/>
      <c r="M832" s="160"/>
      <c r="N832" s="161"/>
      <c r="O832" s="161"/>
      <c r="P832" s="161"/>
      <c r="Q832" s="161"/>
      <c r="R832" s="161"/>
      <c r="S832" s="161"/>
      <c r="T832" s="162"/>
      <c r="AT832" s="156" t="s">
        <v>142</v>
      </c>
      <c r="AU832" s="156" t="s">
        <v>84</v>
      </c>
      <c r="AV832" s="13" t="s">
        <v>84</v>
      </c>
      <c r="AW832" s="13" t="s">
        <v>36</v>
      </c>
      <c r="AX832" s="13" t="s">
        <v>75</v>
      </c>
      <c r="AY832" s="156" t="s">
        <v>133</v>
      </c>
    </row>
    <row r="833" spans="2:51" s="14" customFormat="1">
      <c r="B833" s="163"/>
      <c r="D833" s="155" t="s">
        <v>142</v>
      </c>
      <c r="E833" s="164" t="s">
        <v>3</v>
      </c>
      <c r="F833" s="165" t="s">
        <v>1875</v>
      </c>
      <c r="H833" s="164" t="s">
        <v>3</v>
      </c>
      <c r="I833" s="166"/>
      <c r="L833" s="163"/>
      <c r="M833" s="167"/>
      <c r="N833" s="168"/>
      <c r="O833" s="168"/>
      <c r="P833" s="168"/>
      <c r="Q833" s="168"/>
      <c r="R833" s="168"/>
      <c r="S833" s="168"/>
      <c r="T833" s="169"/>
      <c r="AT833" s="164" t="s">
        <v>142</v>
      </c>
      <c r="AU833" s="164" t="s">
        <v>84</v>
      </c>
      <c r="AV833" s="14" t="s">
        <v>37</v>
      </c>
      <c r="AW833" s="14" t="s">
        <v>36</v>
      </c>
      <c r="AX833" s="14" t="s">
        <v>75</v>
      </c>
      <c r="AY833" s="164" t="s">
        <v>133</v>
      </c>
    </row>
    <row r="834" spans="2:51" s="13" customFormat="1">
      <c r="B834" s="154"/>
      <c r="D834" s="155" t="s">
        <v>142</v>
      </c>
      <c r="E834" s="156" t="s">
        <v>3</v>
      </c>
      <c r="F834" s="157" t="s">
        <v>1897</v>
      </c>
      <c r="H834" s="158">
        <v>3.194</v>
      </c>
      <c r="I834" s="159"/>
      <c r="L834" s="154"/>
      <c r="M834" s="160"/>
      <c r="N834" s="161"/>
      <c r="O834" s="161"/>
      <c r="P834" s="161"/>
      <c r="Q834" s="161"/>
      <c r="R834" s="161"/>
      <c r="S834" s="161"/>
      <c r="T834" s="162"/>
      <c r="AT834" s="156" t="s">
        <v>142</v>
      </c>
      <c r="AU834" s="156" t="s">
        <v>84</v>
      </c>
      <c r="AV834" s="13" t="s">
        <v>84</v>
      </c>
      <c r="AW834" s="13" t="s">
        <v>36</v>
      </c>
      <c r="AX834" s="13" t="s">
        <v>75</v>
      </c>
      <c r="AY834" s="156" t="s">
        <v>133</v>
      </c>
    </row>
    <row r="835" spans="2:51" s="14" customFormat="1">
      <c r="B835" s="163"/>
      <c r="D835" s="155" t="s">
        <v>142</v>
      </c>
      <c r="E835" s="164" t="s">
        <v>3</v>
      </c>
      <c r="F835" s="165" t="s">
        <v>1914</v>
      </c>
      <c r="H835" s="164" t="s">
        <v>3</v>
      </c>
      <c r="I835" s="166"/>
      <c r="L835" s="163"/>
      <c r="M835" s="167"/>
      <c r="N835" s="168"/>
      <c r="O835" s="168"/>
      <c r="P835" s="168"/>
      <c r="Q835" s="168"/>
      <c r="R835" s="168"/>
      <c r="S835" s="168"/>
      <c r="T835" s="169"/>
      <c r="AT835" s="164" t="s">
        <v>142</v>
      </c>
      <c r="AU835" s="164" t="s">
        <v>84</v>
      </c>
      <c r="AV835" s="14" t="s">
        <v>37</v>
      </c>
      <c r="AW835" s="14" t="s">
        <v>36</v>
      </c>
      <c r="AX835" s="14" t="s">
        <v>75</v>
      </c>
      <c r="AY835" s="164" t="s">
        <v>133</v>
      </c>
    </row>
    <row r="836" spans="2:51" s="14" customFormat="1">
      <c r="B836" s="163"/>
      <c r="D836" s="155" t="s">
        <v>142</v>
      </c>
      <c r="E836" s="164" t="s">
        <v>3</v>
      </c>
      <c r="F836" s="165" t="s">
        <v>1011</v>
      </c>
      <c r="H836" s="164" t="s">
        <v>3</v>
      </c>
      <c r="I836" s="166"/>
      <c r="L836" s="163"/>
      <c r="M836" s="167"/>
      <c r="N836" s="168"/>
      <c r="O836" s="168"/>
      <c r="P836" s="168"/>
      <c r="Q836" s="168"/>
      <c r="R836" s="168"/>
      <c r="S836" s="168"/>
      <c r="T836" s="169"/>
      <c r="AT836" s="164" t="s">
        <v>142</v>
      </c>
      <c r="AU836" s="164" t="s">
        <v>84</v>
      </c>
      <c r="AV836" s="14" t="s">
        <v>37</v>
      </c>
      <c r="AW836" s="14" t="s">
        <v>36</v>
      </c>
      <c r="AX836" s="14" t="s">
        <v>75</v>
      </c>
      <c r="AY836" s="164" t="s">
        <v>133</v>
      </c>
    </row>
    <row r="837" spans="2:51" s="13" customFormat="1">
      <c r="B837" s="154"/>
      <c r="D837" s="155" t="s">
        <v>142</v>
      </c>
      <c r="E837" s="156" t="s">
        <v>3</v>
      </c>
      <c r="F837" s="157" t="s">
        <v>2138</v>
      </c>
      <c r="H837" s="158">
        <v>3.6179999999999999</v>
      </c>
      <c r="I837" s="159"/>
      <c r="L837" s="154"/>
      <c r="M837" s="160"/>
      <c r="N837" s="161"/>
      <c r="O837" s="161"/>
      <c r="P837" s="161"/>
      <c r="Q837" s="161"/>
      <c r="R837" s="161"/>
      <c r="S837" s="161"/>
      <c r="T837" s="162"/>
      <c r="AT837" s="156" t="s">
        <v>142</v>
      </c>
      <c r="AU837" s="156" t="s">
        <v>84</v>
      </c>
      <c r="AV837" s="13" t="s">
        <v>84</v>
      </c>
      <c r="AW837" s="13" t="s">
        <v>36</v>
      </c>
      <c r="AX837" s="13" t="s">
        <v>75</v>
      </c>
      <c r="AY837" s="156" t="s">
        <v>133</v>
      </c>
    </row>
    <row r="838" spans="2:51" s="14" customFormat="1">
      <c r="B838" s="163"/>
      <c r="D838" s="155" t="s">
        <v>142</v>
      </c>
      <c r="E838" s="164" t="s">
        <v>3</v>
      </c>
      <c r="F838" s="165" t="s">
        <v>1013</v>
      </c>
      <c r="H838" s="164" t="s">
        <v>3</v>
      </c>
      <c r="I838" s="166"/>
      <c r="L838" s="163"/>
      <c r="M838" s="167"/>
      <c r="N838" s="168"/>
      <c r="O838" s="168"/>
      <c r="P838" s="168"/>
      <c r="Q838" s="168"/>
      <c r="R838" s="168"/>
      <c r="S838" s="168"/>
      <c r="T838" s="169"/>
      <c r="AT838" s="164" t="s">
        <v>142</v>
      </c>
      <c r="AU838" s="164" t="s">
        <v>84</v>
      </c>
      <c r="AV838" s="14" t="s">
        <v>37</v>
      </c>
      <c r="AW838" s="14" t="s">
        <v>36</v>
      </c>
      <c r="AX838" s="14" t="s">
        <v>75</v>
      </c>
      <c r="AY838" s="164" t="s">
        <v>133</v>
      </c>
    </row>
    <row r="839" spans="2:51" s="13" customFormat="1">
      <c r="B839" s="154"/>
      <c r="D839" s="155" t="s">
        <v>142</v>
      </c>
      <c r="E839" s="156" t="s">
        <v>3</v>
      </c>
      <c r="F839" s="157" t="s">
        <v>1904</v>
      </c>
      <c r="H839" s="158">
        <v>3.2469999999999999</v>
      </c>
      <c r="I839" s="159"/>
      <c r="L839" s="154"/>
      <c r="M839" s="160"/>
      <c r="N839" s="161"/>
      <c r="O839" s="161"/>
      <c r="P839" s="161"/>
      <c r="Q839" s="161"/>
      <c r="R839" s="161"/>
      <c r="S839" s="161"/>
      <c r="T839" s="162"/>
      <c r="AT839" s="156" t="s">
        <v>142</v>
      </c>
      <c r="AU839" s="156" t="s">
        <v>84</v>
      </c>
      <c r="AV839" s="13" t="s">
        <v>84</v>
      </c>
      <c r="AW839" s="13" t="s">
        <v>36</v>
      </c>
      <c r="AX839" s="13" t="s">
        <v>75</v>
      </c>
      <c r="AY839" s="156" t="s">
        <v>133</v>
      </c>
    </row>
    <row r="840" spans="2:51" s="14" customFormat="1">
      <c r="B840" s="163"/>
      <c r="D840" s="155" t="s">
        <v>142</v>
      </c>
      <c r="E840" s="164" t="s">
        <v>3</v>
      </c>
      <c r="F840" s="165" t="s">
        <v>1915</v>
      </c>
      <c r="H840" s="164" t="s">
        <v>3</v>
      </c>
      <c r="I840" s="166"/>
      <c r="L840" s="163"/>
      <c r="M840" s="167"/>
      <c r="N840" s="168"/>
      <c r="O840" s="168"/>
      <c r="P840" s="168"/>
      <c r="Q840" s="168"/>
      <c r="R840" s="168"/>
      <c r="S840" s="168"/>
      <c r="T840" s="169"/>
      <c r="AT840" s="164" t="s">
        <v>142</v>
      </c>
      <c r="AU840" s="164" t="s">
        <v>84</v>
      </c>
      <c r="AV840" s="14" t="s">
        <v>37</v>
      </c>
      <c r="AW840" s="14" t="s">
        <v>36</v>
      </c>
      <c r="AX840" s="14" t="s">
        <v>75</v>
      </c>
      <c r="AY840" s="164" t="s">
        <v>133</v>
      </c>
    </row>
    <row r="841" spans="2:51" s="14" customFormat="1">
      <c r="B841" s="163"/>
      <c r="D841" s="155" t="s">
        <v>142</v>
      </c>
      <c r="E841" s="164" t="s">
        <v>3</v>
      </c>
      <c r="F841" s="165" t="s">
        <v>1011</v>
      </c>
      <c r="H841" s="164" t="s">
        <v>3</v>
      </c>
      <c r="I841" s="166"/>
      <c r="L841" s="163"/>
      <c r="M841" s="167"/>
      <c r="N841" s="168"/>
      <c r="O841" s="168"/>
      <c r="P841" s="168"/>
      <c r="Q841" s="168"/>
      <c r="R841" s="168"/>
      <c r="S841" s="168"/>
      <c r="T841" s="169"/>
      <c r="AT841" s="164" t="s">
        <v>142</v>
      </c>
      <c r="AU841" s="164" t="s">
        <v>84</v>
      </c>
      <c r="AV841" s="14" t="s">
        <v>37</v>
      </c>
      <c r="AW841" s="14" t="s">
        <v>36</v>
      </c>
      <c r="AX841" s="14" t="s">
        <v>75</v>
      </c>
      <c r="AY841" s="164" t="s">
        <v>133</v>
      </c>
    </row>
    <row r="842" spans="2:51" s="13" customFormat="1">
      <c r="B842" s="154"/>
      <c r="D842" s="155" t="s">
        <v>142</v>
      </c>
      <c r="E842" s="156" t="s">
        <v>3</v>
      </c>
      <c r="F842" s="157" t="s">
        <v>2141</v>
      </c>
      <c r="H842" s="158">
        <v>3.6960000000000002</v>
      </c>
      <c r="I842" s="159"/>
      <c r="L842" s="154"/>
      <c r="M842" s="160"/>
      <c r="N842" s="161"/>
      <c r="O842" s="161"/>
      <c r="P842" s="161"/>
      <c r="Q842" s="161"/>
      <c r="R842" s="161"/>
      <c r="S842" s="161"/>
      <c r="T842" s="162"/>
      <c r="AT842" s="156" t="s">
        <v>142</v>
      </c>
      <c r="AU842" s="156" t="s">
        <v>84</v>
      </c>
      <c r="AV842" s="13" t="s">
        <v>84</v>
      </c>
      <c r="AW842" s="13" t="s">
        <v>36</v>
      </c>
      <c r="AX842" s="13" t="s">
        <v>75</v>
      </c>
      <c r="AY842" s="156" t="s">
        <v>133</v>
      </c>
    </row>
    <row r="843" spans="2:51" s="14" customFormat="1">
      <c r="B843" s="163"/>
      <c r="D843" s="155" t="s">
        <v>142</v>
      </c>
      <c r="E843" s="164" t="s">
        <v>3</v>
      </c>
      <c r="F843" s="165" t="s">
        <v>1013</v>
      </c>
      <c r="H843" s="164" t="s">
        <v>3</v>
      </c>
      <c r="I843" s="166"/>
      <c r="L843" s="163"/>
      <c r="M843" s="167"/>
      <c r="N843" s="168"/>
      <c r="O843" s="168"/>
      <c r="P843" s="168"/>
      <c r="Q843" s="168"/>
      <c r="R843" s="168"/>
      <c r="S843" s="168"/>
      <c r="T843" s="169"/>
      <c r="AT843" s="164" t="s">
        <v>142</v>
      </c>
      <c r="AU843" s="164" t="s">
        <v>84</v>
      </c>
      <c r="AV843" s="14" t="s">
        <v>37</v>
      </c>
      <c r="AW843" s="14" t="s">
        <v>36</v>
      </c>
      <c r="AX843" s="14" t="s">
        <v>75</v>
      </c>
      <c r="AY843" s="164" t="s">
        <v>133</v>
      </c>
    </row>
    <row r="844" spans="2:51" s="13" customFormat="1">
      <c r="B844" s="154"/>
      <c r="D844" s="155" t="s">
        <v>142</v>
      </c>
      <c r="E844" s="156" t="s">
        <v>3</v>
      </c>
      <c r="F844" s="157" t="s">
        <v>1917</v>
      </c>
      <c r="H844" s="158">
        <v>1.8480000000000001</v>
      </c>
      <c r="I844" s="159"/>
      <c r="L844" s="154"/>
      <c r="M844" s="160"/>
      <c r="N844" s="161"/>
      <c r="O844" s="161"/>
      <c r="P844" s="161"/>
      <c r="Q844" s="161"/>
      <c r="R844" s="161"/>
      <c r="S844" s="161"/>
      <c r="T844" s="162"/>
      <c r="AT844" s="156" t="s">
        <v>142</v>
      </c>
      <c r="AU844" s="156" t="s">
        <v>84</v>
      </c>
      <c r="AV844" s="13" t="s">
        <v>84</v>
      </c>
      <c r="AW844" s="13" t="s">
        <v>36</v>
      </c>
      <c r="AX844" s="13" t="s">
        <v>75</v>
      </c>
      <c r="AY844" s="156" t="s">
        <v>133</v>
      </c>
    </row>
    <row r="845" spans="2:51" s="14" customFormat="1">
      <c r="B845" s="163"/>
      <c r="D845" s="155" t="s">
        <v>142</v>
      </c>
      <c r="E845" s="164" t="s">
        <v>3</v>
      </c>
      <c r="F845" s="165" t="s">
        <v>1019</v>
      </c>
      <c r="H845" s="164" t="s">
        <v>3</v>
      </c>
      <c r="I845" s="166"/>
      <c r="L845" s="163"/>
      <c r="M845" s="167"/>
      <c r="N845" s="168"/>
      <c r="O845" s="168"/>
      <c r="P845" s="168"/>
      <c r="Q845" s="168"/>
      <c r="R845" s="168"/>
      <c r="S845" s="168"/>
      <c r="T845" s="169"/>
      <c r="AT845" s="164" t="s">
        <v>142</v>
      </c>
      <c r="AU845" s="164" t="s">
        <v>84</v>
      </c>
      <c r="AV845" s="14" t="s">
        <v>37</v>
      </c>
      <c r="AW845" s="14" t="s">
        <v>36</v>
      </c>
      <c r="AX845" s="14" t="s">
        <v>75</v>
      </c>
      <c r="AY845" s="164" t="s">
        <v>133</v>
      </c>
    </row>
    <row r="846" spans="2:51" s="13" customFormat="1">
      <c r="B846" s="154"/>
      <c r="D846" s="155" t="s">
        <v>142</v>
      </c>
      <c r="E846" s="156" t="s">
        <v>3</v>
      </c>
      <c r="F846" s="157" t="s">
        <v>1918</v>
      </c>
      <c r="H846" s="158">
        <v>7.3369999999999997</v>
      </c>
      <c r="I846" s="159"/>
      <c r="L846" s="154"/>
      <c r="M846" s="160"/>
      <c r="N846" s="161"/>
      <c r="O846" s="161"/>
      <c r="P846" s="161"/>
      <c r="Q846" s="161"/>
      <c r="R846" s="161"/>
      <c r="S846" s="161"/>
      <c r="T846" s="162"/>
      <c r="AT846" s="156" t="s">
        <v>142</v>
      </c>
      <c r="AU846" s="156" t="s">
        <v>84</v>
      </c>
      <c r="AV846" s="13" t="s">
        <v>84</v>
      </c>
      <c r="AW846" s="13" t="s">
        <v>36</v>
      </c>
      <c r="AX846" s="13" t="s">
        <v>75</v>
      </c>
      <c r="AY846" s="156" t="s">
        <v>133</v>
      </c>
    </row>
    <row r="847" spans="2:51" s="14" customFormat="1">
      <c r="B847" s="163"/>
      <c r="D847" s="155" t="s">
        <v>142</v>
      </c>
      <c r="E847" s="164" t="s">
        <v>3</v>
      </c>
      <c r="F847" s="165" t="s">
        <v>1875</v>
      </c>
      <c r="H847" s="164" t="s">
        <v>3</v>
      </c>
      <c r="I847" s="166"/>
      <c r="L847" s="163"/>
      <c r="M847" s="167"/>
      <c r="N847" s="168"/>
      <c r="O847" s="168"/>
      <c r="P847" s="168"/>
      <c r="Q847" s="168"/>
      <c r="R847" s="168"/>
      <c r="S847" s="168"/>
      <c r="T847" s="169"/>
      <c r="AT847" s="164" t="s">
        <v>142</v>
      </c>
      <c r="AU847" s="164" t="s">
        <v>84</v>
      </c>
      <c r="AV847" s="14" t="s">
        <v>37</v>
      </c>
      <c r="AW847" s="14" t="s">
        <v>36</v>
      </c>
      <c r="AX847" s="14" t="s">
        <v>75</v>
      </c>
      <c r="AY847" s="164" t="s">
        <v>133</v>
      </c>
    </row>
    <row r="848" spans="2:51" s="13" customFormat="1">
      <c r="B848" s="154"/>
      <c r="D848" s="155" t="s">
        <v>142</v>
      </c>
      <c r="E848" s="156" t="s">
        <v>3</v>
      </c>
      <c r="F848" s="157" t="s">
        <v>1919</v>
      </c>
      <c r="H848" s="158">
        <v>0.92400000000000004</v>
      </c>
      <c r="I848" s="159"/>
      <c r="L848" s="154"/>
      <c r="M848" s="160"/>
      <c r="N848" s="161"/>
      <c r="O848" s="161"/>
      <c r="P848" s="161"/>
      <c r="Q848" s="161"/>
      <c r="R848" s="161"/>
      <c r="S848" s="161"/>
      <c r="T848" s="162"/>
      <c r="AT848" s="156" t="s">
        <v>142</v>
      </c>
      <c r="AU848" s="156" t="s">
        <v>84</v>
      </c>
      <c r="AV848" s="13" t="s">
        <v>84</v>
      </c>
      <c r="AW848" s="13" t="s">
        <v>36</v>
      </c>
      <c r="AX848" s="13" t="s">
        <v>75</v>
      </c>
      <c r="AY848" s="156" t="s">
        <v>133</v>
      </c>
    </row>
    <row r="849" spans="2:51" s="14" customFormat="1">
      <c r="B849" s="163"/>
      <c r="D849" s="155" t="s">
        <v>142</v>
      </c>
      <c r="E849" s="164" t="s">
        <v>3</v>
      </c>
      <c r="F849" s="165" t="s">
        <v>1920</v>
      </c>
      <c r="H849" s="164" t="s">
        <v>3</v>
      </c>
      <c r="I849" s="166"/>
      <c r="L849" s="163"/>
      <c r="M849" s="167"/>
      <c r="N849" s="168"/>
      <c r="O849" s="168"/>
      <c r="P849" s="168"/>
      <c r="Q849" s="168"/>
      <c r="R849" s="168"/>
      <c r="S849" s="168"/>
      <c r="T849" s="169"/>
      <c r="AT849" s="164" t="s">
        <v>142</v>
      </c>
      <c r="AU849" s="164" t="s">
        <v>84</v>
      </c>
      <c r="AV849" s="14" t="s">
        <v>37</v>
      </c>
      <c r="AW849" s="14" t="s">
        <v>36</v>
      </c>
      <c r="AX849" s="14" t="s">
        <v>75</v>
      </c>
      <c r="AY849" s="164" t="s">
        <v>133</v>
      </c>
    </row>
    <row r="850" spans="2:51" s="14" customFormat="1">
      <c r="B850" s="163"/>
      <c r="D850" s="155" t="s">
        <v>142</v>
      </c>
      <c r="E850" s="164" t="s">
        <v>3</v>
      </c>
      <c r="F850" s="165" t="s">
        <v>1011</v>
      </c>
      <c r="H850" s="164" t="s">
        <v>3</v>
      </c>
      <c r="I850" s="166"/>
      <c r="L850" s="163"/>
      <c r="M850" s="167"/>
      <c r="N850" s="168"/>
      <c r="O850" s="168"/>
      <c r="P850" s="168"/>
      <c r="Q850" s="168"/>
      <c r="R850" s="168"/>
      <c r="S850" s="168"/>
      <c r="T850" s="169"/>
      <c r="AT850" s="164" t="s">
        <v>142</v>
      </c>
      <c r="AU850" s="164" t="s">
        <v>84</v>
      </c>
      <c r="AV850" s="14" t="s">
        <v>37</v>
      </c>
      <c r="AW850" s="14" t="s">
        <v>36</v>
      </c>
      <c r="AX850" s="14" t="s">
        <v>75</v>
      </c>
      <c r="AY850" s="164" t="s">
        <v>133</v>
      </c>
    </row>
    <row r="851" spans="2:51" s="13" customFormat="1">
      <c r="B851" s="154"/>
      <c r="D851" s="155" t="s">
        <v>142</v>
      </c>
      <c r="E851" s="156" t="s">
        <v>3</v>
      </c>
      <c r="F851" s="157" t="s">
        <v>2139</v>
      </c>
      <c r="H851" s="158">
        <v>3.5419999999999998</v>
      </c>
      <c r="I851" s="159"/>
      <c r="L851" s="154"/>
      <c r="M851" s="160"/>
      <c r="N851" s="161"/>
      <c r="O851" s="161"/>
      <c r="P851" s="161"/>
      <c r="Q851" s="161"/>
      <c r="R851" s="161"/>
      <c r="S851" s="161"/>
      <c r="T851" s="162"/>
      <c r="AT851" s="156" t="s">
        <v>142</v>
      </c>
      <c r="AU851" s="156" t="s">
        <v>84</v>
      </c>
      <c r="AV851" s="13" t="s">
        <v>84</v>
      </c>
      <c r="AW851" s="13" t="s">
        <v>36</v>
      </c>
      <c r="AX851" s="13" t="s">
        <v>75</v>
      </c>
      <c r="AY851" s="156" t="s">
        <v>133</v>
      </c>
    </row>
    <row r="852" spans="2:51" s="14" customFormat="1">
      <c r="B852" s="163"/>
      <c r="D852" s="155" t="s">
        <v>142</v>
      </c>
      <c r="E852" s="164" t="s">
        <v>3</v>
      </c>
      <c r="F852" s="165" t="s">
        <v>1013</v>
      </c>
      <c r="H852" s="164" t="s">
        <v>3</v>
      </c>
      <c r="I852" s="166"/>
      <c r="L852" s="163"/>
      <c r="M852" s="167"/>
      <c r="N852" s="168"/>
      <c r="O852" s="168"/>
      <c r="P852" s="168"/>
      <c r="Q852" s="168"/>
      <c r="R852" s="168"/>
      <c r="S852" s="168"/>
      <c r="T852" s="169"/>
      <c r="AT852" s="164" t="s">
        <v>142</v>
      </c>
      <c r="AU852" s="164" t="s">
        <v>84</v>
      </c>
      <c r="AV852" s="14" t="s">
        <v>37</v>
      </c>
      <c r="AW852" s="14" t="s">
        <v>36</v>
      </c>
      <c r="AX852" s="14" t="s">
        <v>75</v>
      </c>
      <c r="AY852" s="164" t="s">
        <v>133</v>
      </c>
    </row>
    <row r="853" spans="2:51" s="13" customFormat="1">
      <c r="B853" s="154"/>
      <c r="D853" s="155" t="s">
        <v>142</v>
      </c>
      <c r="E853" s="156" t="s">
        <v>3</v>
      </c>
      <c r="F853" s="157" t="s">
        <v>1921</v>
      </c>
      <c r="H853" s="158">
        <v>3.1680000000000001</v>
      </c>
      <c r="I853" s="159"/>
      <c r="L853" s="154"/>
      <c r="M853" s="160"/>
      <c r="N853" s="161"/>
      <c r="O853" s="161"/>
      <c r="P853" s="161"/>
      <c r="Q853" s="161"/>
      <c r="R853" s="161"/>
      <c r="S853" s="161"/>
      <c r="T853" s="162"/>
      <c r="AT853" s="156" t="s">
        <v>142</v>
      </c>
      <c r="AU853" s="156" t="s">
        <v>84</v>
      </c>
      <c r="AV853" s="13" t="s">
        <v>84</v>
      </c>
      <c r="AW853" s="13" t="s">
        <v>36</v>
      </c>
      <c r="AX853" s="13" t="s">
        <v>75</v>
      </c>
      <c r="AY853" s="156" t="s">
        <v>133</v>
      </c>
    </row>
    <row r="854" spans="2:51" s="14" customFormat="1">
      <c r="B854" s="163"/>
      <c r="D854" s="155" t="s">
        <v>142</v>
      </c>
      <c r="E854" s="164" t="s">
        <v>3</v>
      </c>
      <c r="F854" s="165" t="s">
        <v>1922</v>
      </c>
      <c r="H854" s="164" t="s">
        <v>3</v>
      </c>
      <c r="I854" s="166"/>
      <c r="L854" s="163"/>
      <c r="M854" s="167"/>
      <c r="N854" s="168"/>
      <c r="O854" s="168"/>
      <c r="P854" s="168"/>
      <c r="Q854" s="168"/>
      <c r="R854" s="168"/>
      <c r="S854" s="168"/>
      <c r="T854" s="169"/>
      <c r="AT854" s="164" t="s">
        <v>142</v>
      </c>
      <c r="AU854" s="164" t="s">
        <v>84</v>
      </c>
      <c r="AV854" s="14" t="s">
        <v>37</v>
      </c>
      <c r="AW854" s="14" t="s">
        <v>36</v>
      </c>
      <c r="AX854" s="14" t="s">
        <v>75</v>
      </c>
      <c r="AY854" s="164" t="s">
        <v>133</v>
      </c>
    </row>
    <row r="855" spans="2:51" s="14" customFormat="1">
      <c r="B855" s="163"/>
      <c r="D855" s="155" t="s">
        <v>142</v>
      </c>
      <c r="E855" s="164" t="s">
        <v>3</v>
      </c>
      <c r="F855" s="165" t="s">
        <v>1011</v>
      </c>
      <c r="H855" s="164" t="s">
        <v>3</v>
      </c>
      <c r="I855" s="166"/>
      <c r="L855" s="163"/>
      <c r="M855" s="167"/>
      <c r="N855" s="168"/>
      <c r="O855" s="168"/>
      <c r="P855" s="168"/>
      <c r="Q855" s="168"/>
      <c r="R855" s="168"/>
      <c r="S855" s="168"/>
      <c r="T855" s="169"/>
      <c r="AT855" s="164" t="s">
        <v>142</v>
      </c>
      <c r="AU855" s="164" t="s">
        <v>84</v>
      </c>
      <c r="AV855" s="14" t="s">
        <v>37</v>
      </c>
      <c r="AW855" s="14" t="s">
        <v>36</v>
      </c>
      <c r="AX855" s="14" t="s">
        <v>75</v>
      </c>
      <c r="AY855" s="164" t="s">
        <v>133</v>
      </c>
    </row>
    <row r="856" spans="2:51" s="13" customFormat="1">
      <c r="B856" s="154"/>
      <c r="D856" s="155" t="s">
        <v>142</v>
      </c>
      <c r="E856" s="156" t="s">
        <v>3</v>
      </c>
      <c r="F856" s="157" t="s">
        <v>2142</v>
      </c>
      <c r="H856" s="158">
        <v>4.0430000000000001</v>
      </c>
      <c r="I856" s="159"/>
      <c r="L856" s="154"/>
      <c r="M856" s="160"/>
      <c r="N856" s="161"/>
      <c r="O856" s="161"/>
      <c r="P856" s="161"/>
      <c r="Q856" s="161"/>
      <c r="R856" s="161"/>
      <c r="S856" s="161"/>
      <c r="T856" s="162"/>
      <c r="AT856" s="156" t="s">
        <v>142</v>
      </c>
      <c r="AU856" s="156" t="s">
        <v>84</v>
      </c>
      <c r="AV856" s="13" t="s">
        <v>84</v>
      </c>
      <c r="AW856" s="13" t="s">
        <v>36</v>
      </c>
      <c r="AX856" s="13" t="s">
        <v>75</v>
      </c>
      <c r="AY856" s="156" t="s">
        <v>133</v>
      </c>
    </row>
    <row r="857" spans="2:51" s="14" customFormat="1">
      <c r="B857" s="163"/>
      <c r="D857" s="155" t="s">
        <v>142</v>
      </c>
      <c r="E857" s="164" t="s">
        <v>3</v>
      </c>
      <c r="F857" s="165" t="s">
        <v>1013</v>
      </c>
      <c r="H857" s="164" t="s">
        <v>3</v>
      </c>
      <c r="I857" s="166"/>
      <c r="L857" s="163"/>
      <c r="M857" s="167"/>
      <c r="N857" s="168"/>
      <c r="O857" s="168"/>
      <c r="P857" s="168"/>
      <c r="Q857" s="168"/>
      <c r="R857" s="168"/>
      <c r="S857" s="168"/>
      <c r="T857" s="169"/>
      <c r="AT857" s="164" t="s">
        <v>142</v>
      </c>
      <c r="AU857" s="164" t="s">
        <v>84</v>
      </c>
      <c r="AV857" s="14" t="s">
        <v>37</v>
      </c>
      <c r="AW857" s="14" t="s">
        <v>36</v>
      </c>
      <c r="AX857" s="14" t="s">
        <v>75</v>
      </c>
      <c r="AY857" s="164" t="s">
        <v>133</v>
      </c>
    </row>
    <row r="858" spans="2:51" s="13" customFormat="1">
      <c r="B858" s="154"/>
      <c r="D858" s="155" t="s">
        <v>142</v>
      </c>
      <c r="E858" s="156" t="s">
        <v>3</v>
      </c>
      <c r="F858" s="157" t="s">
        <v>1924</v>
      </c>
      <c r="H858" s="158">
        <v>2.5150000000000001</v>
      </c>
      <c r="I858" s="159"/>
      <c r="L858" s="154"/>
      <c r="M858" s="160"/>
      <c r="N858" s="161"/>
      <c r="O858" s="161"/>
      <c r="P858" s="161"/>
      <c r="Q858" s="161"/>
      <c r="R858" s="161"/>
      <c r="S858" s="161"/>
      <c r="T858" s="162"/>
      <c r="AT858" s="156" t="s">
        <v>142</v>
      </c>
      <c r="AU858" s="156" t="s">
        <v>84</v>
      </c>
      <c r="AV858" s="13" t="s">
        <v>84</v>
      </c>
      <c r="AW858" s="13" t="s">
        <v>36</v>
      </c>
      <c r="AX858" s="13" t="s">
        <v>75</v>
      </c>
      <c r="AY858" s="156" t="s">
        <v>133</v>
      </c>
    </row>
    <row r="859" spans="2:51" s="14" customFormat="1">
      <c r="B859" s="163"/>
      <c r="D859" s="155" t="s">
        <v>142</v>
      </c>
      <c r="E859" s="164" t="s">
        <v>3</v>
      </c>
      <c r="F859" s="165" t="s">
        <v>1019</v>
      </c>
      <c r="H859" s="164" t="s">
        <v>3</v>
      </c>
      <c r="I859" s="166"/>
      <c r="L859" s="163"/>
      <c r="M859" s="167"/>
      <c r="N859" s="168"/>
      <c r="O859" s="168"/>
      <c r="P859" s="168"/>
      <c r="Q859" s="168"/>
      <c r="R859" s="168"/>
      <c r="S859" s="168"/>
      <c r="T859" s="169"/>
      <c r="AT859" s="164" t="s">
        <v>142</v>
      </c>
      <c r="AU859" s="164" t="s">
        <v>84</v>
      </c>
      <c r="AV859" s="14" t="s">
        <v>37</v>
      </c>
      <c r="AW859" s="14" t="s">
        <v>36</v>
      </c>
      <c r="AX859" s="14" t="s">
        <v>75</v>
      </c>
      <c r="AY859" s="164" t="s">
        <v>133</v>
      </c>
    </row>
    <row r="860" spans="2:51" s="13" customFormat="1">
      <c r="B860" s="154"/>
      <c r="D860" s="155" t="s">
        <v>142</v>
      </c>
      <c r="E860" s="156" t="s">
        <v>3</v>
      </c>
      <c r="F860" s="157" t="s">
        <v>1925</v>
      </c>
      <c r="H860" s="158">
        <v>16.050999999999998</v>
      </c>
      <c r="I860" s="159"/>
      <c r="L860" s="154"/>
      <c r="M860" s="160"/>
      <c r="N860" s="161"/>
      <c r="O860" s="161"/>
      <c r="P860" s="161"/>
      <c r="Q860" s="161"/>
      <c r="R860" s="161"/>
      <c r="S860" s="161"/>
      <c r="T860" s="162"/>
      <c r="AT860" s="156" t="s">
        <v>142</v>
      </c>
      <c r="AU860" s="156" t="s">
        <v>84</v>
      </c>
      <c r="AV860" s="13" t="s">
        <v>84</v>
      </c>
      <c r="AW860" s="13" t="s">
        <v>36</v>
      </c>
      <c r="AX860" s="13" t="s">
        <v>75</v>
      </c>
      <c r="AY860" s="156" t="s">
        <v>133</v>
      </c>
    </row>
    <row r="861" spans="2:51" s="14" customFormat="1">
      <c r="B861" s="163"/>
      <c r="D861" s="155" t="s">
        <v>142</v>
      </c>
      <c r="E861" s="164" t="s">
        <v>3</v>
      </c>
      <c r="F861" s="165" t="s">
        <v>1926</v>
      </c>
      <c r="H861" s="164" t="s">
        <v>3</v>
      </c>
      <c r="I861" s="166"/>
      <c r="L861" s="163"/>
      <c r="M861" s="167"/>
      <c r="N861" s="168"/>
      <c r="O861" s="168"/>
      <c r="P861" s="168"/>
      <c r="Q861" s="168"/>
      <c r="R861" s="168"/>
      <c r="S861" s="168"/>
      <c r="T861" s="169"/>
      <c r="AT861" s="164" t="s">
        <v>142</v>
      </c>
      <c r="AU861" s="164" t="s">
        <v>84</v>
      </c>
      <c r="AV861" s="14" t="s">
        <v>37</v>
      </c>
      <c r="AW861" s="14" t="s">
        <v>36</v>
      </c>
      <c r="AX861" s="14" t="s">
        <v>75</v>
      </c>
      <c r="AY861" s="164" t="s">
        <v>133</v>
      </c>
    </row>
    <row r="862" spans="2:51" s="14" customFormat="1">
      <c r="B862" s="163"/>
      <c r="D862" s="155" t="s">
        <v>142</v>
      </c>
      <c r="E862" s="164" t="s">
        <v>3</v>
      </c>
      <c r="F862" s="165" t="s">
        <v>1011</v>
      </c>
      <c r="H862" s="164" t="s">
        <v>3</v>
      </c>
      <c r="I862" s="166"/>
      <c r="L862" s="163"/>
      <c r="M862" s="167"/>
      <c r="N862" s="168"/>
      <c r="O862" s="168"/>
      <c r="P862" s="168"/>
      <c r="Q862" s="168"/>
      <c r="R862" s="168"/>
      <c r="S862" s="168"/>
      <c r="T862" s="169"/>
      <c r="AT862" s="164" t="s">
        <v>142</v>
      </c>
      <c r="AU862" s="164" t="s">
        <v>84</v>
      </c>
      <c r="AV862" s="14" t="s">
        <v>37</v>
      </c>
      <c r="AW862" s="14" t="s">
        <v>36</v>
      </c>
      <c r="AX862" s="14" t="s">
        <v>75</v>
      </c>
      <c r="AY862" s="164" t="s">
        <v>133</v>
      </c>
    </row>
    <row r="863" spans="2:51" s="13" customFormat="1">
      <c r="B863" s="154"/>
      <c r="D863" s="155" t="s">
        <v>142</v>
      </c>
      <c r="E863" s="156" t="s">
        <v>3</v>
      </c>
      <c r="F863" s="157" t="s">
        <v>2143</v>
      </c>
      <c r="H863" s="158">
        <v>3.4910000000000001</v>
      </c>
      <c r="I863" s="159"/>
      <c r="L863" s="154"/>
      <c r="M863" s="160"/>
      <c r="N863" s="161"/>
      <c r="O863" s="161"/>
      <c r="P863" s="161"/>
      <c r="Q863" s="161"/>
      <c r="R863" s="161"/>
      <c r="S863" s="161"/>
      <c r="T863" s="162"/>
      <c r="AT863" s="156" t="s">
        <v>142</v>
      </c>
      <c r="AU863" s="156" t="s">
        <v>84</v>
      </c>
      <c r="AV863" s="13" t="s">
        <v>84</v>
      </c>
      <c r="AW863" s="13" t="s">
        <v>36</v>
      </c>
      <c r="AX863" s="13" t="s">
        <v>75</v>
      </c>
      <c r="AY863" s="156" t="s">
        <v>133</v>
      </c>
    </row>
    <row r="864" spans="2:51" s="14" customFormat="1">
      <c r="B864" s="163"/>
      <c r="D864" s="155" t="s">
        <v>142</v>
      </c>
      <c r="E864" s="164" t="s">
        <v>3</v>
      </c>
      <c r="F864" s="165" t="s">
        <v>1013</v>
      </c>
      <c r="H864" s="164" t="s">
        <v>3</v>
      </c>
      <c r="I864" s="166"/>
      <c r="L864" s="163"/>
      <c r="M864" s="167"/>
      <c r="N864" s="168"/>
      <c r="O864" s="168"/>
      <c r="P864" s="168"/>
      <c r="Q864" s="168"/>
      <c r="R864" s="168"/>
      <c r="S864" s="168"/>
      <c r="T864" s="169"/>
      <c r="AT864" s="164" t="s">
        <v>142</v>
      </c>
      <c r="AU864" s="164" t="s">
        <v>84</v>
      </c>
      <c r="AV864" s="14" t="s">
        <v>37</v>
      </c>
      <c r="AW864" s="14" t="s">
        <v>36</v>
      </c>
      <c r="AX864" s="14" t="s">
        <v>75</v>
      </c>
      <c r="AY864" s="164" t="s">
        <v>133</v>
      </c>
    </row>
    <row r="865" spans="2:51" s="13" customFormat="1">
      <c r="B865" s="154"/>
      <c r="D865" s="155" t="s">
        <v>142</v>
      </c>
      <c r="E865" s="156" t="s">
        <v>3</v>
      </c>
      <c r="F865" s="157" t="s">
        <v>1928</v>
      </c>
      <c r="H865" s="158">
        <v>3.2450000000000001</v>
      </c>
      <c r="I865" s="159"/>
      <c r="L865" s="154"/>
      <c r="M865" s="160"/>
      <c r="N865" s="161"/>
      <c r="O865" s="161"/>
      <c r="P865" s="161"/>
      <c r="Q865" s="161"/>
      <c r="R865" s="161"/>
      <c r="S865" s="161"/>
      <c r="T865" s="162"/>
      <c r="AT865" s="156" t="s">
        <v>142</v>
      </c>
      <c r="AU865" s="156" t="s">
        <v>84</v>
      </c>
      <c r="AV865" s="13" t="s">
        <v>84</v>
      </c>
      <c r="AW865" s="13" t="s">
        <v>36</v>
      </c>
      <c r="AX865" s="13" t="s">
        <v>75</v>
      </c>
      <c r="AY865" s="156" t="s">
        <v>133</v>
      </c>
    </row>
    <row r="866" spans="2:51" s="14" customFormat="1">
      <c r="B866" s="163"/>
      <c r="D866" s="155" t="s">
        <v>142</v>
      </c>
      <c r="E866" s="164" t="s">
        <v>3</v>
      </c>
      <c r="F866" s="165" t="s">
        <v>1929</v>
      </c>
      <c r="H866" s="164" t="s">
        <v>3</v>
      </c>
      <c r="I866" s="166"/>
      <c r="L866" s="163"/>
      <c r="M866" s="167"/>
      <c r="N866" s="168"/>
      <c r="O866" s="168"/>
      <c r="P866" s="168"/>
      <c r="Q866" s="168"/>
      <c r="R866" s="168"/>
      <c r="S866" s="168"/>
      <c r="T866" s="169"/>
      <c r="AT866" s="164" t="s">
        <v>142</v>
      </c>
      <c r="AU866" s="164" t="s">
        <v>84</v>
      </c>
      <c r="AV866" s="14" t="s">
        <v>37</v>
      </c>
      <c r="AW866" s="14" t="s">
        <v>36</v>
      </c>
      <c r="AX866" s="14" t="s">
        <v>75</v>
      </c>
      <c r="AY866" s="164" t="s">
        <v>133</v>
      </c>
    </row>
    <row r="867" spans="2:51" s="14" customFormat="1">
      <c r="B867" s="163"/>
      <c r="D867" s="155" t="s">
        <v>142</v>
      </c>
      <c r="E867" s="164" t="s">
        <v>3</v>
      </c>
      <c r="F867" s="165" t="s">
        <v>1011</v>
      </c>
      <c r="H867" s="164" t="s">
        <v>3</v>
      </c>
      <c r="I867" s="166"/>
      <c r="L867" s="163"/>
      <c r="M867" s="167"/>
      <c r="N867" s="168"/>
      <c r="O867" s="168"/>
      <c r="P867" s="168"/>
      <c r="Q867" s="168"/>
      <c r="R867" s="168"/>
      <c r="S867" s="168"/>
      <c r="T867" s="169"/>
      <c r="AT867" s="164" t="s">
        <v>142</v>
      </c>
      <c r="AU867" s="164" t="s">
        <v>84</v>
      </c>
      <c r="AV867" s="14" t="s">
        <v>37</v>
      </c>
      <c r="AW867" s="14" t="s">
        <v>36</v>
      </c>
      <c r="AX867" s="14" t="s">
        <v>75</v>
      </c>
      <c r="AY867" s="164" t="s">
        <v>133</v>
      </c>
    </row>
    <row r="868" spans="2:51" s="13" customFormat="1">
      <c r="B868" s="154"/>
      <c r="D868" s="155" t="s">
        <v>142</v>
      </c>
      <c r="E868" s="156" t="s">
        <v>3</v>
      </c>
      <c r="F868" s="157" t="s">
        <v>2144</v>
      </c>
      <c r="H868" s="158">
        <v>1.7789999999999999</v>
      </c>
      <c r="I868" s="159"/>
      <c r="L868" s="154"/>
      <c r="M868" s="160"/>
      <c r="N868" s="161"/>
      <c r="O868" s="161"/>
      <c r="P868" s="161"/>
      <c r="Q868" s="161"/>
      <c r="R868" s="161"/>
      <c r="S868" s="161"/>
      <c r="T868" s="162"/>
      <c r="AT868" s="156" t="s">
        <v>142</v>
      </c>
      <c r="AU868" s="156" t="s">
        <v>84</v>
      </c>
      <c r="AV868" s="13" t="s">
        <v>84</v>
      </c>
      <c r="AW868" s="13" t="s">
        <v>36</v>
      </c>
      <c r="AX868" s="13" t="s">
        <v>75</v>
      </c>
      <c r="AY868" s="156" t="s">
        <v>133</v>
      </c>
    </row>
    <row r="869" spans="2:51" s="14" customFormat="1">
      <c r="B869" s="163"/>
      <c r="D869" s="155" t="s">
        <v>142</v>
      </c>
      <c r="E869" s="164" t="s">
        <v>3</v>
      </c>
      <c r="F869" s="165" t="s">
        <v>1013</v>
      </c>
      <c r="H869" s="164" t="s">
        <v>3</v>
      </c>
      <c r="I869" s="166"/>
      <c r="L869" s="163"/>
      <c r="M869" s="167"/>
      <c r="N869" s="168"/>
      <c r="O869" s="168"/>
      <c r="P869" s="168"/>
      <c r="Q869" s="168"/>
      <c r="R869" s="168"/>
      <c r="S869" s="168"/>
      <c r="T869" s="169"/>
      <c r="AT869" s="164" t="s">
        <v>142</v>
      </c>
      <c r="AU869" s="164" t="s">
        <v>84</v>
      </c>
      <c r="AV869" s="14" t="s">
        <v>37</v>
      </c>
      <c r="AW869" s="14" t="s">
        <v>36</v>
      </c>
      <c r="AX869" s="14" t="s">
        <v>75</v>
      </c>
      <c r="AY869" s="164" t="s">
        <v>133</v>
      </c>
    </row>
    <row r="870" spans="2:51" s="13" customFormat="1">
      <c r="B870" s="154"/>
      <c r="D870" s="155" t="s">
        <v>142</v>
      </c>
      <c r="E870" s="156" t="s">
        <v>3</v>
      </c>
      <c r="F870" s="157" t="s">
        <v>1931</v>
      </c>
      <c r="H870" s="158">
        <v>0.97799999999999998</v>
      </c>
      <c r="I870" s="159"/>
      <c r="L870" s="154"/>
      <c r="M870" s="160"/>
      <c r="N870" s="161"/>
      <c r="O870" s="161"/>
      <c r="P870" s="161"/>
      <c r="Q870" s="161"/>
      <c r="R870" s="161"/>
      <c r="S870" s="161"/>
      <c r="T870" s="162"/>
      <c r="AT870" s="156" t="s">
        <v>142</v>
      </c>
      <c r="AU870" s="156" t="s">
        <v>84</v>
      </c>
      <c r="AV870" s="13" t="s">
        <v>84</v>
      </c>
      <c r="AW870" s="13" t="s">
        <v>36</v>
      </c>
      <c r="AX870" s="13" t="s">
        <v>75</v>
      </c>
      <c r="AY870" s="156" t="s">
        <v>133</v>
      </c>
    </row>
    <row r="871" spans="2:51" s="14" customFormat="1">
      <c r="B871" s="163"/>
      <c r="D871" s="155" t="s">
        <v>142</v>
      </c>
      <c r="E871" s="164" t="s">
        <v>3</v>
      </c>
      <c r="F871" s="165" t="s">
        <v>1932</v>
      </c>
      <c r="H871" s="164" t="s">
        <v>3</v>
      </c>
      <c r="I871" s="166"/>
      <c r="L871" s="163"/>
      <c r="M871" s="167"/>
      <c r="N871" s="168"/>
      <c r="O871" s="168"/>
      <c r="P871" s="168"/>
      <c r="Q871" s="168"/>
      <c r="R871" s="168"/>
      <c r="S871" s="168"/>
      <c r="T871" s="169"/>
      <c r="AT871" s="164" t="s">
        <v>142</v>
      </c>
      <c r="AU871" s="164" t="s">
        <v>84</v>
      </c>
      <c r="AV871" s="14" t="s">
        <v>37</v>
      </c>
      <c r="AW871" s="14" t="s">
        <v>36</v>
      </c>
      <c r="AX871" s="14" t="s">
        <v>75</v>
      </c>
      <c r="AY871" s="164" t="s">
        <v>133</v>
      </c>
    </row>
    <row r="872" spans="2:51" s="14" customFormat="1">
      <c r="B872" s="163"/>
      <c r="D872" s="155" t="s">
        <v>142</v>
      </c>
      <c r="E872" s="164" t="s">
        <v>3</v>
      </c>
      <c r="F872" s="165" t="s">
        <v>1011</v>
      </c>
      <c r="H872" s="164" t="s">
        <v>3</v>
      </c>
      <c r="I872" s="166"/>
      <c r="L872" s="163"/>
      <c r="M872" s="167"/>
      <c r="N872" s="168"/>
      <c r="O872" s="168"/>
      <c r="P872" s="168"/>
      <c r="Q872" s="168"/>
      <c r="R872" s="168"/>
      <c r="S872" s="168"/>
      <c r="T872" s="169"/>
      <c r="AT872" s="164" t="s">
        <v>142</v>
      </c>
      <c r="AU872" s="164" t="s">
        <v>84</v>
      </c>
      <c r="AV872" s="14" t="s">
        <v>37</v>
      </c>
      <c r="AW872" s="14" t="s">
        <v>36</v>
      </c>
      <c r="AX872" s="14" t="s">
        <v>75</v>
      </c>
      <c r="AY872" s="164" t="s">
        <v>133</v>
      </c>
    </row>
    <row r="873" spans="2:51" s="13" customFormat="1">
      <c r="B873" s="154"/>
      <c r="D873" s="155" t="s">
        <v>142</v>
      </c>
      <c r="E873" s="156" t="s">
        <v>3</v>
      </c>
      <c r="F873" s="157" t="s">
        <v>2145</v>
      </c>
      <c r="H873" s="158">
        <v>3.6429999999999998</v>
      </c>
      <c r="I873" s="159"/>
      <c r="L873" s="154"/>
      <c r="M873" s="160"/>
      <c r="N873" s="161"/>
      <c r="O873" s="161"/>
      <c r="P873" s="161"/>
      <c r="Q873" s="161"/>
      <c r="R873" s="161"/>
      <c r="S873" s="161"/>
      <c r="T873" s="162"/>
      <c r="AT873" s="156" t="s">
        <v>142</v>
      </c>
      <c r="AU873" s="156" t="s">
        <v>84</v>
      </c>
      <c r="AV873" s="13" t="s">
        <v>84</v>
      </c>
      <c r="AW873" s="13" t="s">
        <v>36</v>
      </c>
      <c r="AX873" s="13" t="s">
        <v>75</v>
      </c>
      <c r="AY873" s="156" t="s">
        <v>133</v>
      </c>
    </row>
    <row r="874" spans="2:51" s="14" customFormat="1">
      <c r="B874" s="163"/>
      <c r="D874" s="155" t="s">
        <v>142</v>
      </c>
      <c r="E874" s="164" t="s">
        <v>3</v>
      </c>
      <c r="F874" s="165" t="s">
        <v>1013</v>
      </c>
      <c r="H874" s="164" t="s">
        <v>3</v>
      </c>
      <c r="I874" s="166"/>
      <c r="L874" s="163"/>
      <c r="M874" s="167"/>
      <c r="N874" s="168"/>
      <c r="O874" s="168"/>
      <c r="P874" s="168"/>
      <c r="Q874" s="168"/>
      <c r="R874" s="168"/>
      <c r="S874" s="168"/>
      <c r="T874" s="169"/>
      <c r="AT874" s="164" t="s">
        <v>142</v>
      </c>
      <c r="AU874" s="164" t="s">
        <v>84</v>
      </c>
      <c r="AV874" s="14" t="s">
        <v>37</v>
      </c>
      <c r="AW874" s="14" t="s">
        <v>36</v>
      </c>
      <c r="AX874" s="14" t="s">
        <v>75</v>
      </c>
      <c r="AY874" s="164" t="s">
        <v>133</v>
      </c>
    </row>
    <row r="875" spans="2:51" s="13" customFormat="1">
      <c r="B875" s="154"/>
      <c r="D875" s="155" t="s">
        <v>142</v>
      </c>
      <c r="E875" s="156" t="s">
        <v>3</v>
      </c>
      <c r="F875" s="157" t="s">
        <v>1934</v>
      </c>
      <c r="H875" s="158">
        <v>3.274</v>
      </c>
      <c r="I875" s="159"/>
      <c r="L875" s="154"/>
      <c r="M875" s="160"/>
      <c r="N875" s="161"/>
      <c r="O875" s="161"/>
      <c r="P875" s="161"/>
      <c r="Q875" s="161"/>
      <c r="R875" s="161"/>
      <c r="S875" s="161"/>
      <c r="T875" s="162"/>
      <c r="AT875" s="156" t="s">
        <v>142</v>
      </c>
      <c r="AU875" s="156" t="s">
        <v>84</v>
      </c>
      <c r="AV875" s="13" t="s">
        <v>84</v>
      </c>
      <c r="AW875" s="13" t="s">
        <v>36</v>
      </c>
      <c r="AX875" s="13" t="s">
        <v>75</v>
      </c>
      <c r="AY875" s="156" t="s">
        <v>133</v>
      </c>
    </row>
    <row r="876" spans="2:51" s="14" customFormat="1">
      <c r="B876" s="163"/>
      <c r="D876" s="155" t="s">
        <v>142</v>
      </c>
      <c r="E876" s="164" t="s">
        <v>3</v>
      </c>
      <c r="F876" s="165" t="s">
        <v>1935</v>
      </c>
      <c r="H876" s="164" t="s">
        <v>3</v>
      </c>
      <c r="I876" s="166"/>
      <c r="L876" s="163"/>
      <c r="M876" s="167"/>
      <c r="N876" s="168"/>
      <c r="O876" s="168"/>
      <c r="P876" s="168"/>
      <c r="Q876" s="168"/>
      <c r="R876" s="168"/>
      <c r="S876" s="168"/>
      <c r="T876" s="169"/>
      <c r="AT876" s="164" t="s">
        <v>142</v>
      </c>
      <c r="AU876" s="164" t="s">
        <v>84</v>
      </c>
      <c r="AV876" s="14" t="s">
        <v>37</v>
      </c>
      <c r="AW876" s="14" t="s">
        <v>36</v>
      </c>
      <c r="AX876" s="14" t="s">
        <v>75</v>
      </c>
      <c r="AY876" s="164" t="s">
        <v>133</v>
      </c>
    </row>
    <row r="877" spans="2:51" s="14" customFormat="1">
      <c r="B877" s="163"/>
      <c r="D877" s="155" t="s">
        <v>142</v>
      </c>
      <c r="E877" s="164" t="s">
        <v>3</v>
      </c>
      <c r="F877" s="165" t="s">
        <v>1011</v>
      </c>
      <c r="H877" s="164" t="s">
        <v>3</v>
      </c>
      <c r="I877" s="166"/>
      <c r="L877" s="163"/>
      <c r="M877" s="167"/>
      <c r="N877" s="168"/>
      <c r="O877" s="168"/>
      <c r="P877" s="168"/>
      <c r="Q877" s="168"/>
      <c r="R877" s="168"/>
      <c r="S877" s="168"/>
      <c r="T877" s="169"/>
      <c r="AT877" s="164" t="s">
        <v>142</v>
      </c>
      <c r="AU877" s="164" t="s">
        <v>84</v>
      </c>
      <c r="AV877" s="14" t="s">
        <v>37</v>
      </c>
      <c r="AW877" s="14" t="s">
        <v>36</v>
      </c>
      <c r="AX877" s="14" t="s">
        <v>75</v>
      </c>
      <c r="AY877" s="164" t="s">
        <v>133</v>
      </c>
    </row>
    <row r="878" spans="2:51" s="13" customFormat="1">
      <c r="B878" s="154"/>
      <c r="D878" s="155" t="s">
        <v>142</v>
      </c>
      <c r="E878" s="156" t="s">
        <v>3</v>
      </c>
      <c r="F878" s="157" t="s">
        <v>2146</v>
      </c>
      <c r="H878" s="158">
        <v>3.593</v>
      </c>
      <c r="I878" s="159"/>
      <c r="L878" s="154"/>
      <c r="M878" s="160"/>
      <c r="N878" s="161"/>
      <c r="O878" s="161"/>
      <c r="P878" s="161"/>
      <c r="Q878" s="161"/>
      <c r="R878" s="161"/>
      <c r="S878" s="161"/>
      <c r="T878" s="162"/>
      <c r="AT878" s="156" t="s">
        <v>142</v>
      </c>
      <c r="AU878" s="156" t="s">
        <v>84</v>
      </c>
      <c r="AV878" s="13" t="s">
        <v>84</v>
      </c>
      <c r="AW878" s="13" t="s">
        <v>36</v>
      </c>
      <c r="AX878" s="13" t="s">
        <v>75</v>
      </c>
      <c r="AY878" s="156" t="s">
        <v>133</v>
      </c>
    </row>
    <row r="879" spans="2:51" s="14" customFormat="1">
      <c r="B879" s="163"/>
      <c r="D879" s="155" t="s">
        <v>142</v>
      </c>
      <c r="E879" s="164" t="s">
        <v>3</v>
      </c>
      <c r="F879" s="165" t="s">
        <v>1013</v>
      </c>
      <c r="H879" s="164" t="s">
        <v>3</v>
      </c>
      <c r="I879" s="166"/>
      <c r="L879" s="163"/>
      <c r="M879" s="167"/>
      <c r="N879" s="168"/>
      <c r="O879" s="168"/>
      <c r="P879" s="168"/>
      <c r="Q879" s="168"/>
      <c r="R879" s="168"/>
      <c r="S879" s="168"/>
      <c r="T879" s="169"/>
      <c r="AT879" s="164" t="s">
        <v>142</v>
      </c>
      <c r="AU879" s="164" t="s">
        <v>84</v>
      </c>
      <c r="AV879" s="14" t="s">
        <v>37</v>
      </c>
      <c r="AW879" s="14" t="s">
        <v>36</v>
      </c>
      <c r="AX879" s="14" t="s">
        <v>75</v>
      </c>
      <c r="AY879" s="164" t="s">
        <v>133</v>
      </c>
    </row>
    <row r="880" spans="2:51" s="13" customFormat="1">
      <c r="B880" s="154"/>
      <c r="D880" s="155" t="s">
        <v>142</v>
      </c>
      <c r="E880" s="156" t="s">
        <v>3</v>
      </c>
      <c r="F880" s="157" t="s">
        <v>1937</v>
      </c>
      <c r="H880" s="158">
        <v>3.355</v>
      </c>
      <c r="I880" s="159"/>
      <c r="L880" s="154"/>
      <c r="M880" s="160"/>
      <c r="N880" s="161"/>
      <c r="O880" s="161"/>
      <c r="P880" s="161"/>
      <c r="Q880" s="161"/>
      <c r="R880" s="161"/>
      <c r="S880" s="161"/>
      <c r="T880" s="162"/>
      <c r="AT880" s="156" t="s">
        <v>142</v>
      </c>
      <c r="AU880" s="156" t="s">
        <v>84</v>
      </c>
      <c r="AV880" s="13" t="s">
        <v>84</v>
      </c>
      <c r="AW880" s="13" t="s">
        <v>36</v>
      </c>
      <c r="AX880" s="13" t="s">
        <v>75</v>
      </c>
      <c r="AY880" s="156" t="s">
        <v>133</v>
      </c>
    </row>
    <row r="881" spans="2:51" s="14" customFormat="1">
      <c r="B881" s="163"/>
      <c r="D881" s="155" t="s">
        <v>142</v>
      </c>
      <c r="E881" s="164" t="s">
        <v>3</v>
      </c>
      <c r="F881" s="165" t="s">
        <v>1938</v>
      </c>
      <c r="H881" s="164" t="s">
        <v>3</v>
      </c>
      <c r="I881" s="166"/>
      <c r="L881" s="163"/>
      <c r="M881" s="167"/>
      <c r="N881" s="168"/>
      <c r="O881" s="168"/>
      <c r="P881" s="168"/>
      <c r="Q881" s="168"/>
      <c r="R881" s="168"/>
      <c r="S881" s="168"/>
      <c r="T881" s="169"/>
      <c r="AT881" s="164" t="s">
        <v>142</v>
      </c>
      <c r="AU881" s="164" t="s">
        <v>84</v>
      </c>
      <c r="AV881" s="14" t="s">
        <v>37</v>
      </c>
      <c r="AW881" s="14" t="s">
        <v>36</v>
      </c>
      <c r="AX881" s="14" t="s">
        <v>75</v>
      </c>
      <c r="AY881" s="164" t="s">
        <v>133</v>
      </c>
    </row>
    <row r="882" spans="2:51" s="14" customFormat="1">
      <c r="B882" s="163"/>
      <c r="D882" s="155" t="s">
        <v>142</v>
      </c>
      <c r="E882" s="164" t="s">
        <v>3</v>
      </c>
      <c r="F882" s="165" t="s">
        <v>1011</v>
      </c>
      <c r="H882" s="164" t="s">
        <v>3</v>
      </c>
      <c r="I882" s="166"/>
      <c r="L882" s="163"/>
      <c r="M882" s="167"/>
      <c r="N882" s="168"/>
      <c r="O882" s="168"/>
      <c r="P882" s="168"/>
      <c r="Q882" s="168"/>
      <c r="R882" s="168"/>
      <c r="S882" s="168"/>
      <c r="T882" s="169"/>
      <c r="AT882" s="164" t="s">
        <v>142</v>
      </c>
      <c r="AU882" s="164" t="s">
        <v>84</v>
      </c>
      <c r="AV882" s="14" t="s">
        <v>37</v>
      </c>
      <c r="AW882" s="14" t="s">
        <v>36</v>
      </c>
      <c r="AX882" s="14" t="s">
        <v>75</v>
      </c>
      <c r="AY882" s="164" t="s">
        <v>133</v>
      </c>
    </row>
    <row r="883" spans="2:51" s="13" customFormat="1">
      <c r="B883" s="154"/>
      <c r="D883" s="155" t="s">
        <v>142</v>
      </c>
      <c r="E883" s="156" t="s">
        <v>3</v>
      </c>
      <c r="F883" s="157" t="s">
        <v>2147</v>
      </c>
      <c r="H883" s="158">
        <v>0.78100000000000003</v>
      </c>
      <c r="I883" s="159"/>
      <c r="L883" s="154"/>
      <c r="M883" s="160"/>
      <c r="N883" s="161"/>
      <c r="O883" s="161"/>
      <c r="P883" s="161"/>
      <c r="Q883" s="161"/>
      <c r="R883" s="161"/>
      <c r="S883" s="161"/>
      <c r="T883" s="162"/>
      <c r="AT883" s="156" t="s">
        <v>142</v>
      </c>
      <c r="AU883" s="156" t="s">
        <v>84</v>
      </c>
      <c r="AV883" s="13" t="s">
        <v>84</v>
      </c>
      <c r="AW883" s="13" t="s">
        <v>36</v>
      </c>
      <c r="AX883" s="13" t="s">
        <v>75</v>
      </c>
      <c r="AY883" s="156" t="s">
        <v>133</v>
      </c>
    </row>
    <row r="884" spans="2:51" s="14" customFormat="1">
      <c r="B884" s="163"/>
      <c r="D884" s="155" t="s">
        <v>142</v>
      </c>
      <c r="E884" s="164" t="s">
        <v>3</v>
      </c>
      <c r="F884" s="165" t="s">
        <v>1013</v>
      </c>
      <c r="H884" s="164" t="s">
        <v>3</v>
      </c>
      <c r="I884" s="166"/>
      <c r="L884" s="163"/>
      <c r="M884" s="167"/>
      <c r="N884" s="168"/>
      <c r="O884" s="168"/>
      <c r="P884" s="168"/>
      <c r="Q884" s="168"/>
      <c r="R884" s="168"/>
      <c r="S884" s="168"/>
      <c r="T884" s="169"/>
      <c r="AT884" s="164" t="s">
        <v>142</v>
      </c>
      <c r="AU884" s="164" t="s">
        <v>84</v>
      </c>
      <c r="AV884" s="14" t="s">
        <v>37</v>
      </c>
      <c r="AW884" s="14" t="s">
        <v>36</v>
      </c>
      <c r="AX884" s="14" t="s">
        <v>75</v>
      </c>
      <c r="AY884" s="164" t="s">
        <v>133</v>
      </c>
    </row>
    <row r="885" spans="2:51" s="13" customFormat="1">
      <c r="B885" s="154"/>
      <c r="D885" s="155" t="s">
        <v>142</v>
      </c>
      <c r="E885" s="156" t="s">
        <v>3</v>
      </c>
      <c r="F885" s="157" t="s">
        <v>1940</v>
      </c>
      <c r="H885" s="158">
        <v>2.4159999999999999</v>
      </c>
      <c r="I885" s="159"/>
      <c r="L885" s="154"/>
      <c r="M885" s="160"/>
      <c r="N885" s="161"/>
      <c r="O885" s="161"/>
      <c r="P885" s="161"/>
      <c r="Q885" s="161"/>
      <c r="R885" s="161"/>
      <c r="S885" s="161"/>
      <c r="T885" s="162"/>
      <c r="AT885" s="156" t="s">
        <v>142</v>
      </c>
      <c r="AU885" s="156" t="s">
        <v>84</v>
      </c>
      <c r="AV885" s="13" t="s">
        <v>84</v>
      </c>
      <c r="AW885" s="13" t="s">
        <v>36</v>
      </c>
      <c r="AX885" s="13" t="s">
        <v>75</v>
      </c>
      <c r="AY885" s="156" t="s">
        <v>133</v>
      </c>
    </row>
    <row r="886" spans="2:51" s="14" customFormat="1">
      <c r="B886" s="163"/>
      <c r="D886" s="155" t="s">
        <v>142</v>
      </c>
      <c r="E886" s="164" t="s">
        <v>3</v>
      </c>
      <c r="F886" s="165" t="s">
        <v>1941</v>
      </c>
      <c r="H886" s="164" t="s">
        <v>3</v>
      </c>
      <c r="I886" s="166"/>
      <c r="L886" s="163"/>
      <c r="M886" s="167"/>
      <c r="N886" s="168"/>
      <c r="O886" s="168"/>
      <c r="P886" s="168"/>
      <c r="Q886" s="168"/>
      <c r="R886" s="168"/>
      <c r="S886" s="168"/>
      <c r="T886" s="169"/>
      <c r="AT886" s="164" t="s">
        <v>142</v>
      </c>
      <c r="AU886" s="164" t="s">
        <v>84</v>
      </c>
      <c r="AV886" s="14" t="s">
        <v>37</v>
      </c>
      <c r="AW886" s="14" t="s">
        <v>36</v>
      </c>
      <c r="AX886" s="14" t="s">
        <v>75</v>
      </c>
      <c r="AY886" s="164" t="s">
        <v>133</v>
      </c>
    </row>
    <row r="887" spans="2:51" s="13" customFormat="1">
      <c r="B887" s="154"/>
      <c r="D887" s="155" t="s">
        <v>142</v>
      </c>
      <c r="E887" s="156" t="s">
        <v>3</v>
      </c>
      <c r="F887" s="157" t="s">
        <v>1942</v>
      </c>
      <c r="H887" s="158">
        <v>7.7839999999999998</v>
      </c>
      <c r="I887" s="159"/>
      <c r="L887" s="154"/>
      <c r="M887" s="160"/>
      <c r="N887" s="161"/>
      <c r="O887" s="161"/>
      <c r="P887" s="161"/>
      <c r="Q887" s="161"/>
      <c r="R887" s="161"/>
      <c r="S887" s="161"/>
      <c r="T887" s="162"/>
      <c r="AT887" s="156" t="s">
        <v>142</v>
      </c>
      <c r="AU887" s="156" t="s">
        <v>84</v>
      </c>
      <c r="AV887" s="13" t="s">
        <v>84</v>
      </c>
      <c r="AW887" s="13" t="s">
        <v>36</v>
      </c>
      <c r="AX887" s="13" t="s">
        <v>75</v>
      </c>
      <c r="AY887" s="156" t="s">
        <v>133</v>
      </c>
    </row>
    <row r="888" spans="2:51" s="14" customFormat="1">
      <c r="B888" s="163"/>
      <c r="D888" s="155" t="s">
        <v>142</v>
      </c>
      <c r="E888" s="164" t="s">
        <v>3</v>
      </c>
      <c r="F888" s="165" t="s">
        <v>1019</v>
      </c>
      <c r="H888" s="164" t="s">
        <v>3</v>
      </c>
      <c r="I888" s="166"/>
      <c r="L888" s="163"/>
      <c r="M888" s="167"/>
      <c r="N888" s="168"/>
      <c r="O888" s="168"/>
      <c r="P888" s="168"/>
      <c r="Q888" s="168"/>
      <c r="R888" s="168"/>
      <c r="S888" s="168"/>
      <c r="T888" s="169"/>
      <c r="AT888" s="164" t="s">
        <v>142</v>
      </c>
      <c r="AU888" s="164" t="s">
        <v>84</v>
      </c>
      <c r="AV888" s="14" t="s">
        <v>37</v>
      </c>
      <c r="AW888" s="14" t="s">
        <v>36</v>
      </c>
      <c r="AX888" s="14" t="s">
        <v>75</v>
      </c>
      <c r="AY888" s="164" t="s">
        <v>133</v>
      </c>
    </row>
    <row r="889" spans="2:51" s="13" customFormat="1">
      <c r="B889" s="154"/>
      <c r="D889" s="155" t="s">
        <v>142</v>
      </c>
      <c r="E889" s="156" t="s">
        <v>3</v>
      </c>
      <c r="F889" s="157" t="s">
        <v>1943</v>
      </c>
      <c r="H889" s="158">
        <v>1.94</v>
      </c>
      <c r="I889" s="159"/>
      <c r="L889" s="154"/>
      <c r="M889" s="160"/>
      <c r="N889" s="161"/>
      <c r="O889" s="161"/>
      <c r="P889" s="161"/>
      <c r="Q889" s="161"/>
      <c r="R889" s="161"/>
      <c r="S889" s="161"/>
      <c r="T889" s="162"/>
      <c r="AT889" s="156" t="s">
        <v>142</v>
      </c>
      <c r="AU889" s="156" t="s">
        <v>84</v>
      </c>
      <c r="AV889" s="13" t="s">
        <v>84</v>
      </c>
      <c r="AW889" s="13" t="s">
        <v>36</v>
      </c>
      <c r="AX889" s="13" t="s">
        <v>75</v>
      </c>
      <c r="AY889" s="156" t="s">
        <v>133</v>
      </c>
    </row>
    <row r="890" spans="2:51" s="14" customFormat="1">
      <c r="B890" s="163"/>
      <c r="D890" s="155" t="s">
        <v>142</v>
      </c>
      <c r="E890" s="164" t="s">
        <v>3</v>
      </c>
      <c r="F890" s="165" t="s">
        <v>1944</v>
      </c>
      <c r="H890" s="164" t="s">
        <v>3</v>
      </c>
      <c r="I890" s="166"/>
      <c r="L890" s="163"/>
      <c r="M890" s="167"/>
      <c r="N890" s="168"/>
      <c r="O890" s="168"/>
      <c r="P890" s="168"/>
      <c r="Q890" s="168"/>
      <c r="R890" s="168"/>
      <c r="S890" s="168"/>
      <c r="T890" s="169"/>
      <c r="AT890" s="164" t="s">
        <v>142</v>
      </c>
      <c r="AU890" s="164" t="s">
        <v>84</v>
      </c>
      <c r="AV890" s="14" t="s">
        <v>37</v>
      </c>
      <c r="AW890" s="14" t="s">
        <v>36</v>
      </c>
      <c r="AX890" s="14" t="s">
        <v>75</v>
      </c>
      <c r="AY890" s="164" t="s">
        <v>133</v>
      </c>
    </row>
    <row r="891" spans="2:51" s="14" customFormat="1">
      <c r="B891" s="163"/>
      <c r="D891" s="155" t="s">
        <v>142</v>
      </c>
      <c r="E891" s="164" t="s">
        <v>3</v>
      </c>
      <c r="F891" s="165" t="s">
        <v>1011</v>
      </c>
      <c r="H891" s="164" t="s">
        <v>3</v>
      </c>
      <c r="I891" s="166"/>
      <c r="L891" s="163"/>
      <c r="M891" s="167"/>
      <c r="N891" s="168"/>
      <c r="O891" s="168"/>
      <c r="P891" s="168"/>
      <c r="Q891" s="168"/>
      <c r="R891" s="168"/>
      <c r="S891" s="168"/>
      <c r="T891" s="169"/>
      <c r="AT891" s="164" t="s">
        <v>142</v>
      </c>
      <c r="AU891" s="164" t="s">
        <v>84</v>
      </c>
      <c r="AV891" s="14" t="s">
        <v>37</v>
      </c>
      <c r="AW891" s="14" t="s">
        <v>36</v>
      </c>
      <c r="AX891" s="14" t="s">
        <v>75</v>
      </c>
      <c r="AY891" s="164" t="s">
        <v>133</v>
      </c>
    </row>
    <row r="892" spans="2:51" s="13" customFormat="1">
      <c r="B892" s="154"/>
      <c r="D892" s="155" t="s">
        <v>142</v>
      </c>
      <c r="E892" s="156" t="s">
        <v>3</v>
      </c>
      <c r="F892" s="157" t="s">
        <v>2148</v>
      </c>
      <c r="H892" s="158">
        <v>1.5620000000000001</v>
      </c>
      <c r="I892" s="159"/>
      <c r="L892" s="154"/>
      <c r="M892" s="160"/>
      <c r="N892" s="161"/>
      <c r="O892" s="161"/>
      <c r="P892" s="161"/>
      <c r="Q892" s="161"/>
      <c r="R892" s="161"/>
      <c r="S892" s="161"/>
      <c r="T892" s="162"/>
      <c r="AT892" s="156" t="s">
        <v>142</v>
      </c>
      <c r="AU892" s="156" t="s">
        <v>84</v>
      </c>
      <c r="AV892" s="13" t="s">
        <v>84</v>
      </c>
      <c r="AW892" s="13" t="s">
        <v>36</v>
      </c>
      <c r="AX892" s="13" t="s">
        <v>75</v>
      </c>
      <c r="AY892" s="156" t="s">
        <v>133</v>
      </c>
    </row>
    <row r="893" spans="2:51" s="14" customFormat="1">
      <c r="B893" s="163"/>
      <c r="D893" s="155" t="s">
        <v>142</v>
      </c>
      <c r="E893" s="164" t="s">
        <v>3</v>
      </c>
      <c r="F893" s="165" t="s">
        <v>1946</v>
      </c>
      <c r="H893" s="164" t="s">
        <v>3</v>
      </c>
      <c r="I893" s="166"/>
      <c r="L893" s="163"/>
      <c r="M893" s="167"/>
      <c r="N893" s="168"/>
      <c r="O893" s="168"/>
      <c r="P893" s="168"/>
      <c r="Q893" s="168"/>
      <c r="R893" s="168"/>
      <c r="S893" s="168"/>
      <c r="T893" s="169"/>
      <c r="AT893" s="164" t="s">
        <v>142</v>
      </c>
      <c r="AU893" s="164" t="s">
        <v>84</v>
      </c>
      <c r="AV893" s="14" t="s">
        <v>37</v>
      </c>
      <c r="AW893" s="14" t="s">
        <v>36</v>
      </c>
      <c r="AX893" s="14" t="s">
        <v>75</v>
      </c>
      <c r="AY893" s="164" t="s">
        <v>133</v>
      </c>
    </row>
    <row r="894" spans="2:51" s="14" customFormat="1">
      <c r="B894" s="163"/>
      <c r="D894" s="155" t="s">
        <v>142</v>
      </c>
      <c r="E894" s="164" t="s">
        <v>3</v>
      </c>
      <c r="F894" s="165" t="s">
        <v>1011</v>
      </c>
      <c r="H894" s="164" t="s">
        <v>3</v>
      </c>
      <c r="I894" s="166"/>
      <c r="L894" s="163"/>
      <c r="M894" s="167"/>
      <c r="N894" s="168"/>
      <c r="O894" s="168"/>
      <c r="P894" s="168"/>
      <c r="Q894" s="168"/>
      <c r="R894" s="168"/>
      <c r="S894" s="168"/>
      <c r="T894" s="169"/>
      <c r="AT894" s="164" t="s">
        <v>142</v>
      </c>
      <c r="AU894" s="164" t="s">
        <v>84</v>
      </c>
      <c r="AV894" s="14" t="s">
        <v>37</v>
      </c>
      <c r="AW894" s="14" t="s">
        <v>36</v>
      </c>
      <c r="AX894" s="14" t="s">
        <v>75</v>
      </c>
      <c r="AY894" s="164" t="s">
        <v>133</v>
      </c>
    </row>
    <row r="895" spans="2:51" s="13" customFormat="1">
      <c r="B895" s="154"/>
      <c r="D895" s="155" t="s">
        <v>142</v>
      </c>
      <c r="E895" s="156" t="s">
        <v>3</v>
      </c>
      <c r="F895" s="157" t="s">
        <v>2147</v>
      </c>
      <c r="H895" s="158">
        <v>0.78100000000000003</v>
      </c>
      <c r="I895" s="159"/>
      <c r="L895" s="154"/>
      <c r="M895" s="160"/>
      <c r="N895" s="161"/>
      <c r="O895" s="161"/>
      <c r="P895" s="161"/>
      <c r="Q895" s="161"/>
      <c r="R895" s="161"/>
      <c r="S895" s="161"/>
      <c r="T895" s="162"/>
      <c r="AT895" s="156" t="s">
        <v>142</v>
      </c>
      <c r="AU895" s="156" t="s">
        <v>84</v>
      </c>
      <c r="AV895" s="13" t="s">
        <v>84</v>
      </c>
      <c r="AW895" s="13" t="s">
        <v>36</v>
      </c>
      <c r="AX895" s="13" t="s">
        <v>75</v>
      </c>
      <c r="AY895" s="156" t="s">
        <v>133</v>
      </c>
    </row>
    <row r="896" spans="2:51" s="14" customFormat="1">
      <c r="B896" s="163"/>
      <c r="D896" s="155" t="s">
        <v>142</v>
      </c>
      <c r="E896" s="164" t="s">
        <v>3</v>
      </c>
      <c r="F896" s="165" t="s">
        <v>1013</v>
      </c>
      <c r="H896" s="164" t="s">
        <v>3</v>
      </c>
      <c r="I896" s="166"/>
      <c r="L896" s="163"/>
      <c r="M896" s="167"/>
      <c r="N896" s="168"/>
      <c r="O896" s="168"/>
      <c r="P896" s="168"/>
      <c r="Q896" s="168"/>
      <c r="R896" s="168"/>
      <c r="S896" s="168"/>
      <c r="T896" s="169"/>
      <c r="AT896" s="164" t="s">
        <v>142</v>
      </c>
      <c r="AU896" s="164" t="s">
        <v>84</v>
      </c>
      <c r="AV896" s="14" t="s">
        <v>37</v>
      </c>
      <c r="AW896" s="14" t="s">
        <v>36</v>
      </c>
      <c r="AX896" s="14" t="s">
        <v>75</v>
      </c>
      <c r="AY896" s="164" t="s">
        <v>133</v>
      </c>
    </row>
    <row r="897" spans="2:51" s="13" customFormat="1">
      <c r="B897" s="154"/>
      <c r="D897" s="155" t="s">
        <v>142</v>
      </c>
      <c r="E897" s="156" t="s">
        <v>3</v>
      </c>
      <c r="F897" s="157" t="s">
        <v>1940</v>
      </c>
      <c r="H897" s="158">
        <v>2.4159999999999999</v>
      </c>
      <c r="I897" s="159"/>
      <c r="L897" s="154"/>
      <c r="M897" s="160"/>
      <c r="N897" s="161"/>
      <c r="O897" s="161"/>
      <c r="P897" s="161"/>
      <c r="Q897" s="161"/>
      <c r="R897" s="161"/>
      <c r="S897" s="161"/>
      <c r="T897" s="162"/>
      <c r="AT897" s="156" t="s">
        <v>142</v>
      </c>
      <c r="AU897" s="156" t="s">
        <v>84</v>
      </c>
      <c r="AV897" s="13" t="s">
        <v>84</v>
      </c>
      <c r="AW897" s="13" t="s">
        <v>36</v>
      </c>
      <c r="AX897" s="13" t="s">
        <v>75</v>
      </c>
      <c r="AY897" s="156" t="s">
        <v>133</v>
      </c>
    </row>
    <row r="898" spans="2:51" s="14" customFormat="1">
      <c r="B898" s="163"/>
      <c r="D898" s="155" t="s">
        <v>142</v>
      </c>
      <c r="E898" s="164" t="s">
        <v>3</v>
      </c>
      <c r="F898" s="165" t="s">
        <v>1941</v>
      </c>
      <c r="H898" s="164" t="s">
        <v>3</v>
      </c>
      <c r="I898" s="166"/>
      <c r="L898" s="163"/>
      <c r="M898" s="167"/>
      <c r="N898" s="168"/>
      <c r="O898" s="168"/>
      <c r="P898" s="168"/>
      <c r="Q898" s="168"/>
      <c r="R898" s="168"/>
      <c r="S898" s="168"/>
      <c r="T898" s="169"/>
      <c r="AT898" s="164" t="s">
        <v>142</v>
      </c>
      <c r="AU898" s="164" t="s">
        <v>84</v>
      </c>
      <c r="AV898" s="14" t="s">
        <v>37</v>
      </c>
      <c r="AW898" s="14" t="s">
        <v>36</v>
      </c>
      <c r="AX898" s="14" t="s">
        <v>75</v>
      </c>
      <c r="AY898" s="164" t="s">
        <v>133</v>
      </c>
    </row>
    <row r="899" spans="2:51" s="13" customFormat="1">
      <c r="B899" s="154"/>
      <c r="D899" s="155" t="s">
        <v>142</v>
      </c>
      <c r="E899" s="156" t="s">
        <v>3</v>
      </c>
      <c r="F899" s="157" t="s">
        <v>1947</v>
      </c>
      <c r="H899" s="158">
        <v>7.1130000000000004</v>
      </c>
      <c r="I899" s="159"/>
      <c r="L899" s="154"/>
      <c r="M899" s="160"/>
      <c r="N899" s="161"/>
      <c r="O899" s="161"/>
      <c r="P899" s="161"/>
      <c r="Q899" s="161"/>
      <c r="R899" s="161"/>
      <c r="S899" s="161"/>
      <c r="T899" s="162"/>
      <c r="AT899" s="156" t="s">
        <v>142</v>
      </c>
      <c r="AU899" s="156" t="s">
        <v>84</v>
      </c>
      <c r="AV899" s="13" t="s">
        <v>84</v>
      </c>
      <c r="AW899" s="13" t="s">
        <v>36</v>
      </c>
      <c r="AX899" s="13" t="s">
        <v>75</v>
      </c>
      <c r="AY899" s="156" t="s">
        <v>133</v>
      </c>
    </row>
    <row r="900" spans="2:51" s="14" customFormat="1">
      <c r="B900" s="163"/>
      <c r="D900" s="155" t="s">
        <v>142</v>
      </c>
      <c r="E900" s="164" t="s">
        <v>3</v>
      </c>
      <c r="F900" s="165" t="s">
        <v>1019</v>
      </c>
      <c r="H900" s="164" t="s">
        <v>3</v>
      </c>
      <c r="I900" s="166"/>
      <c r="L900" s="163"/>
      <c r="M900" s="167"/>
      <c r="N900" s="168"/>
      <c r="O900" s="168"/>
      <c r="P900" s="168"/>
      <c r="Q900" s="168"/>
      <c r="R900" s="168"/>
      <c r="S900" s="168"/>
      <c r="T900" s="169"/>
      <c r="AT900" s="164" t="s">
        <v>142</v>
      </c>
      <c r="AU900" s="164" t="s">
        <v>84</v>
      </c>
      <c r="AV900" s="14" t="s">
        <v>37</v>
      </c>
      <c r="AW900" s="14" t="s">
        <v>36</v>
      </c>
      <c r="AX900" s="14" t="s">
        <v>75</v>
      </c>
      <c r="AY900" s="164" t="s">
        <v>133</v>
      </c>
    </row>
    <row r="901" spans="2:51" s="13" customFormat="1">
      <c r="B901" s="154"/>
      <c r="D901" s="155" t="s">
        <v>142</v>
      </c>
      <c r="E901" s="156" t="s">
        <v>3</v>
      </c>
      <c r="F901" s="157" t="s">
        <v>1943</v>
      </c>
      <c r="H901" s="158">
        <v>1.94</v>
      </c>
      <c r="I901" s="159"/>
      <c r="L901" s="154"/>
      <c r="M901" s="160"/>
      <c r="N901" s="161"/>
      <c r="O901" s="161"/>
      <c r="P901" s="161"/>
      <c r="Q901" s="161"/>
      <c r="R901" s="161"/>
      <c r="S901" s="161"/>
      <c r="T901" s="162"/>
      <c r="AT901" s="156" t="s">
        <v>142</v>
      </c>
      <c r="AU901" s="156" t="s">
        <v>84</v>
      </c>
      <c r="AV901" s="13" t="s">
        <v>84</v>
      </c>
      <c r="AW901" s="13" t="s">
        <v>36</v>
      </c>
      <c r="AX901" s="13" t="s">
        <v>75</v>
      </c>
      <c r="AY901" s="156" t="s">
        <v>133</v>
      </c>
    </row>
    <row r="902" spans="2:51" s="14" customFormat="1">
      <c r="B902" s="163"/>
      <c r="D902" s="155" t="s">
        <v>142</v>
      </c>
      <c r="E902" s="164" t="s">
        <v>3</v>
      </c>
      <c r="F902" s="165" t="s">
        <v>1948</v>
      </c>
      <c r="H902" s="164" t="s">
        <v>3</v>
      </c>
      <c r="I902" s="166"/>
      <c r="L902" s="163"/>
      <c r="M902" s="167"/>
      <c r="N902" s="168"/>
      <c r="O902" s="168"/>
      <c r="P902" s="168"/>
      <c r="Q902" s="168"/>
      <c r="R902" s="168"/>
      <c r="S902" s="168"/>
      <c r="T902" s="169"/>
      <c r="AT902" s="164" t="s">
        <v>142</v>
      </c>
      <c r="AU902" s="164" t="s">
        <v>84</v>
      </c>
      <c r="AV902" s="14" t="s">
        <v>37</v>
      </c>
      <c r="AW902" s="14" t="s">
        <v>36</v>
      </c>
      <c r="AX902" s="14" t="s">
        <v>75</v>
      </c>
      <c r="AY902" s="164" t="s">
        <v>133</v>
      </c>
    </row>
    <row r="903" spans="2:51" s="14" customFormat="1">
      <c r="B903" s="163"/>
      <c r="D903" s="155" t="s">
        <v>142</v>
      </c>
      <c r="E903" s="164" t="s">
        <v>3</v>
      </c>
      <c r="F903" s="165" t="s">
        <v>1011</v>
      </c>
      <c r="H903" s="164" t="s">
        <v>3</v>
      </c>
      <c r="I903" s="166"/>
      <c r="L903" s="163"/>
      <c r="M903" s="167"/>
      <c r="N903" s="168"/>
      <c r="O903" s="168"/>
      <c r="P903" s="168"/>
      <c r="Q903" s="168"/>
      <c r="R903" s="168"/>
      <c r="S903" s="168"/>
      <c r="T903" s="169"/>
      <c r="AT903" s="164" t="s">
        <v>142</v>
      </c>
      <c r="AU903" s="164" t="s">
        <v>84</v>
      </c>
      <c r="AV903" s="14" t="s">
        <v>37</v>
      </c>
      <c r="AW903" s="14" t="s">
        <v>36</v>
      </c>
      <c r="AX903" s="14" t="s">
        <v>75</v>
      </c>
      <c r="AY903" s="164" t="s">
        <v>133</v>
      </c>
    </row>
    <row r="904" spans="2:51" s="13" customFormat="1">
      <c r="B904" s="154"/>
      <c r="D904" s="155" t="s">
        <v>142</v>
      </c>
      <c r="E904" s="156" t="s">
        <v>3</v>
      </c>
      <c r="F904" s="157" t="s">
        <v>2149</v>
      </c>
      <c r="H904" s="158">
        <v>3.8460000000000001</v>
      </c>
      <c r="I904" s="159"/>
      <c r="L904" s="154"/>
      <c r="M904" s="160"/>
      <c r="N904" s="161"/>
      <c r="O904" s="161"/>
      <c r="P904" s="161"/>
      <c r="Q904" s="161"/>
      <c r="R904" s="161"/>
      <c r="S904" s="161"/>
      <c r="T904" s="162"/>
      <c r="AT904" s="156" t="s">
        <v>142</v>
      </c>
      <c r="AU904" s="156" t="s">
        <v>84</v>
      </c>
      <c r="AV904" s="13" t="s">
        <v>84</v>
      </c>
      <c r="AW904" s="13" t="s">
        <v>36</v>
      </c>
      <c r="AX904" s="13" t="s">
        <v>75</v>
      </c>
      <c r="AY904" s="156" t="s">
        <v>133</v>
      </c>
    </row>
    <row r="905" spans="2:51" s="14" customFormat="1">
      <c r="B905" s="163"/>
      <c r="D905" s="155" t="s">
        <v>142</v>
      </c>
      <c r="E905" s="164" t="s">
        <v>3</v>
      </c>
      <c r="F905" s="165" t="s">
        <v>1013</v>
      </c>
      <c r="H905" s="164" t="s">
        <v>3</v>
      </c>
      <c r="I905" s="166"/>
      <c r="L905" s="163"/>
      <c r="M905" s="167"/>
      <c r="N905" s="168"/>
      <c r="O905" s="168"/>
      <c r="P905" s="168"/>
      <c r="Q905" s="168"/>
      <c r="R905" s="168"/>
      <c r="S905" s="168"/>
      <c r="T905" s="169"/>
      <c r="AT905" s="164" t="s">
        <v>142</v>
      </c>
      <c r="AU905" s="164" t="s">
        <v>84</v>
      </c>
      <c r="AV905" s="14" t="s">
        <v>37</v>
      </c>
      <c r="AW905" s="14" t="s">
        <v>36</v>
      </c>
      <c r="AX905" s="14" t="s">
        <v>75</v>
      </c>
      <c r="AY905" s="164" t="s">
        <v>133</v>
      </c>
    </row>
    <row r="906" spans="2:51" s="13" customFormat="1">
      <c r="B906" s="154"/>
      <c r="D906" s="155" t="s">
        <v>142</v>
      </c>
      <c r="E906" s="156" t="s">
        <v>3</v>
      </c>
      <c r="F906" s="157" t="s">
        <v>1950</v>
      </c>
      <c r="H906" s="158">
        <v>3.194</v>
      </c>
      <c r="I906" s="159"/>
      <c r="L906" s="154"/>
      <c r="M906" s="160"/>
      <c r="N906" s="161"/>
      <c r="O906" s="161"/>
      <c r="P906" s="161"/>
      <c r="Q906" s="161"/>
      <c r="R906" s="161"/>
      <c r="S906" s="161"/>
      <c r="T906" s="162"/>
      <c r="AT906" s="156" t="s">
        <v>142</v>
      </c>
      <c r="AU906" s="156" t="s">
        <v>84</v>
      </c>
      <c r="AV906" s="13" t="s">
        <v>84</v>
      </c>
      <c r="AW906" s="13" t="s">
        <v>36</v>
      </c>
      <c r="AX906" s="13" t="s">
        <v>75</v>
      </c>
      <c r="AY906" s="156" t="s">
        <v>133</v>
      </c>
    </row>
    <row r="907" spans="2:51" s="14" customFormat="1">
      <c r="B907" s="163"/>
      <c r="D907" s="155" t="s">
        <v>142</v>
      </c>
      <c r="E907" s="164" t="s">
        <v>3</v>
      </c>
      <c r="F907" s="165" t="s">
        <v>1951</v>
      </c>
      <c r="H907" s="164" t="s">
        <v>3</v>
      </c>
      <c r="I907" s="166"/>
      <c r="L907" s="163"/>
      <c r="M907" s="167"/>
      <c r="N907" s="168"/>
      <c r="O907" s="168"/>
      <c r="P907" s="168"/>
      <c r="Q907" s="168"/>
      <c r="R907" s="168"/>
      <c r="S907" s="168"/>
      <c r="T907" s="169"/>
      <c r="AT907" s="164" t="s">
        <v>142</v>
      </c>
      <c r="AU907" s="164" t="s">
        <v>84</v>
      </c>
      <c r="AV907" s="14" t="s">
        <v>37</v>
      </c>
      <c r="AW907" s="14" t="s">
        <v>36</v>
      </c>
      <c r="AX907" s="14" t="s">
        <v>75</v>
      </c>
      <c r="AY907" s="164" t="s">
        <v>133</v>
      </c>
    </row>
    <row r="908" spans="2:51" s="14" customFormat="1">
      <c r="B908" s="163"/>
      <c r="D908" s="155" t="s">
        <v>142</v>
      </c>
      <c r="E908" s="164" t="s">
        <v>3</v>
      </c>
      <c r="F908" s="165" t="s">
        <v>1011</v>
      </c>
      <c r="H908" s="164" t="s">
        <v>3</v>
      </c>
      <c r="I908" s="166"/>
      <c r="L908" s="163"/>
      <c r="M908" s="167"/>
      <c r="N908" s="168"/>
      <c r="O908" s="168"/>
      <c r="P908" s="168"/>
      <c r="Q908" s="168"/>
      <c r="R908" s="168"/>
      <c r="S908" s="168"/>
      <c r="T908" s="169"/>
      <c r="AT908" s="164" t="s">
        <v>142</v>
      </c>
      <c r="AU908" s="164" t="s">
        <v>84</v>
      </c>
      <c r="AV908" s="14" t="s">
        <v>37</v>
      </c>
      <c r="AW908" s="14" t="s">
        <v>36</v>
      </c>
      <c r="AX908" s="14" t="s">
        <v>75</v>
      </c>
      <c r="AY908" s="164" t="s">
        <v>133</v>
      </c>
    </row>
    <row r="909" spans="2:51" s="13" customFormat="1">
      <c r="B909" s="154"/>
      <c r="D909" s="155" t="s">
        <v>142</v>
      </c>
      <c r="E909" s="156" t="s">
        <v>3</v>
      </c>
      <c r="F909" s="157" t="s">
        <v>2150</v>
      </c>
      <c r="H909" s="158">
        <v>0.77</v>
      </c>
      <c r="I909" s="159"/>
      <c r="L909" s="154"/>
      <c r="M909" s="160"/>
      <c r="N909" s="161"/>
      <c r="O909" s="161"/>
      <c r="P909" s="161"/>
      <c r="Q909" s="161"/>
      <c r="R909" s="161"/>
      <c r="S909" s="161"/>
      <c r="T909" s="162"/>
      <c r="AT909" s="156" t="s">
        <v>142</v>
      </c>
      <c r="AU909" s="156" t="s">
        <v>84</v>
      </c>
      <c r="AV909" s="13" t="s">
        <v>84</v>
      </c>
      <c r="AW909" s="13" t="s">
        <v>36</v>
      </c>
      <c r="AX909" s="13" t="s">
        <v>75</v>
      </c>
      <c r="AY909" s="156" t="s">
        <v>133</v>
      </c>
    </row>
    <row r="910" spans="2:51" s="14" customFormat="1">
      <c r="B910" s="163"/>
      <c r="D910" s="155" t="s">
        <v>142</v>
      </c>
      <c r="E910" s="164" t="s">
        <v>3</v>
      </c>
      <c r="F910" s="165" t="s">
        <v>1013</v>
      </c>
      <c r="H910" s="164" t="s">
        <v>3</v>
      </c>
      <c r="I910" s="166"/>
      <c r="L910" s="163"/>
      <c r="M910" s="167"/>
      <c r="N910" s="168"/>
      <c r="O910" s="168"/>
      <c r="P910" s="168"/>
      <c r="Q910" s="168"/>
      <c r="R910" s="168"/>
      <c r="S910" s="168"/>
      <c r="T910" s="169"/>
      <c r="AT910" s="164" t="s">
        <v>142</v>
      </c>
      <c r="AU910" s="164" t="s">
        <v>84</v>
      </c>
      <c r="AV910" s="14" t="s">
        <v>37</v>
      </c>
      <c r="AW910" s="14" t="s">
        <v>36</v>
      </c>
      <c r="AX910" s="14" t="s">
        <v>75</v>
      </c>
      <c r="AY910" s="164" t="s">
        <v>133</v>
      </c>
    </row>
    <row r="911" spans="2:51" s="13" customFormat="1">
      <c r="B911" s="154"/>
      <c r="D911" s="155" t="s">
        <v>142</v>
      </c>
      <c r="E911" s="156" t="s">
        <v>3</v>
      </c>
      <c r="F911" s="157" t="s">
        <v>1953</v>
      </c>
      <c r="H911" s="158">
        <v>2.3759999999999999</v>
      </c>
      <c r="I911" s="159"/>
      <c r="L911" s="154"/>
      <c r="M911" s="160"/>
      <c r="N911" s="161"/>
      <c r="O911" s="161"/>
      <c r="P911" s="161"/>
      <c r="Q911" s="161"/>
      <c r="R911" s="161"/>
      <c r="S911" s="161"/>
      <c r="T911" s="162"/>
      <c r="AT911" s="156" t="s">
        <v>142</v>
      </c>
      <c r="AU911" s="156" t="s">
        <v>84</v>
      </c>
      <c r="AV911" s="13" t="s">
        <v>84</v>
      </c>
      <c r="AW911" s="13" t="s">
        <v>36</v>
      </c>
      <c r="AX911" s="13" t="s">
        <v>75</v>
      </c>
      <c r="AY911" s="156" t="s">
        <v>133</v>
      </c>
    </row>
    <row r="912" spans="2:51" s="14" customFormat="1">
      <c r="B912" s="163"/>
      <c r="D912" s="155" t="s">
        <v>142</v>
      </c>
      <c r="E912" s="164" t="s">
        <v>3</v>
      </c>
      <c r="F912" s="165" t="s">
        <v>1941</v>
      </c>
      <c r="H912" s="164" t="s">
        <v>3</v>
      </c>
      <c r="I912" s="166"/>
      <c r="L912" s="163"/>
      <c r="M912" s="167"/>
      <c r="N912" s="168"/>
      <c r="O912" s="168"/>
      <c r="P912" s="168"/>
      <c r="Q912" s="168"/>
      <c r="R912" s="168"/>
      <c r="S912" s="168"/>
      <c r="T912" s="169"/>
      <c r="AT912" s="164" t="s">
        <v>142</v>
      </c>
      <c r="AU912" s="164" t="s">
        <v>84</v>
      </c>
      <c r="AV912" s="14" t="s">
        <v>37</v>
      </c>
      <c r="AW912" s="14" t="s">
        <v>36</v>
      </c>
      <c r="AX912" s="14" t="s">
        <v>75</v>
      </c>
      <c r="AY912" s="164" t="s">
        <v>133</v>
      </c>
    </row>
    <row r="913" spans="2:51" s="13" customFormat="1">
      <c r="B913" s="154"/>
      <c r="D913" s="155" t="s">
        <v>142</v>
      </c>
      <c r="E913" s="156" t="s">
        <v>3</v>
      </c>
      <c r="F913" s="157" t="s">
        <v>1954</v>
      </c>
      <c r="H913" s="158">
        <v>1.1879999999999999</v>
      </c>
      <c r="I913" s="159"/>
      <c r="L913" s="154"/>
      <c r="M913" s="160"/>
      <c r="N913" s="161"/>
      <c r="O913" s="161"/>
      <c r="P913" s="161"/>
      <c r="Q913" s="161"/>
      <c r="R913" s="161"/>
      <c r="S913" s="161"/>
      <c r="T913" s="162"/>
      <c r="AT913" s="156" t="s">
        <v>142</v>
      </c>
      <c r="AU913" s="156" t="s">
        <v>84</v>
      </c>
      <c r="AV913" s="13" t="s">
        <v>84</v>
      </c>
      <c r="AW913" s="13" t="s">
        <v>36</v>
      </c>
      <c r="AX913" s="13" t="s">
        <v>75</v>
      </c>
      <c r="AY913" s="156" t="s">
        <v>133</v>
      </c>
    </row>
    <row r="914" spans="2:51" s="14" customFormat="1">
      <c r="B914" s="163"/>
      <c r="D914" s="155" t="s">
        <v>142</v>
      </c>
      <c r="E914" s="164" t="s">
        <v>3</v>
      </c>
      <c r="F914" s="165" t="s">
        <v>1019</v>
      </c>
      <c r="H914" s="164" t="s">
        <v>3</v>
      </c>
      <c r="I914" s="166"/>
      <c r="L914" s="163"/>
      <c r="M914" s="167"/>
      <c r="N914" s="168"/>
      <c r="O914" s="168"/>
      <c r="P914" s="168"/>
      <c r="Q914" s="168"/>
      <c r="R914" s="168"/>
      <c r="S914" s="168"/>
      <c r="T914" s="169"/>
      <c r="AT914" s="164" t="s">
        <v>142</v>
      </c>
      <c r="AU914" s="164" t="s">
        <v>84</v>
      </c>
      <c r="AV914" s="14" t="s">
        <v>37</v>
      </c>
      <c r="AW914" s="14" t="s">
        <v>36</v>
      </c>
      <c r="AX914" s="14" t="s">
        <v>75</v>
      </c>
      <c r="AY914" s="164" t="s">
        <v>133</v>
      </c>
    </row>
    <row r="915" spans="2:51" s="13" customFormat="1">
      <c r="B915" s="154"/>
      <c r="D915" s="155" t="s">
        <v>142</v>
      </c>
      <c r="E915" s="156" t="s">
        <v>3</v>
      </c>
      <c r="F915" s="157" t="s">
        <v>1955</v>
      </c>
      <c r="H915" s="158">
        <v>4.6260000000000003</v>
      </c>
      <c r="I915" s="159"/>
      <c r="L915" s="154"/>
      <c r="M915" s="160"/>
      <c r="N915" s="161"/>
      <c r="O915" s="161"/>
      <c r="P915" s="161"/>
      <c r="Q915" s="161"/>
      <c r="R915" s="161"/>
      <c r="S915" s="161"/>
      <c r="T915" s="162"/>
      <c r="AT915" s="156" t="s">
        <v>142</v>
      </c>
      <c r="AU915" s="156" t="s">
        <v>84</v>
      </c>
      <c r="AV915" s="13" t="s">
        <v>84</v>
      </c>
      <c r="AW915" s="13" t="s">
        <v>36</v>
      </c>
      <c r="AX915" s="13" t="s">
        <v>75</v>
      </c>
      <c r="AY915" s="156" t="s">
        <v>133</v>
      </c>
    </row>
    <row r="916" spans="2:51" s="14" customFormat="1">
      <c r="B916" s="163"/>
      <c r="D916" s="155" t="s">
        <v>142</v>
      </c>
      <c r="E916" s="164" t="s">
        <v>3</v>
      </c>
      <c r="F916" s="165" t="s">
        <v>1956</v>
      </c>
      <c r="H916" s="164" t="s">
        <v>3</v>
      </c>
      <c r="I916" s="166"/>
      <c r="L916" s="163"/>
      <c r="M916" s="167"/>
      <c r="N916" s="168"/>
      <c r="O916" s="168"/>
      <c r="P916" s="168"/>
      <c r="Q916" s="168"/>
      <c r="R916" s="168"/>
      <c r="S916" s="168"/>
      <c r="T916" s="169"/>
      <c r="AT916" s="164" t="s">
        <v>142</v>
      </c>
      <c r="AU916" s="164" t="s">
        <v>84</v>
      </c>
      <c r="AV916" s="14" t="s">
        <v>37</v>
      </c>
      <c r="AW916" s="14" t="s">
        <v>36</v>
      </c>
      <c r="AX916" s="14" t="s">
        <v>75</v>
      </c>
      <c r="AY916" s="164" t="s">
        <v>133</v>
      </c>
    </row>
    <row r="917" spans="2:51" s="14" customFormat="1">
      <c r="B917" s="163"/>
      <c r="D917" s="155" t="s">
        <v>142</v>
      </c>
      <c r="E917" s="164" t="s">
        <v>3</v>
      </c>
      <c r="F917" s="165" t="s">
        <v>1011</v>
      </c>
      <c r="H917" s="164" t="s">
        <v>3</v>
      </c>
      <c r="I917" s="166"/>
      <c r="L917" s="163"/>
      <c r="M917" s="167"/>
      <c r="N917" s="168"/>
      <c r="O917" s="168"/>
      <c r="P917" s="168"/>
      <c r="Q917" s="168"/>
      <c r="R917" s="168"/>
      <c r="S917" s="168"/>
      <c r="T917" s="169"/>
      <c r="AT917" s="164" t="s">
        <v>142</v>
      </c>
      <c r="AU917" s="164" t="s">
        <v>84</v>
      </c>
      <c r="AV917" s="14" t="s">
        <v>37</v>
      </c>
      <c r="AW917" s="14" t="s">
        <v>36</v>
      </c>
      <c r="AX917" s="14" t="s">
        <v>75</v>
      </c>
      <c r="AY917" s="164" t="s">
        <v>133</v>
      </c>
    </row>
    <row r="918" spans="2:51" s="13" customFormat="1">
      <c r="B918" s="154"/>
      <c r="D918" s="155" t="s">
        <v>142</v>
      </c>
      <c r="E918" s="156" t="s">
        <v>3</v>
      </c>
      <c r="F918" s="157" t="s">
        <v>2151</v>
      </c>
      <c r="H918" s="158">
        <v>3.7949999999999999</v>
      </c>
      <c r="I918" s="159"/>
      <c r="L918" s="154"/>
      <c r="M918" s="160"/>
      <c r="N918" s="161"/>
      <c r="O918" s="161"/>
      <c r="P918" s="161"/>
      <c r="Q918" s="161"/>
      <c r="R918" s="161"/>
      <c r="S918" s="161"/>
      <c r="T918" s="162"/>
      <c r="AT918" s="156" t="s">
        <v>142</v>
      </c>
      <c r="AU918" s="156" t="s">
        <v>84</v>
      </c>
      <c r="AV918" s="13" t="s">
        <v>84</v>
      </c>
      <c r="AW918" s="13" t="s">
        <v>36</v>
      </c>
      <c r="AX918" s="13" t="s">
        <v>75</v>
      </c>
      <c r="AY918" s="156" t="s">
        <v>133</v>
      </c>
    </row>
    <row r="919" spans="2:51" s="14" customFormat="1">
      <c r="B919" s="163"/>
      <c r="D919" s="155" t="s">
        <v>142</v>
      </c>
      <c r="E919" s="164" t="s">
        <v>3</v>
      </c>
      <c r="F919" s="165" t="s">
        <v>1013</v>
      </c>
      <c r="H919" s="164" t="s">
        <v>3</v>
      </c>
      <c r="I919" s="166"/>
      <c r="L919" s="163"/>
      <c r="M919" s="167"/>
      <c r="N919" s="168"/>
      <c r="O919" s="168"/>
      <c r="P919" s="168"/>
      <c r="Q919" s="168"/>
      <c r="R919" s="168"/>
      <c r="S919" s="168"/>
      <c r="T919" s="169"/>
      <c r="AT919" s="164" t="s">
        <v>142</v>
      </c>
      <c r="AU919" s="164" t="s">
        <v>84</v>
      </c>
      <c r="AV919" s="14" t="s">
        <v>37</v>
      </c>
      <c r="AW919" s="14" t="s">
        <v>36</v>
      </c>
      <c r="AX919" s="14" t="s">
        <v>75</v>
      </c>
      <c r="AY919" s="164" t="s">
        <v>133</v>
      </c>
    </row>
    <row r="920" spans="2:51" s="13" customFormat="1">
      <c r="B920" s="154"/>
      <c r="D920" s="155" t="s">
        <v>142</v>
      </c>
      <c r="E920" s="156" t="s">
        <v>3</v>
      </c>
      <c r="F920" s="157" t="s">
        <v>1958</v>
      </c>
      <c r="H920" s="158">
        <v>3.2890000000000001</v>
      </c>
      <c r="I920" s="159"/>
      <c r="L920" s="154"/>
      <c r="M920" s="160"/>
      <c r="N920" s="161"/>
      <c r="O920" s="161"/>
      <c r="P920" s="161"/>
      <c r="Q920" s="161"/>
      <c r="R920" s="161"/>
      <c r="S920" s="161"/>
      <c r="T920" s="162"/>
      <c r="AT920" s="156" t="s">
        <v>142</v>
      </c>
      <c r="AU920" s="156" t="s">
        <v>84</v>
      </c>
      <c r="AV920" s="13" t="s">
        <v>84</v>
      </c>
      <c r="AW920" s="13" t="s">
        <v>36</v>
      </c>
      <c r="AX920" s="13" t="s">
        <v>75</v>
      </c>
      <c r="AY920" s="156" t="s">
        <v>133</v>
      </c>
    </row>
    <row r="921" spans="2:51" s="14" customFormat="1">
      <c r="B921" s="163"/>
      <c r="D921" s="155" t="s">
        <v>142</v>
      </c>
      <c r="E921" s="164" t="s">
        <v>3</v>
      </c>
      <c r="F921" s="165" t="s">
        <v>1959</v>
      </c>
      <c r="H921" s="164" t="s">
        <v>3</v>
      </c>
      <c r="I921" s="166"/>
      <c r="L921" s="163"/>
      <c r="M921" s="167"/>
      <c r="N921" s="168"/>
      <c r="O921" s="168"/>
      <c r="P921" s="168"/>
      <c r="Q921" s="168"/>
      <c r="R921" s="168"/>
      <c r="S921" s="168"/>
      <c r="T921" s="169"/>
      <c r="AT921" s="164" t="s">
        <v>142</v>
      </c>
      <c r="AU921" s="164" t="s">
        <v>84</v>
      </c>
      <c r="AV921" s="14" t="s">
        <v>37</v>
      </c>
      <c r="AW921" s="14" t="s">
        <v>36</v>
      </c>
      <c r="AX921" s="14" t="s">
        <v>75</v>
      </c>
      <c r="AY921" s="164" t="s">
        <v>133</v>
      </c>
    </row>
    <row r="922" spans="2:51" s="14" customFormat="1">
      <c r="B922" s="163"/>
      <c r="D922" s="155" t="s">
        <v>142</v>
      </c>
      <c r="E922" s="164" t="s">
        <v>3</v>
      </c>
      <c r="F922" s="165" t="s">
        <v>1011</v>
      </c>
      <c r="H922" s="164" t="s">
        <v>3</v>
      </c>
      <c r="I922" s="166"/>
      <c r="L922" s="163"/>
      <c r="M922" s="167"/>
      <c r="N922" s="168"/>
      <c r="O922" s="168"/>
      <c r="P922" s="168"/>
      <c r="Q922" s="168"/>
      <c r="R922" s="168"/>
      <c r="S922" s="168"/>
      <c r="T922" s="169"/>
      <c r="AT922" s="164" t="s">
        <v>142</v>
      </c>
      <c r="AU922" s="164" t="s">
        <v>84</v>
      </c>
      <c r="AV922" s="14" t="s">
        <v>37</v>
      </c>
      <c r="AW922" s="14" t="s">
        <v>36</v>
      </c>
      <c r="AX922" s="14" t="s">
        <v>75</v>
      </c>
      <c r="AY922" s="164" t="s">
        <v>133</v>
      </c>
    </row>
    <row r="923" spans="2:51" s="13" customFormat="1">
      <c r="B923" s="154"/>
      <c r="D923" s="155" t="s">
        <v>142</v>
      </c>
      <c r="E923" s="156" t="s">
        <v>3</v>
      </c>
      <c r="F923" s="157" t="s">
        <v>2152</v>
      </c>
      <c r="H923" s="158">
        <v>0.75900000000000001</v>
      </c>
      <c r="I923" s="159"/>
      <c r="L923" s="154"/>
      <c r="M923" s="160"/>
      <c r="N923" s="161"/>
      <c r="O923" s="161"/>
      <c r="P923" s="161"/>
      <c r="Q923" s="161"/>
      <c r="R923" s="161"/>
      <c r="S923" s="161"/>
      <c r="T923" s="162"/>
      <c r="AT923" s="156" t="s">
        <v>142</v>
      </c>
      <c r="AU923" s="156" t="s">
        <v>84</v>
      </c>
      <c r="AV923" s="13" t="s">
        <v>84</v>
      </c>
      <c r="AW923" s="13" t="s">
        <v>36</v>
      </c>
      <c r="AX923" s="13" t="s">
        <v>75</v>
      </c>
      <c r="AY923" s="156" t="s">
        <v>133</v>
      </c>
    </row>
    <row r="924" spans="2:51" s="14" customFormat="1">
      <c r="B924" s="163"/>
      <c r="D924" s="155" t="s">
        <v>142</v>
      </c>
      <c r="E924" s="164" t="s">
        <v>3</v>
      </c>
      <c r="F924" s="165" t="s">
        <v>1013</v>
      </c>
      <c r="H924" s="164" t="s">
        <v>3</v>
      </c>
      <c r="I924" s="166"/>
      <c r="L924" s="163"/>
      <c r="M924" s="167"/>
      <c r="N924" s="168"/>
      <c r="O924" s="168"/>
      <c r="P924" s="168"/>
      <c r="Q924" s="168"/>
      <c r="R924" s="168"/>
      <c r="S924" s="168"/>
      <c r="T924" s="169"/>
      <c r="AT924" s="164" t="s">
        <v>142</v>
      </c>
      <c r="AU924" s="164" t="s">
        <v>84</v>
      </c>
      <c r="AV924" s="14" t="s">
        <v>37</v>
      </c>
      <c r="AW924" s="14" t="s">
        <v>36</v>
      </c>
      <c r="AX924" s="14" t="s">
        <v>75</v>
      </c>
      <c r="AY924" s="164" t="s">
        <v>133</v>
      </c>
    </row>
    <row r="925" spans="2:51" s="13" customFormat="1">
      <c r="B925" s="154"/>
      <c r="D925" s="155" t="s">
        <v>142</v>
      </c>
      <c r="E925" s="156" t="s">
        <v>3</v>
      </c>
      <c r="F925" s="157" t="s">
        <v>1961</v>
      </c>
      <c r="H925" s="158">
        <v>2.2069999999999999</v>
      </c>
      <c r="I925" s="159"/>
      <c r="L925" s="154"/>
      <c r="M925" s="160"/>
      <c r="N925" s="161"/>
      <c r="O925" s="161"/>
      <c r="P925" s="161"/>
      <c r="Q925" s="161"/>
      <c r="R925" s="161"/>
      <c r="S925" s="161"/>
      <c r="T925" s="162"/>
      <c r="AT925" s="156" t="s">
        <v>142</v>
      </c>
      <c r="AU925" s="156" t="s">
        <v>84</v>
      </c>
      <c r="AV925" s="13" t="s">
        <v>84</v>
      </c>
      <c r="AW925" s="13" t="s">
        <v>36</v>
      </c>
      <c r="AX925" s="13" t="s">
        <v>75</v>
      </c>
      <c r="AY925" s="156" t="s">
        <v>133</v>
      </c>
    </row>
    <row r="926" spans="2:51" s="14" customFormat="1">
      <c r="B926" s="163"/>
      <c r="D926" s="155" t="s">
        <v>142</v>
      </c>
      <c r="E926" s="164" t="s">
        <v>3</v>
      </c>
      <c r="F926" s="165" t="s">
        <v>1941</v>
      </c>
      <c r="H926" s="164" t="s">
        <v>3</v>
      </c>
      <c r="I926" s="166"/>
      <c r="L926" s="163"/>
      <c r="M926" s="167"/>
      <c r="N926" s="168"/>
      <c r="O926" s="168"/>
      <c r="P926" s="168"/>
      <c r="Q926" s="168"/>
      <c r="R926" s="168"/>
      <c r="S926" s="168"/>
      <c r="T926" s="169"/>
      <c r="AT926" s="164" t="s">
        <v>142</v>
      </c>
      <c r="AU926" s="164" t="s">
        <v>84</v>
      </c>
      <c r="AV926" s="14" t="s">
        <v>37</v>
      </c>
      <c r="AW926" s="14" t="s">
        <v>36</v>
      </c>
      <c r="AX926" s="14" t="s">
        <v>75</v>
      </c>
      <c r="AY926" s="164" t="s">
        <v>133</v>
      </c>
    </row>
    <row r="927" spans="2:51" s="13" customFormat="1">
      <c r="B927" s="154"/>
      <c r="D927" s="155" t="s">
        <v>142</v>
      </c>
      <c r="E927" s="156" t="s">
        <v>3</v>
      </c>
      <c r="F927" s="157" t="s">
        <v>1962</v>
      </c>
      <c r="H927" s="158">
        <v>1.038</v>
      </c>
      <c r="I927" s="159"/>
      <c r="L927" s="154"/>
      <c r="M927" s="160"/>
      <c r="N927" s="161"/>
      <c r="O927" s="161"/>
      <c r="P927" s="161"/>
      <c r="Q927" s="161"/>
      <c r="R927" s="161"/>
      <c r="S927" s="161"/>
      <c r="T927" s="162"/>
      <c r="AT927" s="156" t="s">
        <v>142</v>
      </c>
      <c r="AU927" s="156" t="s">
        <v>84</v>
      </c>
      <c r="AV927" s="13" t="s">
        <v>84</v>
      </c>
      <c r="AW927" s="13" t="s">
        <v>36</v>
      </c>
      <c r="AX927" s="13" t="s">
        <v>75</v>
      </c>
      <c r="AY927" s="156" t="s">
        <v>133</v>
      </c>
    </row>
    <row r="928" spans="2:51" s="14" customFormat="1">
      <c r="B928" s="163"/>
      <c r="D928" s="155" t="s">
        <v>142</v>
      </c>
      <c r="E928" s="164" t="s">
        <v>3</v>
      </c>
      <c r="F928" s="165" t="s">
        <v>1019</v>
      </c>
      <c r="H928" s="164" t="s">
        <v>3</v>
      </c>
      <c r="I928" s="166"/>
      <c r="L928" s="163"/>
      <c r="M928" s="167"/>
      <c r="N928" s="168"/>
      <c r="O928" s="168"/>
      <c r="P928" s="168"/>
      <c r="Q928" s="168"/>
      <c r="R928" s="168"/>
      <c r="S928" s="168"/>
      <c r="T928" s="169"/>
      <c r="AT928" s="164" t="s">
        <v>142</v>
      </c>
      <c r="AU928" s="164" t="s">
        <v>84</v>
      </c>
      <c r="AV928" s="14" t="s">
        <v>37</v>
      </c>
      <c r="AW928" s="14" t="s">
        <v>36</v>
      </c>
      <c r="AX928" s="14" t="s">
        <v>75</v>
      </c>
      <c r="AY928" s="164" t="s">
        <v>133</v>
      </c>
    </row>
    <row r="929" spans="2:51" s="13" customFormat="1">
      <c r="B929" s="154"/>
      <c r="D929" s="155" t="s">
        <v>142</v>
      </c>
      <c r="E929" s="156" t="s">
        <v>3</v>
      </c>
      <c r="F929" s="157" t="s">
        <v>1963</v>
      </c>
      <c r="H929" s="158">
        <v>6.9210000000000003</v>
      </c>
      <c r="I929" s="159"/>
      <c r="L929" s="154"/>
      <c r="M929" s="160"/>
      <c r="N929" s="161"/>
      <c r="O929" s="161"/>
      <c r="P929" s="161"/>
      <c r="Q929" s="161"/>
      <c r="R929" s="161"/>
      <c r="S929" s="161"/>
      <c r="T929" s="162"/>
      <c r="AT929" s="156" t="s">
        <v>142</v>
      </c>
      <c r="AU929" s="156" t="s">
        <v>84</v>
      </c>
      <c r="AV929" s="13" t="s">
        <v>84</v>
      </c>
      <c r="AW929" s="13" t="s">
        <v>36</v>
      </c>
      <c r="AX929" s="13" t="s">
        <v>75</v>
      </c>
      <c r="AY929" s="156" t="s">
        <v>133</v>
      </c>
    </row>
    <row r="930" spans="2:51" s="14" customFormat="1">
      <c r="B930" s="163"/>
      <c r="D930" s="155" t="s">
        <v>142</v>
      </c>
      <c r="E930" s="164" t="s">
        <v>3</v>
      </c>
      <c r="F930" s="165" t="s">
        <v>1964</v>
      </c>
      <c r="H930" s="164" t="s">
        <v>3</v>
      </c>
      <c r="I930" s="166"/>
      <c r="L930" s="163"/>
      <c r="M930" s="167"/>
      <c r="N930" s="168"/>
      <c r="O930" s="168"/>
      <c r="P930" s="168"/>
      <c r="Q930" s="168"/>
      <c r="R930" s="168"/>
      <c r="S930" s="168"/>
      <c r="T930" s="169"/>
      <c r="AT930" s="164" t="s">
        <v>142</v>
      </c>
      <c r="AU930" s="164" t="s">
        <v>84</v>
      </c>
      <c r="AV930" s="14" t="s">
        <v>37</v>
      </c>
      <c r="AW930" s="14" t="s">
        <v>36</v>
      </c>
      <c r="AX930" s="14" t="s">
        <v>75</v>
      </c>
      <c r="AY930" s="164" t="s">
        <v>133</v>
      </c>
    </row>
    <row r="931" spans="2:51" s="14" customFormat="1">
      <c r="B931" s="163"/>
      <c r="D931" s="155" t="s">
        <v>142</v>
      </c>
      <c r="E931" s="164" t="s">
        <v>3</v>
      </c>
      <c r="F931" s="165" t="s">
        <v>1011</v>
      </c>
      <c r="H931" s="164" t="s">
        <v>3</v>
      </c>
      <c r="I931" s="166"/>
      <c r="L931" s="163"/>
      <c r="M931" s="167"/>
      <c r="N931" s="168"/>
      <c r="O931" s="168"/>
      <c r="P931" s="168"/>
      <c r="Q931" s="168"/>
      <c r="R931" s="168"/>
      <c r="S931" s="168"/>
      <c r="T931" s="169"/>
      <c r="AT931" s="164" t="s">
        <v>142</v>
      </c>
      <c r="AU931" s="164" t="s">
        <v>84</v>
      </c>
      <c r="AV931" s="14" t="s">
        <v>37</v>
      </c>
      <c r="AW931" s="14" t="s">
        <v>36</v>
      </c>
      <c r="AX931" s="14" t="s">
        <v>75</v>
      </c>
      <c r="AY931" s="164" t="s">
        <v>133</v>
      </c>
    </row>
    <row r="932" spans="2:51" s="13" customFormat="1">
      <c r="B932" s="154"/>
      <c r="D932" s="155" t="s">
        <v>142</v>
      </c>
      <c r="E932" s="156" t="s">
        <v>3</v>
      </c>
      <c r="F932" s="157" t="s">
        <v>2153</v>
      </c>
      <c r="H932" s="158">
        <v>6.4489999999999998</v>
      </c>
      <c r="I932" s="159"/>
      <c r="L932" s="154"/>
      <c r="M932" s="160"/>
      <c r="N932" s="161"/>
      <c r="O932" s="161"/>
      <c r="P932" s="161"/>
      <c r="Q932" s="161"/>
      <c r="R932" s="161"/>
      <c r="S932" s="161"/>
      <c r="T932" s="162"/>
      <c r="AT932" s="156" t="s">
        <v>142</v>
      </c>
      <c r="AU932" s="156" t="s">
        <v>84</v>
      </c>
      <c r="AV932" s="13" t="s">
        <v>84</v>
      </c>
      <c r="AW932" s="13" t="s">
        <v>36</v>
      </c>
      <c r="AX932" s="13" t="s">
        <v>75</v>
      </c>
      <c r="AY932" s="156" t="s">
        <v>133</v>
      </c>
    </row>
    <row r="933" spans="2:51" s="14" customFormat="1">
      <c r="B933" s="163"/>
      <c r="D933" s="155" t="s">
        <v>142</v>
      </c>
      <c r="E933" s="164" t="s">
        <v>3</v>
      </c>
      <c r="F933" s="165" t="s">
        <v>1013</v>
      </c>
      <c r="H933" s="164" t="s">
        <v>3</v>
      </c>
      <c r="I933" s="166"/>
      <c r="L933" s="163"/>
      <c r="M933" s="167"/>
      <c r="N933" s="168"/>
      <c r="O933" s="168"/>
      <c r="P933" s="168"/>
      <c r="Q933" s="168"/>
      <c r="R933" s="168"/>
      <c r="S933" s="168"/>
      <c r="T933" s="169"/>
      <c r="AT933" s="164" t="s">
        <v>142</v>
      </c>
      <c r="AU933" s="164" t="s">
        <v>84</v>
      </c>
      <c r="AV933" s="14" t="s">
        <v>37</v>
      </c>
      <c r="AW933" s="14" t="s">
        <v>36</v>
      </c>
      <c r="AX933" s="14" t="s">
        <v>75</v>
      </c>
      <c r="AY933" s="164" t="s">
        <v>133</v>
      </c>
    </row>
    <row r="934" spans="2:51" s="13" customFormat="1">
      <c r="B934" s="154"/>
      <c r="D934" s="155" t="s">
        <v>142</v>
      </c>
      <c r="E934" s="156" t="s">
        <v>3</v>
      </c>
      <c r="F934" s="157" t="s">
        <v>1966</v>
      </c>
      <c r="H934" s="158">
        <v>3.1120000000000001</v>
      </c>
      <c r="I934" s="159"/>
      <c r="L934" s="154"/>
      <c r="M934" s="160"/>
      <c r="N934" s="161"/>
      <c r="O934" s="161"/>
      <c r="P934" s="161"/>
      <c r="Q934" s="161"/>
      <c r="R934" s="161"/>
      <c r="S934" s="161"/>
      <c r="T934" s="162"/>
      <c r="AT934" s="156" t="s">
        <v>142</v>
      </c>
      <c r="AU934" s="156" t="s">
        <v>84</v>
      </c>
      <c r="AV934" s="13" t="s">
        <v>84</v>
      </c>
      <c r="AW934" s="13" t="s">
        <v>36</v>
      </c>
      <c r="AX934" s="13" t="s">
        <v>75</v>
      </c>
      <c r="AY934" s="156" t="s">
        <v>133</v>
      </c>
    </row>
    <row r="935" spans="2:51" s="14" customFormat="1">
      <c r="B935" s="163"/>
      <c r="D935" s="155" t="s">
        <v>142</v>
      </c>
      <c r="E935" s="164" t="s">
        <v>3</v>
      </c>
      <c r="F935" s="165" t="s">
        <v>1967</v>
      </c>
      <c r="H935" s="164" t="s">
        <v>3</v>
      </c>
      <c r="I935" s="166"/>
      <c r="L935" s="163"/>
      <c r="M935" s="167"/>
      <c r="N935" s="168"/>
      <c r="O935" s="168"/>
      <c r="P935" s="168"/>
      <c r="Q935" s="168"/>
      <c r="R935" s="168"/>
      <c r="S935" s="168"/>
      <c r="T935" s="169"/>
      <c r="AT935" s="164" t="s">
        <v>142</v>
      </c>
      <c r="AU935" s="164" t="s">
        <v>84</v>
      </c>
      <c r="AV935" s="14" t="s">
        <v>37</v>
      </c>
      <c r="AW935" s="14" t="s">
        <v>36</v>
      </c>
      <c r="AX935" s="14" t="s">
        <v>75</v>
      </c>
      <c r="AY935" s="164" t="s">
        <v>133</v>
      </c>
    </row>
    <row r="936" spans="2:51" s="14" customFormat="1">
      <c r="B936" s="163"/>
      <c r="D936" s="155" t="s">
        <v>142</v>
      </c>
      <c r="E936" s="164" t="s">
        <v>3</v>
      </c>
      <c r="F936" s="165" t="s">
        <v>1011</v>
      </c>
      <c r="H936" s="164" t="s">
        <v>3</v>
      </c>
      <c r="I936" s="166"/>
      <c r="L936" s="163"/>
      <c r="M936" s="167"/>
      <c r="N936" s="168"/>
      <c r="O936" s="168"/>
      <c r="P936" s="168"/>
      <c r="Q936" s="168"/>
      <c r="R936" s="168"/>
      <c r="S936" s="168"/>
      <c r="T936" s="169"/>
      <c r="AT936" s="164" t="s">
        <v>142</v>
      </c>
      <c r="AU936" s="164" t="s">
        <v>84</v>
      </c>
      <c r="AV936" s="14" t="s">
        <v>37</v>
      </c>
      <c r="AW936" s="14" t="s">
        <v>36</v>
      </c>
      <c r="AX936" s="14" t="s">
        <v>75</v>
      </c>
      <c r="AY936" s="164" t="s">
        <v>133</v>
      </c>
    </row>
    <row r="937" spans="2:51" s="13" customFormat="1">
      <c r="B937" s="154"/>
      <c r="D937" s="155" t="s">
        <v>142</v>
      </c>
      <c r="E937" s="156" t="s">
        <v>3</v>
      </c>
      <c r="F937" s="157" t="s">
        <v>2154</v>
      </c>
      <c r="H937" s="158">
        <v>6.56</v>
      </c>
      <c r="I937" s="159"/>
      <c r="L937" s="154"/>
      <c r="M937" s="160"/>
      <c r="N937" s="161"/>
      <c r="O937" s="161"/>
      <c r="P937" s="161"/>
      <c r="Q937" s="161"/>
      <c r="R937" s="161"/>
      <c r="S937" s="161"/>
      <c r="T937" s="162"/>
      <c r="AT937" s="156" t="s">
        <v>142</v>
      </c>
      <c r="AU937" s="156" t="s">
        <v>84</v>
      </c>
      <c r="AV937" s="13" t="s">
        <v>84</v>
      </c>
      <c r="AW937" s="13" t="s">
        <v>36</v>
      </c>
      <c r="AX937" s="13" t="s">
        <v>75</v>
      </c>
      <c r="AY937" s="156" t="s">
        <v>133</v>
      </c>
    </row>
    <row r="938" spans="2:51" s="14" customFormat="1">
      <c r="B938" s="163"/>
      <c r="D938" s="155" t="s">
        <v>142</v>
      </c>
      <c r="E938" s="164" t="s">
        <v>3</v>
      </c>
      <c r="F938" s="165" t="s">
        <v>1013</v>
      </c>
      <c r="H938" s="164" t="s">
        <v>3</v>
      </c>
      <c r="I938" s="166"/>
      <c r="L938" s="163"/>
      <c r="M938" s="167"/>
      <c r="N938" s="168"/>
      <c r="O938" s="168"/>
      <c r="P938" s="168"/>
      <c r="Q938" s="168"/>
      <c r="R938" s="168"/>
      <c r="S938" s="168"/>
      <c r="T938" s="169"/>
      <c r="AT938" s="164" t="s">
        <v>142</v>
      </c>
      <c r="AU938" s="164" t="s">
        <v>84</v>
      </c>
      <c r="AV938" s="14" t="s">
        <v>37</v>
      </c>
      <c r="AW938" s="14" t="s">
        <v>36</v>
      </c>
      <c r="AX938" s="14" t="s">
        <v>75</v>
      </c>
      <c r="AY938" s="164" t="s">
        <v>133</v>
      </c>
    </row>
    <row r="939" spans="2:51" s="13" customFormat="1">
      <c r="B939" s="154"/>
      <c r="D939" s="155" t="s">
        <v>142</v>
      </c>
      <c r="E939" s="156" t="s">
        <v>3</v>
      </c>
      <c r="F939" s="157" t="s">
        <v>1969</v>
      </c>
      <c r="H939" s="158">
        <v>3.0870000000000002</v>
      </c>
      <c r="I939" s="159"/>
      <c r="L939" s="154"/>
      <c r="M939" s="160"/>
      <c r="N939" s="161"/>
      <c r="O939" s="161"/>
      <c r="P939" s="161"/>
      <c r="Q939" s="161"/>
      <c r="R939" s="161"/>
      <c r="S939" s="161"/>
      <c r="T939" s="162"/>
      <c r="AT939" s="156" t="s">
        <v>142</v>
      </c>
      <c r="AU939" s="156" t="s">
        <v>84</v>
      </c>
      <c r="AV939" s="13" t="s">
        <v>84</v>
      </c>
      <c r="AW939" s="13" t="s">
        <v>36</v>
      </c>
      <c r="AX939" s="13" t="s">
        <v>75</v>
      </c>
      <c r="AY939" s="156" t="s">
        <v>133</v>
      </c>
    </row>
    <row r="940" spans="2:51" s="14" customFormat="1">
      <c r="B940" s="163"/>
      <c r="D940" s="155" t="s">
        <v>142</v>
      </c>
      <c r="E940" s="164" t="s">
        <v>3</v>
      </c>
      <c r="F940" s="165" t="s">
        <v>1970</v>
      </c>
      <c r="H940" s="164" t="s">
        <v>3</v>
      </c>
      <c r="I940" s="166"/>
      <c r="L940" s="163"/>
      <c r="M940" s="167"/>
      <c r="N940" s="168"/>
      <c r="O940" s="168"/>
      <c r="P940" s="168"/>
      <c r="Q940" s="168"/>
      <c r="R940" s="168"/>
      <c r="S940" s="168"/>
      <c r="T940" s="169"/>
      <c r="AT940" s="164" t="s">
        <v>142</v>
      </c>
      <c r="AU940" s="164" t="s">
        <v>84</v>
      </c>
      <c r="AV940" s="14" t="s">
        <v>37</v>
      </c>
      <c r="AW940" s="14" t="s">
        <v>36</v>
      </c>
      <c r="AX940" s="14" t="s">
        <v>75</v>
      </c>
      <c r="AY940" s="164" t="s">
        <v>133</v>
      </c>
    </row>
    <row r="941" spans="2:51" s="14" customFormat="1">
      <c r="B941" s="163"/>
      <c r="D941" s="155" t="s">
        <v>142</v>
      </c>
      <c r="E941" s="164" t="s">
        <v>3</v>
      </c>
      <c r="F941" s="165" t="s">
        <v>1011</v>
      </c>
      <c r="H941" s="164" t="s">
        <v>3</v>
      </c>
      <c r="I941" s="166"/>
      <c r="L941" s="163"/>
      <c r="M941" s="167"/>
      <c r="N941" s="168"/>
      <c r="O941" s="168"/>
      <c r="P941" s="168"/>
      <c r="Q941" s="168"/>
      <c r="R941" s="168"/>
      <c r="S941" s="168"/>
      <c r="T941" s="169"/>
      <c r="AT941" s="164" t="s">
        <v>142</v>
      </c>
      <c r="AU941" s="164" t="s">
        <v>84</v>
      </c>
      <c r="AV941" s="14" t="s">
        <v>37</v>
      </c>
      <c r="AW941" s="14" t="s">
        <v>36</v>
      </c>
      <c r="AX941" s="14" t="s">
        <v>75</v>
      </c>
      <c r="AY941" s="164" t="s">
        <v>133</v>
      </c>
    </row>
    <row r="942" spans="2:51" s="13" customFormat="1">
      <c r="B942" s="154"/>
      <c r="D942" s="155" t="s">
        <v>142</v>
      </c>
      <c r="E942" s="156" t="s">
        <v>3</v>
      </c>
      <c r="F942" s="157" t="s">
        <v>2150</v>
      </c>
      <c r="H942" s="158">
        <v>0.77</v>
      </c>
      <c r="I942" s="159"/>
      <c r="L942" s="154"/>
      <c r="M942" s="160"/>
      <c r="N942" s="161"/>
      <c r="O942" s="161"/>
      <c r="P942" s="161"/>
      <c r="Q942" s="161"/>
      <c r="R942" s="161"/>
      <c r="S942" s="161"/>
      <c r="T942" s="162"/>
      <c r="AT942" s="156" t="s">
        <v>142</v>
      </c>
      <c r="AU942" s="156" t="s">
        <v>84</v>
      </c>
      <c r="AV942" s="13" t="s">
        <v>84</v>
      </c>
      <c r="AW942" s="13" t="s">
        <v>36</v>
      </c>
      <c r="AX942" s="13" t="s">
        <v>75</v>
      </c>
      <c r="AY942" s="156" t="s">
        <v>133</v>
      </c>
    </row>
    <row r="943" spans="2:51" s="14" customFormat="1">
      <c r="B943" s="163"/>
      <c r="D943" s="155" t="s">
        <v>142</v>
      </c>
      <c r="E943" s="164" t="s">
        <v>3</v>
      </c>
      <c r="F943" s="165" t="s">
        <v>1013</v>
      </c>
      <c r="H943" s="164" t="s">
        <v>3</v>
      </c>
      <c r="I943" s="166"/>
      <c r="L943" s="163"/>
      <c r="M943" s="167"/>
      <c r="N943" s="168"/>
      <c r="O943" s="168"/>
      <c r="P943" s="168"/>
      <c r="Q943" s="168"/>
      <c r="R943" s="168"/>
      <c r="S943" s="168"/>
      <c r="T943" s="169"/>
      <c r="AT943" s="164" t="s">
        <v>142</v>
      </c>
      <c r="AU943" s="164" t="s">
        <v>84</v>
      </c>
      <c r="AV943" s="14" t="s">
        <v>37</v>
      </c>
      <c r="AW943" s="14" t="s">
        <v>36</v>
      </c>
      <c r="AX943" s="14" t="s">
        <v>75</v>
      </c>
      <c r="AY943" s="164" t="s">
        <v>133</v>
      </c>
    </row>
    <row r="944" spans="2:51" s="13" customFormat="1">
      <c r="B944" s="154"/>
      <c r="D944" s="155" t="s">
        <v>142</v>
      </c>
      <c r="E944" s="156" t="s">
        <v>3</v>
      </c>
      <c r="F944" s="157" t="s">
        <v>1953</v>
      </c>
      <c r="H944" s="158">
        <v>2.3759999999999999</v>
      </c>
      <c r="I944" s="159"/>
      <c r="L944" s="154"/>
      <c r="M944" s="160"/>
      <c r="N944" s="161"/>
      <c r="O944" s="161"/>
      <c r="P944" s="161"/>
      <c r="Q944" s="161"/>
      <c r="R944" s="161"/>
      <c r="S944" s="161"/>
      <c r="T944" s="162"/>
      <c r="AT944" s="156" t="s">
        <v>142</v>
      </c>
      <c r="AU944" s="156" t="s">
        <v>84</v>
      </c>
      <c r="AV944" s="13" t="s">
        <v>84</v>
      </c>
      <c r="AW944" s="13" t="s">
        <v>36</v>
      </c>
      <c r="AX944" s="13" t="s">
        <v>75</v>
      </c>
      <c r="AY944" s="156" t="s">
        <v>133</v>
      </c>
    </row>
    <row r="945" spans="2:51" s="14" customFormat="1">
      <c r="B945" s="163"/>
      <c r="D945" s="155" t="s">
        <v>142</v>
      </c>
      <c r="E945" s="164" t="s">
        <v>3</v>
      </c>
      <c r="F945" s="165" t="s">
        <v>1941</v>
      </c>
      <c r="H945" s="164" t="s">
        <v>3</v>
      </c>
      <c r="I945" s="166"/>
      <c r="L945" s="163"/>
      <c r="M945" s="167"/>
      <c r="N945" s="168"/>
      <c r="O945" s="168"/>
      <c r="P945" s="168"/>
      <c r="Q945" s="168"/>
      <c r="R945" s="168"/>
      <c r="S945" s="168"/>
      <c r="T945" s="169"/>
      <c r="AT945" s="164" t="s">
        <v>142</v>
      </c>
      <c r="AU945" s="164" t="s">
        <v>84</v>
      </c>
      <c r="AV945" s="14" t="s">
        <v>37</v>
      </c>
      <c r="AW945" s="14" t="s">
        <v>36</v>
      </c>
      <c r="AX945" s="14" t="s">
        <v>75</v>
      </c>
      <c r="AY945" s="164" t="s">
        <v>133</v>
      </c>
    </row>
    <row r="946" spans="2:51" s="13" customFormat="1">
      <c r="B946" s="154"/>
      <c r="D946" s="155" t="s">
        <v>142</v>
      </c>
      <c r="E946" s="156" t="s">
        <v>3</v>
      </c>
      <c r="F946" s="157" t="s">
        <v>1971</v>
      </c>
      <c r="H946" s="158">
        <v>0.52800000000000002</v>
      </c>
      <c r="I946" s="159"/>
      <c r="L946" s="154"/>
      <c r="M946" s="160"/>
      <c r="N946" s="161"/>
      <c r="O946" s="161"/>
      <c r="P946" s="161"/>
      <c r="Q946" s="161"/>
      <c r="R946" s="161"/>
      <c r="S946" s="161"/>
      <c r="T946" s="162"/>
      <c r="AT946" s="156" t="s">
        <v>142</v>
      </c>
      <c r="AU946" s="156" t="s">
        <v>84</v>
      </c>
      <c r="AV946" s="13" t="s">
        <v>84</v>
      </c>
      <c r="AW946" s="13" t="s">
        <v>36</v>
      </c>
      <c r="AX946" s="13" t="s">
        <v>75</v>
      </c>
      <c r="AY946" s="156" t="s">
        <v>133</v>
      </c>
    </row>
    <row r="947" spans="2:51" s="14" customFormat="1">
      <c r="B947" s="163"/>
      <c r="D947" s="155" t="s">
        <v>142</v>
      </c>
      <c r="E947" s="164" t="s">
        <v>3</v>
      </c>
      <c r="F947" s="165" t="s">
        <v>1019</v>
      </c>
      <c r="H947" s="164" t="s">
        <v>3</v>
      </c>
      <c r="I947" s="166"/>
      <c r="L947" s="163"/>
      <c r="M947" s="167"/>
      <c r="N947" s="168"/>
      <c r="O947" s="168"/>
      <c r="P947" s="168"/>
      <c r="Q947" s="168"/>
      <c r="R947" s="168"/>
      <c r="S947" s="168"/>
      <c r="T947" s="169"/>
      <c r="AT947" s="164" t="s">
        <v>142</v>
      </c>
      <c r="AU947" s="164" t="s">
        <v>84</v>
      </c>
      <c r="AV947" s="14" t="s">
        <v>37</v>
      </c>
      <c r="AW947" s="14" t="s">
        <v>36</v>
      </c>
      <c r="AX947" s="14" t="s">
        <v>75</v>
      </c>
      <c r="AY947" s="164" t="s">
        <v>133</v>
      </c>
    </row>
    <row r="948" spans="2:51" s="13" customFormat="1">
      <c r="B948" s="154"/>
      <c r="D948" s="155" t="s">
        <v>142</v>
      </c>
      <c r="E948" s="156" t="s">
        <v>3</v>
      </c>
      <c r="F948" s="157" t="s">
        <v>1972</v>
      </c>
      <c r="H948" s="158">
        <v>1.9139999999999999</v>
      </c>
      <c r="I948" s="159"/>
      <c r="L948" s="154"/>
      <c r="M948" s="160"/>
      <c r="N948" s="161"/>
      <c r="O948" s="161"/>
      <c r="P948" s="161"/>
      <c r="Q948" s="161"/>
      <c r="R948" s="161"/>
      <c r="S948" s="161"/>
      <c r="T948" s="162"/>
      <c r="AT948" s="156" t="s">
        <v>142</v>
      </c>
      <c r="AU948" s="156" t="s">
        <v>84</v>
      </c>
      <c r="AV948" s="13" t="s">
        <v>84</v>
      </c>
      <c r="AW948" s="13" t="s">
        <v>36</v>
      </c>
      <c r="AX948" s="13" t="s">
        <v>75</v>
      </c>
      <c r="AY948" s="156" t="s">
        <v>133</v>
      </c>
    </row>
    <row r="949" spans="2:51" s="14" customFormat="1">
      <c r="B949" s="163"/>
      <c r="D949" s="155" t="s">
        <v>142</v>
      </c>
      <c r="E949" s="164" t="s">
        <v>3</v>
      </c>
      <c r="F949" s="165" t="s">
        <v>1973</v>
      </c>
      <c r="H949" s="164" t="s">
        <v>3</v>
      </c>
      <c r="I949" s="166"/>
      <c r="L949" s="163"/>
      <c r="M949" s="167"/>
      <c r="N949" s="168"/>
      <c r="O949" s="168"/>
      <c r="P949" s="168"/>
      <c r="Q949" s="168"/>
      <c r="R949" s="168"/>
      <c r="S949" s="168"/>
      <c r="T949" s="169"/>
      <c r="AT949" s="164" t="s">
        <v>142</v>
      </c>
      <c r="AU949" s="164" t="s">
        <v>84</v>
      </c>
      <c r="AV949" s="14" t="s">
        <v>37</v>
      </c>
      <c r="AW949" s="14" t="s">
        <v>36</v>
      </c>
      <c r="AX949" s="14" t="s">
        <v>75</v>
      </c>
      <c r="AY949" s="164" t="s">
        <v>133</v>
      </c>
    </row>
    <row r="950" spans="2:51" s="14" customFormat="1">
      <c r="B950" s="163"/>
      <c r="D950" s="155" t="s">
        <v>142</v>
      </c>
      <c r="E950" s="164" t="s">
        <v>3</v>
      </c>
      <c r="F950" s="165" t="s">
        <v>1011</v>
      </c>
      <c r="H950" s="164" t="s">
        <v>3</v>
      </c>
      <c r="I950" s="166"/>
      <c r="L950" s="163"/>
      <c r="M950" s="167"/>
      <c r="N950" s="168"/>
      <c r="O950" s="168"/>
      <c r="P950" s="168"/>
      <c r="Q950" s="168"/>
      <c r="R950" s="168"/>
      <c r="S950" s="168"/>
      <c r="T950" s="169"/>
      <c r="AT950" s="164" t="s">
        <v>142</v>
      </c>
      <c r="AU950" s="164" t="s">
        <v>84</v>
      </c>
      <c r="AV950" s="14" t="s">
        <v>37</v>
      </c>
      <c r="AW950" s="14" t="s">
        <v>36</v>
      </c>
      <c r="AX950" s="14" t="s">
        <v>75</v>
      </c>
      <c r="AY950" s="164" t="s">
        <v>133</v>
      </c>
    </row>
    <row r="951" spans="2:51" s="13" customFormat="1">
      <c r="B951" s="154"/>
      <c r="D951" s="155" t="s">
        <v>142</v>
      </c>
      <c r="E951" s="156" t="s">
        <v>3</v>
      </c>
      <c r="F951" s="157" t="s">
        <v>2154</v>
      </c>
      <c r="H951" s="158">
        <v>6.56</v>
      </c>
      <c r="I951" s="159"/>
      <c r="L951" s="154"/>
      <c r="M951" s="160"/>
      <c r="N951" s="161"/>
      <c r="O951" s="161"/>
      <c r="P951" s="161"/>
      <c r="Q951" s="161"/>
      <c r="R951" s="161"/>
      <c r="S951" s="161"/>
      <c r="T951" s="162"/>
      <c r="AT951" s="156" t="s">
        <v>142</v>
      </c>
      <c r="AU951" s="156" t="s">
        <v>84</v>
      </c>
      <c r="AV951" s="13" t="s">
        <v>84</v>
      </c>
      <c r="AW951" s="13" t="s">
        <v>36</v>
      </c>
      <c r="AX951" s="13" t="s">
        <v>75</v>
      </c>
      <c r="AY951" s="156" t="s">
        <v>133</v>
      </c>
    </row>
    <row r="952" spans="2:51" s="14" customFormat="1">
      <c r="B952" s="163"/>
      <c r="D952" s="155" t="s">
        <v>142</v>
      </c>
      <c r="E952" s="164" t="s">
        <v>3</v>
      </c>
      <c r="F952" s="165" t="s">
        <v>1013</v>
      </c>
      <c r="H952" s="164" t="s">
        <v>3</v>
      </c>
      <c r="I952" s="166"/>
      <c r="L952" s="163"/>
      <c r="M952" s="167"/>
      <c r="N952" s="168"/>
      <c r="O952" s="168"/>
      <c r="P952" s="168"/>
      <c r="Q952" s="168"/>
      <c r="R952" s="168"/>
      <c r="S952" s="168"/>
      <c r="T952" s="169"/>
      <c r="AT952" s="164" t="s">
        <v>142</v>
      </c>
      <c r="AU952" s="164" t="s">
        <v>84</v>
      </c>
      <c r="AV952" s="14" t="s">
        <v>37</v>
      </c>
      <c r="AW952" s="14" t="s">
        <v>36</v>
      </c>
      <c r="AX952" s="14" t="s">
        <v>75</v>
      </c>
      <c r="AY952" s="164" t="s">
        <v>133</v>
      </c>
    </row>
    <row r="953" spans="2:51" s="13" customFormat="1">
      <c r="B953" s="154"/>
      <c r="D953" s="155" t="s">
        <v>142</v>
      </c>
      <c r="E953" s="156" t="s">
        <v>3</v>
      </c>
      <c r="F953" s="157" t="s">
        <v>1969</v>
      </c>
      <c r="H953" s="158">
        <v>3.0870000000000002</v>
      </c>
      <c r="I953" s="159"/>
      <c r="L953" s="154"/>
      <c r="M953" s="160"/>
      <c r="N953" s="161"/>
      <c r="O953" s="161"/>
      <c r="P953" s="161"/>
      <c r="Q953" s="161"/>
      <c r="R953" s="161"/>
      <c r="S953" s="161"/>
      <c r="T953" s="162"/>
      <c r="AT953" s="156" t="s">
        <v>142</v>
      </c>
      <c r="AU953" s="156" t="s">
        <v>84</v>
      </c>
      <c r="AV953" s="13" t="s">
        <v>84</v>
      </c>
      <c r="AW953" s="13" t="s">
        <v>36</v>
      </c>
      <c r="AX953" s="13" t="s">
        <v>75</v>
      </c>
      <c r="AY953" s="156" t="s">
        <v>133</v>
      </c>
    </row>
    <row r="954" spans="2:51" s="14" customFormat="1">
      <c r="B954" s="163"/>
      <c r="D954" s="155" t="s">
        <v>142</v>
      </c>
      <c r="E954" s="164" t="s">
        <v>3</v>
      </c>
      <c r="F954" s="165" t="s">
        <v>1974</v>
      </c>
      <c r="H954" s="164" t="s">
        <v>3</v>
      </c>
      <c r="I954" s="166"/>
      <c r="L954" s="163"/>
      <c r="M954" s="167"/>
      <c r="N954" s="168"/>
      <c r="O954" s="168"/>
      <c r="P954" s="168"/>
      <c r="Q954" s="168"/>
      <c r="R954" s="168"/>
      <c r="S954" s="168"/>
      <c r="T954" s="169"/>
      <c r="AT954" s="164" t="s">
        <v>142</v>
      </c>
      <c r="AU954" s="164" t="s">
        <v>84</v>
      </c>
      <c r="AV954" s="14" t="s">
        <v>37</v>
      </c>
      <c r="AW954" s="14" t="s">
        <v>36</v>
      </c>
      <c r="AX954" s="14" t="s">
        <v>75</v>
      </c>
      <c r="AY954" s="164" t="s">
        <v>133</v>
      </c>
    </row>
    <row r="955" spans="2:51" s="14" customFormat="1">
      <c r="B955" s="163"/>
      <c r="D955" s="155" t="s">
        <v>142</v>
      </c>
      <c r="E955" s="164" t="s">
        <v>3</v>
      </c>
      <c r="F955" s="165" t="s">
        <v>1011</v>
      </c>
      <c r="H955" s="164" t="s">
        <v>3</v>
      </c>
      <c r="I955" s="166"/>
      <c r="L955" s="163"/>
      <c r="M955" s="167"/>
      <c r="N955" s="168"/>
      <c r="O955" s="168"/>
      <c r="P955" s="168"/>
      <c r="Q955" s="168"/>
      <c r="R955" s="168"/>
      <c r="S955" s="168"/>
      <c r="T955" s="169"/>
      <c r="AT955" s="164" t="s">
        <v>142</v>
      </c>
      <c r="AU955" s="164" t="s">
        <v>84</v>
      </c>
      <c r="AV955" s="14" t="s">
        <v>37</v>
      </c>
      <c r="AW955" s="14" t="s">
        <v>36</v>
      </c>
      <c r="AX955" s="14" t="s">
        <v>75</v>
      </c>
      <c r="AY955" s="164" t="s">
        <v>133</v>
      </c>
    </row>
    <row r="956" spans="2:51" s="13" customFormat="1">
      <c r="B956" s="154"/>
      <c r="D956" s="155" t="s">
        <v>142</v>
      </c>
      <c r="E956" s="156" t="s">
        <v>3</v>
      </c>
      <c r="F956" s="157" t="s">
        <v>2155</v>
      </c>
      <c r="H956" s="158">
        <v>1.2410000000000001</v>
      </c>
      <c r="I956" s="159"/>
      <c r="L956" s="154"/>
      <c r="M956" s="160"/>
      <c r="N956" s="161"/>
      <c r="O956" s="161"/>
      <c r="P956" s="161"/>
      <c r="Q956" s="161"/>
      <c r="R956" s="161"/>
      <c r="S956" s="161"/>
      <c r="T956" s="162"/>
      <c r="AT956" s="156" t="s">
        <v>142</v>
      </c>
      <c r="AU956" s="156" t="s">
        <v>84</v>
      </c>
      <c r="AV956" s="13" t="s">
        <v>84</v>
      </c>
      <c r="AW956" s="13" t="s">
        <v>36</v>
      </c>
      <c r="AX956" s="13" t="s">
        <v>75</v>
      </c>
      <c r="AY956" s="156" t="s">
        <v>133</v>
      </c>
    </row>
    <row r="957" spans="2:51" s="14" customFormat="1">
      <c r="B957" s="163"/>
      <c r="D957" s="155" t="s">
        <v>142</v>
      </c>
      <c r="E957" s="164" t="s">
        <v>3</v>
      </c>
      <c r="F957" s="165" t="s">
        <v>1013</v>
      </c>
      <c r="H957" s="164" t="s">
        <v>3</v>
      </c>
      <c r="I957" s="166"/>
      <c r="L957" s="163"/>
      <c r="M957" s="167"/>
      <c r="N957" s="168"/>
      <c r="O957" s="168"/>
      <c r="P957" s="168"/>
      <c r="Q957" s="168"/>
      <c r="R957" s="168"/>
      <c r="S957" s="168"/>
      <c r="T957" s="169"/>
      <c r="AT957" s="164" t="s">
        <v>142</v>
      </c>
      <c r="AU957" s="164" t="s">
        <v>84</v>
      </c>
      <c r="AV957" s="14" t="s">
        <v>37</v>
      </c>
      <c r="AW957" s="14" t="s">
        <v>36</v>
      </c>
      <c r="AX957" s="14" t="s">
        <v>75</v>
      </c>
      <c r="AY957" s="164" t="s">
        <v>133</v>
      </c>
    </row>
    <row r="958" spans="2:51" s="13" customFormat="1">
      <c r="B958" s="154"/>
      <c r="D958" s="155" t="s">
        <v>142</v>
      </c>
      <c r="E958" s="156" t="s">
        <v>3</v>
      </c>
      <c r="F958" s="157" t="s">
        <v>1976</v>
      </c>
      <c r="H958" s="158">
        <v>2.3959999999999999</v>
      </c>
      <c r="I958" s="159"/>
      <c r="L958" s="154"/>
      <c r="M958" s="160"/>
      <c r="N958" s="161"/>
      <c r="O958" s="161"/>
      <c r="P958" s="161"/>
      <c r="Q958" s="161"/>
      <c r="R958" s="161"/>
      <c r="S958" s="161"/>
      <c r="T958" s="162"/>
      <c r="AT958" s="156" t="s">
        <v>142</v>
      </c>
      <c r="AU958" s="156" t="s">
        <v>84</v>
      </c>
      <c r="AV958" s="13" t="s">
        <v>84</v>
      </c>
      <c r="AW958" s="13" t="s">
        <v>36</v>
      </c>
      <c r="AX958" s="13" t="s">
        <v>75</v>
      </c>
      <c r="AY958" s="156" t="s">
        <v>133</v>
      </c>
    </row>
    <row r="959" spans="2:51" s="14" customFormat="1">
      <c r="B959" s="163"/>
      <c r="D959" s="155" t="s">
        <v>142</v>
      </c>
      <c r="E959" s="164" t="s">
        <v>3</v>
      </c>
      <c r="F959" s="165" t="s">
        <v>1019</v>
      </c>
      <c r="H959" s="164" t="s">
        <v>3</v>
      </c>
      <c r="I959" s="166"/>
      <c r="L959" s="163"/>
      <c r="M959" s="167"/>
      <c r="N959" s="168"/>
      <c r="O959" s="168"/>
      <c r="P959" s="168"/>
      <c r="Q959" s="168"/>
      <c r="R959" s="168"/>
      <c r="S959" s="168"/>
      <c r="T959" s="169"/>
      <c r="AT959" s="164" t="s">
        <v>142</v>
      </c>
      <c r="AU959" s="164" t="s">
        <v>84</v>
      </c>
      <c r="AV959" s="14" t="s">
        <v>37</v>
      </c>
      <c r="AW959" s="14" t="s">
        <v>36</v>
      </c>
      <c r="AX959" s="14" t="s">
        <v>75</v>
      </c>
      <c r="AY959" s="164" t="s">
        <v>133</v>
      </c>
    </row>
    <row r="960" spans="2:51" s="13" customFormat="1">
      <c r="B960" s="154"/>
      <c r="D960" s="155" t="s">
        <v>142</v>
      </c>
      <c r="E960" s="156" t="s">
        <v>3</v>
      </c>
      <c r="F960" s="157" t="s">
        <v>1977</v>
      </c>
      <c r="H960" s="158">
        <v>8.1910000000000007</v>
      </c>
      <c r="I960" s="159"/>
      <c r="L960" s="154"/>
      <c r="M960" s="160"/>
      <c r="N960" s="161"/>
      <c r="O960" s="161"/>
      <c r="P960" s="161"/>
      <c r="Q960" s="161"/>
      <c r="R960" s="161"/>
      <c r="S960" s="161"/>
      <c r="T960" s="162"/>
      <c r="AT960" s="156" t="s">
        <v>142</v>
      </c>
      <c r="AU960" s="156" t="s">
        <v>84</v>
      </c>
      <c r="AV960" s="13" t="s">
        <v>84</v>
      </c>
      <c r="AW960" s="13" t="s">
        <v>36</v>
      </c>
      <c r="AX960" s="13" t="s">
        <v>75</v>
      </c>
      <c r="AY960" s="156" t="s">
        <v>133</v>
      </c>
    </row>
    <row r="961" spans="2:51" s="14" customFormat="1">
      <c r="B961" s="163"/>
      <c r="D961" s="155" t="s">
        <v>142</v>
      </c>
      <c r="E961" s="164" t="s">
        <v>3</v>
      </c>
      <c r="F961" s="165" t="s">
        <v>1978</v>
      </c>
      <c r="H961" s="164" t="s">
        <v>3</v>
      </c>
      <c r="I961" s="166"/>
      <c r="L961" s="163"/>
      <c r="M961" s="167"/>
      <c r="N961" s="168"/>
      <c r="O961" s="168"/>
      <c r="P961" s="168"/>
      <c r="Q961" s="168"/>
      <c r="R961" s="168"/>
      <c r="S961" s="168"/>
      <c r="T961" s="169"/>
      <c r="AT961" s="164" t="s">
        <v>142</v>
      </c>
      <c r="AU961" s="164" t="s">
        <v>84</v>
      </c>
      <c r="AV961" s="14" t="s">
        <v>37</v>
      </c>
      <c r="AW961" s="14" t="s">
        <v>36</v>
      </c>
      <c r="AX961" s="14" t="s">
        <v>75</v>
      </c>
      <c r="AY961" s="164" t="s">
        <v>133</v>
      </c>
    </row>
    <row r="962" spans="2:51" s="14" customFormat="1">
      <c r="B962" s="163"/>
      <c r="D962" s="155" t="s">
        <v>142</v>
      </c>
      <c r="E962" s="164" t="s">
        <v>3</v>
      </c>
      <c r="F962" s="165" t="s">
        <v>1011</v>
      </c>
      <c r="H962" s="164" t="s">
        <v>3</v>
      </c>
      <c r="I962" s="166"/>
      <c r="L962" s="163"/>
      <c r="M962" s="167"/>
      <c r="N962" s="168"/>
      <c r="O962" s="168"/>
      <c r="P962" s="168"/>
      <c r="Q962" s="168"/>
      <c r="R962" s="168"/>
      <c r="S962" s="168"/>
      <c r="T962" s="169"/>
      <c r="AT962" s="164" t="s">
        <v>142</v>
      </c>
      <c r="AU962" s="164" t="s">
        <v>84</v>
      </c>
      <c r="AV962" s="14" t="s">
        <v>37</v>
      </c>
      <c r="AW962" s="14" t="s">
        <v>36</v>
      </c>
      <c r="AX962" s="14" t="s">
        <v>75</v>
      </c>
      <c r="AY962" s="164" t="s">
        <v>133</v>
      </c>
    </row>
    <row r="963" spans="2:51" s="13" customFormat="1">
      <c r="B963" s="154"/>
      <c r="D963" s="155" t="s">
        <v>142</v>
      </c>
      <c r="E963" s="156" t="s">
        <v>3</v>
      </c>
      <c r="F963" s="157" t="s">
        <v>2156</v>
      </c>
      <c r="H963" s="158">
        <v>1.5509999999999999</v>
      </c>
      <c r="I963" s="159"/>
      <c r="L963" s="154"/>
      <c r="M963" s="160"/>
      <c r="N963" s="161"/>
      <c r="O963" s="161"/>
      <c r="P963" s="161"/>
      <c r="Q963" s="161"/>
      <c r="R963" s="161"/>
      <c r="S963" s="161"/>
      <c r="T963" s="162"/>
      <c r="AT963" s="156" t="s">
        <v>142</v>
      </c>
      <c r="AU963" s="156" t="s">
        <v>84</v>
      </c>
      <c r="AV963" s="13" t="s">
        <v>84</v>
      </c>
      <c r="AW963" s="13" t="s">
        <v>36</v>
      </c>
      <c r="AX963" s="13" t="s">
        <v>75</v>
      </c>
      <c r="AY963" s="156" t="s">
        <v>133</v>
      </c>
    </row>
    <row r="964" spans="2:51" s="14" customFormat="1">
      <c r="B964" s="163"/>
      <c r="D964" s="155" t="s">
        <v>142</v>
      </c>
      <c r="E964" s="164" t="s">
        <v>3</v>
      </c>
      <c r="F964" s="165" t="s">
        <v>1980</v>
      </c>
      <c r="H964" s="164" t="s">
        <v>3</v>
      </c>
      <c r="I964" s="166"/>
      <c r="L964" s="163"/>
      <c r="M964" s="167"/>
      <c r="N964" s="168"/>
      <c r="O964" s="168"/>
      <c r="P964" s="168"/>
      <c r="Q964" s="168"/>
      <c r="R964" s="168"/>
      <c r="S964" s="168"/>
      <c r="T964" s="169"/>
      <c r="AT964" s="164" t="s">
        <v>142</v>
      </c>
      <c r="AU964" s="164" t="s">
        <v>84</v>
      </c>
      <c r="AV964" s="14" t="s">
        <v>37</v>
      </c>
      <c r="AW964" s="14" t="s">
        <v>36</v>
      </c>
      <c r="AX964" s="14" t="s">
        <v>75</v>
      </c>
      <c r="AY964" s="164" t="s">
        <v>133</v>
      </c>
    </row>
    <row r="965" spans="2:51" s="14" customFormat="1">
      <c r="B965" s="163"/>
      <c r="D965" s="155" t="s">
        <v>142</v>
      </c>
      <c r="E965" s="164" t="s">
        <v>3</v>
      </c>
      <c r="F965" s="165" t="s">
        <v>1011</v>
      </c>
      <c r="H965" s="164" t="s">
        <v>3</v>
      </c>
      <c r="I965" s="166"/>
      <c r="L965" s="163"/>
      <c r="M965" s="167"/>
      <c r="N965" s="168"/>
      <c r="O965" s="168"/>
      <c r="P965" s="168"/>
      <c r="Q965" s="168"/>
      <c r="R965" s="168"/>
      <c r="S965" s="168"/>
      <c r="T965" s="169"/>
      <c r="AT965" s="164" t="s">
        <v>142</v>
      </c>
      <c r="AU965" s="164" t="s">
        <v>84</v>
      </c>
      <c r="AV965" s="14" t="s">
        <v>37</v>
      </c>
      <c r="AW965" s="14" t="s">
        <v>36</v>
      </c>
      <c r="AX965" s="14" t="s">
        <v>75</v>
      </c>
      <c r="AY965" s="164" t="s">
        <v>133</v>
      </c>
    </row>
    <row r="966" spans="2:51" s="13" customFormat="1">
      <c r="B966" s="154"/>
      <c r="D966" s="155" t="s">
        <v>142</v>
      </c>
      <c r="E966" s="156" t="s">
        <v>3</v>
      </c>
      <c r="F966" s="157" t="s">
        <v>2157</v>
      </c>
      <c r="H966" s="158">
        <v>1.706</v>
      </c>
      <c r="I966" s="159"/>
      <c r="L966" s="154"/>
      <c r="M966" s="160"/>
      <c r="N966" s="161"/>
      <c r="O966" s="161"/>
      <c r="P966" s="161"/>
      <c r="Q966" s="161"/>
      <c r="R966" s="161"/>
      <c r="S966" s="161"/>
      <c r="T966" s="162"/>
      <c r="AT966" s="156" t="s">
        <v>142</v>
      </c>
      <c r="AU966" s="156" t="s">
        <v>84</v>
      </c>
      <c r="AV966" s="13" t="s">
        <v>84</v>
      </c>
      <c r="AW966" s="13" t="s">
        <v>36</v>
      </c>
      <c r="AX966" s="13" t="s">
        <v>75</v>
      </c>
      <c r="AY966" s="156" t="s">
        <v>133</v>
      </c>
    </row>
    <row r="967" spans="2:51" s="14" customFormat="1">
      <c r="B967" s="163"/>
      <c r="D967" s="155" t="s">
        <v>142</v>
      </c>
      <c r="E967" s="164" t="s">
        <v>3</v>
      </c>
      <c r="F967" s="165" t="s">
        <v>1019</v>
      </c>
      <c r="H967" s="164" t="s">
        <v>3</v>
      </c>
      <c r="I967" s="166"/>
      <c r="L967" s="163"/>
      <c r="M967" s="167"/>
      <c r="N967" s="168"/>
      <c r="O967" s="168"/>
      <c r="P967" s="168"/>
      <c r="Q967" s="168"/>
      <c r="R967" s="168"/>
      <c r="S967" s="168"/>
      <c r="T967" s="169"/>
      <c r="AT967" s="164" t="s">
        <v>142</v>
      </c>
      <c r="AU967" s="164" t="s">
        <v>84</v>
      </c>
      <c r="AV967" s="14" t="s">
        <v>37</v>
      </c>
      <c r="AW967" s="14" t="s">
        <v>36</v>
      </c>
      <c r="AX967" s="14" t="s">
        <v>75</v>
      </c>
      <c r="AY967" s="164" t="s">
        <v>133</v>
      </c>
    </row>
    <row r="968" spans="2:51" s="13" customFormat="1">
      <c r="B968" s="154"/>
      <c r="D968" s="155" t="s">
        <v>142</v>
      </c>
      <c r="E968" s="156" t="s">
        <v>3</v>
      </c>
      <c r="F968" s="157" t="s">
        <v>1982</v>
      </c>
      <c r="H968" s="158">
        <v>1.927</v>
      </c>
      <c r="I968" s="159"/>
      <c r="L968" s="154"/>
      <c r="M968" s="160"/>
      <c r="N968" s="161"/>
      <c r="O968" s="161"/>
      <c r="P968" s="161"/>
      <c r="Q968" s="161"/>
      <c r="R968" s="161"/>
      <c r="S968" s="161"/>
      <c r="T968" s="162"/>
      <c r="AT968" s="156" t="s">
        <v>142</v>
      </c>
      <c r="AU968" s="156" t="s">
        <v>84</v>
      </c>
      <c r="AV968" s="13" t="s">
        <v>84</v>
      </c>
      <c r="AW968" s="13" t="s">
        <v>36</v>
      </c>
      <c r="AX968" s="13" t="s">
        <v>75</v>
      </c>
      <c r="AY968" s="156" t="s">
        <v>133</v>
      </c>
    </row>
    <row r="969" spans="2:51" s="14" customFormat="1">
      <c r="B969" s="163"/>
      <c r="D969" s="155" t="s">
        <v>142</v>
      </c>
      <c r="E969" s="164" t="s">
        <v>3</v>
      </c>
      <c r="F969" s="165" t="s">
        <v>1983</v>
      </c>
      <c r="H969" s="164" t="s">
        <v>3</v>
      </c>
      <c r="I969" s="166"/>
      <c r="L969" s="163"/>
      <c r="M969" s="167"/>
      <c r="N969" s="168"/>
      <c r="O969" s="168"/>
      <c r="P969" s="168"/>
      <c r="Q969" s="168"/>
      <c r="R969" s="168"/>
      <c r="S969" s="168"/>
      <c r="T969" s="169"/>
      <c r="AT969" s="164" t="s">
        <v>142</v>
      </c>
      <c r="AU969" s="164" t="s">
        <v>84</v>
      </c>
      <c r="AV969" s="14" t="s">
        <v>37</v>
      </c>
      <c r="AW969" s="14" t="s">
        <v>36</v>
      </c>
      <c r="AX969" s="14" t="s">
        <v>75</v>
      </c>
      <c r="AY969" s="164" t="s">
        <v>133</v>
      </c>
    </row>
    <row r="970" spans="2:51" s="14" customFormat="1">
      <c r="B970" s="163"/>
      <c r="D970" s="155" t="s">
        <v>142</v>
      </c>
      <c r="E970" s="164" t="s">
        <v>3</v>
      </c>
      <c r="F970" s="165" t="s">
        <v>1011</v>
      </c>
      <c r="H970" s="164" t="s">
        <v>3</v>
      </c>
      <c r="I970" s="166"/>
      <c r="L970" s="163"/>
      <c r="M970" s="167"/>
      <c r="N970" s="168"/>
      <c r="O970" s="168"/>
      <c r="P970" s="168"/>
      <c r="Q970" s="168"/>
      <c r="R970" s="168"/>
      <c r="S970" s="168"/>
      <c r="T970" s="169"/>
      <c r="AT970" s="164" t="s">
        <v>142</v>
      </c>
      <c r="AU970" s="164" t="s">
        <v>84</v>
      </c>
      <c r="AV970" s="14" t="s">
        <v>37</v>
      </c>
      <c r="AW970" s="14" t="s">
        <v>36</v>
      </c>
      <c r="AX970" s="14" t="s">
        <v>75</v>
      </c>
      <c r="AY970" s="164" t="s">
        <v>133</v>
      </c>
    </row>
    <row r="971" spans="2:51" s="13" customFormat="1">
      <c r="B971" s="154"/>
      <c r="D971" s="155" t="s">
        <v>142</v>
      </c>
      <c r="E971" s="156" t="s">
        <v>3</v>
      </c>
      <c r="F971" s="157" t="s">
        <v>2158</v>
      </c>
      <c r="H971" s="158">
        <v>6.359</v>
      </c>
      <c r="I971" s="159"/>
      <c r="L971" s="154"/>
      <c r="M971" s="160"/>
      <c r="N971" s="161"/>
      <c r="O971" s="161"/>
      <c r="P971" s="161"/>
      <c r="Q971" s="161"/>
      <c r="R971" s="161"/>
      <c r="S971" s="161"/>
      <c r="T971" s="162"/>
      <c r="AT971" s="156" t="s">
        <v>142</v>
      </c>
      <c r="AU971" s="156" t="s">
        <v>84</v>
      </c>
      <c r="AV971" s="13" t="s">
        <v>84</v>
      </c>
      <c r="AW971" s="13" t="s">
        <v>36</v>
      </c>
      <c r="AX971" s="13" t="s">
        <v>75</v>
      </c>
      <c r="AY971" s="156" t="s">
        <v>133</v>
      </c>
    </row>
    <row r="972" spans="2:51" s="14" customFormat="1">
      <c r="B972" s="163"/>
      <c r="D972" s="155" t="s">
        <v>142</v>
      </c>
      <c r="E972" s="164" t="s">
        <v>3</v>
      </c>
      <c r="F972" s="165" t="s">
        <v>1013</v>
      </c>
      <c r="H972" s="164" t="s">
        <v>3</v>
      </c>
      <c r="I972" s="166"/>
      <c r="L972" s="163"/>
      <c r="M972" s="167"/>
      <c r="N972" s="168"/>
      <c r="O972" s="168"/>
      <c r="P972" s="168"/>
      <c r="Q972" s="168"/>
      <c r="R972" s="168"/>
      <c r="S972" s="168"/>
      <c r="T972" s="169"/>
      <c r="AT972" s="164" t="s">
        <v>142</v>
      </c>
      <c r="AU972" s="164" t="s">
        <v>84</v>
      </c>
      <c r="AV972" s="14" t="s">
        <v>37</v>
      </c>
      <c r="AW972" s="14" t="s">
        <v>36</v>
      </c>
      <c r="AX972" s="14" t="s">
        <v>75</v>
      </c>
      <c r="AY972" s="164" t="s">
        <v>133</v>
      </c>
    </row>
    <row r="973" spans="2:51" s="13" customFormat="1">
      <c r="B973" s="154"/>
      <c r="D973" s="155" t="s">
        <v>142</v>
      </c>
      <c r="E973" s="156" t="s">
        <v>3</v>
      </c>
      <c r="F973" s="157" t="s">
        <v>1985</v>
      </c>
      <c r="H973" s="158">
        <v>3.0609999999999999</v>
      </c>
      <c r="I973" s="159"/>
      <c r="L973" s="154"/>
      <c r="M973" s="160"/>
      <c r="N973" s="161"/>
      <c r="O973" s="161"/>
      <c r="P973" s="161"/>
      <c r="Q973" s="161"/>
      <c r="R973" s="161"/>
      <c r="S973" s="161"/>
      <c r="T973" s="162"/>
      <c r="AT973" s="156" t="s">
        <v>142</v>
      </c>
      <c r="AU973" s="156" t="s">
        <v>84</v>
      </c>
      <c r="AV973" s="13" t="s">
        <v>84</v>
      </c>
      <c r="AW973" s="13" t="s">
        <v>36</v>
      </c>
      <c r="AX973" s="13" t="s">
        <v>75</v>
      </c>
      <c r="AY973" s="156" t="s">
        <v>133</v>
      </c>
    </row>
    <row r="974" spans="2:51" s="14" customFormat="1">
      <c r="B974" s="163"/>
      <c r="D974" s="155" t="s">
        <v>142</v>
      </c>
      <c r="E974" s="164" t="s">
        <v>3</v>
      </c>
      <c r="F974" s="165" t="s">
        <v>1986</v>
      </c>
      <c r="H974" s="164" t="s">
        <v>3</v>
      </c>
      <c r="I974" s="166"/>
      <c r="L974" s="163"/>
      <c r="M974" s="167"/>
      <c r="N974" s="168"/>
      <c r="O974" s="168"/>
      <c r="P974" s="168"/>
      <c r="Q974" s="168"/>
      <c r="R974" s="168"/>
      <c r="S974" s="168"/>
      <c r="T974" s="169"/>
      <c r="AT974" s="164" t="s">
        <v>142</v>
      </c>
      <c r="AU974" s="164" t="s">
        <v>84</v>
      </c>
      <c r="AV974" s="14" t="s">
        <v>37</v>
      </c>
      <c r="AW974" s="14" t="s">
        <v>36</v>
      </c>
      <c r="AX974" s="14" t="s">
        <v>75</v>
      </c>
      <c r="AY974" s="164" t="s">
        <v>133</v>
      </c>
    </row>
    <row r="975" spans="2:51" s="14" customFormat="1">
      <c r="B975" s="163"/>
      <c r="D975" s="155" t="s">
        <v>142</v>
      </c>
      <c r="E975" s="164" t="s">
        <v>3</v>
      </c>
      <c r="F975" s="165" t="s">
        <v>1011</v>
      </c>
      <c r="H975" s="164" t="s">
        <v>3</v>
      </c>
      <c r="I975" s="166"/>
      <c r="L975" s="163"/>
      <c r="M975" s="167"/>
      <c r="N975" s="168"/>
      <c r="O975" s="168"/>
      <c r="P975" s="168"/>
      <c r="Q975" s="168"/>
      <c r="R975" s="168"/>
      <c r="S975" s="168"/>
      <c r="T975" s="169"/>
      <c r="AT975" s="164" t="s">
        <v>142</v>
      </c>
      <c r="AU975" s="164" t="s">
        <v>84</v>
      </c>
      <c r="AV975" s="14" t="s">
        <v>37</v>
      </c>
      <c r="AW975" s="14" t="s">
        <v>36</v>
      </c>
      <c r="AX975" s="14" t="s">
        <v>75</v>
      </c>
      <c r="AY975" s="164" t="s">
        <v>133</v>
      </c>
    </row>
    <row r="976" spans="2:51" s="13" customFormat="1">
      <c r="B976" s="154"/>
      <c r="D976" s="155" t="s">
        <v>142</v>
      </c>
      <c r="E976" s="156" t="s">
        <v>3</v>
      </c>
      <c r="F976" s="157" t="s">
        <v>2159</v>
      </c>
      <c r="H976" s="158">
        <v>0.78700000000000003</v>
      </c>
      <c r="I976" s="159"/>
      <c r="L976" s="154"/>
      <c r="M976" s="160"/>
      <c r="N976" s="161"/>
      <c r="O976" s="161"/>
      <c r="P976" s="161"/>
      <c r="Q976" s="161"/>
      <c r="R976" s="161"/>
      <c r="S976" s="161"/>
      <c r="T976" s="162"/>
      <c r="AT976" s="156" t="s">
        <v>142</v>
      </c>
      <c r="AU976" s="156" t="s">
        <v>84</v>
      </c>
      <c r="AV976" s="13" t="s">
        <v>84</v>
      </c>
      <c r="AW976" s="13" t="s">
        <v>36</v>
      </c>
      <c r="AX976" s="13" t="s">
        <v>75</v>
      </c>
      <c r="AY976" s="156" t="s">
        <v>133</v>
      </c>
    </row>
    <row r="977" spans="2:51" s="14" customFormat="1">
      <c r="B977" s="163"/>
      <c r="D977" s="155" t="s">
        <v>142</v>
      </c>
      <c r="E977" s="164" t="s">
        <v>3</v>
      </c>
      <c r="F977" s="165" t="s">
        <v>1013</v>
      </c>
      <c r="H977" s="164" t="s">
        <v>3</v>
      </c>
      <c r="I977" s="166"/>
      <c r="L977" s="163"/>
      <c r="M977" s="167"/>
      <c r="N977" s="168"/>
      <c r="O977" s="168"/>
      <c r="P977" s="168"/>
      <c r="Q977" s="168"/>
      <c r="R977" s="168"/>
      <c r="S977" s="168"/>
      <c r="T977" s="169"/>
      <c r="AT977" s="164" t="s">
        <v>142</v>
      </c>
      <c r="AU977" s="164" t="s">
        <v>84</v>
      </c>
      <c r="AV977" s="14" t="s">
        <v>37</v>
      </c>
      <c r="AW977" s="14" t="s">
        <v>36</v>
      </c>
      <c r="AX977" s="14" t="s">
        <v>75</v>
      </c>
      <c r="AY977" s="164" t="s">
        <v>133</v>
      </c>
    </row>
    <row r="978" spans="2:51" s="13" customFormat="1">
      <c r="B978" s="154"/>
      <c r="D978" s="155" t="s">
        <v>142</v>
      </c>
      <c r="E978" s="156" t="s">
        <v>3</v>
      </c>
      <c r="F978" s="157" t="s">
        <v>1988</v>
      </c>
      <c r="H978" s="158">
        <v>2.4350000000000001</v>
      </c>
      <c r="I978" s="159"/>
      <c r="L978" s="154"/>
      <c r="M978" s="160"/>
      <c r="N978" s="161"/>
      <c r="O978" s="161"/>
      <c r="P978" s="161"/>
      <c r="Q978" s="161"/>
      <c r="R978" s="161"/>
      <c r="S978" s="161"/>
      <c r="T978" s="162"/>
      <c r="AT978" s="156" t="s">
        <v>142</v>
      </c>
      <c r="AU978" s="156" t="s">
        <v>84</v>
      </c>
      <c r="AV978" s="13" t="s">
        <v>84</v>
      </c>
      <c r="AW978" s="13" t="s">
        <v>36</v>
      </c>
      <c r="AX978" s="13" t="s">
        <v>75</v>
      </c>
      <c r="AY978" s="156" t="s">
        <v>133</v>
      </c>
    </row>
    <row r="979" spans="2:51" s="14" customFormat="1">
      <c r="B979" s="163"/>
      <c r="D979" s="155" t="s">
        <v>142</v>
      </c>
      <c r="E979" s="164" t="s">
        <v>3</v>
      </c>
      <c r="F979" s="165" t="s">
        <v>1019</v>
      </c>
      <c r="H979" s="164" t="s">
        <v>3</v>
      </c>
      <c r="I979" s="166"/>
      <c r="L979" s="163"/>
      <c r="M979" s="167"/>
      <c r="N979" s="168"/>
      <c r="O979" s="168"/>
      <c r="P979" s="168"/>
      <c r="Q979" s="168"/>
      <c r="R979" s="168"/>
      <c r="S979" s="168"/>
      <c r="T979" s="169"/>
      <c r="AT979" s="164" t="s">
        <v>142</v>
      </c>
      <c r="AU979" s="164" t="s">
        <v>84</v>
      </c>
      <c r="AV979" s="14" t="s">
        <v>37</v>
      </c>
      <c r="AW979" s="14" t="s">
        <v>36</v>
      </c>
      <c r="AX979" s="14" t="s">
        <v>75</v>
      </c>
      <c r="AY979" s="164" t="s">
        <v>133</v>
      </c>
    </row>
    <row r="980" spans="2:51" s="13" customFormat="1">
      <c r="B980" s="154"/>
      <c r="D980" s="155" t="s">
        <v>142</v>
      </c>
      <c r="E980" s="156" t="s">
        <v>3</v>
      </c>
      <c r="F980" s="157" t="s">
        <v>1989</v>
      </c>
      <c r="H980" s="158">
        <v>8.6280000000000001</v>
      </c>
      <c r="I980" s="159"/>
      <c r="L980" s="154"/>
      <c r="M980" s="160"/>
      <c r="N980" s="161"/>
      <c r="O980" s="161"/>
      <c r="P980" s="161"/>
      <c r="Q980" s="161"/>
      <c r="R980" s="161"/>
      <c r="S980" s="161"/>
      <c r="T980" s="162"/>
      <c r="AT980" s="156" t="s">
        <v>142</v>
      </c>
      <c r="AU980" s="156" t="s">
        <v>84</v>
      </c>
      <c r="AV980" s="13" t="s">
        <v>84</v>
      </c>
      <c r="AW980" s="13" t="s">
        <v>36</v>
      </c>
      <c r="AX980" s="13" t="s">
        <v>75</v>
      </c>
      <c r="AY980" s="156" t="s">
        <v>133</v>
      </c>
    </row>
    <row r="981" spans="2:51" s="14" customFormat="1">
      <c r="B981" s="163"/>
      <c r="D981" s="155" t="s">
        <v>142</v>
      </c>
      <c r="E981" s="164" t="s">
        <v>3</v>
      </c>
      <c r="F981" s="165" t="s">
        <v>1990</v>
      </c>
      <c r="H981" s="164" t="s">
        <v>3</v>
      </c>
      <c r="I981" s="166"/>
      <c r="L981" s="163"/>
      <c r="M981" s="167"/>
      <c r="N981" s="168"/>
      <c r="O981" s="168"/>
      <c r="P981" s="168"/>
      <c r="Q981" s="168"/>
      <c r="R981" s="168"/>
      <c r="S981" s="168"/>
      <c r="T981" s="169"/>
      <c r="AT981" s="164" t="s">
        <v>142</v>
      </c>
      <c r="AU981" s="164" t="s">
        <v>84</v>
      </c>
      <c r="AV981" s="14" t="s">
        <v>37</v>
      </c>
      <c r="AW981" s="14" t="s">
        <v>36</v>
      </c>
      <c r="AX981" s="14" t="s">
        <v>75</v>
      </c>
      <c r="AY981" s="164" t="s">
        <v>133</v>
      </c>
    </row>
    <row r="982" spans="2:51" s="14" customFormat="1">
      <c r="B982" s="163"/>
      <c r="D982" s="155" t="s">
        <v>142</v>
      </c>
      <c r="E982" s="164" t="s">
        <v>3</v>
      </c>
      <c r="F982" s="165" t="s">
        <v>1011</v>
      </c>
      <c r="H982" s="164" t="s">
        <v>3</v>
      </c>
      <c r="I982" s="166"/>
      <c r="L982" s="163"/>
      <c r="M982" s="167"/>
      <c r="N982" s="168"/>
      <c r="O982" s="168"/>
      <c r="P982" s="168"/>
      <c r="Q982" s="168"/>
      <c r="R982" s="168"/>
      <c r="S982" s="168"/>
      <c r="T982" s="169"/>
      <c r="AT982" s="164" t="s">
        <v>142</v>
      </c>
      <c r="AU982" s="164" t="s">
        <v>84</v>
      </c>
      <c r="AV982" s="14" t="s">
        <v>37</v>
      </c>
      <c r="AW982" s="14" t="s">
        <v>36</v>
      </c>
      <c r="AX982" s="14" t="s">
        <v>75</v>
      </c>
      <c r="AY982" s="164" t="s">
        <v>133</v>
      </c>
    </row>
    <row r="983" spans="2:51" s="13" customFormat="1">
      <c r="B983" s="154"/>
      <c r="D983" s="155" t="s">
        <v>142</v>
      </c>
      <c r="E983" s="156" t="s">
        <v>3</v>
      </c>
      <c r="F983" s="157" t="s">
        <v>2158</v>
      </c>
      <c r="H983" s="158">
        <v>6.359</v>
      </c>
      <c r="I983" s="159"/>
      <c r="L983" s="154"/>
      <c r="M983" s="160"/>
      <c r="N983" s="161"/>
      <c r="O983" s="161"/>
      <c r="P983" s="161"/>
      <c r="Q983" s="161"/>
      <c r="R983" s="161"/>
      <c r="S983" s="161"/>
      <c r="T983" s="162"/>
      <c r="AT983" s="156" t="s">
        <v>142</v>
      </c>
      <c r="AU983" s="156" t="s">
        <v>84</v>
      </c>
      <c r="AV983" s="13" t="s">
        <v>84</v>
      </c>
      <c r="AW983" s="13" t="s">
        <v>36</v>
      </c>
      <c r="AX983" s="13" t="s">
        <v>75</v>
      </c>
      <c r="AY983" s="156" t="s">
        <v>133</v>
      </c>
    </row>
    <row r="984" spans="2:51" s="14" customFormat="1">
      <c r="B984" s="163"/>
      <c r="D984" s="155" t="s">
        <v>142</v>
      </c>
      <c r="E984" s="164" t="s">
        <v>3</v>
      </c>
      <c r="F984" s="165" t="s">
        <v>1013</v>
      </c>
      <c r="H984" s="164" t="s">
        <v>3</v>
      </c>
      <c r="I984" s="166"/>
      <c r="L984" s="163"/>
      <c r="M984" s="167"/>
      <c r="N984" s="168"/>
      <c r="O984" s="168"/>
      <c r="P984" s="168"/>
      <c r="Q984" s="168"/>
      <c r="R984" s="168"/>
      <c r="S984" s="168"/>
      <c r="T984" s="169"/>
      <c r="AT984" s="164" t="s">
        <v>142</v>
      </c>
      <c r="AU984" s="164" t="s">
        <v>84</v>
      </c>
      <c r="AV984" s="14" t="s">
        <v>37</v>
      </c>
      <c r="AW984" s="14" t="s">
        <v>36</v>
      </c>
      <c r="AX984" s="14" t="s">
        <v>75</v>
      </c>
      <c r="AY984" s="164" t="s">
        <v>133</v>
      </c>
    </row>
    <row r="985" spans="2:51" s="13" customFormat="1">
      <c r="B985" s="154"/>
      <c r="D985" s="155" t="s">
        <v>142</v>
      </c>
      <c r="E985" s="156" t="s">
        <v>3</v>
      </c>
      <c r="F985" s="157" t="s">
        <v>1991</v>
      </c>
      <c r="H985" s="158">
        <v>3.86</v>
      </c>
      <c r="I985" s="159"/>
      <c r="L985" s="154"/>
      <c r="M985" s="160"/>
      <c r="N985" s="161"/>
      <c r="O985" s="161"/>
      <c r="P985" s="161"/>
      <c r="Q985" s="161"/>
      <c r="R985" s="161"/>
      <c r="S985" s="161"/>
      <c r="T985" s="162"/>
      <c r="AT985" s="156" t="s">
        <v>142</v>
      </c>
      <c r="AU985" s="156" t="s">
        <v>84</v>
      </c>
      <c r="AV985" s="13" t="s">
        <v>84</v>
      </c>
      <c r="AW985" s="13" t="s">
        <v>36</v>
      </c>
      <c r="AX985" s="13" t="s">
        <v>75</v>
      </c>
      <c r="AY985" s="156" t="s">
        <v>133</v>
      </c>
    </row>
    <row r="986" spans="2:51" s="14" customFormat="1">
      <c r="B986" s="163"/>
      <c r="D986" s="155" t="s">
        <v>142</v>
      </c>
      <c r="E986" s="164" t="s">
        <v>3</v>
      </c>
      <c r="F986" s="165" t="s">
        <v>1992</v>
      </c>
      <c r="H986" s="164" t="s">
        <v>3</v>
      </c>
      <c r="I986" s="166"/>
      <c r="L986" s="163"/>
      <c r="M986" s="167"/>
      <c r="N986" s="168"/>
      <c r="O986" s="168"/>
      <c r="P986" s="168"/>
      <c r="Q986" s="168"/>
      <c r="R986" s="168"/>
      <c r="S986" s="168"/>
      <c r="T986" s="169"/>
      <c r="AT986" s="164" t="s">
        <v>142</v>
      </c>
      <c r="AU986" s="164" t="s">
        <v>84</v>
      </c>
      <c r="AV986" s="14" t="s">
        <v>37</v>
      </c>
      <c r="AW986" s="14" t="s">
        <v>36</v>
      </c>
      <c r="AX986" s="14" t="s">
        <v>75</v>
      </c>
      <c r="AY986" s="164" t="s">
        <v>133</v>
      </c>
    </row>
    <row r="987" spans="2:51" s="14" customFormat="1">
      <c r="B987" s="163"/>
      <c r="D987" s="155" t="s">
        <v>142</v>
      </c>
      <c r="E987" s="164" t="s">
        <v>3</v>
      </c>
      <c r="F987" s="165" t="s">
        <v>1011</v>
      </c>
      <c r="H987" s="164" t="s">
        <v>3</v>
      </c>
      <c r="I987" s="166"/>
      <c r="L987" s="163"/>
      <c r="M987" s="167"/>
      <c r="N987" s="168"/>
      <c r="O987" s="168"/>
      <c r="P987" s="168"/>
      <c r="Q987" s="168"/>
      <c r="R987" s="168"/>
      <c r="S987" s="168"/>
      <c r="T987" s="169"/>
      <c r="AT987" s="164" t="s">
        <v>142</v>
      </c>
      <c r="AU987" s="164" t="s">
        <v>84</v>
      </c>
      <c r="AV987" s="14" t="s">
        <v>37</v>
      </c>
      <c r="AW987" s="14" t="s">
        <v>36</v>
      </c>
      <c r="AX987" s="14" t="s">
        <v>75</v>
      </c>
      <c r="AY987" s="164" t="s">
        <v>133</v>
      </c>
    </row>
    <row r="988" spans="2:51" s="13" customFormat="1">
      <c r="B988" s="154"/>
      <c r="D988" s="155" t="s">
        <v>142</v>
      </c>
      <c r="E988" s="156" t="s">
        <v>3</v>
      </c>
      <c r="F988" s="157" t="s">
        <v>2158</v>
      </c>
      <c r="H988" s="158">
        <v>6.359</v>
      </c>
      <c r="I988" s="159"/>
      <c r="L988" s="154"/>
      <c r="M988" s="160"/>
      <c r="N988" s="161"/>
      <c r="O988" s="161"/>
      <c r="P988" s="161"/>
      <c r="Q988" s="161"/>
      <c r="R988" s="161"/>
      <c r="S988" s="161"/>
      <c r="T988" s="162"/>
      <c r="AT988" s="156" t="s">
        <v>142</v>
      </c>
      <c r="AU988" s="156" t="s">
        <v>84</v>
      </c>
      <c r="AV988" s="13" t="s">
        <v>84</v>
      </c>
      <c r="AW988" s="13" t="s">
        <v>36</v>
      </c>
      <c r="AX988" s="13" t="s">
        <v>75</v>
      </c>
      <c r="AY988" s="156" t="s">
        <v>133</v>
      </c>
    </row>
    <row r="989" spans="2:51" s="14" customFormat="1">
      <c r="B989" s="163"/>
      <c r="D989" s="155" t="s">
        <v>142</v>
      </c>
      <c r="E989" s="164" t="s">
        <v>3</v>
      </c>
      <c r="F989" s="165" t="s">
        <v>1013</v>
      </c>
      <c r="H989" s="164" t="s">
        <v>3</v>
      </c>
      <c r="I989" s="166"/>
      <c r="L989" s="163"/>
      <c r="M989" s="167"/>
      <c r="N989" s="168"/>
      <c r="O989" s="168"/>
      <c r="P989" s="168"/>
      <c r="Q989" s="168"/>
      <c r="R989" s="168"/>
      <c r="S989" s="168"/>
      <c r="T989" s="169"/>
      <c r="AT989" s="164" t="s">
        <v>142</v>
      </c>
      <c r="AU989" s="164" t="s">
        <v>84</v>
      </c>
      <c r="AV989" s="14" t="s">
        <v>37</v>
      </c>
      <c r="AW989" s="14" t="s">
        <v>36</v>
      </c>
      <c r="AX989" s="14" t="s">
        <v>75</v>
      </c>
      <c r="AY989" s="164" t="s">
        <v>133</v>
      </c>
    </row>
    <row r="990" spans="2:51" s="13" customFormat="1">
      <c r="B990" s="154"/>
      <c r="D990" s="155" t="s">
        <v>142</v>
      </c>
      <c r="E990" s="156" t="s">
        <v>3</v>
      </c>
      <c r="F990" s="157" t="s">
        <v>1993</v>
      </c>
      <c r="H990" s="158">
        <v>3.3279999999999998</v>
      </c>
      <c r="I990" s="159"/>
      <c r="L990" s="154"/>
      <c r="M990" s="160"/>
      <c r="N990" s="161"/>
      <c r="O990" s="161"/>
      <c r="P990" s="161"/>
      <c r="Q990" s="161"/>
      <c r="R990" s="161"/>
      <c r="S990" s="161"/>
      <c r="T990" s="162"/>
      <c r="AT990" s="156" t="s">
        <v>142</v>
      </c>
      <c r="AU990" s="156" t="s">
        <v>84</v>
      </c>
      <c r="AV990" s="13" t="s">
        <v>84</v>
      </c>
      <c r="AW990" s="13" t="s">
        <v>36</v>
      </c>
      <c r="AX990" s="13" t="s">
        <v>75</v>
      </c>
      <c r="AY990" s="156" t="s">
        <v>133</v>
      </c>
    </row>
    <row r="991" spans="2:51" s="14" customFormat="1">
      <c r="B991" s="163"/>
      <c r="D991" s="155" t="s">
        <v>142</v>
      </c>
      <c r="E991" s="164" t="s">
        <v>3</v>
      </c>
      <c r="F991" s="165" t="s">
        <v>1994</v>
      </c>
      <c r="H991" s="164" t="s">
        <v>3</v>
      </c>
      <c r="I991" s="166"/>
      <c r="L991" s="163"/>
      <c r="M991" s="167"/>
      <c r="N991" s="168"/>
      <c r="O991" s="168"/>
      <c r="P991" s="168"/>
      <c r="Q991" s="168"/>
      <c r="R991" s="168"/>
      <c r="S991" s="168"/>
      <c r="T991" s="169"/>
      <c r="AT991" s="164" t="s">
        <v>142</v>
      </c>
      <c r="AU991" s="164" t="s">
        <v>84</v>
      </c>
      <c r="AV991" s="14" t="s">
        <v>37</v>
      </c>
      <c r="AW991" s="14" t="s">
        <v>36</v>
      </c>
      <c r="AX991" s="14" t="s">
        <v>75</v>
      </c>
      <c r="AY991" s="164" t="s">
        <v>133</v>
      </c>
    </row>
    <row r="992" spans="2:51" s="14" customFormat="1">
      <c r="B992" s="163"/>
      <c r="D992" s="155" t="s">
        <v>142</v>
      </c>
      <c r="E992" s="164" t="s">
        <v>3</v>
      </c>
      <c r="F992" s="165" t="s">
        <v>1011</v>
      </c>
      <c r="H992" s="164" t="s">
        <v>3</v>
      </c>
      <c r="I992" s="166"/>
      <c r="L992" s="163"/>
      <c r="M992" s="167"/>
      <c r="N992" s="168"/>
      <c r="O992" s="168"/>
      <c r="P992" s="168"/>
      <c r="Q992" s="168"/>
      <c r="R992" s="168"/>
      <c r="S992" s="168"/>
      <c r="T992" s="169"/>
      <c r="AT992" s="164" t="s">
        <v>142</v>
      </c>
      <c r="AU992" s="164" t="s">
        <v>84</v>
      </c>
      <c r="AV992" s="14" t="s">
        <v>37</v>
      </c>
      <c r="AW992" s="14" t="s">
        <v>36</v>
      </c>
      <c r="AX992" s="14" t="s">
        <v>75</v>
      </c>
      <c r="AY992" s="164" t="s">
        <v>133</v>
      </c>
    </row>
    <row r="993" spans="2:51" s="13" customFormat="1">
      <c r="B993" s="154"/>
      <c r="D993" s="155" t="s">
        <v>142</v>
      </c>
      <c r="E993" s="156" t="s">
        <v>3</v>
      </c>
      <c r="F993" s="157" t="s">
        <v>2160</v>
      </c>
      <c r="H993" s="158">
        <v>6.3289999999999997</v>
      </c>
      <c r="I993" s="159"/>
      <c r="L993" s="154"/>
      <c r="M993" s="160"/>
      <c r="N993" s="161"/>
      <c r="O993" s="161"/>
      <c r="P993" s="161"/>
      <c r="Q993" s="161"/>
      <c r="R993" s="161"/>
      <c r="S993" s="161"/>
      <c r="T993" s="162"/>
      <c r="AT993" s="156" t="s">
        <v>142</v>
      </c>
      <c r="AU993" s="156" t="s">
        <v>84</v>
      </c>
      <c r="AV993" s="13" t="s">
        <v>84</v>
      </c>
      <c r="AW993" s="13" t="s">
        <v>36</v>
      </c>
      <c r="AX993" s="13" t="s">
        <v>75</v>
      </c>
      <c r="AY993" s="156" t="s">
        <v>133</v>
      </c>
    </row>
    <row r="994" spans="2:51" s="14" customFormat="1">
      <c r="B994" s="163"/>
      <c r="D994" s="155" t="s">
        <v>142</v>
      </c>
      <c r="E994" s="164" t="s">
        <v>3</v>
      </c>
      <c r="F994" s="165" t="s">
        <v>1013</v>
      </c>
      <c r="H994" s="164" t="s">
        <v>3</v>
      </c>
      <c r="I994" s="166"/>
      <c r="L994" s="163"/>
      <c r="M994" s="167"/>
      <c r="N994" s="168"/>
      <c r="O994" s="168"/>
      <c r="P994" s="168"/>
      <c r="Q994" s="168"/>
      <c r="R994" s="168"/>
      <c r="S994" s="168"/>
      <c r="T994" s="169"/>
      <c r="AT994" s="164" t="s">
        <v>142</v>
      </c>
      <c r="AU994" s="164" t="s">
        <v>84</v>
      </c>
      <c r="AV994" s="14" t="s">
        <v>37</v>
      </c>
      <c r="AW994" s="14" t="s">
        <v>36</v>
      </c>
      <c r="AX994" s="14" t="s">
        <v>75</v>
      </c>
      <c r="AY994" s="164" t="s">
        <v>133</v>
      </c>
    </row>
    <row r="995" spans="2:51" s="13" customFormat="1">
      <c r="B995" s="154"/>
      <c r="D995" s="155" t="s">
        <v>142</v>
      </c>
      <c r="E995" s="156" t="s">
        <v>3</v>
      </c>
      <c r="F995" s="157" t="s">
        <v>1996</v>
      </c>
      <c r="H995" s="158">
        <v>3.089</v>
      </c>
      <c r="I995" s="159"/>
      <c r="L995" s="154"/>
      <c r="M995" s="160"/>
      <c r="N995" s="161"/>
      <c r="O995" s="161"/>
      <c r="P995" s="161"/>
      <c r="Q995" s="161"/>
      <c r="R995" s="161"/>
      <c r="S995" s="161"/>
      <c r="T995" s="162"/>
      <c r="AT995" s="156" t="s">
        <v>142</v>
      </c>
      <c r="AU995" s="156" t="s">
        <v>84</v>
      </c>
      <c r="AV995" s="13" t="s">
        <v>84</v>
      </c>
      <c r="AW995" s="13" t="s">
        <v>36</v>
      </c>
      <c r="AX995" s="13" t="s">
        <v>75</v>
      </c>
      <c r="AY995" s="156" t="s">
        <v>133</v>
      </c>
    </row>
    <row r="996" spans="2:51" s="14" customFormat="1">
      <c r="B996" s="163"/>
      <c r="D996" s="155" t="s">
        <v>142</v>
      </c>
      <c r="E996" s="164" t="s">
        <v>3</v>
      </c>
      <c r="F996" s="165" t="s">
        <v>1997</v>
      </c>
      <c r="H996" s="164" t="s">
        <v>3</v>
      </c>
      <c r="I996" s="166"/>
      <c r="L996" s="163"/>
      <c r="M996" s="167"/>
      <c r="N996" s="168"/>
      <c r="O996" s="168"/>
      <c r="P996" s="168"/>
      <c r="Q996" s="168"/>
      <c r="R996" s="168"/>
      <c r="S996" s="168"/>
      <c r="T996" s="169"/>
      <c r="AT996" s="164" t="s">
        <v>142</v>
      </c>
      <c r="AU996" s="164" t="s">
        <v>84</v>
      </c>
      <c r="AV996" s="14" t="s">
        <v>37</v>
      </c>
      <c r="AW996" s="14" t="s">
        <v>36</v>
      </c>
      <c r="AX996" s="14" t="s">
        <v>75</v>
      </c>
      <c r="AY996" s="164" t="s">
        <v>133</v>
      </c>
    </row>
    <row r="997" spans="2:51" s="14" customFormat="1">
      <c r="B997" s="163"/>
      <c r="D997" s="155" t="s">
        <v>142</v>
      </c>
      <c r="E997" s="164" t="s">
        <v>3</v>
      </c>
      <c r="F997" s="165" t="s">
        <v>1011</v>
      </c>
      <c r="H997" s="164" t="s">
        <v>3</v>
      </c>
      <c r="I997" s="166"/>
      <c r="L997" s="163"/>
      <c r="M997" s="167"/>
      <c r="N997" s="168"/>
      <c r="O997" s="168"/>
      <c r="P997" s="168"/>
      <c r="Q997" s="168"/>
      <c r="R997" s="168"/>
      <c r="S997" s="168"/>
      <c r="T997" s="169"/>
      <c r="AT997" s="164" t="s">
        <v>142</v>
      </c>
      <c r="AU997" s="164" t="s">
        <v>84</v>
      </c>
      <c r="AV997" s="14" t="s">
        <v>37</v>
      </c>
      <c r="AW997" s="14" t="s">
        <v>36</v>
      </c>
      <c r="AX997" s="14" t="s">
        <v>75</v>
      </c>
      <c r="AY997" s="164" t="s">
        <v>133</v>
      </c>
    </row>
    <row r="998" spans="2:51" s="13" customFormat="1">
      <c r="B998" s="154"/>
      <c r="D998" s="155" t="s">
        <v>142</v>
      </c>
      <c r="E998" s="156" t="s">
        <v>3</v>
      </c>
      <c r="F998" s="157" t="s">
        <v>2161</v>
      </c>
      <c r="H998" s="158">
        <v>6.1790000000000003</v>
      </c>
      <c r="I998" s="159"/>
      <c r="L998" s="154"/>
      <c r="M998" s="160"/>
      <c r="N998" s="161"/>
      <c r="O998" s="161"/>
      <c r="P998" s="161"/>
      <c r="Q998" s="161"/>
      <c r="R998" s="161"/>
      <c r="S998" s="161"/>
      <c r="T998" s="162"/>
      <c r="AT998" s="156" t="s">
        <v>142</v>
      </c>
      <c r="AU998" s="156" t="s">
        <v>84</v>
      </c>
      <c r="AV998" s="13" t="s">
        <v>84</v>
      </c>
      <c r="AW998" s="13" t="s">
        <v>36</v>
      </c>
      <c r="AX998" s="13" t="s">
        <v>75</v>
      </c>
      <c r="AY998" s="156" t="s">
        <v>133</v>
      </c>
    </row>
    <row r="999" spans="2:51" s="14" customFormat="1">
      <c r="B999" s="163"/>
      <c r="D999" s="155" t="s">
        <v>142</v>
      </c>
      <c r="E999" s="164" t="s">
        <v>3</v>
      </c>
      <c r="F999" s="165" t="s">
        <v>1013</v>
      </c>
      <c r="H999" s="164" t="s">
        <v>3</v>
      </c>
      <c r="I999" s="166"/>
      <c r="L999" s="163"/>
      <c r="M999" s="167"/>
      <c r="N999" s="168"/>
      <c r="O999" s="168"/>
      <c r="P999" s="168"/>
      <c r="Q999" s="168"/>
      <c r="R999" s="168"/>
      <c r="S999" s="168"/>
      <c r="T999" s="169"/>
      <c r="AT999" s="164" t="s">
        <v>142</v>
      </c>
      <c r="AU999" s="164" t="s">
        <v>84</v>
      </c>
      <c r="AV999" s="14" t="s">
        <v>37</v>
      </c>
      <c r="AW999" s="14" t="s">
        <v>36</v>
      </c>
      <c r="AX999" s="14" t="s">
        <v>75</v>
      </c>
      <c r="AY999" s="164" t="s">
        <v>133</v>
      </c>
    </row>
    <row r="1000" spans="2:51" s="13" customFormat="1">
      <c r="B1000" s="154"/>
      <c r="D1000" s="155" t="s">
        <v>142</v>
      </c>
      <c r="E1000" s="156" t="s">
        <v>3</v>
      </c>
      <c r="F1000" s="157" t="s">
        <v>1999</v>
      </c>
      <c r="H1000" s="158">
        <v>3.218</v>
      </c>
      <c r="I1000" s="159"/>
      <c r="L1000" s="154"/>
      <c r="M1000" s="160"/>
      <c r="N1000" s="161"/>
      <c r="O1000" s="161"/>
      <c r="P1000" s="161"/>
      <c r="Q1000" s="161"/>
      <c r="R1000" s="161"/>
      <c r="S1000" s="161"/>
      <c r="T1000" s="162"/>
      <c r="AT1000" s="156" t="s">
        <v>142</v>
      </c>
      <c r="AU1000" s="156" t="s">
        <v>84</v>
      </c>
      <c r="AV1000" s="13" t="s">
        <v>84</v>
      </c>
      <c r="AW1000" s="13" t="s">
        <v>36</v>
      </c>
      <c r="AX1000" s="13" t="s">
        <v>75</v>
      </c>
      <c r="AY1000" s="156" t="s">
        <v>133</v>
      </c>
    </row>
    <row r="1001" spans="2:51" s="14" customFormat="1">
      <c r="B1001" s="163"/>
      <c r="D1001" s="155" t="s">
        <v>142</v>
      </c>
      <c r="E1001" s="164" t="s">
        <v>3</v>
      </c>
      <c r="F1001" s="165" t="s">
        <v>2000</v>
      </c>
      <c r="H1001" s="164" t="s">
        <v>3</v>
      </c>
      <c r="I1001" s="166"/>
      <c r="L1001" s="163"/>
      <c r="M1001" s="167"/>
      <c r="N1001" s="168"/>
      <c r="O1001" s="168"/>
      <c r="P1001" s="168"/>
      <c r="Q1001" s="168"/>
      <c r="R1001" s="168"/>
      <c r="S1001" s="168"/>
      <c r="T1001" s="169"/>
      <c r="AT1001" s="164" t="s">
        <v>142</v>
      </c>
      <c r="AU1001" s="164" t="s">
        <v>84</v>
      </c>
      <c r="AV1001" s="14" t="s">
        <v>37</v>
      </c>
      <c r="AW1001" s="14" t="s">
        <v>36</v>
      </c>
      <c r="AX1001" s="14" t="s">
        <v>75</v>
      </c>
      <c r="AY1001" s="164" t="s">
        <v>133</v>
      </c>
    </row>
    <row r="1002" spans="2:51" s="14" customFormat="1">
      <c r="B1002" s="163"/>
      <c r="D1002" s="155" t="s">
        <v>142</v>
      </c>
      <c r="E1002" s="164" t="s">
        <v>3</v>
      </c>
      <c r="F1002" s="165" t="s">
        <v>1011</v>
      </c>
      <c r="H1002" s="164" t="s">
        <v>3</v>
      </c>
      <c r="I1002" s="166"/>
      <c r="L1002" s="163"/>
      <c r="M1002" s="167"/>
      <c r="N1002" s="168"/>
      <c r="O1002" s="168"/>
      <c r="P1002" s="168"/>
      <c r="Q1002" s="168"/>
      <c r="R1002" s="168"/>
      <c r="S1002" s="168"/>
      <c r="T1002" s="169"/>
      <c r="AT1002" s="164" t="s">
        <v>142</v>
      </c>
      <c r="AU1002" s="164" t="s">
        <v>84</v>
      </c>
      <c r="AV1002" s="14" t="s">
        <v>37</v>
      </c>
      <c r="AW1002" s="14" t="s">
        <v>36</v>
      </c>
      <c r="AX1002" s="14" t="s">
        <v>75</v>
      </c>
      <c r="AY1002" s="164" t="s">
        <v>133</v>
      </c>
    </row>
    <row r="1003" spans="2:51" s="13" customFormat="1">
      <c r="B1003" s="154"/>
      <c r="D1003" s="155" t="s">
        <v>142</v>
      </c>
      <c r="E1003" s="156" t="s">
        <v>3</v>
      </c>
      <c r="F1003" s="157" t="s">
        <v>2162</v>
      </c>
      <c r="H1003" s="158">
        <v>6.3140000000000001</v>
      </c>
      <c r="I1003" s="159"/>
      <c r="L1003" s="154"/>
      <c r="M1003" s="160"/>
      <c r="N1003" s="161"/>
      <c r="O1003" s="161"/>
      <c r="P1003" s="161"/>
      <c r="Q1003" s="161"/>
      <c r="R1003" s="161"/>
      <c r="S1003" s="161"/>
      <c r="T1003" s="162"/>
      <c r="AT1003" s="156" t="s">
        <v>142</v>
      </c>
      <c r="AU1003" s="156" t="s">
        <v>84</v>
      </c>
      <c r="AV1003" s="13" t="s">
        <v>84</v>
      </c>
      <c r="AW1003" s="13" t="s">
        <v>36</v>
      </c>
      <c r="AX1003" s="13" t="s">
        <v>75</v>
      </c>
      <c r="AY1003" s="156" t="s">
        <v>133</v>
      </c>
    </row>
    <row r="1004" spans="2:51" s="14" customFormat="1">
      <c r="B1004" s="163"/>
      <c r="D1004" s="155" t="s">
        <v>142</v>
      </c>
      <c r="E1004" s="164" t="s">
        <v>3</v>
      </c>
      <c r="F1004" s="165" t="s">
        <v>1013</v>
      </c>
      <c r="H1004" s="164" t="s">
        <v>3</v>
      </c>
      <c r="I1004" s="166"/>
      <c r="L1004" s="163"/>
      <c r="M1004" s="167"/>
      <c r="N1004" s="168"/>
      <c r="O1004" s="168"/>
      <c r="P1004" s="168"/>
      <c r="Q1004" s="168"/>
      <c r="R1004" s="168"/>
      <c r="S1004" s="168"/>
      <c r="T1004" s="169"/>
      <c r="AT1004" s="164" t="s">
        <v>142</v>
      </c>
      <c r="AU1004" s="164" t="s">
        <v>84</v>
      </c>
      <c r="AV1004" s="14" t="s">
        <v>37</v>
      </c>
      <c r="AW1004" s="14" t="s">
        <v>36</v>
      </c>
      <c r="AX1004" s="14" t="s">
        <v>75</v>
      </c>
      <c r="AY1004" s="164" t="s">
        <v>133</v>
      </c>
    </row>
    <row r="1005" spans="2:51" s="13" customFormat="1">
      <c r="B1005" s="154"/>
      <c r="D1005" s="155" t="s">
        <v>142</v>
      </c>
      <c r="E1005" s="156" t="s">
        <v>3</v>
      </c>
      <c r="F1005" s="157" t="s">
        <v>2002</v>
      </c>
      <c r="H1005" s="158">
        <v>3.1680000000000001</v>
      </c>
      <c r="I1005" s="159"/>
      <c r="L1005" s="154"/>
      <c r="M1005" s="160"/>
      <c r="N1005" s="161"/>
      <c r="O1005" s="161"/>
      <c r="P1005" s="161"/>
      <c r="Q1005" s="161"/>
      <c r="R1005" s="161"/>
      <c r="S1005" s="161"/>
      <c r="T1005" s="162"/>
      <c r="AT1005" s="156" t="s">
        <v>142</v>
      </c>
      <c r="AU1005" s="156" t="s">
        <v>84</v>
      </c>
      <c r="AV1005" s="13" t="s">
        <v>84</v>
      </c>
      <c r="AW1005" s="13" t="s">
        <v>36</v>
      </c>
      <c r="AX1005" s="13" t="s">
        <v>75</v>
      </c>
      <c r="AY1005" s="156" t="s">
        <v>133</v>
      </c>
    </row>
    <row r="1006" spans="2:51" s="14" customFormat="1">
      <c r="B1006" s="163"/>
      <c r="D1006" s="155" t="s">
        <v>142</v>
      </c>
      <c r="E1006" s="164" t="s">
        <v>3</v>
      </c>
      <c r="F1006" s="165" t="s">
        <v>2003</v>
      </c>
      <c r="H1006" s="164" t="s">
        <v>3</v>
      </c>
      <c r="I1006" s="166"/>
      <c r="L1006" s="163"/>
      <c r="M1006" s="167"/>
      <c r="N1006" s="168"/>
      <c r="O1006" s="168"/>
      <c r="P1006" s="168"/>
      <c r="Q1006" s="168"/>
      <c r="R1006" s="168"/>
      <c r="S1006" s="168"/>
      <c r="T1006" s="169"/>
      <c r="AT1006" s="164" t="s">
        <v>142</v>
      </c>
      <c r="AU1006" s="164" t="s">
        <v>84</v>
      </c>
      <c r="AV1006" s="14" t="s">
        <v>37</v>
      </c>
      <c r="AW1006" s="14" t="s">
        <v>36</v>
      </c>
      <c r="AX1006" s="14" t="s">
        <v>75</v>
      </c>
      <c r="AY1006" s="164" t="s">
        <v>133</v>
      </c>
    </row>
    <row r="1007" spans="2:51" s="14" customFormat="1">
      <c r="B1007" s="163"/>
      <c r="D1007" s="155" t="s">
        <v>142</v>
      </c>
      <c r="E1007" s="164" t="s">
        <v>3</v>
      </c>
      <c r="F1007" s="165" t="s">
        <v>1011</v>
      </c>
      <c r="H1007" s="164" t="s">
        <v>3</v>
      </c>
      <c r="I1007" s="166"/>
      <c r="L1007" s="163"/>
      <c r="M1007" s="167"/>
      <c r="N1007" s="168"/>
      <c r="O1007" s="168"/>
      <c r="P1007" s="168"/>
      <c r="Q1007" s="168"/>
      <c r="R1007" s="168"/>
      <c r="S1007" s="168"/>
      <c r="T1007" s="169"/>
      <c r="AT1007" s="164" t="s">
        <v>142</v>
      </c>
      <c r="AU1007" s="164" t="s">
        <v>84</v>
      </c>
      <c r="AV1007" s="14" t="s">
        <v>37</v>
      </c>
      <c r="AW1007" s="14" t="s">
        <v>36</v>
      </c>
      <c r="AX1007" s="14" t="s">
        <v>75</v>
      </c>
      <c r="AY1007" s="164" t="s">
        <v>133</v>
      </c>
    </row>
    <row r="1008" spans="2:51" s="13" customFormat="1">
      <c r="B1008" s="154"/>
      <c r="D1008" s="155" t="s">
        <v>142</v>
      </c>
      <c r="E1008" s="156" t="s">
        <v>3</v>
      </c>
      <c r="F1008" s="157" t="s">
        <v>2154</v>
      </c>
      <c r="H1008" s="158">
        <v>6.56</v>
      </c>
      <c r="I1008" s="159"/>
      <c r="L1008" s="154"/>
      <c r="M1008" s="160"/>
      <c r="N1008" s="161"/>
      <c r="O1008" s="161"/>
      <c r="P1008" s="161"/>
      <c r="Q1008" s="161"/>
      <c r="R1008" s="161"/>
      <c r="S1008" s="161"/>
      <c r="T1008" s="162"/>
      <c r="AT1008" s="156" t="s">
        <v>142</v>
      </c>
      <c r="AU1008" s="156" t="s">
        <v>84</v>
      </c>
      <c r="AV1008" s="13" t="s">
        <v>84</v>
      </c>
      <c r="AW1008" s="13" t="s">
        <v>36</v>
      </c>
      <c r="AX1008" s="13" t="s">
        <v>75</v>
      </c>
      <c r="AY1008" s="156" t="s">
        <v>133</v>
      </c>
    </row>
    <row r="1009" spans="2:51" s="14" customFormat="1">
      <c r="B1009" s="163"/>
      <c r="D1009" s="155" t="s">
        <v>142</v>
      </c>
      <c r="E1009" s="164" t="s">
        <v>3</v>
      </c>
      <c r="F1009" s="165" t="s">
        <v>1013</v>
      </c>
      <c r="H1009" s="164" t="s">
        <v>3</v>
      </c>
      <c r="I1009" s="166"/>
      <c r="L1009" s="163"/>
      <c r="M1009" s="167"/>
      <c r="N1009" s="168"/>
      <c r="O1009" s="168"/>
      <c r="P1009" s="168"/>
      <c r="Q1009" s="168"/>
      <c r="R1009" s="168"/>
      <c r="S1009" s="168"/>
      <c r="T1009" s="169"/>
      <c r="AT1009" s="164" t="s">
        <v>142</v>
      </c>
      <c r="AU1009" s="164" t="s">
        <v>84</v>
      </c>
      <c r="AV1009" s="14" t="s">
        <v>37</v>
      </c>
      <c r="AW1009" s="14" t="s">
        <v>36</v>
      </c>
      <c r="AX1009" s="14" t="s">
        <v>75</v>
      </c>
      <c r="AY1009" s="164" t="s">
        <v>133</v>
      </c>
    </row>
    <row r="1010" spans="2:51" s="13" customFormat="1">
      <c r="B1010" s="154"/>
      <c r="D1010" s="155" t="s">
        <v>142</v>
      </c>
      <c r="E1010" s="156" t="s">
        <v>3</v>
      </c>
      <c r="F1010" s="157" t="s">
        <v>2004</v>
      </c>
      <c r="H1010" s="158">
        <v>2.952</v>
      </c>
      <c r="I1010" s="159"/>
      <c r="L1010" s="154"/>
      <c r="M1010" s="160"/>
      <c r="N1010" s="161"/>
      <c r="O1010" s="161"/>
      <c r="P1010" s="161"/>
      <c r="Q1010" s="161"/>
      <c r="R1010" s="161"/>
      <c r="S1010" s="161"/>
      <c r="T1010" s="162"/>
      <c r="AT1010" s="156" t="s">
        <v>142</v>
      </c>
      <c r="AU1010" s="156" t="s">
        <v>84</v>
      </c>
      <c r="AV1010" s="13" t="s">
        <v>84</v>
      </c>
      <c r="AW1010" s="13" t="s">
        <v>36</v>
      </c>
      <c r="AX1010" s="13" t="s">
        <v>75</v>
      </c>
      <c r="AY1010" s="156" t="s">
        <v>133</v>
      </c>
    </row>
    <row r="1011" spans="2:51" s="14" customFormat="1">
      <c r="B1011" s="163"/>
      <c r="D1011" s="155" t="s">
        <v>142</v>
      </c>
      <c r="E1011" s="164" t="s">
        <v>3</v>
      </c>
      <c r="F1011" s="165" t="s">
        <v>2005</v>
      </c>
      <c r="H1011" s="164" t="s">
        <v>3</v>
      </c>
      <c r="I1011" s="166"/>
      <c r="L1011" s="163"/>
      <c r="M1011" s="167"/>
      <c r="N1011" s="168"/>
      <c r="O1011" s="168"/>
      <c r="P1011" s="168"/>
      <c r="Q1011" s="168"/>
      <c r="R1011" s="168"/>
      <c r="S1011" s="168"/>
      <c r="T1011" s="169"/>
      <c r="AT1011" s="164" t="s">
        <v>142</v>
      </c>
      <c r="AU1011" s="164" t="s">
        <v>84</v>
      </c>
      <c r="AV1011" s="14" t="s">
        <v>37</v>
      </c>
      <c r="AW1011" s="14" t="s">
        <v>36</v>
      </c>
      <c r="AX1011" s="14" t="s">
        <v>75</v>
      </c>
      <c r="AY1011" s="164" t="s">
        <v>133</v>
      </c>
    </row>
    <row r="1012" spans="2:51" s="14" customFormat="1">
      <c r="B1012" s="163"/>
      <c r="D1012" s="155" t="s">
        <v>142</v>
      </c>
      <c r="E1012" s="164" t="s">
        <v>3</v>
      </c>
      <c r="F1012" s="165" t="s">
        <v>1011</v>
      </c>
      <c r="H1012" s="164" t="s">
        <v>3</v>
      </c>
      <c r="I1012" s="166"/>
      <c r="L1012" s="163"/>
      <c r="M1012" s="167"/>
      <c r="N1012" s="168"/>
      <c r="O1012" s="168"/>
      <c r="P1012" s="168"/>
      <c r="Q1012" s="168"/>
      <c r="R1012" s="168"/>
      <c r="S1012" s="168"/>
      <c r="T1012" s="169"/>
      <c r="AT1012" s="164" t="s">
        <v>142</v>
      </c>
      <c r="AU1012" s="164" t="s">
        <v>84</v>
      </c>
      <c r="AV1012" s="14" t="s">
        <v>37</v>
      </c>
      <c r="AW1012" s="14" t="s">
        <v>36</v>
      </c>
      <c r="AX1012" s="14" t="s">
        <v>75</v>
      </c>
      <c r="AY1012" s="164" t="s">
        <v>133</v>
      </c>
    </row>
    <row r="1013" spans="2:51" s="13" customFormat="1">
      <c r="B1013" s="154"/>
      <c r="D1013" s="155" t="s">
        <v>142</v>
      </c>
      <c r="E1013" s="156" t="s">
        <v>3</v>
      </c>
      <c r="F1013" s="157" t="s">
        <v>2163</v>
      </c>
      <c r="H1013" s="158">
        <v>6.5140000000000002</v>
      </c>
      <c r="I1013" s="159"/>
      <c r="L1013" s="154"/>
      <c r="M1013" s="160"/>
      <c r="N1013" s="161"/>
      <c r="O1013" s="161"/>
      <c r="P1013" s="161"/>
      <c r="Q1013" s="161"/>
      <c r="R1013" s="161"/>
      <c r="S1013" s="161"/>
      <c r="T1013" s="162"/>
      <c r="AT1013" s="156" t="s">
        <v>142</v>
      </c>
      <c r="AU1013" s="156" t="s">
        <v>84</v>
      </c>
      <c r="AV1013" s="13" t="s">
        <v>84</v>
      </c>
      <c r="AW1013" s="13" t="s">
        <v>36</v>
      </c>
      <c r="AX1013" s="13" t="s">
        <v>75</v>
      </c>
      <c r="AY1013" s="156" t="s">
        <v>133</v>
      </c>
    </row>
    <row r="1014" spans="2:51" s="14" customFormat="1">
      <c r="B1014" s="163"/>
      <c r="D1014" s="155" t="s">
        <v>142</v>
      </c>
      <c r="E1014" s="164" t="s">
        <v>3</v>
      </c>
      <c r="F1014" s="165" t="s">
        <v>1013</v>
      </c>
      <c r="H1014" s="164" t="s">
        <v>3</v>
      </c>
      <c r="I1014" s="166"/>
      <c r="L1014" s="163"/>
      <c r="M1014" s="167"/>
      <c r="N1014" s="168"/>
      <c r="O1014" s="168"/>
      <c r="P1014" s="168"/>
      <c r="Q1014" s="168"/>
      <c r="R1014" s="168"/>
      <c r="S1014" s="168"/>
      <c r="T1014" s="169"/>
      <c r="AT1014" s="164" t="s">
        <v>142</v>
      </c>
      <c r="AU1014" s="164" t="s">
        <v>84</v>
      </c>
      <c r="AV1014" s="14" t="s">
        <v>37</v>
      </c>
      <c r="AW1014" s="14" t="s">
        <v>36</v>
      </c>
      <c r="AX1014" s="14" t="s">
        <v>75</v>
      </c>
      <c r="AY1014" s="164" t="s">
        <v>133</v>
      </c>
    </row>
    <row r="1015" spans="2:51" s="13" customFormat="1">
      <c r="B1015" s="154"/>
      <c r="D1015" s="155" t="s">
        <v>142</v>
      </c>
      <c r="E1015" s="156" t="s">
        <v>3</v>
      </c>
      <c r="F1015" s="157" t="s">
        <v>2007</v>
      </c>
      <c r="H1015" s="158">
        <v>2.9279999999999999</v>
      </c>
      <c r="I1015" s="159"/>
      <c r="L1015" s="154"/>
      <c r="M1015" s="160"/>
      <c r="N1015" s="161"/>
      <c r="O1015" s="161"/>
      <c r="P1015" s="161"/>
      <c r="Q1015" s="161"/>
      <c r="R1015" s="161"/>
      <c r="S1015" s="161"/>
      <c r="T1015" s="162"/>
      <c r="AT1015" s="156" t="s">
        <v>142</v>
      </c>
      <c r="AU1015" s="156" t="s">
        <v>84</v>
      </c>
      <c r="AV1015" s="13" t="s">
        <v>84</v>
      </c>
      <c r="AW1015" s="13" t="s">
        <v>36</v>
      </c>
      <c r="AX1015" s="13" t="s">
        <v>75</v>
      </c>
      <c r="AY1015" s="156" t="s">
        <v>133</v>
      </c>
    </row>
    <row r="1016" spans="2:51" s="14" customFormat="1">
      <c r="B1016" s="163"/>
      <c r="D1016" s="155" t="s">
        <v>142</v>
      </c>
      <c r="E1016" s="164" t="s">
        <v>3</v>
      </c>
      <c r="F1016" s="165" t="s">
        <v>2008</v>
      </c>
      <c r="H1016" s="164" t="s">
        <v>3</v>
      </c>
      <c r="I1016" s="166"/>
      <c r="L1016" s="163"/>
      <c r="M1016" s="167"/>
      <c r="N1016" s="168"/>
      <c r="O1016" s="168"/>
      <c r="P1016" s="168"/>
      <c r="Q1016" s="168"/>
      <c r="R1016" s="168"/>
      <c r="S1016" s="168"/>
      <c r="T1016" s="169"/>
      <c r="AT1016" s="164" t="s">
        <v>142</v>
      </c>
      <c r="AU1016" s="164" t="s">
        <v>84</v>
      </c>
      <c r="AV1016" s="14" t="s">
        <v>37</v>
      </c>
      <c r="AW1016" s="14" t="s">
        <v>36</v>
      </c>
      <c r="AX1016" s="14" t="s">
        <v>75</v>
      </c>
      <c r="AY1016" s="164" t="s">
        <v>133</v>
      </c>
    </row>
    <row r="1017" spans="2:51" s="14" customFormat="1">
      <c r="B1017" s="163"/>
      <c r="D1017" s="155" t="s">
        <v>142</v>
      </c>
      <c r="E1017" s="164" t="s">
        <v>3</v>
      </c>
      <c r="F1017" s="165" t="s">
        <v>1011</v>
      </c>
      <c r="H1017" s="164" t="s">
        <v>3</v>
      </c>
      <c r="I1017" s="166"/>
      <c r="L1017" s="163"/>
      <c r="M1017" s="167"/>
      <c r="N1017" s="168"/>
      <c r="O1017" s="168"/>
      <c r="P1017" s="168"/>
      <c r="Q1017" s="168"/>
      <c r="R1017" s="168"/>
      <c r="S1017" s="168"/>
      <c r="T1017" s="169"/>
      <c r="AT1017" s="164" t="s">
        <v>142</v>
      </c>
      <c r="AU1017" s="164" t="s">
        <v>84</v>
      </c>
      <c r="AV1017" s="14" t="s">
        <v>37</v>
      </c>
      <c r="AW1017" s="14" t="s">
        <v>36</v>
      </c>
      <c r="AX1017" s="14" t="s">
        <v>75</v>
      </c>
      <c r="AY1017" s="164" t="s">
        <v>133</v>
      </c>
    </row>
    <row r="1018" spans="2:51" s="13" customFormat="1">
      <c r="B1018" s="154"/>
      <c r="D1018" s="155" t="s">
        <v>142</v>
      </c>
      <c r="E1018" s="156" t="s">
        <v>3</v>
      </c>
      <c r="F1018" s="157" t="s">
        <v>2164</v>
      </c>
      <c r="H1018" s="158">
        <v>6.8550000000000004</v>
      </c>
      <c r="I1018" s="159"/>
      <c r="L1018" s="154"/>
      <c r="M1018" s="160"/>
      <c r="N1018" s="161"/>
      <c r="O1018" s="161"/>
      <c r="P1018" s="161"/>
      <c r="Q1018" s="161"/>
      <c r="R1018" s="161"/>
      <c r="S1018" s="161"/>
      <c r="T1018" s="162"/>
      <c r="AT1018" s="156" t="s">
        <v>142</v>
      </c>
      <c r="AU1018" s="156" t="s">
        <v>84</v>
      </c>
      <c r="AV1018" s="13" t="s">
        <v>84</v>
      </c>
      <c r="AW1018" s="13" t="s">
        <v>36</v>
      </c>
      <c r="AX1018" s="13" t="s">
        <v>75</v>
      </c>
      <c r="AY1018" s="156" t="s">
        <v>133</v>
      </c>
    </row>
    <row r="1019" spans="2:51" s="14" customFormat="1">
      <c r="B1019" s="163"/>
      <c r="D1019" s="155" t="s">
        <v>142</v>
      </c>
      <c r="E1019" s="164" t="s">
        <v>3</v>
      </c>
      <c r="F1019" s="165" t="s">
        <v>1013</v>
      </c>
      <c r="H1019" s="164" t="s">
        <v>3</v>
      </c>
      <c r="I1019" s="166"/>
      <c r="L1019" s="163"/>
      <c r="M1019" s="167"/>
      <c r="N1019" s="168"/>
      <c r="O1019" s="168"/>
      <c r="P1019" s="168"/>
      <c r="Q1019" s="168"/>
      <c r="R1019" s="168"/>
      <c r="S1019" s="168"/>
      <c r="T1019" s="169"/>
      <c r="AT1019" s="164" t="s">
        <v>142</v>
      </c>
      <c r="AU1019" s="164" t="s">
        <v>84</v>
      </c>
      <c r="AV1019" s="14" t="s">
        <v>37</v>
      </c>
      <c r="AW1019" s="14" t="s">
        <v>36</v>
      </c>
      <c r="AX1019" s="14" t="s">
        <v>75</v>
      </c>
      <c r="AY1019" s="164" t="s">
        <v>133</v>
      </c>
    </row>
    <row r="1020" spans="2:51" s="13" customFormat="1">
      <c r="B1020" s="154"/>
      <c r="D1020" s="155" t="s">
        <v>142</v>
      </c>
      <c r="E1020" s="156" t="s">
        <v>3</v>
      </c>
      <c r="F1020" s="157" t="s">
        <v>2010</v>
      </c>
      <c r="H1020" s="158">
        <v>3.7749999999999999</v>
      </c>
      <c r="I1020" s="159"/>
      <c r="L1020" s="154"/>
      <c r="M1020" s="160"/>
      <c r="N1020" s="161"/>
      <c r="O1020" s="161"/>
      <c r="P1020" s="161"/>
      <c r="Q1020" s="161"/>
      <c r="R1020" s="161"/>
      <c r="S1020" s="161"/>
      <c r="T1020" s="162"/>
      <c r="AT1020" s="156" t="s">
        <v>142</v>
      </c>
      <c r="AU1020" s="156" t="s">
        <v>84</v>
      </c>
      <c r="AV1020" s="13" t="s">
        <v>84</v>
      </c>
      <c r="AW1020" s="13" t="s">
        <v>36</v>
      </c>
      <c r="AX1020" s="13" t="s">
        <v>75</v>
      </c>
      <c r="AY1020" s="156" t="s">
        <v>133</v>
      </c>
    </row>
    <row r="1021" spans="2:51" s="14" customFormat="1">
      <c r="B1021" s="163"/>
      <c r="D1021" s="155" t="s">
        <v>142</v>
      </c>
      <c r="E1021" s="164" t="s">
        <v>3</v>
      </c>
      <c r="F1021" s="165" t="s">
        <v>2011</v>
      </c>
      <c r="H1021" s="164" t="s">
        <v>3</v>
      </c>
      <c r="I1021" s="166"/>
      <c r="L1021" s="163"/>
      <c r="M1021" s="167"/>
      <c r="N1021" s="168"/>
      <c r="O1021" s="168"/>
      <c r="P1021" s="168"/>
      <c r="Q1021" s="168"/>
      <c r="R1021" s="168"/>
      <c r="S1021" s="168"/>
      <c r="T1021" s="169"/>
      <c r="AT1021" s="164" t="s">
        <v>142</v>
      </c>
      <c r="AU1021" s="164" t="s">
        <v>84</v>
      </c>
      <c r="AV1021" s="14" t="s">
        <v>37</v>
      </c>
      <c r="AW1021" s="14" t="s">
        <v>36</v>
      </c>
      <c r="AX1021" s="14" t="s">
        <v>75</v>
      </c>
      <c r="AY1021" s="164" t="s">
        <v>133</v>
      </c>
    </row>
    <row r="1022" spans="2:51" s="14" customFormat="1">
      <c r="B1022" s="163"/>
      <c r="D1022" s="155" t="s">
        <v>142</v>
      </c>
      <c r="E1022" s="164" t="s">
        <v>3</v>
      </c>
      <c r="F1022" s="165" t="s">
        <v>1011</v>
      </c>
      <c r="H1022" s="164" t="s">
        <v>3</v>
      </c>
      <c r="I1022" s="166"/>
      <c r="L1022" s="163"/>
      <c r="M1022" s="167"/>
      <c r="N1022" s="168"/>
      <c r="O1022" s="168"/>
      <c r="P1022" s="168"/>
      <c r="Q1022" s="168"/>
      <c r="R1022" s="168"/>
      <c r="S1022" s="168"/>
      <c r="T1022" s="169"/>
      <c r="AT1022" s="164" t="s">
        <v>142</v>
      </c>
      <c r="AU1022" s="164" t="s">
        <v>84</v>
      </c>
      <c r="AV1022" s="14" t="s">
        <v>37</v>
      </c>
      <c r="AW1022" s="14" t="s">
        <v>36</v>
      </c>
      <c r="AX1022" s="14" t="s">
        <v>75</v>
      </c>
      <c r="AY1022" s="164" t="s">
        <v>133</v>
      </c>
    </row>
    <row r="1023" spans="2:51" s="13" customFormat="1">
      <c r="B1023" s="154"/>
      <c r="D1023" s="155" t="s">
        <v>142</v>
      </c>
      <c r="E1023" s="156" t="s">
        <v>3</v>
      </c>
      <c r="F1023" s="157" t="s">
        <v>2154</v>
      </c>
      <c r="H1023" s="158">
        <v>6.56</v>
      </c>
      <c r="I1023" s="159"/>
      <c r="L1023" s="154"/>
      <c r="M1023" s="160"/>
      <c r="N1023" s="161"/>
      <c r="O1023" s="161"/>
      <c r="P1023" s="161"/>
      <c r="Q1023" s="161"/>
      <c r="R1023" s="161"/>
      <c r="S1023" s="161"/>
      <c r="T1023" s="162"/>
      <c r="AT1023" s="156" t="s">
        <v>142</v>
      </c>
      <c r="AU1023" s="156" t="s">
        <v>84</v>
      </c>
      <c r="AV1023" s="13" t="s">
        <v>84</v>
      </c>
      <c r="AW1023" s="13" t="s">
        <v>36</v>
      </c>
      <c r="AX1023" s="13" t="s">
        <v>75</v>
      </c>
      <c r="AY1023" s="156" t="s">
        <v>133</v>
      </c>
    </row>
    <row r="1024" spans="2:51" s="14" customFormat="1">
      <c r="B1024" s="163"/>
      <c r="D1024" s="155" t="s">
        <v>142</v>
      </c>
      <c r="E1024" s="164" t="s">
        <v>3</v>
      </c>
      <c r="F1024" s="165" t="s">
        <v>1013</v>
      </c>
      <c r="H1024" s="164" t="s">
        <v>3</v>
      </c>
      <c r="I1024" s="166"/>
      <c r="L1024" s="163"/>
      <c r="M1024" s="167"/>
      <c r="N1024" s="168"/>
      <c r="O1024" s="168"/>
      <c r="P1024" s="168"/>
      <c r="Q1024" s="168"/>
      <c r="R1024" s="168"/>
      <c r="S1024" s="168"/>
      <c r="T1024" s="169"/>
      <c r="AT1024" s="164" t="s">
        <v>142</v>
      </c>
      <c r="AU1024" s="164" t="s">
        <v>84</v>
      </c>
      <c r="AV1024" s="14" t="s">
        <v>37</v>
      </c>
      <c r="AW1024" s="14" t="s">
        <v>36</v>
      </c>
      <c r="AX1024" s="14" t="s">
        <v>75</v>
      </c>
      <c r="AY1024" s="164" t="s">
        <v>133</v>
      </c>
    </row>
    <row r="1025" spans="1:65" s="13" customFormat="1">
      <c r="B1025" s="154"/>
      <c r="D1025" s="155" t="s">
        <v>142</v>
      </c>
      <c r="E1025" s="156" t="s">
        <v>3</v>
      </c>
      <c r="F1025" s="157" t="s">
        <v>2012</v>
      </c>
      <c r="H1025" s="158">
        <v>2.8180000000000001</v>
      </c>
      <c r="I1025" s="159"/>
      <c r="L1025" s="154"/>
      <c r="M1025" s="160"/>
      <c r="N1025" s="161"/>
      <c r="O1025" s="161"/>
      <c r="P1025" s="161"/>
      <c r="Q1025" s="161"/>
      <c r="R1025" s="161"/>
      <c r="S1025" s="161"/>
      <c r="T1025" s="162"/>
      <c r="AT1025" s="156" t="s">
        <v>142</v>
      </c>
      <c r="AU1025" s="156" t="s">
        <v>84</v>
      </c>
      <c r="AV1025" s="13" t="s">
        <v>84</v>
      </c>
      <c r="AW1025" s="13" t="s">
        <v>36</v>
      </c>
      <c r="AX1025" s="13" t="s">
        <v>75</v>
      </c>
      <c r="AY1025" s="156" t="s">
        <v>133</v>
      </c>
    </row>
    <row r="1026" spans="1:65" s="16" customFormat="1">
      <c r="B1026" s="200"/>
      <c r="D1026" s="155" t="s">
        <v>142</v>
      </c>
      <c r="E1026" s="201" t="s">
        <v>3</v>
      </c>
      <c r="F1026" s="202" t="s">
        <v>1518</v>
      </c>
      <c r="H1026" s="203">
        <v>419.197</v>
      </c>
      <c r="I1026" s="204"/>
      <c r="L1026" s="200"/>
      <c r="M1026" s="205"/>
      <c r="N1026" s="206"/>
      <c r="O1026" s="206"/>
      <c r="P1026" s="206"/>
      <c r="Q1026" s="206"/>
      <c r="R1026" s="206"/>
      <c r="S1026" s="206"/>
      <c r="T1026" s="207"/>
      <c r="AT1026" s="201" t="s">
        <v>142</v>
      </c>
      <c r="AU1026" s="201" t="s">
        <v>84</v>
      </c>
      <c r="AV1026" s="16" t="s">
        <v>146</v>
      </c>
      <c r="AW1026" s="16" t="s">
        <v>36</v>
      </c>
      <c r="AX1026" s="16" t="s">
        <v>75</v>
      </c>
      <c r="AY1026" s="201" t="s">
        <v>133</v>
      </c>
    </row>
    <row r="1027" spans="1:65" s="14" customFormat="1">
      <c r="B1027" s="163"/>
      <c r="D1027" s="155" t="s">
        <v>142</v>
      </c>
      <c r="E1027" s="164" t="s">
        <v>3</v>
      </c>
      <c r="F1027" s="165" t="s">
        <v>1563</v>
      </c>
      <c r="H1027" s="164" t="s">
        <v>3</v>
      </c>
      <c r="I1027" s="166"/>
      <c r="L1027" s="163"/>
      <c r="M1027" s="167"/>
      <c r="N1027" s="168"/>
      <c r="O1027" s="168"/>
      <c r="P1027" s="168"/>
      <c r="Q1027" s="168"/>
      <c r="R1027" s="168"/>
      <c r="S1027" s="168"/>
      <c r="T1027" s="169"/>
      <c r="AT1027" s="164" t="s">
        <v>142</v>
      </c>
      <c r="AU1027" s="164" t="s">
        <v>84</v>
      </c>
      <c r="AV1027" s="14" t="s">
        <v>37</v>
      </c>
      <c r="AW1027" s="14" t="s">
        <v>36</v>
      </c>
      <c r="AX1027" s="14" t="s">
        <v>75</v>
      </c>
      <c r="AY1027" s="164" t="s">
        <v>133</v>
      </c>
    </row>
    <row r="1028" spans="1:65" s="14" customFormat="1">
      <c r="B1028" s="163"/>
      <c r="D1028" s="155" t="s">
        <v>142</v>
      </c>
      <c r="E1028" s="164" t="s">
        <v>3</v>
      </c>
      <c r="F1028" s="165" t="s">
        <v>1564</v>
      </c>
      <c r="H1028" s="164" t="s">
        <v>3</v>
      </c>
      <c r="I1028" s="166"/>
      <c r="L1028" s="163"/>
      <c r="M1028" s="167"/>
      <c r="N1028" s="168"/>
      <c r="O1028" s="168"/>
      <c r="P1028" s="168"/>
      <c r="Q1028" s="168"/>
      <c r="R1028" s="168"/>
      <c r="S1028" s="168"/>
      <c r="T1028" s="169"/>
      <c r="AT1028" s="164" t="s">
        <v>142</v>
      </c>
      <c r="AU1028" s="164" t="s">
        <v>84</v>
      </c>
      <c r="AV1028" s="14" t="s">
        <v>37</v>
      </c>
      <c r="AW1028" s="14" t="s">
        <v>36</v>
      </c>
      <c r="AX1028" s="14" t="s">
        <v>75</v>
      </c>
      <c r="AY1028" s="164" t="s">
        <v>133</v>
      </c>
    </row>
    <row r="1029" spans="1:65" s="13" customFormat="1">
      <c r="B1029" s="154"/>
      <c r="D1029" s="155" t="s">
        <v>142</v>
      </c>
      <c r="E1029" s="156" t="s">
        <v>3</v>
      </c>
      <c r="F1029" s="157" t="s">
        <v>2165</v>
      </c>
      <c r="H1029" s="158">
        <v>-143.66399999999999</v>
      </c>
      <c r="I1029" s="159"/>
      <c r="L1029" s="154"/>
      <c r="M1029" s="160"/>
      <c r="N1029" s="161"/>
      <c r="O1029" s="161"/>
      <c r="P1029" s="161"/>
      <c r="Q1029" s="161"/>
      <c r="R1029" s="161"/>
      <c r="S1029" s="161"/>
      <c r="T1029" s="162"/>
      <c r="AT1029" s="156" t="s">
        <v>142</v>
      </c>
      <c r="AU1029" s="156" t="s">
        <v>84</v>
      </c>
      <c r="AV1029" s="13" t="s">
        <v>84</v>
      </c>
      <c r="AW1029" s="13" t="s">
        <v>36</v>
      </c>
      <c r="AX1029" s="13" t="s">
        <v>75</v>
      </c>
      <c r="AY1029" s="156" t="s">
        <v>133</v>
      </c>
    </row>
    <row r="1030" spans="1:65" s="14" customFormat="1">
      <c r="B1030" s="163"/>
      <c r="D1030" s="155" t="s">
        <v>142</v>
      </c>
      <c r="E1030" s="164" t="s">
        <v>3</v>
      </c>
      <c r="F1030" s="165" t="s">
        <v>1566</v>
      </c>
      <c r="H1030" s="164" t="s">
        <v>3</v>
      </c>
      <c r="I1030" s="166"/>
      <c r="L1030" s="163"/>
      <c r="M1030" s="167"/>
      <c r="N1030" s="168"/>
      <c r="O1030" s="168"/>
      <c r="P1030" s="168"/>
      <c r="Q1030" s="168"/>
      <c r="R1030" s="168"/>
      <c r="S1030" s="168"/>
      <c r="T1030" s="169"/>
      <c r="AT1030" s="164" t="s">
        <v>142</v>
      </c>
      <c r="AU1030" s="164" t="s">
        <v>84</v>
      </c>
      <c r="AV1030" s="14" t="s">
        <v>37</v>
      </c>
      <c r="AW1030" s="14" t="s">
        <v>36</v>
      </c>
      <c r="AX1030" s="14" t="s">
        <v>75</v>
      </c>
      <c r="AY1030" s="164" t="s">
        <v>133</v>
      </c>
    </row>
    <row r="1031" spans="1:65" s="13" customFormat="1">
      <c r="B1031" s="154"/>
      <c r="D1031" s="155" t="s">
        <v>142</v>
      </c>
      <c r="E1031" s="156" t="s">
        <v>3</v>
      </c>
      <c r="F1031" s="157" t="s">
        <v>2166</v>
      </c>
      <c r="H1031" s="158">
        <v>-39.36</v>
      </c>
      <c r="I1031" s="159"/>
      <c r="L1031" s="154"/>
      <c r="M1031" s="160"/>
      <c r="N1031" s="161"/>
      <c r="O1031" s="161"/>
      <c r="P1031" s="161"/>
      <c r="Q1031" s="161"/>
      <c r="R1031" s="161"/>
      <c r="S1031" s="161"/>
      <c r="T1031" s="162"/>
      <c r="AT1031" s="156" t="s">
        <v>142</v>
      </c>
      <c r="AU1031" s="156" t="s">
        <v>84</v>
      </c>
      <c r="AV1031" s="13" t="s">
        <v>84</v>
      </c>
      <c r="AW1031" s="13" t="s">
        <v>36</v>
      </c>
      <c r="AX1031" s="13" t="s">
        <v>75</v>
      </c>
      <c r="AY1031" s="156" t="s">
        <v>133</v>
      </c>
    </row>
    <row r="1032" spans="1:65" s="15" customFormat="1">
      <c r="B1032" s="170"/>
      <c r="D1032" s="155" t="s">
        <v>142</v>
      </c>
      <c r="E1032" s="171" t="s">
        <v>3</v>
      </c>
      <c r="F1032" s="172" t="s">
        <v>163</v>
      </c>
      <c r="H1032" s="173">
        <v>236.173</v>
      </c>
      <c r="I1032" s="174"/>
      <c r="L1032" s="170"/>
      <c r="M1032" s="175"/>
      <c r="N1032" s="176"/>
      <c r="O1032" s="176"/>
      <c r="P1032" s="176"/>
      <c r="Q1032" s="176"/>
      <c r="R1032" s="176"/>
      <c r="S1032" s="176"/>
      <c r="T1032" s="177"/>
      <c r="AT1032" s="171" t="s">
        <v>142</v>
      </c>
      <c r="AU1032" s="171" t="s">
        <v>84</v>
      </c>
      <c r="AV1032" s="15" t="s">
        <v>140</v>
      </c>
      <c r="AW1032" s="15" t="s">
        <v>36</v>
      </c>
      <c r="AX1032" s="15" t="s">
        <v>37</v>
      </c>
      <c r="AY1032" s="171" t="s">
        <v>133</v>
      </c>
    </row>
    <row r="1033" spans="1:65" s="2" customFormat="1" ht="16.5" customHeight="1">
      <c r="A1033" s="35"/>
      <c r="B1033" s="140"/>
      <c r="C1033" s="186" t="s">
        <v>274</v>
      </c>
      <c r="D1033" s="186" t="s">
        <v>292</v>
      </c>
      <c r="E1033" s="187" t="s">
        <v>1214</v>
      </c>
      <c r="F1033" s="188" t="s">
        <v>1215</v>
      </c>
      <c r="G1033" s="189" t="s">
        <v>342</v>
      </c>
      <c r="H1033" s="190">
        <v>491.00400000000002</v>
      </c>
      <c r="I1033" s="191"/>
      <c r="J1033" s="192">
        <f>ROUND(I1033*H1033,2)</f>
        <v>0</v>
      </c>
      <c r="K1033" s="188" t="s">
        <v>3</v>
      </c>
      <c r="L1033" s="193"/>
      <c r="M1033" s="194" t="s">
        <v>3</v>
      </c>
      <c r="N1033" s="195" t="s">
        <v>46</v>
      </c>
      <c r="O1033" s="56"/>
      <c r="P1033" s="150">
        <f>O1033*H1033</f>
        <v>0</v>
      </c>
      <c r="Q1033" s="150">
        <v>0</v>
      </c>
      <c r="R1033" s="150">
        <f>Q1033*H1033</f>
        <v>0</v>
      </c>
      <c r="S1033" s="150">
        <v>0</v>
      </c>
      <c r="T1033" s="151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152" t="s">
        <v>172</v>
      </c>
      <c r="AT1033" s="152" t="s">
        <v>292</v>
      </c>
      <c r="AU1033" s="152" t="s">
        <v>84</v>
      </c>
      <c r="AY1033" s="20" t="s">
        <v>133</v>
      </c>
      <c r="BE1033" s="153">
        <f>IF(N1033="základní",J1033,0)</f>
        <v>0</v>
      </c>
      <c r="BF1033" s="153">
        <f>IF(N1033="snížená",J1033,0)</f>
        <v>0</v>
      </c>
      <c r="BG1033" s="153">
        <f>IF(N1033="zákl. přenesená",J1033,0)</f>
        <v>0</v>
      </c>
      <c r="BH1033" s="153">
        <f>IF(N1033="sníž. přenesená",J1033,0)</f>
        <v>0</v>
      </c>
      <c r="BI1033" s="153">
        <f>IF(N1033="nulová",J1033,0)</f>
        <v>0</v>
      </c>
      <c r="BJ1033" s="20" t="s">
        <v>37</v>
      </c>
      <c r="BK1033" s="153">
        <f>ROUND(I1033*H1033,2)</f>
        <v>0</v>
      </c>
      <c r="BL1033" s="20" t="s">
        <v>140</v>
      </c>
      <c r="BM1033" s="152" t="s">
        <v>2167</v>
      </c>
    </row>
    <row r="1034" spans="1:65" s="13" customFormat="1">
      <c r="B1034" s="154"/>
      <c r="D1034" s="155" t="s">
        <v>142</v>
      </c>
      <c r="E1034" s="156" t="s">
        <v>3</v>
      </c>
      <c r="F1034" s="157" t="s">
        <v>2168</v>
      </c>
      <c r="H1034" s="158">
        <v>491.00400000000002</v>
      </c>
      <c r="I1034" s="159"/>
      <c r="L1034" s="154"/>
      <c r="M1034" s="160"/>
      <c r="N1034" s="161"/>
      <c r="O1034" s="161"/>
      <c r="P1034" s="161"/>
      <c r="Q1034" s="161"/>
      <c r="R1034" s="161"/>
      <c r="S1034" s="161"/>
      <c r="T1034" s="162"/>
      <c r="AT1034" s="156" t="s">
        <v>142</v>
      </c>
      <c r="AU1034" s="156" t="s">
        <v>84</v>
      </c>
      <c r="AV1034" s="13" t="s">
        <v>84</v>
      </c>
      <c r="AW1034" s="13" t="s">
        <v>36</v>
      </c>
      <c r="AX1034" s="13" t="s">
        <v>75</v>
      </c>
      <c r="AY1034" s="156" t="s">
        <v>133</v>
      </c>
    </row>
    <row r="1035" spans="1:65" s="15" customFormat="1">
      <c r="B1035" s="170"/>
      <c r="D1035" s="155" t="s">
        <v>142</v>
      </c>
      <c r="E1035" s="171" t="s">
        <v>3</v>
      </c>
      <c r="F1035" s="172" t="s">
        <v>163</v>
      </c>
      <c r="H1035" s="173">
        <v>491.00400000000002</v>
      </c>
      <c r="I1035" s="174"/>
      <c r="L1035" s="170"/>
      <c r="M1035" s="175"/>
      <c r="N1035" s="176"/>
      <c r="O1035" s="176"/>
      <c r="P1035" s="176"/>
      <c r="Q1035" s="176"/>
      <c r="R1035" s="176"/>
      <c r="S1035" s="176"/>
      <c r="T1035" s="177"/>
      <c r="AT1035" s="171" t="s">
        <v>142</v>
      </c>
      <c r="AU1035" s="171" t="s">
        <v>84</v>
      </c>
      <c r="AV1035" s="15" t="s">
        <v>140</v>
      </c>
      <c r="AW1035" s="15" t="s">
        <v>36</v>
      </c>
      <c r="AX1035" s="15" t="s">
        <v>37</v>
      </c>
      <c r="AY1035" s="171" t="s">
        <v>133</v>
      </c>
    </row>
    <row r="1036" spans="1:65" s="2" customFormat="1" ht="37.9" customHeight="1">
      <c r="A1036" s="35"/>
      <c r="B1036" s="140"/>
      <c r="C1036" s="141" t="s">
        <v>278</v>
      </c>
      <c r="D1036" s="141" t="s">
        <v>136</v>
      </c>
      <c r="E1036" s="142" t="s">
        <v>2169</v>
      </c>
      <c r="F1036" s="143" t="s">
        <v>2170</v>
      </c>
      <c r="G1036" s="144" t="s">
        <v>295</v>
      </c>
      <c r="H1036" s="145">
        <v>143.66399999999999</v>
      </c>
      <c r="I1036" s="146"/>
      <c r="J1036" s="147">
        <f>ROUND(I1036*H1036,2)</f>
        <v>0</v>
      </c>
      <c r="K1036" s="143" t="s">
        <v>288</v>
      </c>
      <c r="L1036" s="36"/>
      <c r="M1036" s="148" t="s">
        <v>3</v>
      </c>
      <c r="N1036" s="149" t="s">
        <v>46</v>
      </c>
      <c r="O1036" s="56"/>
      <c r="P1036" s="150">
        <f>O1036*H1036</f>
        <v>0</v>
      </c>
      <c r="Q1036" s="150">
        <v>0</v>
      </c>
      <c r="R1036" s="150">
        <f>Q1036*H1036</f>
        <v>0</v>
      </c>
      <c r="S1036" s="150">
        <v>0</v>
      </c>
      <c r="T1036" s="151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52" t="s">
        <v>140</v>
      </c>
      <c r="AT1036" s="152" t="s">
        <v>136</v>
      </c>
      <c r="AU1036" s="152" t="s">
        <v>84</v>
      </c>
      <c r="AY1036" s="20" t="s">
        <v>133</v>
      </c>
      <c r="BE1036" s="153">
        <f>IF(N1036="základní",J1036,0)</f>
        <v>0</v>
      </c>
      <c r="BF1036" s="153">
        <f>IF(N1036="snížená",J1036,0)</f>
        <v>0</v>
      </c>
      <c r="BG1036" s="153">
        <f>IF(N1036="zákl. přenesená",J1036,0)</f>
        <v>0</v>
      </c>
      <c r="BH1036" s="153">
        <f>IF(N1036="sníž. přenesená",J1036,0)</f>
        <v>0</v>
      </c>
      <c r="BI1036" s="153">
        <f>IF(N1036="nulová",J1036,0)</f>
        <v>0</v>
      </c>
      <c r="BJ1036" s="20" t="s">
        <v>37</v>
      </c>
      <c r="BK1036" s="153">
        <f>ROUND(I1036*H1036,2)</f>
        <v>0</v>
      </c>
      <c r="BL1036" s="20" t="s">
        <v>140</v>
      </c>
      <c r="BM1036" s="152" t="s">
        <v>2171</v>
      </c>
    </row>
    <row r="1037" spans="1:65" s="2" customFormat="1">
      <c r="A1037" s="35"/>
      <c r="B1037" s="36"/>
      <c r="C1037" s="35"/>
      <c r="D1037" s="181" t="s">
        <v>290</v>
      </c>
      <c r="E1037" s="35"/>
      <c r="F1037" s="182" t="s">
        <v>2172</v>
      </c>
      <c r="G1037" s="35"/>
      <c r="H1037" s="35"/>
      <c r="I1037" s="183"/>
      <c r="J1037" s="35"/>
      <c r="K1037" s="35"/>
      <c r="L1037" s="36"/>
      <c r="M1037" s="184"/>
      <c r="N1037" s="185"/>
      <c r="O1037" s="56"/>
      <c r="P1037" s="56"/>
      <c r="Q1037" s="56"/>
      <c r="R1037" s="56"/>
      <c r="S1037" s="56"/>
      <c r="T1037" s="57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20" t="s">
        <v>290</v>
      </c>
      <c r="AU1037" s="20" t="s">
        <v>84</v>
      </c>
    </row>
    <row r="1038" spans="1:65" s="13" customFormat="1">
      <c r="B1038" s="154"/>
      <c r="D1038" s="155" t="s">
        <v>142</v>
      </c>
      <c r="E1038" s="156" t="s">
        <v>3</v>
      </c>
      <c r="F1038" s="157" t="s">
        <v>2173</v>
      </c>
      <c r="H1038" s="158">
        <v>143.66399999999999</v>
      </c>
      <c r="I1038" s="159"/>
      <c r="L1038" s="154"/>
      <c r="M1038" s="160"/>
      <c r="N1038" s="161"/>
      <c r="O1038" s="161"/>
      <c r="P1038" s="161"/>
      <c r="Q1038" s="161"/>
      <c r="R1038" s="161"/>
      <c r="S1038" s="161"/>
      <c r="T1038" s="162"/>
      <c r="AT1038" s="156" t="s">
        <v>142</v>
      </c>
      <c r="AU1038" s="156" t="s">
        <v>84</v>
      </c>
      <c r="AV1038" s="13" t="s">
        <v>84</v>
      </c>
      <c r="AW1038" s="13" t="s">
        <v>36</v>
      </c>
      <c r="AX1038" s="13" t="s">
        <v>75</v>
      </c>
      <c r="AY1038" s="156" t="s">
        <v>133</v>
      </c>
    </row>
    <row r="1039" spans="1:65" s="15" customFormat="1">
      <c r="B1039" s="170"/>
      <c r="D1039" s="155" t="s">
        <v>142</v>
      </c>
      <c r="E1039" s="171" t="s">
        <v>3</v>
      </c>
      <c r="F1039" s="172" t="s">
        <v>163</v>
      </c>
      <c r="H1039" s="173">
        <v>143.66399999999999</v>
      </c>
      <c r="I1039" s="174"/>
      <c r="L1039" s="170"/>
      <c r="M1039" s="175"/>
      <c r="N1039" s="176"/>
      <c r="O1039" s="176"/>
      <c r="P1039" s="176"/>
      <c r="Q1039" s="176"/>
      <c r="R1039" s="176"/>
      <c r="S1039" s="176"/>
      <c r="T1039" s="177"/>
      <c r="AT1039" s="171" t="s">
        <v>142</v>
      </c>
      <c r="AU1039" s="171" t="s">
        <v>84</v>
      </c>
      <c r="AV1039" s="15" t="s">
        <v>140</v>
      </c>
      <c r="AW1039" s="15" t="s">
        <v>36</v>
      </c>
      <c r="AX1039" s="15" t="s">
        <v>37</v>
      </c>
      <c r="AY1039" s="171" t="s">
        <v>133</v>
      </c>
    </row>
    <row r="1040" spans="1:65" s="2" customFormat="1" ht="16.5" customHeight="1">
      <c r="A1040" s="35"/>
      <c r="B1040" s="140"/>
      <c r="C1040" s="186" t="s">
        <v>526</v>
      </c>
      <c r="D1040" s="186" t="s">
        <v>292</v>
      </c>
      <c r="E1040" s="187" t="s">
        <v>1575</v>
      </c>
      <c r="F1040" s="188" t="s">
        <v>1576</v>
      </c>
      <c r="G1040" s="189" t="s">
        <v>342</v>
      </c>
      <c r="H1040" s="190">
        <v>298.67700000000002</v>
      </c>
      <c r="I1040" s="191"/>
      <c r="J1040" s="192">
        <f>ROUND(I1040*H1040,2)</f>
        <v>0</v>
      </c>
      <c r="K1040" s="188" t="s">
        <v>288</v>
      </c>
      <c r="L1040" s="193"/>
      <c r="M1040" s="194" t="s">
        <v>3</v>
      </c>
      <c r="N1040" s="195" t="s">
        <v>46</v>
      </c>
      <c r="O1040" s="56"/>
      <c r="P1040" s="150">
        <f>O1040*H1040</f>
        <v>0</v>
      </c>
      <c r="Q1040" s="150">
        <v>0</v>
      </c>
      <c r="R1040" s="150">
        <f>Q1040*H1040</f>
        <v>0</v>
      </c>
      <c r="S1040" s="150">
        <v>0</v>
      </c>
      <c r="T1040" s="151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52" t="s">
        <v>172</v>
      </c>
      <c r="AT1040" s="152" t="s">
        <v>292</v>
      </c>
      <c r="AU1040" s="152" t="s">
        <v>84</v>
      </c>
      <c r="AY1040" s="20" t="s">
        <v>133</v>
      </c>
      <c r="BE1040" s="153">
        <f>IF(N1040="základní",J1040,0)</f>
        <v>0</v>
      </c>
      <c r="BF1040" s="153">
        <f>IF(N1040="snížená",J1040,0)</f>
        <v>0</v>
      </c>
      <c r="BG1040" s="153">
        <f>IF(N1040="zákl. přenesená",J1040,0)</f>
        <v>0</v>
      </c>
      <c r="BH1040" s="153">
        <f>IF(N1040="sníž. přenesená",J1040,0)</f>
        <v>0</v>
      </c>
      <c r="BI1040" s="153">
        <f>IF(N1040="nulová",J1040,0)</f>
        <v>0</v>
      </c>
      <c r="BJ1040" s="20" t="s">
        <v>37</v>
      </c>
      <c r="BK1040" s="153">
        <f>ROUND(I1040*H1040,2)</f>
        <v>0</v>
      </c>
      <c r="BL1040" s="20" t="s">
        <v>140</v>
      </c>
      <c r="BM1040" s="152" t="s">
        <v>2174</v>
      </c>
    </row>
    <row r="1041" spans="1:65" s="13" customFormat="1">
      <c r="B1041" s="154"/>
      <c r="D1041" s="155" t="s">
        <v>142</v>
      </c>
      <c r="E1041" s="156" t="s">
        <v>3</v>
      </c>
      <c r="F1041" s="157" t="s">
        <v>2175</v>
      </c>
      <c r="H1041" s="158">
        <v>298.67700000000002</v>
      </c>
      <c r="I1041" s="159"/>
      <c r="L1041" s="154"/>
      <c r="M1041" s="160"/>
      <c r="N1041" s="161"/>
      <c r="O1041" s="161"/>
      <c r="P1041" s="161"/>
      <c r="Q1041" s="161"/>
      <c r="R1041" s="161"/>
      <c r="S1041" s="161"/>
      <c r="T1041" s="162"/>
      <c r="AT1041" s="156" t="s">
        <v>142</v>
      </c>
      <c r="AU1041" s="156" t="s">
        <v>84</v>
      </c>
      <c r="AV1041" s="13" t="s">
        <v>84</v>
      </c>
      <c r="AW1041" s="13" t="s">
        <v>36</v>
      </c>
      <c r="AX1041" s="13" t="s">
        <v>37</v>
      </c>
      <c r="AY1041" s="156" t="s">
        <v>133</v>
      </c>
    </row>
    <row r="1042" spans="1:65" s="2" customFormat="1" ht="24.2" customHeight="1">
      <c r="A1042" s="35"/>
      <c r="B1042" s="140"/>
      <c r="C1042" s="141" t="s">
        <v>533</v>
      </c>
      <c r="D1042" s="141" t="s">
        <v>136</v>
      </c>
      <c r="E1042" s="142" t="s">
        <v>509</v>
      </c>
      <c r="F1042" s="143" t="s">
        <v>510</v>
      </c>
      <c r="G1042" s="144" t="s">
        <v>295</v>
      </c>
      <c r="H1042" s="145">
        <v>449.75099999999998</v>
      </c>
      <c r="I1042" s="146"/>
      <c r="J1042" s="147">
        <f>ROUND(I1042*H1042,2)</f>
        <v>0</v>
      </c>
      <c r="K1042" s="143" t="s">
        <v>288</v>
      </c>
      <c r="L1042" s="36"/>
      <c r="M1042" s="148" t="s">
        <v>3</v>
      </c>
      <c r="N1042" s="149" t="s">
        <v>46</v>
      </c>
      <c r="O1042" s="56"/>
      <c r="P1042" s="150">
        <f>O1042*H1042</f>
        <v>0</v>
      </c>
      <c r="Q1042" s="150">
        <v>0</v>
      </c>
      <c r="R1042" s="150">
        <f>Q1042*H1042</f>
        <v>0</v>
      </c>
      <c r="S1042" s="150">
        <v>0</v>
      </c>
      <c r="T1042" s="151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52" t="s">
        <v>140</v>
      </c>
      <c r="AT1042" s="152" t="s">
        <v>136</v>
      </c>
      <c r="AU1042" s="152" t="s">
        <v>84</v>
      </c>
      <c r="AY1042" s="20" t="s">
        <v>133</v>
      </c>
      <c r="BE1042" s="153">
        <f>IF(N1042="základní",J1042,0)</f>
        <v>0</v>
      </c>
      <c r="BF1042" s="153">
        <f>IF(N1042="snížená",J1042,0)</f>
        <v>0</v>
      </c>
      <c r="BG1042" s="153">
        <f>IF(N1042="zákl. přenesená",J1042,0)</f>
        <v>0</v>
      </c>
      <c r="BH1042" s="153">
        <f>IF(N1042="sníž. přenesená",J1042,0)</f>
        <v>0</v>
      </c>
      <c r="BI1042" s="153">
        <f>IF(N1042="nulová",J1042,0)</f>
        <v>0</v>
      </c>
      <c r="BJ1042" s="20" t="s">
        <v>37</v>
      </c>
      <c r="BK1042" s="153">
        <f>ROUND(I1042*H1042,2)</f>
        <v>0</v>
      </c>
      <c r="BL1042" s="20" t="s">
        <v>140</v>
      </c>
      <c r="BM1042" s="152" t="s">
        <v>2176</v>
      </c>
    </row>
    <row r="1043" spans="1:65" s="2" customFormat="1">
      <c r="A1043" s="35"/>
      <c r="B1043" s="36"/>
      <c r="C1043" s="35"/>
      <c r="D1043" s="181" t="s">
        <v>290</v>
      </c>
      <c r="E1043" s="35"/>
      <c r="F1043" s="182" t="s">
        <v>512</v>
      </c>
      <c r="G1043" s="35"/>
      <c r="H1043" s="35"/>
      <c r="I1043" s="183"/>
      <c r="J1043" s="35"/>
      <c r="K1043" s="35"/>
      <c r="L1043" s="36"/>
      <c r="M1043" s="184"/>
      <c r="N1043" s="185"/>
      <c r="O1043" s="56"/>
      <c r="P1043" s="56"/>
      <c r="Q1043" s="56"/>
      <c r="R1043" s="56"/>
      <c r="S1043" s="56"/>
      <c r="T1043" s="57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20" t="s">
        <v>290</v>
      </c>
      <c r="AU1043" s="20" t="s">
        <v>84</v>
      </c>
    </row>
    <row r="1044" spans="1:65" s="13" customFormat="1">
      <c r="B1044" s="154"/>
      <c r="D1044" s="155" t="s">
        <v>142</v>
      </c>
      <c r="E1044" s="156" t="s">
        <v>3</v>
      </c>
      <c r="F1044" s="157" t="s">
        <v>2177</v>
      </c>
      <c r="H1044" s="158">
        <v>272.77999999999997</v>
      </c>
      <c r="I1044" s="159"/>
      <c r="L1044" s="154"/>
      <c r="M1044" s="160"/>
      <c r="N1044" s="161"/>
      <c r="O1044" s="161"/>
      <c r="P1044" s="161"/>
      <c r="Q1044" s="161"/>
      <c r="R1044" s="161"/>
      <c r="S1044" s="161"/>
      <c r="T1044" s="162"/>
      <c r="AT1044" s="156" t="s">
        <v>142</v>
      </c>
      <c r="AU1044" s="156" t="s">
        <v>84</v>
      </c>
      <c r="AV1044" s="13" t="s">
        <v>84</v>
      </c>
      <c r="AW1044" s="13" t="s">
        <v>36</v>
      </c>
      <c r="AX1044" s="13" t="s">
        <v>75</v>
      </c>
      <c r="AY1044" s="156" t="s">
        <v>133</v>
      </c>
    </row>
    <row r="1045" spans="1:65" s="13" customFormat="1">
      <c r="B1045" s="154"/>
      <c r="D1045" s="155" t="s">
        <v>142</v>
      </c>
      <c r="E1045" s="156" t="s">
        <v>3</v>
      </c>
      <c r="F1045" s="157" t="s">
        <v>2178</v>
      </c>
      <c r="H1045" s="158">
        <v>165.93199999999999</v>
      </c>
      <c r="I1045" s="159"/>
      <c r="L1045" s="154"/>
      <c r="M1045" s="160"/>
      <c r="N1045" s="161"/>
      <c r="O1045" s="161"/>
      <c r="P1045" s="161"/>
      <c r="Q1045" s="161"/>
      <c r="R1045" s="161"/>
      <c r="S1045" s="161"/>
      <c r="T1045" s="162"/>
      <c r="AT1045" s="156" t="s">
        <v>142</v>
      </c>
      <c r="AU1045" s="156" t="s">
        <v>84</v>
      </c>
      <c r="AV1045" s="13" t="s">
        <v>84</v>
      </c>
      <c r="AW1045" s="13" t="s">
        <v>36</v>
      </c>
      <c r="AX1045" s="13" t="s">
        <v>75</v>
      </c>
      <c r="AY1045" s="156" t="s">
        <v>133</v>
      </c>
    </row>
    <row r="1046" spans="1:65" s="13" customFormat="1">
      <c r="B1046" s="154"/>
      <c r="D1046" s="155" t="s">
        <v>142</v>
      </c>
      <c r="E1046" s="156" t="s">
        <v>3</v>
      </c>
      <c r="F1046" s="157" t="s">
        <v>2116</v>
      </c>
      <c r="H1046" s="158">
        <v>11.039</v>
      </c>
      <c r="I1046" s="159"/>
      <c r="L1046" s="154"/>
      <c r="M1046" s="160"/>
      <c r="N1046" s="161"/>
      <c r="O1046" s="161"/>
      <c r="P1046" s="161"/>
      <c r="Q1046" s="161"/>
      <c r="R1046" s="161"/>
      <c r="S1046" s="161"/>
      <c r="T1046" s="162"/>
      <c r="AT1046" s="156" t="s">
        <v>142</v>
      </c>
      <c r="AU1046" s="156" t="s">
        <v>84</v>
      </c>
      <c r="AV1046" s="13" t="s">
        <v>84</v>
      </c>
      <c r="AW1046" s="13" t="s">
        <v>36</v>
      </c>
      <c r="AX1046" s="13" t="s">
        <v>75</v>
      </c>
      <c r="AY1046" s="156" t="s">
        <v>133</v>
      </c>
    </row>
    <row r="1047" spans="1:65" s="15" customFormat="1">
      <c r="B1047" s="170"/>
      <c r="D1047" s="155" t="s">
        <v>142</v>
      </c>
      <c r="E1047" s="171" t="s">
        <v>3</v>
      </c>
      <c r="F1047" s="172" t="s">
        <v>163</v>
      </c>
      <c r="H1047" s="173">
        <v>449.75099999999998</v>
      </c>
      <c r="I1047" s="174"/>
      <c r="L1047" s="170"/>
      <c r="M1047" s="175"/>
      <c r="N1047" s="176"/>
      <c r="O1047" s="176"/>
      <c r="P1047" s="176"/>
      <c r="Q1047" s="176"/>
      <c r="R1047" s="176"/>
      <c r="S1047" s="176"/>
      <c r="T1047" s="177"/>
      <c r="AT1047" s="171" t="s">
        <v>142</v>
      </c>
      <c r="AU1047" s="171" t="s">
        <v>84</v>
      </c>
      <c r="AV1047" s="15" t="s">
        <v>140</v>
      </c>
      <c r="AW1047" s="15" t="s">
        <v>36</v>
      </c>
      <c r="AX1047" s="15" t="s">
        <v>37</v>
      </c>
      <c r="AY1047" s="171" t="s">
        <v>133</v>
      </c>
    </row>
    <row r="1048" spans="1:65" s="2" customFormat="1" ht="37.9" customHeight="1">
      <c r="A1048" s="35"/>
      <c r="B1048" s="140"/>
      <c r="C1048" s="141" t="s">
        <v>538</v>
      </c>
      <c r="D1048" s="141" t="s">
        <v>136</v>
      </c>
      <c r="E1048" s="142" t="s">
        <v>514</v>
      </c>
      <c r="F1048" s="143" t="s">
        <v>515</v>
      </c>
      <c r="G1048" s="144" t="s">
        <v>295</v>
      </c>
      <c r="H1048" s="145">
        <v>449.75099999999998</v>
      </c>
      <c r="I1048" s="146"/>
      <c r="J1048" s="147">
        <f>ROUND(I1048*H1048,2)</f>
        <v>0</v>
      </c>
      <c r="K1048" s="143" t="s">
        <v>288</v>
      </c>
      <c r="L1048" s="36"/>
      <c r="M1048" s="148" t="s">
        <v>3</v>
      </c>
      <c r="N1048" s="149" t="s">
        <v>46</v>
      </c>
      <c r="O1048" s="56"/>
      <c r="P1048" s="150">
        <f>O1048*H1048</f>
        <v>0</v>
      </c>
      <c r="Q1048" s="150">
        <v>0</v>
      </c>
      <c r="R1048" s="150">
        <f>Q1048*H1048</f>
        <v>0</v>
      </c>
      <c r="S1048" s="150">
        <v>0</v>
      </c>
      <c r="T1048" s="151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52" t="s">
        <v>140</v>
      </c>
      <c r="AT1048" s="152" t="s">
        <v>136</v>
      </c>
      <c r="AU1048" s="152" t="s">
        <v>84</v>
      </c>
      <c r="AY1048" s="20" t="s">
        <v>133</v>
      </c>
      <c r="BE1048" s="153">
        <f>IF(N1048="základní",J1048,0)</f>
        <v>0</v>
      </c>
      <c r="BF1048" s="153">
        <f>IF(N1048="snížená",J1048,0)</f>
        <v>0</v>
      </c>
      <c r="BG1048" s="153">
        <f>IF(N1048="zákl. přenesená",J1048,0)</f>
        <v>0</v>
      </c>
      <c r="BH1048" s="153">
        <f>IF(N1048="sníž. přenesená",J1048,0)</f>
        <v>0</v>
      </c>
      <c r="BI1048" s="153">
        <f>IF(N1048="nulová",J1048,0)</f>
        <v>0</v>
      </c>
      <c r="BJ1048" s="20" t="s">
        <v>37</v>
      </c>
      <c r="BK1048" s="153">
        <f>ROUND(I1048*H1048,2)</f>
        <v>0</v>
      </c>
      <c r="BL1048" s="20" t="s">
        <v>140</v>
      </c>
      <c r="BM1048" s="152" t="s">
        <v>2179</v>
      </c>
    </row>
    <row r="1049" spans="1:65" s="2" customFormat="1">
      <c r="A1049" s="35"/>
      <c r="B1049" s="36"/>
      <c r="C1049" s="35"/>
      <c r="D1049" s="181" t="s">
        <v>290</v>
      </c>
      <c r="E1049" s="35"/>
      <c r="F1049" s="182" t="s">
        <v>517</v>
      </c>
      <c r="G1049" s="35"/>
      <c r="H1049" s="35"/>
      <c r="I1049" s="183"/>
      <c r="J1049" s="35"/>
      <c r="K1049" s="35"/>
      <c r="L1049" s="36"/>
      <c r="M1049" s="184"/>
      <c r="N1049" s="185"/>
      <c r="O1049" s="56"/>
      <c r="P1049" s="56"/>
      <c r="Q1049" s="56"/>
      <c r="R1049" s="56"/>
      <c r="S1049" s="56"/>
      <c r="T1049" s="57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20" t="s">
        <v>290</v>
      </c>
      <c r="AU1049" s="20" t="s">
        <v>84</v>
      </c>
    </row>
    <row r="1050" spans="1:65" s="13" customFormat="1">
      <c r="B1050" s="154"/>
      <c r="D1050" s="155" t="s">
        <v>142</v>
      </c>
      <c r="E1050" s="156" t="s">
        <v>3</v>
      </c>
      <c r="F1050" s="157" t="s">
        <v>2180</v>
      </c>
      <c r="H1050" s="158">
        <v>449.75099999999998</v>
      </c>
      <c r="I1050" s="159"/>
      <c r="L1050" s="154"/>
      <c r="M1050" s="160"/>
      <c r="N1050" s="161"/>
      <c r="O1050" s="161"/>
      <c r="P1050" s="161"/>
      <c r="Q1050" s="161"/>
      <c r="R1050" s="161"/>
      <c r="S1050" s="161"/>
      <c r="T1050" s="162"/>
      <c r="AT1050" s="156" t="s">
        <v>142</v>
      </c>
      <c r="AU1050" s="156" t="s">
        <v>84</v>
      </c>
      <c r="AV1050" s="13" t="s">
        <v>84</v>
      </c>
      <c r="AW1050" s="13" t="s">
        <v>36</v>
      </c>
      <c r="AX1050" s="13" t="s">
        <v>37</v>
      </c>
      <c r="AY1050" s="156" t="s">
        <v>133</v>
      </c>
    </row>
    <row r="1051" spans="1:65" s="2" customFormat="1" ht="24.2" customHeight="1">
      <c r="A1051" s="35"/>
      <c r="B1051" s="140"/>
      <c r="C1051" s="141" t="s">
        <v>546</v>
      </c>
      <c r="D1051" s="141" t="s">
        <v>136</v>
      </c>
      <c r="E1051" s="142" t="s">
        <v>1224</v>
      </c>
      <c r="F1051" s="143" t="s">
        <v>1225</v>
      </c>
      <c r="G1051" s="144" t="s">
        <v>333</v>
      </c>
      <c r="H1051" s="145">
        <v>73.59</v>
      </c>
      <c r="I1051" s="146"/>
      <c r="J1051" s="147">
        <f>ROUND(I1051*H1051,2)</f>
        <v>0</v>
      </c>
      <c r="K1051" s="143" t="s">
        <v>288</v>
      </c>
      <c r="L1051" s="36"/>
      <c r="M1051" s="148" t="s">
        <v>3</v>
      </c>
      <c r="N1051" s="149" t="s">
        <v>46</v>
      </c>
      <c r="O1051" s="56"/>
      <c r="P1051" s="150">
        <f>O1051*H1051</f>
        <v>0</v>
      </c>
      <c r="Q1051" s="150">
        <v>0</v>
      </c>
      <c r="R1051" s="150">
        <f>Q1051*H1051</f>
        <v>0</v>
      </c>
      <c r="S1051" s="150">
        <v>0</v>
      </c>
      <c r="T1051" s="151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52" t="s">
        <v>140</v>
      </c>
      <c r="AT1051" s="152" t="s">
        <v>136</v>
      </c>
      <c r="AU1051" s="152" t="s">
        <v>84</v>
      </c>
      <c r="AY1051" s="20" t="s">
        <v>133</v>
      </c>
      <c r="BE1051" s="153">
        <f>IF(N1051="základní",J1051,0)</f>
        <v>0</v>
      </c>
      <c r="BF1051" s="153">
        <f>IF(N1051="snížená",J1051,0)</f>
        <v>0</v>
      </c>
      <c r="BG1051" s="153">
        <f>IF(N1051="zákl. přenesená",J1051,0)</f>
        <v>0</v>
      </c>
      <c r="BH1051" s="153">
        <f>IF(N1051="sníž. přenesená",J1051,0)</f>
        <v>0</v>
      </c>
      <c r="BI1051" s="153">
        <f>IF(N1051="nulová",J1051,0)</f>
        <v>0</v>
      </c>
      <c r="BJ1051" s="20" t="s">
        <v>37</v>
      </c>
      <c r="BK1051" s="153">
        <f>ROUND(I1051*H1051,2)</f>
        <v>0</v>
      </c>
      <c r="BL1051" s="20" t="s">
        <v>140</v>
      </c>
      <c r="BM1051" s="152" t="s">
        <v>2181</v>
      </c>
    </row>
    <row r="1052" spans="1:65" s="2" customFormat="1">
      <c r="A1052" s="35"/>
      <c r="B1052" s="36"/>
      <c r="C1052" s="35"/>
      <c r="D1052" s="181" t="s">
        <v>290</v>
      </c>
      <c r="E1052" s="35"/>
      <c r="F1052" s="182" t="s">
        <v>1227</v>
      </c>
      <c r="G1052" s="35"/>
      <c r="H1052" s="35"/>
      <c r="I1052" s="183"/>
      <c r="J1052" s="35"/>
      <c r="K1052" s="35"/>
      <c r="L1052" s="36"/>
      <c r="M1052" s="184"/>
      <c r="N1052" s="185"/>
      <c r="O1052" s="56"/>
      <c r="P1052" s="56"/>
      <c r="Q1052" s="56"/>
      <c r="R1052" s="56"/>
      <c r="S1052" s="56"/>
      <c r="T1052" s="57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T1052" s="20" t="s">
        <v>290</v>
      </c>
      <c r="AU1052" s="20" t="s">
        <v>84</v>
      </c>
    </row>
    <row r="1053" spans="1:65" s="13" customFormat="1">
      <c r="B1053" s="154"/>
      <c r="D1053" s="155" t="s">
        <v>142</v>
      </c>
      <c r="E1053" s="156" t="s">
        <v>3</v>
      </c>
      <c r="F1053" s="157" t="s">
        <v>1867</v>
      </c>
      <c r="H1053" s="158">
        <v>73.59</v>
      </c>
      <c r="I1053" s="159"/>
      <c r="L1053" s="154"/>
      <c r="M1053" s="160"/>
      <c r="N1053" s="161"/>
      <c r="O1053" s="161"/>
      <c r="P1053" s="161"/>
      <c r="Q1053" s="161"/>
      <c r="R1053" s="161"/>
      <c r="S1053" s="161"/>
      <c r="T1053" s="162"/>
      <c r="AT1053" s="156" t="s">
        <v>142</v>
      </c>
      <c r="AU1053" s="156" t="s">
        <v>84</v>
      </c>
      <c r="AV1053" s="13" t="s">
        <v>84</v>
      </c>
      <c r="AW1053" s="13" t="s">
        <v>36</v>
      </c>
      <c r="AX1053" s="13" t="s">
        <v>75</v>
      </c>
      <c r="AY1053" s="156" t="s">
        <v>133</v>
      </c>
    </row>
    <row r="1054" spans="1:65" s="15" customFormat="1">
      <c r="B1054" s="170"/>
      <c r="D1054" s="155" t="s">
        <v>142</v>
      </c>
      <c r="E1054" s="171" t="s">
        <v>3</v>
      </c>
      <c r="F1054" s="172" t="s">
        <v>163</v>
      </c>
      <c r="H1054" s="173">
        <v>73.59</v>
      </c>
      <c r="I1054" s="174"/>
      <c r="L1054" s="170"/>
      <c r="M1054" s="175"/>
      <c r="N1054" s="176"/>
      <c r="O1054" s="176"/>
      <c r="P1054" s="176"/>
      <c r="Q1054" s="176"/>
      <c r="R1054" s="176"/>
      <c r="S1054" s="176"/>
      <c r="T1054" s="177"/>
      <c r="AT1054" s="171" t="s">
        <v>142</v>
      </c>
      <c r="AU1054" s="171" t="s">
        <v>84</v>
      </c>
      <c r="AV1054" s="15" t="s">
        <v>140</v>
      </c>
      <c r="AW1054" s="15" t="s">
        <v>36</v>
      </c>
      <c r="AX1054" s="15" t="s">
        <v>37</v>
      </c>
      <c r="AY1054" s="171" t="s">
        <v>133</v>
      </c>
    </row>
    <row r="1055" spans="1:65" s="2" customFormat="1" ht="16.5" customHeight="1">
      <c r="A1055" s="35"/>
      <c r="B1055" s="140"/>
      <c r="C1055" s="186" t="s">
        <v>552</v>
      </c>
      <c r="D1055" s="186" t="s">
        <v>292</v>
      </c>
      <c r="E1055" s="187" t="s">
        <v>1229</v>
      </c>
      <c r="F1055" s="188" t="s">
        <v>1230</v>
      </c>
      <c r="G1055" s="189" t="s">
        <v>342</v>
      </c>
      <c r="H1055" s="190">
        <v>17.661999999999999</v>
      </c>
      <c r="I1055" s="191"/>
      <c r="J1055" s="192">
        <f>ROUND(I1055*H1055,2)</f>
        <v>0</v>
      </c>
      <c r="K1055" s="188" t="s">
        <v>288</v>
      </c>
      <c r="L1055" s="193"/>
      <c r="M1055" s="194" t="s">
        <v>3</v>
      </c>
      <c r="N1055" s="195" t="s">
        <v>46</v>
      </c>
      <c r="O1055" s="56"/>
      <c r="P1055" s="150">
        <f>O1055*H1055</f>
        <v>0</v>
      </c>
      <c r="Q1055" s="150">
        <v>0</v>
      </c>
      <c r="R1055" s="150">
        <f>Q1055*H1055</f>
        <v>0</v>
      </c>
      <c r="S1055" s="150">
        <v>0</v>
      </c>
      <c r="T1055" s="151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52" t="s">
        <v>172</v>
      </c>
      <c r="AT1055" s="152" t="s">
        <v>292</v>
      </c>
      <c r="AU1055" s="152" t="s">
        <v>84</v>
      </c>
      <c r="AY1055" s="20" t="s">
        <v>133</v>
      </c>
      <c r="BE1055" s="153">
        <f>IF(N1055="základní",J1055,0)</f>
        <v>0</v>
      </c>
      <c r="BF1055" s="153">
        <f>IF(N1055="snížená",J1055,0)</f>
        <v>0</v>
      </c>
      <c r="BG1055" s="153">
        <f>IF(N1055="zákl. přenesená",J1055,0)</f>
        <v>0</v>
      </c>
      <c r="BH1055" s="153">
        <f>IF(N1055="sníž. přenesená",J1055,0)</f>
        <v>0</v>
      </c>
      <c r="BI1055" s="153">
        <f>IF(N1055="nulová",J1055,0)</f>
        <v>0</v>
      </c>
      <c r="BJ1055" s="20" t="s">
        <v>37</v>
      </c>
      <c r="BK1055" s="153">
        <f>ROUND(I1055*H1055,2)</f>
        <v>0</v>
      </c>
      <c r="BL1055" s="20" t="s">
        <v>140</v>
      </c>
      <c r="BM1055" s="152" t="s">
        <v>2182</v>
      </c>
    </row>
    <row r="1056" spans="1:65" s="13" customFormat="1">
      <c r="B1056" s="154"/>
      <c r="D1056" s="155" t="s">
        <v>142</v>
      </c>
      <c r="E1056" s="156" t="s">
        <v>3</v>
      </c>
      <c r="F1056" s="157" t="s">
        <v>2183</v>
      </c>
      <c r="H1056" s="158">
        <v>17.661999999999999</v>
      </c>
      <c r="I1056" s="159"/>
      <c r="L1056" s="154"/>
      <c r="M1056" s="160"/>
      <c r="N1056" s="161"/>
      <c r="O1056" s="161"/>
      <c r="P1056" s="161"/>
      <c r="Q1056" s="161"/>
      <c r="R1056" s="161"/>
      <c r="S1056" s="161"/>
      <c r="T1056" s="162"/>
      <c r="AT1056" s="156" t="s">
        <v>142</v>
      </c>
      <c r="AU1056" s="156" t="s">
        <v>84</v>
      </c>
      <c r="AV1056" s="13" t="s">
        <v>84</v>
      </c>
      <c r="AW1056" s="13" t="s">
        <v>36</v>
      </c>
      <c r="AX1056" s="13" t="s">
        <v>75</v>
      </c>
      <c r="AY1056" s="156" t="s">
        <v>133</v>
      </c>
    </row>
    <row r="1057" spans="1:65" s="15" customFormat="1">
      <c r="B1057" s="170"/>
      <c r="D1057" s="155" t="s">
        <v>142</v>
      </c>
      <c r="E1057" s="171" t="s">
        <v>3</v>
      </c>
      <c r="F1057" s="172" t="s">
        <v>163</v>
      </c>
      <c r="H1057" s="173">
        <v>17.661999999999999</v>
      </c>
      <c r="I1057" s="174"/>
      <c r="L1057" s="170"/>
      <c r="M1057" s="175"/>
      <c r="N1057" s="176"/>
      <c r="O1057" s="176"/>
      <c r="P1057" s="176"/>
      <c r="Q1057" s="176"/>
      <c r="R1057" s="176"/>
      <c r="S1057" s="176"/>
      <c r="T1057" s="177"/>
      <c r="AT1057" s="171" t="s">
        <v>142</v>
      </c>
      <c r="AU1057" s="171" t="s">
        <v>84</v>
      </c>
      <c r="AV1057" s="15" t="s">
        <v>140</v>
      </c>
      <c r="AW1057" s="15" t="s">
        <v>36</v>
      </c>
      <c r="AX1057" s="15" t="s">
        <v>37</v>
      </c>
      <c r="AY1057" s="171" t="s">
        <v>133</v>
      </c>
    </row>
    <row r="1058" spans="1:65" s="2" customFormat="1" ht="24.2" customHeight="1">
      <c r="A1058" s="35"/>
      <c r="B1058" s="140"/>
      <c r="C1058" s="141" t="s">
        <v>558</v>
      </c>
      <c r="D1058" s="141" t="s">
        <v>136</v>
      </c>
      <c r="E1058" s="142" t="s">
        <v>1233</v>
      </c>
      <c r="F1058" s="143" t="s">
        <v>1234</v>
      </c>
      <c r="G1058" s="144" t="s">
        <v>333</v>
      </c>
      <c r="H1058" s="145">
        <v>73.59</v>
      </c>
      <c r="I1058" s="146"/>
      <c r="J1058" s="147">
        <f>ROUND(I1058*H1058,2)</f>
        <v>0</v>
      </c>
      <c r="K1058" s="143" t="s">
        <v>288</v>
      </c>
      <c r="L1058" s="36"/>
      <c r="M1058" s="148" t="s">
        <v>3</v>
      </c>
      <c r="N1058" s="149" t="s">
        <v>46</v>
      </c>
      <c r="O1058" s="56"/>
      <c r="P1058" s="150">
        <f>O1058*H1058</f>
        <v>0</v>
      </c>
      <c r="Q1058" s="150">
        <v>0</v>
      </c>
      <c r="R1058" s="150">
        <f>Q1058*H1058</f>
        <v>0</v>
      </c>
      <c r="S1058" s="150">
        <v>0</v>
      </c>
      <c r="T1058" s="151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52" t="s">
        <v>140</v>
      </c>
      <c r="AT1058" s="152" t="s">
        <v>136</v>
      </c>
      <c r="AU1058" s="152" t="s">
        <v>84</v>
      </c>
      <c r="AY1058" s="20" t="s">
        <v>133</v>
      </c>
      <c r="BE1058" s="153">
        <f>IF(N1058="základní",J1058,0)</f>
        <v>0</v>
      </c>
      <c r="BF1058" s="153">
        <f>IF(N1058="snížená",J1058,0)</f>
        <v>0</v>
      </c>
      <c r="BG1058" s="153">
        <f>IF(N1058="zákl. přenesená",J1058,0)</f>
        <v>0</v>
      </c>
      <c r="BH1058" s="153">
        <f>IF(N1058="sníž. přenesená",J1058,0)</f>
        <v>0</v>
      </c>
      <c r="BI1058" s="153">
        <f>IF(N1058="nulová",J1058,0)</f>
        <v>0</v>
      </c>
      <c r="BJ1058" s="20" t="s">
        <v>37</v>
      </c>
      <c r="BK1058" s="153">
        <f>ROUND(I1058*H1058,2)</f>
        <v>0</v>
      </c>
      <c r="BL1058" s="20" t="s">
        <v>140</v>
      </c>
      <c r="BM1058" s="152" t="s">
        <v>2184</v>
      </c>
    </row>
    <row r="1059" spans="1:65" s="2" customFormat="1">
      <c r="A1059" s="35"/>
      <c r="B1059" s="36"/>
      <c r="C1059" s="35"/>
      <c r="D1059" s="181" t="s">
        <v>290</v>
      </c>
      <c r="E1059" s="35"/>
      <c r="F1059" s="182" t="s">
        <v>1236</v>
      </c>
      <c r="G1059" s="35"/>
      <c r="H1059" s="35"/>
      <c r="I1059" s="183"/>
      <c r="J1059" s="35"/>
      <c r="K1059" s="35"/>
      <c r="L1059" s="36"/>
      <c r="M1059" s="184"/>
      <c r="N1059" s="185"/>
      <c r="O1059" s="56"/>
      <c r="P1059" s="56"/>
      <c r="Q1059" s="56"/>
      <c r="R1059" s="56"/>
      <c r="S1059" s="56"/>
      <c r="T1059" s="57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20" t="s">
        <v>290</v>
      </c>
      <c r="AU1059" s="20" t="s">
        <v>84</v>
      </c>
    </row>
    <row r="1060" spans="1:65" s="13" customFormat="1">
      <c r="B1060" s="154"/>
      <c r="D1060" s="155" t="s">
        <v>142</v>
      </c>
      <c r="E1060" s="156" t="s">
        <v>3</v>
      </c>
      <c r="F1060" s="157" t="s">
        <v>2185</v>
      </c>
      <c r="H1060" s="158">
        <v>73.59</v>
      </c>
      <c r="I1060" s="159"/>
      <c r="L1060" s="154"/>
      <c r="M1060" s="160"/>
      <c r="N1060" s="161"/>
      <c r="O1060" s="161"/>
      <c r="P1060" s="161"/>
      <c r="Q1060" s="161"/>
      <c r="R1060" s="161"/>
      <c r="S1060" s="161"/>
      <c r="T1060" s="162"/>
      <c r="AT1060" s="156" t="s">
        <v>142</v>
      </c>
      <c r="AU1060" s="156" t="s">
        <v>84</v>
      </c>
      <c r="AV1060" s="13" t="s">
        <v>84</v>
      </c>
      <c r="AW1060" s="13" t="s">
        <v>36</v>
      </c>
      <c r="AX1060" s="13" t="s">
        <v>37</v>
      </c>
      <c r="AY1060" s="156" t="s">
        <v>133</v>
      </c>
    </row>
    <row r="1061" spans="1:65" s="2" customFormat="1" ht="16.5" customHeight="1">
      <c r="A1061" s="35"/>
      <c r="B1061" s="140"/>
      <c r="C1061" s="186" t="s">
        <v>563</v>
      </c>
      <c r="D1061" s="186" t="s">
        <v>292</v>
      </c>
      <c r="E1061" s="187" t="s">
        <v>1237</v>
      </c>
      <c r="F1061" s="188" t="s">
        <v>1238</v>
      </c>
      <c r="G1061" s="189" t="s">
        <v>1239</v>
      </c>
      <c r="H1061" s="190">
        <v>2.3180000000000001</v>
      </c>
      <c r="I1061" s="191"/>
      <c r="J1061" s="192">
        <f>ROUND(I1061*H1061,2)</f>
        <v>0</v>
      </c>
      <c r="K1061" s="188" t="s">
        <v>288</v>
      </c>
      <c r="L1061" s="193"/>
      <c r="M1061" s="194" t="s">
        <v>3</v>
      </c>
      <c r="N1061" s="195" t="s">
        <v>46</v>
      </c>
      <c r="O1061" s="56"/>
      <c r="P1061" s="150">
        <f>O1061*H1061</f>
        <v>0</v>
      </c>
      <c r="Q1061" s="150">
        <v>1E-3</v>
      </c>
      <c r="R1061" s="150">
        <f>Q1061*H1061</f>
        <v>2.3180000000000002E-3</v>
      </c>
      <c r="S1061" s="150">
        <v>0</v>
      </c>
      <c r="T1061" s="151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52" t="s">
        <v>172</v>
      </c>
      <c r="AT1061" s="152" t="s">
        <v>292</v>
      </c>
      <c r="AU1061" s="152" t="s">
        <v>84</v>
      </c>
      <c r="AY1061" s="20" t="s">
        <v>133</v>
      </c>
      <c r="BE1061" s="153">
        <f>IF(N1061="základní",J1061,0)</f>
        <v>0</v>
      </c>
      <c r="BF1061" s="153">
        <f>IF(N1061="snížená",J1061,0)</f>
        <v>0</v>
      </c>
      <c r="BG1061" s="153">
        <f>IF(N1061="zákl. přenesená",J1061,0)</f>
        <v>0</v>
      </c>
      <c r="BH1061" s="153">
        <f>IF(N1061="sníž. přenesená",J1061,0)</f>
        <v>0</v>
      </c>
      <c r="BI1061" s="153">
        <f>IF(N1061="nulová",J1061,0)</f>
        <v>0</v>
      </c>
      <c r="BJ1061" s="20" t="s">
        <v>37</v>
      </c>
      <c r="BK1061" s="153">
        <f>ROUND(I1061*H1061,2)</f>
        <v>0</v>
      </c>
      <c r="BL1061" s="20" t="s">
        <v>140</v>
      </c>
      <c r="BM1061" s="152" t="s">
        <v>2186</v>
      </c>
    </row>
    <row r="1062" spans="1:65" s="13" customFormat="1">
      <c r="B1062" s="154"/>
      <c r="D1062" s="155" t="s">
        <v>142</v>
      </c>
      <c r="E1062" s="156" t="s">
        <v>3</v>
      </c>
      <c r="F1062" s="157" t="s">
        <v>2187</v>
      </c>
      <c r="H1062" s="158">
        <v>2.3180000000000001</v>
      </c>
      <c r="I1062" s="159"/>
      <c r="L1062" s="154"/>
      <c r="M1062" s="160"/>
      <c r="N1062" s="161"/>
      <c r="O1062" s="161"/>
      <c r="P1062" s="161"/>
      <c r="Q1062" s="161"/>
      <c r="R1062" s="161"/>
      <c r="S1062" s="161"/>
      <c r="T1062" s="162"/>
      <c r="AT1062" s="156" t="s">
        <v>142</v>
      </c>
      <c r="AU1062" s="156" t="s">
        <v>84</v>
      </c>
      <c r="AV1062" s="13" t="s">
        <v>84</v>
      </c>
      <c r="AW1062" s="13" t="s">
        <v>36</v>
      </c>
      <c r="AX1062" s="13" t="s">
        <v>75</v>
      </c>
      <c r="AY1062" s="156" t="s">
        <v>133</v>
      </c>
    </row>
    <row r="1063" spans="1:65" s="15" customFormat="1">
      <c r="B1063" s="170"/>
      <c r="D1063" s="155" t="s">
        <v>142</v>
      </c>
      <c r="E1063" s="171" t="s">
        <v>3</v>
      </c>
      <c r="F1063" s="172" t="s">
        <v>163</v>
      </c>
      <c r="H1063" s="173">
        <v>2.3180000000000001</v>
      </c>
      <c r="I1063" s="174"/>
      <c r="L1063" s="170"/>
      <c r="M1063" s="175"/>
      <c r="N1063" s="176"/>
      <c r="O1063" s="176"/>
      <c r="P1063" s="176"/>
      <c r="Q1063" s="176"/>
      <c r="R1063" s="176"/>
      <c r="S1063" s="176"/>
      <c r="T1063" s="177"/>
      <c r="AT1063" s="171" t="s">
        <v>142</v>
      </c>
      <c r="AU1063" s="171" t="s">
        <v>84</v>
      </c>
      <c r="AV1063" s="15" t="s">
        <v>140</v>
      </c>
      <c r="AW1063" s="15" t="s">
        <v>36</v>
      </c>
      <c r="AX1063" s="15" t="s">
        <v>37</v>
      </c>
      <c r="AY1063" s="171" t="s">
        <v>133</v>
      </c>
    </row>
    <row r="1064" spans="1:65" s="12" customFormat="1" ht="22.9" customHeight="1">
      <c r="B1064" s="127"/>
      <c r="D1064" s="128" t="s">
        <v>74</v>
      </c>
      <c r="E1064" s="138" t="s">
        <v>146</v>
      </c>
      <c r="F1064" s="138" t="s">
        <v>519</v>
      </c>
      <c r="I1064" s="130"/>
      <c r="J1064" s="139">
        <f>BK1064</f>
        <v>0</v>
      </c>
      <c r="L1064" s="127"/>
      <c r="M1064" s="132"/>
      <c r="N1064" s="133"/>
      <c r="O1064" s="133"/>
      <c r="P1064" s="134">
        <f>SUM(P1065:P1097)</f>
        <v>0</v>
      </c>
      <c r="Q1064" s="133"/>
      <c r="R1064" s="134">
        <f>SUM(R1065:R1097)</f>
        <v>0</v>
      </c>
      <c r="S1064" s="133"/>
      <c r="T1064" s="135">
        <f>SUM(T1065:T1097)</f>
        <v>0</v>
      </c>
      <c r="AR1064" s="128" t="s">
        <v>37</v>
      </c>
      <c r="AT1064" s="136" t="s">
        <v>74</v>
      </c>
      <c r="AU1064" s="136" t="s">
        <v>37</v>
      </c>
      <c r="AY1064" s="128" t="s">
        <v>133</v>
      </c>
      <c r="BK1064" s="137">
        <f>SUM(BK1065:BK1097)</f>
        <v>0</v>
      </c>
    </row>
    <row r="1065" spans="1:65" s="2" customFormat="1" ht="24.2" customHeight="1">
      <c r="A1065" s="35"/>
      <c r="B1065" s="140"/>
      <c r="C1065" s="141" t="s">
        <v>572</v>
      </c>
      <c r="D1065" s="141" t="s">
        <v>136</v>
      </c>
      <c r="E1065" s="142" t="s">
        <v>2188</v>
      </c>
      <c r="F1065" s="143" t="s">
        <v>2189</v>
      </c>
      <c r="G1065" s="144" t="s">
        <v>139</v>
      </c>
      <c r="H1065" s="145">
        <v>41</v>
      </c>
      <c r="I1065" s="146"/>
      <c r="J1065" s="147">
        <f>ROUND(I1065*H1065,2)</f>
        <v>0</v>
      </c>
      <c r="K1065" s="143" t="s">
        <v>3</v>
      </c>
      <c r="L1065" s="36"/>
      <c r="M1065" s="148" t="s">
        <v>3</v>
      </c>
      <c r="N1065" s="149" t="s">
        <v>46</v>
      </c>
      <c r="O1065" s="56"/>
      <c r="P1065" s="150">
        <f>O1065*H1065</f>
        <v>0</v>
      </c>
      <c r="Q1065" s="150">
        <v>0</v>
      </c>
      <c r="R1065" s="150">
        <f>Q1065*H1065</f>
        <v>0</v>
      </c>
      <c r="S1065" s="150">
        <v>0</v>
      </c>
      <c r="T1065" s="151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152" t="s">
        <v>140</v>
      </c>
      <c r="AT1065" s="152" t="s">
        <v>136</v>
      </c>
      <c r="AU1065" s="152" t="s">
        <v>84</v>
      </c>
      <c r="AY1065" s="20" t="s">
        <v>133</v>
      </c>
      <c r="BE1065" s="153">
        <f>IF(N1065="základní",J1065,0)</f>
        <v>0</v>
      </c>
      <c r="BF1065" s="153">
        <f>IF(N1065="snížená",J1065,0)</f>
        <v>0</v>
      </c>
      <c r="BG1065" s="153">
        <f>IF(N1065="zákl. přenesená",J1065,0)</f>
        <v>0</v>
      </c>
      <c r="BH1065" s="153">
        <f>IF(N1065="sníž. přenesená",J1065,0)</f>
        <v>0</v>
      </c>
      <c r="BI1065" s="153">
        <f>IF(N1065="nulová",J1065,0)</f>
        <v>0</v>
      </c>
      <c r="BJ1065" s="20" t="s">
        <v>37</v>
      </c>
      <c r="BK1065" s="153">
        <f>ROUND(I1065*H1065,2)</f>
        <v>0</v>
      </c>
      <c r="BL1065" s="20" t="s">
        <v>140</v>
      </c>
      <c r="BM1065" s="152" t="s">
        <v>2190</v>
      </c>
    </row>
    <row r="1066" spans="1:65" s="13" customFormat="1">
      <c r="B1066" s="154"/>
      <c r="D1066" s="155" t="s">
        <v>142</v>
      </c>
      <c r="E1066" s="156" t="s">
        <v>3</v>
      </c>
      <c r="F1066" s="157" t="s">
        <v>585</v>
      </c>
      <c r="H1066" s="158">
        <v>41</v>
      </c>
      <c r="I1066" s="159"/>
      <c r="L1066" s="154"/>
      <c r="M1066" s="160"/>
      <c r="N1066" s="161"/>
      <c r="O1066" s="161"/>
      <c r="P1066" s="161"/>
      <c r="Q1066" s="161"/>
      <c r="R1066" s="161"/>
      <c r="S1066" s="161"/>
      <c r="T1066" s="162"/>
      <c r="AT1066" s="156" t="s">
        <v>142</v>
      </c>
      <c r="AU1066" s="156" t="s">
        <v>84</v>
      </c>
      <c r="AV1066" s="13" t="s">
        <v>84</v>
      </c>
      <c r="AW1066" s="13" t="s">
        <v>36</v>
      </c>
      <c r="AX1066" s="13" t="s">
        <v>37</v>
      </c>
      <c r="AY1066" s="156" t="s">
        <v>133</v>
      </c>
    </row>
    <row r="1067" spans="1:65" s="2" customFormat="1" ht="16.5" customHeight="1">
      <c r="A1067" s="35"/>
      <c r="B1067" s="140"/>
      <c r="C1067" s="141" t="s">
        <v>578</v>
      </c>
      <c r="D1067" s="141" t="s">
        <v>136</v>
      </c>
      <c r="E1067" s="142" t="s">
        <v>2191</v>
      </c>
      <c r="F1067" s="143" t="s">
        <v>2192</v>
      </c>
      <c r="G1067" s="144" t="s">
        <v>156</v>
      </c>
      <c r="H1067" s="145">
        <v>259</v>
      </c>
      <c r="I1067" s="146"/>
      <c r="J1067" s="147">
        <f>ROUND(I1067*H1067,2)</f>
        <v>0</v>
      </c>
      <c r="K1067" s="143" t="s">
        <v>3</v>
      </c>
      <c r="L1067" s="36"/>
      <c r="M1067" s="148" t="s">
        <v>3</v>
      </c>
      <c r="N1067" s="149" t="s">
        <v>46</v>
      </c>
      <c r="O1067" s="56"/>
      <c r="P1067" s="150">
        <f>O1067*H1067</f>
        <v>0</v>
      </c>
      <c r="Q1067" s="150">
        <v>0</v>
      </c>
      <c r="R1067" s="150">
        <f>Q1067*H1067</f>
        <v>0</v>
      </c>
      <c r="S1067" s="150">
        <v>0</v>
      </c>
      <c r="T1067" s="151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52" t="s">
        <v>140</v>
      </c>
      <c r="AT1067" s="152" t="s">
        <v>136</v>
      </c>
      <c r="AU1067" s="152" t="s">
        <v>84</v>
      </c>
      <c r="AY1067" s="20" t="s">
        <v>133</v>
      </c>
      <c r="BE1067" s="153">
        <f>IF(N1067="základní",J1067,0)</f>
        <v>0</v>
      </c>
      <c r="BF1067" s="153">
        <f>IF(N1067="snížená",J1067,0)</f>
        <v>0</v>
      </c>
      <c r="BG1067" s="153">
        <f>IF(N1067="zákl. přenesená",J1067,0)</f>
        <v>0</v>
      </c>
      <c r="BH1067" s="153">
        <f>IF(N1067="sníž. přenesená",J1067,0)</f>
        <v>0</v>
      </c>
      <c r="BI1067" s="153">
        <f>IF(N1067="nulová",J1067,0)</f>
        <v>0</v>
      </c>
      <c r="BJ1067" s="20" t="s">
        <v>37</v>
      </c>
      <c r="BK1067" s="153">
        <f>ROUND(I1067*H1067,2)</f>
        <v>0</v>
      </c>
      <c r="BL1067" s="20" t="s">
        <v>140</v>
      </c>
      <c r="BM1067" s="152" t="s">
        <v>2193</v>
      </c>
    </row>
    <row r="1068" spans="1:65" s="13" customFormat="1">
      <c r="B1068" s="154"/>
      <c r="D1068" s="155" t="s">
        <v>142</v>
      </c>
      <c r="E1068" s="156" t="s">
        <v>3</v>
      </c>
      <c r="F1068" s="157" t="s">
        <v>2194</v>
      </c>
      <c r="H1068" s="158">
        <v>259</v>
      </c>
      <c r="I1068" s="159"/>
      <c r="L1068" s="154"/>
      <c r="M1068" s="160"/>
      <c r="N1068" s="161"/>
      <c r="O1068" s="161"/>
      <c r="P1068" s="161"/>
      <c r="Q1068" s="161"/>
      <c r="R1068" s="161"/>
      <c r="S1068" s="161"/>
      <c r="T1068" s="162"/>
      <c r="AT1068" s="156" t="s">
        <v>142</v>
      </c>
      <c r="AU1068" s="156" t="s">
        <v>84</v>
      </c>
      <c r="AV1068" s="13" t="s">
        <v>84</v>
      </c>
      <c r="AW1068" s="13" t="s">
        <v>36</v>
      </c>
      <c r="AX1068" s="13" t="s">
        <v>75</v>
      </c>
      <c r="AY1068" s="156" t="s">
        <v>133</v>
      </c>
    </row>
    <row r="1069" spans="1:65" s="15" customFormat="1">
      <c r="B1069" s="170"/>
      <c r="D1069" s="155" t="s">
        <v>142</v>
      </c>
      <c r="E1069" s="171" t="s">
        <v>3</v>
      </c>
      <c r="F1069" s="172" t="s">
        <v>163</v>
      </c>
      <c r="H1069" s="173">
        <v>259</v>
      </c>
      <c r="I1069" s="174"/>
      <c r="L1069" s="170"/>
      <c r="M1069" s="175"/>
      <c r="N1069" s="176"/>
      <c r="O1069" s="176"/>
      <c r="P1069" s="176"/>
      <c r="Q1069" s="176"/>
      <c r="R1069" s="176"/>
      <c r="S1069" s="176"/>
      <c r="T1069" s="177"/>
      <c r="AT1069" s="171" t="s">
        <v>142</v>
      </c>
      <c r="AU1069" s="171" t="s">
        <v>84</v>
      </c>
      <c r="AV1069" s="15" t="s">
        <v>140</v>
      </c>
      <c r="AW1069" s="15" t="s">
        <v>36</v>
      </c>
      <c r="AX1069" s="15" t="s">
        <v>37</v>
      </c>
      <c r="AY1069" s="171" t="s">
        <v>133</v>
      </c>
    </row>
    <row r="1070" spans="1:65" s="2" customFormat="1" ht="21.75" customHeight="1">
      <c r="A1070" s="35"/>
      <c r="B1070" s="140"/>
      <c r="C1070" s="141" t="s">
        <v>580</v>
      </c>
      <c r="D1070" s="141" t="s">
        <v>136</v>
      </c>
      <c r="E1070" s="142" t="s">
        <v>520</v>
      </c>
      <c r="F1070" s="143" t="s">
        <v>521</v>
      </c>
      <c r="G1070" s="144" t="s">
        <v>295</v>
      </c>
      <c r="H1070" s="145">
        <v>1.65</v>
      </c>
      <c r="I1070" s="146"/>
      <c r="J1070" s="147">
        <f>ROUND(I1070*H1070,2)</f>
        <v>0</v>
      </c>
      <c r="K1070" s="143" t="s">
        <v>288</v>
      </c>
      <c r="L1070" s="36"/>
      <c r="M1070" s="148" t="s">
        <v>3</v>
      </c>
      <c r="N1070" s="149" t="s">
        <v>46</v>
      </c>
      <c r="O1070" s="56"/>
      <c r="P1070" s="150">
        <f>O1070*H1070</f>
        <v>0</v>
      </c>
      <c r="Q1070" s="150">
        <v>0</v>
      </c>
      <c r="R1070" s="150">
        <f>Q1070*H1070</f>
        <v>0</v>
      </c>
      <c r="S1070" s="150">
        <v>0</v>
      </c>
      <c r="T1070" s="151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52" t="s">
        <v>140</v>
      </c>
      <c r="AT1070" s="152" t="s">
        <v>136</v>
      </c>
      <c r="AU1070" s="152" t="s">
        <v>84</v>
      </c>
      <c r="AY1070" s="20" t="s">
        <v>133</v>
      </c>
      <c r="BE1070" s="153">
        <f>IF(N1070="základní",J1070,0)</f>
        <v>0</v>
      </c>
      <c r="BF1070" s="153">
        <f>IF(N1070="snížená",J1070,0)</f>
        <v>0</v>
      </c>
      <c r="BG1070" s="153">
        <f>IF(N1070="zákl. přenesená",J1070,0)</f>
        <v>0</v>
      </c>
      <c r="BH1070" s="153">
        <f>IF(N1070="sníž. přenesená",J1070,0)</f>
        <v>0</v>
      </c>
      <c r="BI1070" s="153">
        <f>IF(N1070="nulová",J1070,0)</f>
        <v>0</v>
      </c>
      <c r="BJ1070" s="20" t="s">
        <v>37</v>
      </c>
      <c r="BK1070" s="153">
        <f>ROUND(I1070*H1070,2)</f>
        <v>0</v>
      </c>
      <c r="BL1070" s="20" t="s">
        <v>140</v>
      </c>
      <c r="BM1070" s="152" t="s">
        <v>2195</v>
      </c>
    </row>
    <row r="1071" spans="1:65" s="2" customFormat="1">
      <c r="A1071" s="35"/>
      <c r="B1071" s="36"/>
      <c r="C1071" s="35"/>
      <c r="D1071" s="181" t="s">
        <v>290</v>
      </c>
      <c r="E1071" s="35"/>
      <c r="F1071" s="182" t="s">
        <v>523</v>
      </c>
      <c r="G1071" s="35"/>
      <c r="H1071" s="35"/>
      <c r="I1071" s="183"/>
      <c r="J1071" s="35"/>
      <c r="K1071" s="35"/>
      <c r="L1071" s="36"/>
      <c r="M1071" s="184"/>
      <c r="N1071" s="185"/>
      <c r="O1071" s="56"/>
      <c r="P1071" s="56"/>
      <c r="Q1071" s="56"/>
      <c r="R1071" s="56"/>
      <c r="S1071" s="56"/>
      <c r="T1071" s="57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T1071" s="20" t="s">
        <v>290</v>
      </c>
      <c r="AU1071" s="20" t="s">
        <v>84</v>
      </c>
    </row>
    <row r="1072" spans="1:65" s="14" customFormat="1">
      <c r="B1072" s="163"/>
      <c r="D1072" s="155" t="s">
        <v>142</v>
      </c>
      <c r="E1072" s="164" t="s">
        <v>3</v>
      </c>
      <c r="F1072" s="165" t="s">
        <v>2196</v>
      </c>
      <c r="H1072" s="164" t="s">
        <v>3</v>
      </c>
      <c r="I1072" s="166"/>
      <c r="L1072" s="163"/>
      <c r="M1072" s="167"/>
      <c r="N1072" s="168"/>
      <c r="O1072" s="168"/>
      <c r="P1072" s="168"/>
      <c r="Q1072" s="168"/>
      <c r="R1072" s="168"/>
      <c r="S1072" s="168"/>
      <c r="T1072" s="169"/>
      <c r="AT1072" s="164" t="s">
        <v>142</v>
      </c>
      <c r="AU1072" s="164" t="s">
        <v>84</v>
      </c>
      <c r="AV1072" s="14" t="s">
        <v>37</v>
      </c>
      <c r="AW1072" s="14" t="s">
        <v>36</v>
      </c>
      <c r="AX1072" s="14" t="s">
        <v>75</v>
      </c>
      <c r="AY1072" s="164" t="s">
        <v>133</v>
      </c>
    </row>
    <row r="1073" spans="1:65" s="13" customFormat="1">
      <c r="B1073" s="154"/>
      <c r="D1073" s="155" t="s">
        <v>142</v>
      </c>
      <c r="E1073" s="156" t="s">
        <v>3</v>
      </c>
      <c r="F1073" s="157" t="s">
        <v>2197</v>
      </c>
      <c r="H1073" s="158">
        <v>1.65</v>
      </c>
      <c r="I1073" s="159"/>
      <c r="L1073" s="154"/>
      <c r="M1073" s="160"/>
      <c r="N1073" s="161"/>
      <c r="O1073" s="161"/>
      <c r="P1073" s="161"/>
      <c r="Q1073" s="161"/>
      <c r="R1073" s="161"/>
      <c r="S1073" s="161"/>
      <c r="T1073" s="162"/>
      <c r="AT1073" s="156" t="s">
        <v>142</v>
      </c>
      <c r="AU1073" s="156" t="s">
        <v>84</v>
      </c>
      <c r="AV1073" s="13" t="s">
        <v>84</v>
      </c>
      <c r="AW1073" s="13" t="s">
        <v>36</v>
      </c>
      <c r="AX1073" s="13" t="s">
        <v>37</v>
      </c>
      <c r="AY1073" s="156" t="s">
        <v>133</v>
      </c>
    </row>
    <row r="1074" spans="1:65" s="2" customFormat="1" ht="24.2" customHeight="1">
      <c r="A1074" s="35"/>
      <c r="B1074" s="140"/>
      <c r="C1074" s="141" t="s">
        <v>585</v>
      </c>
      <c r="D1074" s="141" t="s">
        <v>136</v>
      </c>
      <c r="E1074" s="142" t="s">
        <v>2198</v>
      </c>
      <c r="F1074" s="143" t="s">
        <v>2199</v>
      </c>
      <c r="G1074" s="144" t="s">
        <v>237</v>
      </c>
      <c r="H1074" s="145">
        <v>33</v>
      </c>
      <c r="I1074" s="146"/>
      <c r="J1074" s="147">
        <f>ROUND(I1074*H1074,2)</f>
        <v>0</v>
      </c>
      <c r="K1074" s="143" t="s">
        <v>288</v>
      </c>
      <c r="L1074" s="36"/>
      <c r="M1074" s="148" t="s">
        <v>3</v>
      </c>
      <c r="N1074" s="149" t="s">
        <v>46</v>
      </c>
      <c r="O1074" s="56"/>
      <c r="P1074" s="150">
        <f>O1074*H1074</f>
        <v>0</v>
      </c>
      <c r="Q1074" s="150">
        <v>0</v>
      </c>
      <c r="R1074" s="150">
        <f>Q1074*H1074</f>
        <v>0</v>
      </c>
      <c r="S1074" s="150">
        <v>0</v>
      </c>
      <c r="T1074" s="151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52" t="s">
        <v>140</v>
      </c>
      <c r="AT1074" s="152" t="s">
        <v>136</v>
      </c>
      <c r="AU1074" s="152" t="s">
        <v>84</v>
      </c>
      <c r="AY1074" s="20" t="s">
        <v>133</v>
      </c>
      <c r="BE1074" s="153">
        <f>IF(N1074="základní",J1074,0)</f>
        <v>0</v>
      </c>
      <c r="BF1074" s="153">
        <f>IF(N1074="snížená",J1074,0)</f>
        <v>0</v>
      </c>
      <c r="BG1074" s="153">
        <f>IF(N1074="zákl. přenesená",J1074,0)</f>
        <v>0</v>
      </c>
      <c r="BH1074" s="153">
        <f>IF(N1074="sníž. přenesená",J1074,0)</f>
        <v>0</v>
      </c>
      <c r="BI1074" s="153">
        <f>IF(N1074="nulová",J1074,0)</f>
        <v>0</v>
      </c>
      <c r="BJ1074" s="20" t="s">
        <v>37</v>
      </c>
      <c r="BK1074" s="153">
        <f>ROUND(I1074*H1074,2)</f>
        <v>0</v>
      </c>
      <c r="BL1074" s="20" t="s">
        <v>140</v>
      </c>
      <c r="BM1074" s="152" t="s">
        <v>2200</v>
      </c>
    </row>
    <row r="1075" spans="1:65" s="2" customFormat="1">
      <c r="A1075" s="35"/>
      <c r="B1075" s="36"/>
      <c r="C1075" s="35"/>
      <c r="D1075" s="181" t="s">
        <v>290</v>
      </c>
      <c r="E1075" s="35"/>
      <c r="F1075" s="182" t="s">
        <v>2201</v>
      </c>
      <c r="G1075" s="35"/>
      <c r="H1075" s="35"/>
      <c r="I1075" s="183"/>
      <c r="J1075" s="35"/>
      <c r="K1075" s="35"/>
      <c r="L1075" s="36"/>
      <c r="M1075" s="184"/>
      <c r="N1075" s="185"/>
      <c r="O1075" s="56"/>
      <c r="P1075" s="56"/>
      <c r="Q1075" s="56"/>
      <c r="R1075" s="56"/>
      <c r="S1075" s="56"/>
      <c r="T1075" s="57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T1075" s="20" t="s">
        <v>290</v>
      </c>
      <c r="AU1075" s="20" t="s">
        <v>84</v>
      </c>
    </row>
    <row r="1076" spans="1:65" s="13" customFormat="1">
      <c r="B1076" s="154"/>
      <c r="D1076" s="155" t="s">
        <v>142</v>
      </c>
      <c r="E1076" s="156" t="s">
        <v>3</v>
      </c>
      <c r="F1076" s="157" t="s">
        <v>538</v>
      </c>
      <c r="H1076" s="158">
        <v>33</v>
      </c>
      <c r="I1076" s="159"/>
      <c r="L1076" s="154"/>
      <c r="M1076" s="160"/>
      <c r="N1076" s="161"/>
      <c r="O1076" s="161"/>
      <c r="P1076" s="161"/>
      <c r="Q1076" s="161"/>
      <c r="R1076" s="161"/>
      <c r="S1076" s="161"/>
      <c r="T1076" s="162"/>
      <c r="AT1076" s="156" t="s">
        <v>142</v>
      </c>
      <c r="AU1076" s="156" t="s">
        <v>84</v>
      </c>
      <c r="AV1076" s="13" t="s">
        <v>84</v>
      </c>
      <c r="AW1076" s="13" t="s">
        <v>36</v>
      </c>
      <c r="AX1076" s="13" t="s">
        <v>37</v>
      </c>
      <c r="AY1076" s="156" t="s">
        <v>133</v>
      </c>
    </row>
    <row r="1077" spans="1:65" s="2" customFormat="1" ht="24.2" customHeight="1">
      <c r="A1077" s="35"/>
      <c r="B1077" s="140"/>
      <c r="C1077" s="141" t="s">
        <v>593</v>
      </c>
      <c r="D1077" s="141" t="s">
        <v>136</v>
      </c>
      <c r="E1077" s="142" t="s">
        <v>2202</v>
      </c>
      <c r="F1077" s="143" t="s">
        <v>2203</v>
      </c>
      <c r="G1077" s="144" t="s">
        <v>237</v>
      </c>
      <c r="H1077" s="145">
        <v>6</v>
      </c>
      <c r="I1077" s="146"/>
      <c r="J1077" s="147">
        <f>ROUND(I1077*H1077,2)</f>
        <v>0</v>
      </c>
      <c r="K1077" s="143" t="s">
        <v>3</v>
      </c>
      <c r="L1077" s="36"/>
      <c r="M1077" s="148" t="s">
        <v>3</v>
      </c>
      <c r="N1077" s="149" t="s">
        <v>46</v>
      </c>
      <c r="O1077" s="56"/>
      <c r="P1077" s="150">
        <f>O1077*H1077</f>
        <v>0</v>
      </c>
      <c r="Q1077" s="150">
        <v>0</v>
      </c>
      <c r="R1077" s="150">
        <f>Q1077*H1077</f>
        <v>0</v>
      </c>
      <c r="S1077" s="150">
        <v>0</v>
      </c>
      <c r="T1077" s="151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52" t="s">
        <v>140</v>
      </c>
      <c r="AT1077" s="152" t="s">
        <v>136</v>
      </c>
      <c r="AU1077" s="152" t="s">
        <v>84</v>
      </c>
      <c r="AY1077" s="20" t="s">
        <v>133</v>
      </c>
      <c r="BE1077" s="153">
        <f>IF(N1077="základní",J1077,0)</f>
        <v>0</v>
      </c>
      <c r="BF1077" s="153">
        <f>IF(N1077="snížená",J1077,0)</f>
        <v>0</v>
      </c>
      <c r="BG1077" s="153">
        <f>IF(N1077="zákl. přenesená",J1077,0)</f>
        <v>0</v>
      </c>
      <c r="BH1077" s="153">
        <f>IF(N1077="sníž. přenesená",J1077,0)</f>
        <v>0</v>
      </c>
      <c r="BI1077" s="153">
        <f>IF(N1077="nulová",J1077,0)</f>
        <v>0</v>
      </c>
      <c r="BJ1077" s="20" t="s">
        <v>37</v>
      </c>
      <c r="BK1077" s="153">
        <f>ROUND(I1077*H1077,2)</f>
        <v>0</v>
      </c>
      <c r="BL1077" s="20" t="s">
        <v>140</v>
      </c>
      <c r="BM1077" s="152" t="s">
        <v>2204</v>
      </c>
    </row>
    <row r="1078" spans="1:65" s="13" customFormat="1">
      <c r="B1078" s="154"/>
      <c r="D1078" s="155" t="s">
        <v>142</v>
      </c>
      <c r="E1078" s="156" t="s">
        <v>3</v>
      </c>
      <c r="F1078" s="157" t="s">
        <v>164</v>
      </c>
      <c r="H1078" s="158">
        <v>6</v>
      </c>
      <c r="I1078" s="159"/>
      <c r="L1078" s="154"/>
      <c r="M1078" s="160"/>
      <c r="N1078" s="161"/>
      <c r="O1078" s="161"/>
      <c r="P1078" s="161"/>
      <c r="Q1078" s="161"/>
      <c r="R1078" s="161"/>
      <c r="S1078" s="161"/>
      <c r="T1078" s="162"/>
      <c r="AT1078" s="156" t="s">
        <v>142</v>
      </c>
      <c r="AU1078" s="156" t="s">
        <v>84</v>
      </c>
      <c r="AV1078" s="13" t="s">
        <v>84</v>
      </c>
      <c r="AW1078" s="13" t="s">
        <v>36</v>
      </c>
      <c r="AX1078" s="13" t="s">
        <v>37</v>
      </c>
      <c r="AY1078" s="156" t="s">
        <v>133</v>
      </c>
    </row>
    <row r="1079" spans="1:65" s="2" customFormat="1" ht="24.2" customHeight="1">
      <c r="A1079" s="35"/>
      <c r="B1079" s="140"/>
      <c r="C1079" s="141" t="s">
        <v>598</v>
      </c>
      <c r="D1079" s="141" t="s">
        <v>136</v>
      </c>
      <c r="E1079" s="142" t="s">
        <v>2205</v>
      </c>
      <c r="F1079" s="143" t="s">
        <v>2206</v>
      </c>
      <c r="G1079" s="144" t="s">
        <v>237</v>
      </c>
      <c r="H1079" s="145">
        <v>5</v>
      </c>
      <c r="I1079" s="146"/>
      <c r="J1079" s="147">
        <f>ROUND(I1079*H1079,2)</f>
        <v>0</v>
      </c>
      <c r="K1079" s="143" t="s">
        <v>288</v>
      </c>
      <c r="L1079" s="36"/>
      <c r="M1079" s="148" t="s">
        <v>3</v>
      </c>
      <c r="N1079" s="149" t="s">
        <v>46</v>
      </c>
      <c r="O1079" s="56"/>
      <c r="P1079" s="150">
        <f>O1079*H1079</f>
        <v>0</v>
      </c>
      <c r="Q1079" s="150">
        <v>0</v>
      </c>
      <c r="R1079" s="150">
        <f>Q1079*H1079</f>
        <v>0</v>
      </c>
      <c r="S1079" s="150">
        <v>0</v>
      </c>
      <c r="T1079" s="151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152" t="s">
        <v>140</v>
      </c>
      <c r="AT1079" s="152" t="s">
        <v>136</v>
      </c>
      <c r="AU1079" s="152" t="s">
        <v>84</v>
      </c>
      <c r="AY1079" s="20" t="s">
        <v>133</v>
      </c>
      <c r="BE1079" s="153">
        <f>IF(N1079="základní",J1079,0)</f>
        <v>0</v>
      </c>
      <c r="BF1079" s="153">
        <f>IF(N1079="snížená",J1079,0)</f>
        <v>0</v>
      </c>
      <c r="BG1079" s="153">
        <f>IF(N1079="zákl. přenesená",J1079,0)</f>
        <v>0</v>
      </c>
      <c r="BH1079" s="153">
        <f>IF(N1079="sníž. přenesená",J1079,0)</f>
        <v>0</v>
      </c>
      <c r="BI1079" s="153">
        <f>IF(N1079="nulová",J1079,0)</f>
        <v>0</v>
      </c>
      <c r="BJ1079" s="20" t="s">
        <v>37</v>
      </c>
      <c r="BK1079" s="153">
        <f>ROUND(I1079*H1079,2)</f>
        <v>0</v>
      </c>
      <c r="BL1079" s="20" t="s">
        <v>140</v>
      </c>
      <c r="BM1079" s="152" t="s">
        <v>2207</v>
      </c>
    </row>
    <row r="1080" spans="1:65" s="2" customFormat="1">
      <c r="A1080" s="35"/>
      <c r="B1080" s="36"/>
      <c r="C1080" s="35"/>
      <c r="D1080" s="181" t="s">
        <v>290</v>
      </c>
      <c r="E1080" s="35"/>
      <c r="F1080" s="182" t="s">
        <v>2208</v>
      </c>
      <c r="G1080" s="35"/>
      <c r="H1080" s="35"/>
      <c r="I1080" s="183"/>
      <c r="J1080" s="35"/>
      <c r="K1080" s="35"/>
      <c r="L1080" s="36"/>
      <c r="M1080" s="184"/>
      <c r="N1080" s="185"/>
      <c r="O1080" s="56"/>
      <c r="P1080" s="56"/>
      <c r="Q1080" s="56"/>
      <c r="R1080" s="56"/>
      <c r="S1080" s="56"/>
      <c r="T1080" s="57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T1080" s="20" t="s">
        <v>290</v>
      </c>
      <c r="AU1080" s="20" t="s">
        <v>84</v>
      </c>
    </row>
    <row r="1081" spans="1:65" s="13" customFormat="1">
      <c r="B1081" s="154"/>
      <c r="D1081" s="155" t="s">
        <v>142</v>
      </c>
      <c r="E1081" s="156" t="s">
        <v>3</v>
      </c>
      <c r="F1081" s="157" t="s">
        <v>153</v>
      </c>
      <c r="H1081" s="158">
        <v>5</v>
      </c>
      <c r="I1081" s="159"/>
      <c r="L1081" s="154"/>
      <c r="M1081" s="160"/>
      <c r="N1081" s="161"/>
      <c r="O1081" s="161"/>
      <c r="P1081" s="161"/>
      <c r="Q1081" s="161"/>
      <c r="R1081" s="161"/>
      <c r="S1081" s="161"/>
      <c r="T1081" s="162"/>
      <c r="AT1081" s="156" t="s">
        <v>142</v>
      </c>
      <c r="AU1081" s="156" t="s">
        <v>84</v>
      </c>
      <c r="AV1081" s="13" t="s">
        <v>84</v>
      </c>
      <c r="AW1081" s="13" t="s">
        <v>36</v>
      </c>
      <c r="AX1081" s="13" t="s">
        <v>37</v>
      </c>
      <c r="AY1081" s="156" t="s">
        <v>133</v>
      </c>
    </row>
    <row r="1082" spans="1:65" s="2" customFormat="1" ht="24.2" customHeight="1">
      <c r="A1082" s="35"/>
      <c r="B1082" s="140"/>
      <c r="C1082" s="141" t="s">
        <v>604</v>
      </c>
      <c r="D1082" s="141" t="s">
        <v>136</v>
      </c>
      <c r="E1082" s="142" t="s">
        <v>539</v>
      </c>
      <c r="F1082" s="143" t="s">
        <v>540</v>
      </c>
      <c r="G1082" s="144" t="s">
        <v>342</v>
      </c>
      <c r="H1082" s="145">
        <v>4.548</v>
      </c>
      <c r="I1082" s="146"/>
      <c r="J1082" s="147">
        <f>ROUND(I1082*H1082,2)</f>
        <v>0</v>
      </c>
      <c r="K1082" s="143" t="s">
        <v>288</v>
      </c>
      <c r="L1082" s="36"/>
      <c r="M1082" s="148" t="s">
        <v>3</v>
      </c>
      <c r="N1082" s="149" t="s">
        <v>46</v>
      </c>
      <c r="O1082" s="56"/>
      <c r="P1082" s="150">
        <f>O1082*H1082</f>
        <v>0</v>
      </c>
      <c r="Q1082" s="150">
        <v>0</v>
      </c>
      <c r="R1082" s="150">
        <f>Q1082*H1082</f>
        <v>0</v>
      </c>
      <c r="S1082" s="150">
        <v>0</v>
      </c>
      <c r="T1082" s="151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52" t="s">
        <v>140</v>
      </c>
      <c r="AT1082" s="152" t="s">
        <v>136</v>
      </c>
      <c r="AU1082" s="152" t="s">
        <v>84</v>
      </c>
      <c r="AY1082" s="20" t="s">
        <v>133</v>
      </c>
      <c r="BE1082" s="153">
        <f>IF(N1082="základní",J1082,0)</f>
        <v>0</v>
      </c>
      <c r="BF1082" s="153">
        <f>IF(N1082="snížená",J1082,0)</f>
        <v>0</v>
      </c>
      <c r="BG1082" s="153">
        <f>IF(N1082="zákl. přenesená",J1082,0)</f>
        <v>0</v>
      </c>
      <c r="BH1082" s="153">
        <f>IF(N1082="sníž. přenesená",J1082,0)</f>
        <v>0</v>
      </c>
      <c r="BI1082" s="153">
        <f>IF(N1082="nulová",J1082,0)</f>
        <v>0</v>
      </c>
      <c r="BJ1082" s="20" t="s">
        <v>37</v>
      </c>
      <c r="BK1082" s="153">
        <f>ROUND(I1082*H1082,2)</f>
        <v>0</v>
      </c>
      <c r="BL1082" s="20" t="s">
        <v>140</v>
      </c>
      <c r="BM1082" s="152" t="s">
        <v>2209</v>
      </c>
    </row>
    <row r="1083" spans="1:65" s="2" customFormat="1">
      <c r="A1083" s="35"/>
      <c r="B1083" s="36"/>
      <c r="C1083" s="35"/>
      <c r="D1083" s="181" t="s">
        <v>290</v>
      </c>
      <c r="E1083" s="35"/>
      <c r="F1083" s="182" t="s">
        <v>542</v>
      </c>
      <c r="G1083" s="35"/>
      <c r="H1083" s="35"/>
      <c r="I1083" s="183"/>
      <c r="J1083" s="35"/>
      <c r="K1083" s="35"/>
      <c r="L1083" s="36"/>
      <c r="M1083" s="184"/>
      <c r="N1083" s="185"/>
      <c r="O1083" s="56"/>
      <c r="P1083" s="56"/>
      <c r="Q1083" s="56"/>
      <c r="R1083" s="56"/>
      <c r="S1083" s="56"/>
      <c r="T1083" s="57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T1083" s="20" t="s">
        <v>290</v>
      </c>
      <c r="AU1083" s="20" t="s">
        <v>84</v>
      </c>
    </row>
    <row r="1084" spans="1:65" s="13" customFormat="1">
      <c r="B1084" s="154"/>
      <c r="D1084" s="155" t="s">
        <v>142</v>
      </c>
      <c r="E1084" s="156" t="s">
        <v>3</v>
      </c>
      <c r="F1084" s="157" t="s">
        <v>2210</v>
      </c>
      <c r="H1084" s="158">
        <v>3.63</v>
      </c>
      <c r="I1084" s="159"/>
      <c r="L1084" s="154"/>
      <c r="M1084" s="160"/>
      <c r="N1084" s="161"/>
      <c r="O1084" s="161"/>
      <c r="P1084" s="161"/>
      <c r="Q1084" s="161"/>
      <c r="R1084" s="161"/>
      <c r="S1084" s="161"/>
      <c r="T1084" s="162"/>
      <c r="AT1084" s="156" t="s">
        <v>142</v>
      </c>
      <c r="AU1084" s="156" t="s">
        <v>84</v>
      </c>
      <c r="AV1084" s="13" t="s">
        <v>84</v>
      </c>
      <c r="AW1084" s="13" t="s">
        <v>36</v>
      </c>
      <c r="AX1084" s="13" t="s">
        <v>75</v>
      </c>
      <c r="AY1084" s="156" t="s">
        <v>133</v>
      </c>
    </row>
    <row r="1085" spans="1:65" s="13" customFormat="1">
      <c r="B1085" s="154"/>
      <c r="D1085" s="155" t="s">
        <v>142</v>
      </c>
      <c r="E1085" s="156" t="s">
        <v>3</v>
      </c>
      <c r="F1085" s="157" t="s">
        <v>2211</v>
      </c>
      <c r="H1085" s="158">
        <v>0.52800000000000002</v>
      </c>
      <c r="I1085" s="159"/>
      <c r="L1085" s="154"/>
      <c r="M1085" s="160"/>
      <c r="N1085" s="161"/>
      <c r="O1085" s="161"/>
      <c r="P1085" s="161"/>
      <c r="Q1085" s="161"/>
      <c r="R1085" s="161"/>
      <c r="S1085" s="161"/>
      <c r="T1085" s="162"/>
      <c r="AT1085" s="156" t="s">
        <v>142</v>
      </c>
      <c r="AU1085" s="156" t="s">
        <v>84</v>
      </c>
      <c r="AV1085" s="13" t="s">
        <v>84</v>
      </c>
      <c r="AW1085" s="13" t="s">
        <v>36</v>
      </c>
      <c r="AX1085" s="13" t="s">
        <v>75</v>
      </c>
      <c r="AY1085" s="156" t="s">
        <v>133</v>
      </c>
    </row>
    <row r="1086" spans="1:65" s="13" customFormat="1">
      <c r="B1086" s="154"/>
      <c r="D1086" s="155" t="s">
        <v>142</v>
      </c>
      <c r="E1086" s="156" t="s">
        <v>3</v>
      </c>
      <c r="F1086" s="157" t="s">
        <v>2212</v>
      </c>
      <c r="H1086" s="158">
        <v>0.09</v>
      </c>
      <c r="I1086" s="159"/>
      <c r="L1086" s="154"/>
      <c r="M1086" s="160"/>
      <c r="N1086" s="161"/>
      <c r="O1086" s="161"/>
      <c r="P1086" s="161"/>
      <c r="Q1086" s="161"/>
      <c r="R1086" s="161"/>
      <c r="S1086" s="161"/>
      <c r="T1086" s="162"/>
      <c r="AT1086" s="156" t="s">
        <v>142</v>
      </c>
      <c r="AU1086" s="156" t="s">
        <v>84</v>
      </c>
      <c r="AV1086" s="13" t="s">
        <v>84</v>
      </c>
      <c r="AW1086" s="13" t="s">
        <v>36</v>
      </c>
      <c r="AX1086" s="13" t="s">
        <v>75</v>
      </c>
      <c r="AY1086" s="156" t="s">
        <v>133</v>
      </c>
    </row>
    <row r="1087" spans="1:65" s="13" customFormat="1">
      <c r="B1087" s="154"/>
      <c r="D1087" s="155" t="s">
        <v>142</v>
      </c>
      <c r="E1087" s="156" t="s">
        <v>3</v>
      </c>
      <c r="F1087" s="157" t="s">
        <v>2213</v>
      </c>
      <c r="H1087" s="158">
        <v>0.3</v>
      </c>
      <c r="I1087" s="159"/>
      <c r="L1087" s="154"/>
      <c r="M1087" s="160"/>
      <c r="N1087" s="161"/>
      <c r="O1087" s="161"/>
      <c r="P1087" s="161"/>
      <c r="Q1087" s="161"/>
      <c r="R1087" s="161"/>
      <c r="S1087" s="161"/>
      <c r="T1087" s="162"/>
      <c r="AT1087" s="156" t="s">
        <v>142</v>
      </c>
      <c r="AU1087" s="156" t="s">
        <v>84</v>
      </c>
      <c r="AV1087" s="13" t="s">
        <v>84</v>
      </c>
      <c r="AW1087" s="13" t="s">
        <v>36</v>
      </c>
      <c r="AX1087" s="13" t="s">
        <v>75</v>
      </c>
      <c r="AY1087" s="156" t="s">
        <v>133</v>
      </c>
    </row>
    <row r="1088" spans="1:65" s="15" customFormat="1">
      <c r="B1088" s="170"/>
      <c r="D1088" s="155" t="s">
        <v>142</v>
      </c>
      <c r="E1088" s="171" t="s">
        <v>3</v>
      </c>
      <c r="F1088" s="172" t="s">
        <v>163</v>
      </c>
      <c r="H1088" s="173">
        <v>4.548</v>
      </c>
      <c r="I1088" s="174"/>
      <c r="L1088" s="170"/>
      <c r="M1088" s="175"/>
      <c r="N1088" s="176"/>
      <c r="O1088" s="176"/>
      <c r="P1088" s="176"/>
      <c r="Q1088" s="176"/>
      <c r="R1088" s="176"/>
      <c r="S1088" s="176"/>
      <c r="T1088" s="177"/>
      <c r="AT1088" s="171" t="s">
        <v>142</v>
      </c>
      <c r="AU1088" s="171" t="s">
        <v>84</v>
      </c>
      <c r="AV1088" s="15" t="s">
        <v>140</v>
      </c>
      <c r="AW1088" s="15" t="s">
        <v>36</v>
      </c>
      <c r="AX1088" s="15" t="s">
        <v>37</v>
      </c>
      <c r="AY1088" s="171" t="s">
        <v>133</v>
      </c>
    </row>
    <row r="1089" spans="1:65" s="2" customFormat="1" ht="21.75" customHeight="1">
      <c r="A1089" s="35"/>
      <c r="B1089" s="140"/>
      <c r="C1089" s="141" t="s">
        <v>609</v>
      </c>
      <c r="D1089" s="141" t="s">
        <v>136</v>
      </c>
      <c r="E1089" s="142" t="s">
        <v>547</v>
      </c>
      <c r="F1089" s="143" t="s">
        <v>548</v>
      </c>
      <c r="G1089" s="144" t="s">
        <v>342</v>
      </c>
      <c r="H1089" s="145">
        <v>4.548</v>
      </c>
      <c r="I1089" s="146"/>
      <c r="J1089" s="147">
        <f>ROUND(I1089*H1089,2)</f>
        <v>0</v>
      </c>
      <c r="K1089" s="143" t="s">
        <v>288</v>
      </c>
      <c r="L1089" s="36"/>
      <c r="M1089" s="148" t="s">
        <v>3</v>
      </c>
      <c r="N1089" s="149" t="s">
        <v>46</v>
      </c>
      <c r="O1089" s="56"/>
      <c r="P1089" s="150">
        <f>O1089*H1089</f>
        <v>0</v>
      </c>
      <c r="Q1089" s="150">
        <v>0</v>
      </c>
      <c r="R1089" s="150">
        <f>Q1089*H1089</f>
        <v>0</v>
      </c>
      <c r="S1089" s="150">
        <v>0</v>
      </c>
      <c r="T1089" s="151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52" t="s">
        <v>140</v>
      </c>
      <c r="AT1089" s="152" t="s">
        <v>136</v>
      </c>
      <c r="AU1089" s="152" t="s">
        <v>84</v>
      </c>
      <c r="AY1089" s="20" t="s">
        <v>133</v>
      </c>
      <c r="BE1089" s="153">
        <f>IF(N1089="základní",J1089,0)</f>
        <v>0</v>
      </c>
      <c r="BF1089" s="153">
        <f>IF(N1089="snížená",J1089,0)</f>
        <v>0</v>
      </c>
      <c r="BG1089" s="153">
        <f>IF(N1089="zákl. přenesená",J1089,0)</f>
        <v>0</v>
      </c>
      <c r="BH1089" s="153">
        <f>IF(N1089="sníž. přenesená",J1089,0)</f>
        <v>0</v>
      </c>
      <c r="BI1089" s="153">
        <f>IF(N1089="nulová",J1089,0)</f>
        <v>0</v>
      </c>
      <c r="BJ1089" s="20" t="s">
        <v>37</v>
      </c>
      <c r="BK1089" s="153">
        <f>ROUND(I1089*H1089,2)</f>
        <v>0</v>
      </c>
      <c r="BL1089" s="20" t="s">
        <v>140</v>
      </c>
      <c r="BM1089" s="152" t="s">
        <v>2214</v>
      </c>
    </row>
    <row r="1090" spans="1:65" s="2" customFormat="1">
      <c r="A1090" s="35"/>
      <c r="B1090" s="36"/>
      <c r="C1090" s="35"/>
      <c r="D1090" s="181" t="s">
        <v>290</v>
      </c>
      <c r="E1090" s="35"/>
      <c r="F1090" s="182" t="s">
        <v>550</v>
      </c>
      <c r="G1090" s="35"/>
      <c r="H1090" s="35"/>
      <c r="I1090" s="183"/>
      <c r="J1090" s="35"/>
      <c r="K1090" s="35"/>
      <c r="L1090" s="36"/>
      <c r="M1090" s="184"/>
      <c r="N1090" s="185"/>
      <c r="O1090" s="56"/>
      <c r="P1090" s="56"/>
      <c r="Q1090" s="56"/>
      <c r="R1090" s="56"/>
      <c r="S1090" s="56"/>
      <c r="T1090" s="57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T1090" s="20" t="s">
        <v>290</v>
      </c>
      <c r="AU1090" s="20" t="s">
        <v>84</v>
      </c>
    </row>
    <row r="1091" spans="1:65" s="13" customFormat="1">
      <c r="B1091" s="154"/>
      <c r="D1091" s="155" t="s">
        <v>142</v>
      </c>
      <c r="E1091" s="156" t="s">
        <v>3</v>
      </c>
      <c r="F1091" s="157" t="s">
        <v>2215</v>
      </c>
      <c r="H1091" s="158">
        <v>4.548</v>
      </c>
      <c r="I1091" s="159"/>
      <c r="L1091" s="154"/>
      <c r="M1091" s="160"/>
      <c r="N1091" s="161"/>
      <c r="O1091" s="161"/>
      <c r="P1091" s="161"/>
      <c r="Q1091" s="161"/>
      <c r="R1091" s="161"/>
      <c r="S1091" s="161"/>
      <c r="T1091" s="162"/>
      <c r="AT1091" s="156" t="s">
        <v>142</v>
      </c>
      <c r="AU1091" s="156" t="s">
        <v>84</v>
      </c>
      <c r="AV1091" s="13" t="s">
        <v>84</v>
      </c>
      <c r="AW1091" s="13" t="s">
        <v>36</v>
      </c>
      <c r="AX1091" s="13" t="s">
        <v>37</v>
      </c>
      <c r="AY1091" s="156" t="s">
        <v>133</v>
      </c>
    </row>
    <row r="1092" spans="1:65" s="2" customFormat="1" ht="24.2" customHeight="1">
      <c r="A1092" s="35"/>
      <c r="B1092" s="140"/>
      <c r="C1092" s="141" t="s">
        <v>613</v>
      </c>
      <c r="D1092" s="141" t="s">
        <v>136</v>
      </c>
      <c r="E1092" s="142" t="s">
        <v>553</v>
      </c>
      <c r="F1092" s="143" t="s">
        <v>554</v>
      </c>
      <c r="G1092" s="144" t="s">
        <v>342</v>
      </c>
      <c r="H1092" s="145">
        <v>31.835999999999999</v>
      </c>
      <c r="I1092" s="146"/>
      <c r="J1092" s="147">
        <f>ROUND(I1092*H1092,2)</f>
        <v>0</v>
      </c>
      <c r="K1092" s="143" t="s">
        <v>288</v>
      </c>
      <c r="L1092" s="36"/>
      <c r="M1092" s="148" t="s">
        <v>3</v>
      </c>
      <c r="N1092" s="149" t="s">
        <v>46</v>
      </c>
      <c r="O1092" s="56"/>
      <c r="P1092" s="150">
        <f>O1092*H1092</f>
        <v>0</v>
      </c>
      <c r="Q1092" s="150">
        <v>0</v>
      </c>
      <c r="R1092" s="150">
        <f>Q1092*H1092</f>
        <v>0</v>
      </c>
      <c r="S1092" s="150">
        <v>0</v>
      </c>
      <c r="T1092" s="151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52" t="s">
        <v>140</v>
      </c>
      <c r="AT1092" s="152" t="s">
        <v>136</v>
      </c>
      <c r="AU1092" s="152" t="s">
        <v>84</v>
      </c>
      <c r="AY1092" s="20" t="s">
        <v>133</v>
      </c>
      <c r="BE1092" s="153">
        <f>IF(N1092="základní",J1092,0)</f>
        <v>0</v>
      </c>
      <c r="BF1092" s="153">
        <f>IF(N1092="snížená",J1092,0)</f>
        <v>0</v>
      </c>
      <c r="BG1092" s="153">
        <f>IF(N1092="zákl. přenesená",J1092,0)</f>
        <v>0</v>
      </c>
      <c r="BH1092" s="153">
        <f>IF(N1092="sníž. přenesená",J1092,0)</f>
        <v>0</v>
      </c>
      <c r="BI1092" s="153">
        <f>IF(N1092="nulová",J1092,0)</f>
        <v>0</v>
      </c>
      <c r="BJ1092" s="20" t="s">
        <v>37</v>
      </c>
      <c r="BK1092" s="153">
        <f>ROUND(I1092*H1092,2)</f>
        <v>0</v>
      </c>
      <c r="BL1092" s="20" t="s">
        <v>140</v>
      </c>
      <c r="BM1092" s="152" t="s">
        <v>2216</v>
      </c>
    </row>
    <row r="1093" spans="1:65" s="2" customFormat="1">
      <c r="A1093" s="35"/>
      <c r="B1093" s="36"/>
      <c r="C1093" s="35"/>
      <c r="D1093" s="181" t="s">
        <v>290</v>
      </c>
      <c r="E1093" s="35"/>
      <c r="F1093" s="182" t="s">
        <v>556</v>
      </c>
      <c r="G1093" s="35"/>
      <c r="H1093" s="35"/>
      <c r="I1093" s="183"/>
      <c r="J1093" s="35"/>
      <c r="K1093" s="35"/>
      <c r="L1093" s="36"/>
      <c r="M1093" s="184"/>
      <c r="N1093" s="185"/>
      <c r="O1093" s="56"/>
      <c r="P1093" s="56"/>
      <c r="Q1093" s="56"/>
      <c r="R1093" s="56"/>
      <c r="S1093" s="56"/>
      <c r="T1093" s="57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T1093" s="20" t="s">
        <v>290</v>
      </c>
      <c r="AU1093" s="20" t="s">
        <v>84</v>
      </c>
    </row>
    <row r="1094" spans="1:65" s="13" customFormat="1">
      <c r="B1094" s="154"/>
      <c r="D1094" s="155" t="s">
        <v>142</v>
      </c>
      <c r="E1094" s="156" t="s">
        <v>3</v>
      </c>
      <c r="F1094" s="157" t="s">
        <v>2217</v>
      </c>
      <c r="H1094" s="158">
        <v>31.835999999999999</v>
      </c>
      <c r="I1094" s="159"/>
      <c r="L1094" s="154"/>
      <c r="M1094" s="160"/>
      <c r="N1094" s="161"/>
      <c r="O1094" s="161"/>
      <c r="P1094" s="161"/>
      <c r="Q1094" s="161"/>
      <c r="R1094" s="161"/>
      <c r="S1094" s="161"/>
      <c r="T1094" s="162"/>
      <c r="AT1094" s="156" t="s">
        <v>142</v>
      </c>
      <c r="AU1094" s="156" t="s">
        <v>84</v>
      </c>
      <c r="AV1094" s="13" t="s">
        <v>84</v>
      </c>
      <c r="AW1094" s="13" t="s">
        <v>36</v>
      </c>
      <c r="AX1094" s="13" t="s">
        <v>75</v>
      </c>
      <c r="AY1094" s="156" t="s">
        <v>133</v>
      </c>
    </row>
    <row r="1095" spans="1:65" s="15" customFormat="1">
      <c r="B1095" s="170"/>
      <c r="D1095" s="155" t="s">
        <v>142</v>
      </c>
      <c r="E1095" s="171" t="s">
        <v>3</v>
      </c>
      <c r="F1095" s="172" t="s">
        <v>163</v>
      </c>
      <c r="H1095" s="173">
        <v>31.835999999999999</v>
      </c>
      <c r="I1095" s="174"/>
      <c r="L1095" s="170"/>
      <c r="M1095" s="175"/>
      <c r="N1095" s="176"/>
      <c r="O1095" s="176"/>
      <c r="P1095" s="176"/>
      <c r="Q1095" s="176"/>
      <c r="R1095" s="176"/>
      <c r="S1095" s="176"/>
      <c r="T1095" s="177"/>
      <c r="AT1095" s="171" t="s">
        <v>142</v>
      </c>
      <c r="AU1095" s="171" t="s">
        <v>84</v>
      </c>
      <c r="AV1095" s="15" t="s">
        <v>140</v>
      </c>
      <c r="AW1095" s="15" t="s">
        <v>36</v>
      </c>
      <c r="AX1095" s="15" t="s">
        <v>37</v>
      </c>
      <c r="AY1095" s="171" t="s">
        <v>133</v>
      </c>
    </row>
    <row r="1096" spans="1:65" s="2" customFormat="1" ht="16.5" customHeight="1">
      <c r="A1096" s="35"/>
      <c r="B1096" s="140"/>
      <c r="C1096" s="141" t="s">
        <v>618</v>
      </c>
      <c r="D1096" s="141" t="s">
        <v>136</v>
      </c>
      <c r="E1096" s="142" t="s">
        <v>1256</v>
      </c>
      <c r="F1096" s="143" t="s">
        <v>929</v>
      </c>
      <c r="G1096" s="144" t="s">
        <v>342</v>
      </c>
      <c r="H1096" s="145">
        <v>4.548</v>
      </c>
      <c r="I1096" s="146"/>
      <c r="J1096" s="147">
        <f>ROUND(I1096*H1096,2)</f>
        <v>0</v>
      </c>
      <c r="K1096" s="143" t="s">
        <v>3</v>
      </c>
      <c r="L1096" s="36"/>
      <c r="M1096" s="148" t="s">
        <v>3</v>
      </c>
      <c r="N1096" s="149" t="s">
        <v>46</v>
      </c>
      <c r="O1096" s="56"/>
      <c r="P1096" s="150">
        <f>O1096*H1096</f>
        <v>0</v>
      </c>
      <c r="Q1096" s="150">
        <v>0</v>
      </c>
      <c r="R1096" s="150">
        <f>Q1096*H1096</f>
        <v>0</v>
      </c>
      <c r="S1096" s="150">
        <v>0</v>
      </c>
      <c r="T1096" s="151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52" t="s">
        <v>140</v>
      </c>
      <c r="AT1096" s="152" t="s">
        <v>136</v>
      </c>
      <c r="AU1096" s="152" t="s">
        <v>84</v>
      </c>
      <c r="AY1096" s="20" t="s">
        <v>133</v>
      </c>
      <c r="BE1096" s="153">
        <f>IF(N1096="základní",J1096,0)</f>
        <v>0</v>
      </c>
      <c r="BF1096" s="153">
        <f>IF(N1096="snížená",J1096,0)</f>
        <v>0</v>
      </c>
      <c r="BG1096" s="153">
        <f>IF(N1096="zákl. přenesená",J1096,0)</f>
        <v>0</v>
      </c>
      <c r="BH1096" s="153">
        <f>IF(N1096="sníž. přenesená",J1096,0)</f>
        <v>0</v>
      </c>
      <c r="BI1096" s="153">
        <f>IF(N1096="nulová",J1096,0)</f>
        <v>0</v>
      </c>
      <c r="BJ1096" s="20" t="s">
        <v>37</v>
      </c>
      <c r="BK1096" s="153">
        <f>ROUND(I1096*H1096,2)</f>
        <v>0</v>
      </c>
      <c r="BL1096" s="20" t="s">
        <v>140</v>
      </c>
      <c r="BM1096" s="152" t="s">
        <v>2218</v>
      </c>
    </row>
    <row r="1097" spans="1:65" s="13" customFormat="1">
      <c r="B1097" s="154"/>
      <c r="D1097" s="155" t="s">
        <v>142</v>
      </c>
      <c r="E1097" s="156" t="s">
        <v>3</v>
      </c>
      <c r="F1097" s="157" t="s">
        <v>2215</v>
      </c>
      <c r="H1097" s="158">
        <v>4.548</v>
      </c>
      <c r="I1097" s="159"/>
      <c r="L1097" s="154"/>
      <c r="M1097" s="160"/>
      <c r="N1097" s="161"/>
      <c r="O1097" s="161"/>
      <c r="P1097" s="161"/>
      <c r="Q1097" s="161"/>
      <c r="R1097" s="161"/>
      <c r="S1097" s="161"/>
      <c r="T1097" s="162"/>
      <c r="AT1097" s="156" t="s">
        <v>142</v>
      </c>
      <c r="AU1097" s="156" t="s">
        <v>84</v>
      </c>
      <c r="AV1097" s="13" t="s">
        <v>84</v>
      </c>
      <c r="AW1097" s="13" t="s">
        <v>36</v>
      </c>
      <c r="AX1097" s="13" t="s">
        <v>37</v>
      </c>
      <c r="AY1097" s="156" t="s">
        <v>133</v>
      </c>
    </row>
    <row r="1098" spans="1:65" s="12" customFormat="1" ht="22.9" customHeight="1">
      <c r="B1098" s="127"/>
      <c r="D1098" s="128" t="s">
        <v>74</v>
      </c>
      <c r="E1098" s="138" t="s">
        <v>140</v>
      </c>
      <c r="F1098" s="138" t="s">
        <v>562</v>
      </c>
      <c r="I1098" s="130"/>
      <c r="J1098" s="139">
        <f>BK1098</f>
        <v>0</v>
      </c>
      <c r="L1098" s="127"/>
      <c r="M1098" s="132"/>
      <c r="N1098" s="133"/>
      <c r="O1098" s="133"/>
      <c r="P1098" s="134">
        <f>SUM(P1099:P1107)</f>
        <v>0</v>
      </c>
      <c r="Q1098" s="133"/>
      <c r="R1098" s="134">
        <f>SUM(R1099:R1107)</f>
        <v>74.420707199999995</v>
      </c>
      <c r="S1098" s="133"/>
      <c r="T1098" s="135">
        <f>SUM(T1099:T1107)</f>
        <v>0</v>
      </c>
      <c r="AR1098" s="128" t="s">
        <v>37</v>
      </c>
      <c r="AT1098" s="136" t="s">
        <v>74</v>
      </c>
      <c r="AU1098" s="136" t="s">
        <v>37</v>
      </c>
      <c r="AY1098" s="128" t="s">
        <v>133</v>
      </c>
      <c r="BK1098" s="137">
        <f>SUM(BK1099:BK1107)</f>
        <v>0</v>
      </c>
    </row>
    <row r="1099" spans="1:65" s="2" customFormat="1" ht="21.75" customHeight="1">
      <c r="A1099" s="35"/>
      <c r="B1099" s="140"/>
      <c r="C1099" s="141" t="s">
        <v>623</v>
      </c>
      <c r="D1099" s="141" t="s">
        <v>136</v>
      </c>
      <c r="E1099" s="142" t="s">
        <v>1604</v>
      </c>
      <c r="F1099" s="143" t="s">
        <v>1605</v>
      </c>
      <c r="G1099" s="144" t="s">
        <v>295</v>
      </c>
      <c r="H1099" s="145">
        <v>39.36</v>
      </c>
      <c r="I1099" s="146"/>
      <c r="J1099" s="147">
        <f>ROUND(I1099*H1099,2)</f>
        <v>0</v>
      </c>
      <c r="K1099" s="143" t="s">
        <v>288</v>
      </c>
      <c r="L1099" s="36"/>
      <c r="M1099" s="148" t="s">
        <v>3</v>
      </c>
      <c r="N1099" s="149" t="s">
        <v>46</v>
      </c>
      <c r="O1099" s="56"/>
      <c r="P1099" s="150">
        <f>O1099*H1099</f>
        <v>0</v>
      </c>
      <c r="Q1099" s="150">
        <v>1.8907700000000001</v>
      </c>
      <c r="R1099" s="150">
        <f>Q1099*H1099</f>
        <v>74.420707199999995</v>
      </c>
      <c r="S1099" s="150">
        <v>0</v>
      </c>
      <c r="T1099" s="151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52" t="s">
        <v>140</v>
      </c>
      <c r="AT1099" s="152" t="s">
        <v>136</v>
      </c>
      <c r="AU1099" s="152" t="s">
        <v>84</v>
      </c>
      <c r="AY1099" s="20" t="s">
        <v>133</v>
      </c>
      <c r="BE1099" s="153">
        <f>IF(N1099="základní",J1099,0)</f>
        <v>0</v>
      </c>
      <c r="BF1099" s="153">
        <f>IF(N1099="snížená",J1099,0)</f>
        <v>0</v>
      </c>
      <c r="BG1099" s="153">
        <f>IF(N1099="zákl. přenesená",J1099,0)</f>
        <v>0</v>
      </c>
      <c r="BH1099" s="153">
        <f>IF(N1099="sníž. přenesená",J1099,0)</f>
        <v>0</v>
      </c>
      <c r="BI1099" s="153">
        <f>IF(N1099="nulová",J1099,0)</f>
        <v>0</v>
      </c>
      <c r="BJ1099" s="20" t="s">
        <v>37</v>
      </c>
      <c r="BK1099" s="153">
        <f>ROUND(I1099*H1099,2)</f>
        <v>0</v>
      </c>
      <c r="BL1099" s="20" t="s">
        <v>140</v>
      </c>
      <c r="BM1099" s="152" t="s">
        <v>2219</v>
      </c>
    </row>
    <row r="1100" spans="1:65" s="2" customFormat="1">
      <c r="A1100" s="35"/>
      <c r="B1100" s="36"/>
      <c r="C1100" s="35"/>
      <c r="D1100" s="181" t="s">
        <v>290</v>
      </c>
      <c r="E1100" s="35"/>
      <c r="F1100" s="182" t="s">
        <v>1607</v>
      </c>
      <c r="G1100" s="35"/>
      <c r="H1100" s="35"/>
      <c r="I1100" s="183"/>
      <c r="J1100" s="35"/>
      <c r="K1100" s="35"/>
      <c r="L1100" s="36"/>
      <c r="M1100" s="184"/>
      <c r="N1100" s="185"/>
      <c r="O1100" s="56"/>
      <c r="P1100" s="56"/>
      <c r="Q1100" s="56"/>
      <c r="R1100" s="56"/>
      <c r="S1100" s="56"/>
      <c r="T1100" s="57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20" t="s">
        <v>290</v>
      </c>
      <c r="AU1100" s="20" t="s">
        <v>84</v>
      </c>
    </row>
    <row r="1101" spans="1:65" s="13" customFormat="1">
      <c r="B1101" s="154"/>
      <c r="D1101" s="155" t="s">
        <v>142</v>
      </c>
      <c r="E1101" s="156" t="s">
        <v>3</v>
      </c>
      <c r="F1101" s="157" t="s">
        <v>2220</v>
      </c>
      <c r="H1101" s="158">
        <v>39.36</v>
      </c>
      <c r="I1101" s="159"/>
      <c r="L1101" s="154"/>
      <c r="M1101" s="160"/>
      <c r="N1101" s="161"/>
      <c r="O1101" s="161"/>
      <c r="P1101" s="161"/>
      <c r="Q1101" s="161"/>
      <c r="R1101" s="161"/>
      <c r="S1101" s="161"/>
      <c r="T1101" s="162"/>
      <c r="AT1101" s="156" t="s">
        <v>142</v>
      </c>
      <c r="AU1101" s="156" t="s">
        <v>84</v>
      </c>
      <c r="AV1101" s="13" t="s">
        <v>84</v>
      </c>
      <c r="AW1101" s="13" t="s">
        <v>36</v>
      </c>
      <c r="AX1101" s="13" t="s">
        <v>75</v>
      </c>
      <c r="AY1101" s="156" t="s">
        <v>133</v>
      </c>
    </row>
    <row r="1102" spans="1:65" s="2" customFormat="1" ht="24.2" customHeight="1">
      <c r="A1102" s="35"/>
      <c r="B1102" s="140"/>
      <c r="C1102" s="141" t="s">
        <v>628</v>
      </c>
      <c r="D1102" s="141" t="s">
        <v>136</v>
      </c>
      <c r="E1102" s="142" t="s">
        <v>573</v>
      </c>
      <c r="F1102" s="143" t="s">
        <v>574</v>
      </c>
      <c r="G1102" s="144" t="s">
        <v>295</v>
      </c>
      <c r="H1102" s="145">
        <v>39.36</v>
      </c>
      <c r="I1102" s="146"/>
      <c r="J1102" s="147">
        <f>ROUND(I1102*H1102,2)</f>
        <v>0</v>
      </c>
      <c r="K1102" s="143" t="s">
        <v>288</v>
      </c>
      <c r="L1102" s="36"/>
      <c r="M1102" s="148" t="s">
        <v>3</v>
      </c>
      <c r="N1102" s="149" t="s">
        <v>46</v>
      </c>
      <c r="O1102" s="56"/>
      <c r="P1102" s="150">
        <f>O1102*H1102</f>
        <v>0</v>
      </c>
      <c r="Q1102" s="150">
        <v>0</v>
      </c>
      <c r="R1102" s="150">
        <f>Q1102*H1102</f>
        <v>0</v>
      </c>
      <c r="S1102" s="150">
        <v>0</v>
      </c>
      <c r="T1102" s="151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52" t="s">
        <v>140</v>
      </c>
      <c r="AT1102" s="152" t="s">
        <v>136</v>
      </c>
      <c r="AU1102" s="152" t="s">
        <v>84</v>
      </c>
      <c r="AY1102" s="20" t="s">
        <v>133</v>
      </c>
      <c r="BE1102" s="153">
        <f>IF(N1102="základní",J1102,0)</f>
        <v>0</v>
      </c>
      <c r="BF1102" s="153">
        <f>IF(N1102="snížená",J1102,0)</f>
        <v>0</v>
      </c>
      <c r="BG1102" s="153">
        <f>IF(N1102="zákl. přenesená",J1102,0)</f>
        <v>0</v>
      </c>
      <c r="BH1102" s="153">
        <f>IF(N1102="sníž. přenesená",J1102,0)</f>
        <v>0</v>
      </c>
      <c r="BI1102" s="153">
        <f>IF(N1102="nulová",J1102,0)</f>
        <v>0</v>
      </c>
      <c r="BJ1102" s="20" t="s">
        <v>37</v>
      </c>
      <c r="BK1102" s="153">
        <f>ROUND(I1102*H1102,2)</f>
        <v>0</v>
      </c>
      <c r="BL1102" s="20" t="s">
        <v>140</v>
      </c>
      <c r="BM1102" s="152" t="s">
        <v>2221</v>
      </c>
    </row>
    <row r="1103" spans="1:65" s="2" customFormat="1">
      <c r="A1103" s="35"/>
      <c r="B1103" s="36"/>
      <c r="C1103" s="35"/>
      <c r="D1103" s="181" t="s">
        <v>290</v>
      </c>
      <c r="E1103" s="35"/>
      <c r="F1103" s="182" t="s">
        <v>576</v>
      </c>
      <c r="G1103" s="35"/>
      <c r="H1103" s="35"/>
      <c r="I1103" s="183"/>
      <c r="J1103" s="35"/>
      <c r="K1103" s="35"/>
      <c r="L1103" s="36"/>
      <c r="M1103" s="184"/>
      <c r="N1103" s="185"/>
      <c r="O1103" s="56"/>
      <c r="P1103" s="56"/>
      <c r="Q1103" s="56"/>
      <c r="R1103" s="56"/>
      <c r="S1103" s="56"/>
      <c r="T1103" s="57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T1103" s="20" t="s">
        <v>290</v>
      </c>
      <c r="AU1103" s="20" t="s">
        <v>84</v>
      </c>
    </row>
    <row r="1104" spans="1:65" s="13" customFormat="1">
      <c r="B1104" s="154"/>
      <c r="D1104" s="155" t="s">
        <v>142</v>
      </c>
      <c r="E1104" s="156" t="s">
        <v>3</v>
      </c>
      <c r="F1104" s="157" t="s">
        <v>2222</v>
      </c>
      <c r="H1104" s="158">
        <v>39.36</v>
      </c>
      <c r="I1104" s="159"/>
      <c r="L1104" s="154"/>
      <c r="M1104" s="160"/>
      <c r="N1104" s="161"/>
      <c r="O1104" s="161"/>
      <c r="P1104" s="161"/>
      <c r="Q1104" s="161"/>
      <c r="R1104" s="161"/>
      <c r="S1104" s="161"/>
      <c r="T1104" s="162"/>
      <c r="AT1104" s="156" t="s">
        <v>142</v>
      </c>
      <c r="AU1104" s="156" t="s">
        <v>84</v>
      </c>
      <c r="AV1104" s="13" t="s">
        <v>84</v>
      </c>
      <c r="AW1104" s="13" t="s">
        <v>36</v>
      </c>
      <c r="AX1104" s="13" t="s">
        <v>37</v>
      </c>
      <c r="AY1104" s="156" t="s">
        <v>133</v>
      </c>
    </row>
    <row r="1105" spans="1:65" s="2" customFormat="1" ht="37.9" customHeight="1">
      <c r="A1105" s="35"/>
      <c r="B1105" s="140"/>
      <c r="C1105" s="141" t="s">
        <v>633</v>
      </c>
      <c r="D1105" s="141" t="s">
        <v>136</v>
      </c>
      <c r="E1105" s="142" t="s">
        <v>514</v>
      </c>
      <c r="F1105" s="143" t="s">
        <v>515</v>
      </c>
      <c r="G1105" s="144" t="s">
        <v>295</v>
      </c>
      <c r="H1105" s="145">
        <v>39.36</v>
      </c>
      <c r="I1105" s="146"/>
      <c r="J1105" s="147">
        <f>ROUND(I1105*H1105,2)</f>
        <v>0</v>
      </c>
      <c r="K1105" s="143" t="s">
        <v>288</v>
      </c>
      <c r="L1105" s="36"/>
      <c r="M1105" s="148" t="s">
        <v>3</v>
      </c>
      <c r="N1105" s="149" t="s">
        <v>46</v>
      </c>
      <c r="O1105" s="56"/>
      <c r="P1105" s="150">
        <f>O1105*H1105</f>
        <v>0</v>
      </c>
      <c r="Q1105" s="150">
        <v>0</v>
      </c>
      <c r="R1105" s="150">
        <f>Q1105*H1105</f>
        <v>0</v>
      </c>
      <c r="S1105" s="150">
        <v>0</v>
      </c>
      <c r="T1105" s="151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52" t="s">
        <v>140</v>
      </c>
      <c r="AT1105" s="152" t="s">
        <v>136</v>
      </c>
      <c r="AU1105" s="152" t="s">
        <v>84</v>
      </c>
      <c r="AY1105" s="20" t="s">
        <v>133</v>
      </c>
      <c r="BE1105" s="153">
        <f>IF(N1105="základní",J1105,0)</f>
        <v>0</v>
      </c>
      <c r="BF1105" s="153">
        <f>IF(N1105="snížená",J1105,0)</f>
        <v>0</v>
      </c>
      <c r="BG1105" s="153">
        <f>IF(N1105="zákl. přenesená",J1105,0)</f>
        <v>0</v>
      </c>
      <c r="BH1105" s="153">
        <f>IF(N1105="sníž. přenesená",J1105,0)</f>
        <v>0</v>
      </c>
      <c r="BI1105" s="153">
        <f>IF(N1105="nulová",J1105,0)</f>
        <v>0</v>
      </c>
      <c r="BJ1105" s="20" t="s">
        <v>37</v>
      </c>
      <c r="BK1105" s="153">
        <f>ROUND(I1105*H1105,2)</f>
        <v>0</v>
      </c>
      <c r="BL1105" s="20" t="s">
        <v>140</v>
      </c>
      <c r="BM1105" s="152" t="s">
        <v>2223</v>
      </c>
    </row>
    <row r="1106" spans="1:65" s="2" customFormat="1">
      <c r="A1106" s="35"/>
      <c r="B1106" s="36"/>
      <c r="C1106" s="35"/>
      <c r="D1106" s="181" t="s">
        <v>290</v>
      </c>
      <c r="E1106" s="35"/>
      <c r="F1106" s="182" t="s">
        <v>517</v>
      </c>
      <c r="G1106" s="35"/>
      <c r="H1106" s="35"/>
      <c r="I1106" s="183"/>
      <c r="J1106" s="35"/>
      <c r="K1106" s="35"/>
      <c r="L1106" s="36"/>
      <c r="M1106" s="184"/>
      <c r="N1106" s="185"/>
      <c r="O1106" s="56"/>
      <c r="P1106" s="56"/>
      <c r="Q1106" s="56"/>
      <c r="R1106" s="56"/>
      <c r="S1106" s="56"/>
      <c r="T1106" s="57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T1106" s="20" t="s">
        <v>290</v>
      </c>
      <c r="AU1106" s="20" t="s">
        <v>84</v>
      </c>
    </row>
    <row r="1107" spans="1:65" s="13" customFormat="1">
      <c r="B1107" s="154"/>
      <c r="D1107" s="155" t="s">
        <v>142</v>
      </c>
      <c r="E1107" s="156" t="s">
        <v>3</v>
      </c>
      <c r="F1107" s="157" t="s">
        <v>2222</v>
      </c>
      <c r="H1107" s="158">
        <v>39.36</v>
      </c>
      <c r="I1107" s="159"/>
      <c r="L1107" s="154"/>
      <c r="M1107" s="160"/>
      <c r="N1107" s="161"/>
      <c r="O1107" s="161"/>
      <c r="P1107" s="161"/>
      <c r="Q1107" s="161"/>
      <c r="R1107" s="161"/>
      <c r="S1107" s="161"/>
      <c r="T1107" s="162"/>
      <c r="AT1107" s="156" t="s">
        <v>142</v>
      </c>
      <c r="AU1107" s="156" t="s">
        <v>84</v>
      </c>
      <c r="AV1107" s="13" t="s">
        <v>84</v>
      </c>
      <c r="AW1107" s="13" t="s">
        <v>36</v>
      </c>
      <c r="AX1107" s="13" t="s">
        <v>37</v>
      </c>
      <c r="AY1107" s="156" t="s">
        <v>133</v>
      </c>
    </row>
    <row r="1108" spans="1:65" s="12" customFormat="1" ht="22.9" customHeight="1">
      <c r="B1108" s="127"/>
      <c r="D1108" s="128" t="s">
        <v>74</v>
      </c>
      <c r="E1108" s="138" t="s">
        <v>153</v>
      </c>
      <c r="F1108" s="138" t="s">
        <v>1272</v>
      </c>
      <c r="I1108" s="130"/>
      <c r="J1108" s="139">
        <f>BK1108</f>
        <v>0</v>
      </c>
      <c r="L1108" s="127"/>
      <c r="M1108" s="132"/>
      <c r="N1108" s="133"/>
      <c r="O1108" s="133"/>
      <c r="P1108" s="134">
        <f>SUM(P1109:P1127)</f>
        <v>0</v>
      </c>
      <c r="Q1108" s="133"/>
      <c r="R1108" s="134">
        <f>SUM(R1109:R1127)</f>
        <v>161.35828409999999</v>
      </c>
      <c r="S1108" s="133"/>
      <c r="T1108" s="135">
        <f>SUM(T1109:T1127)</f>
        <v>0</v>
      </c>
      <c r="AR1108" s="128" t="s">
        <v>37</v>
      </c>
      <c r="AT1108" s="136" t="s">
        <v>74</v>
      </c>
      <c r="AU1108" s="136" t="s">
        <v>37</v>
      </c>
      <c r="AY1108" s="128" t="s">
        <v>133</v>
      </c>
      <c r="BK1108" s="137">
        <f>SUM(BK1109:BK1127)</f>
        <v>0</v>
      </c>
    </row>
    <row r="1109" spans="1:65" s="2" customFormat="1" ht="21.75" customHeight="1">
      <c r="A1109" s="35"/>
      <c r="B1109" s="140"/>
      <c r="C1109" s="141" t="s">
        <v>640</v>
      </c>
      <c r="D1109" s="141" t="s">
        <v>136</v>
      </c>
      <c r="E1109" s="142" t="s">
        <v>629</v>
      </c>
      <c r="F1109" s="143" t="s">
        <v>630</v>
      </c>
      <c r="G1109" s="144" t="s">
        <v>333</v>
      </c>
      <c r="H1109" s="145">
        <v>242.22</v>
      </c>
      <c r="I1109" s="146"/>
      <c r="J1109" s="147">
        <f>ROUND(I1109*H1109,2)</f>
        <v>0</v>
      </c>
      <c r="K1109" s="143" t="s">
        <v>3</v>
      </c>
      <c r="L1109" s="36"/>
      <c r="M1109" s="148" t="s">
        <v>3</v>
      </c>
      <c r="N1109" s="149" t="s">
        <v>46</v>
      </c>
      <c r="O1109" s="56"/>
      <c r="P1109" s="150">
        <f>O1109*H1109</f>
        <v>0</v>
      </c>
      <c r="Q1109" s="150">
        <v>0.432</v>
      </c>
      <c r="R1109" s="150">
        <f>Q1109*H1109</f>
        <v>104.63903999999999</v>
      </c>
      <c r="S1109" s="150">
        <v>0</v>
      </c>
      <c r="T1109" s="151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52" t="s">
        <v>140</v>
      </c>
      <c r="AT1109" s="152" t="s">
        <v>136</v>
      </c>
      <c r="AU1109" s="152" t="s">
        <v>84</v>
      </c>
      <c r="AY1109" s="20" t="s">
        <v>133</v>
      </c>
      <c r="BE1109" s="153">
        <f>IF(N1109="základní",J1109,0)</f>
        <v>0</v>
      </c>
      <c r="BF1109" s="153">
        <f>IF(N1109="snížená",J1109,0)</f>
        <v>0</v>
      </c>
      <c r="BG1109" s="153">
        <f>IF(N1109="zákl. přenesená",J1109,0)</f>
        <v>0</v>
      </c>
      <c r="BH1109" s="153">
        <f>IF(N1109="sníž. přenesená",J1109,0)</f>
        <v>0</v>
      </c>
      <c r="BI1109" s="153">
        <f>IF(N1109="nulová",J1109,0)</f>
        <v>0</v>
      </c>
      <c r="BJ1109" s="20" t="s">
        <v>37</v>
      </c>
      <c r="BK1109" s="153">
        <f>ROUND(I1109*H1109,2)</f>
        <v>0</v>
      </c>
      <c r="BL1109" s="20" t="s">
        <v>140</v>
      </c>
      <c r="BM1109" s="152" t="s">
        <v>2224</v>
      </c>
    </row>
    <row r="1110" spans="1:65" s="13" customFormat="1">
      <c r="B1110" s="154"/>
      <c r="D1110" s="155" t="s">
        <v>142</v>
      </c>
      <c r="E1110" s="156" t="s">
        <v>3</v>
      </c>
      <c r="F1110" s="157" t="s">
        <v>2225</v>
      </c>
      <c r="H1110" s="158">
        <v>242.22</v>
      </c>
      <c r="I1110" s="159"/>
      <c r="L1110" s="154"/>
      <c r="M1110" s="160"/>
      <c r="N1110" s="161"/>
      <c r="O1110" s="161"/>
      <c r="P1110" s="161"/>
      <c r="Q1110" s="161"/>
      <c r="R1110" s="161"/>
      <c r="S1110" s="161"/>
      <c r="T1110" s="162"/>
      <c r="AT1110" s="156" t="s">
        <v>142</v>
      </c>
      <c r="AU1110" s="156" t="s">
        <v>84</v>
      </c>
      <c r="AV1110" s="13" t="s">
        <v>84</v>
      </c>
      <c r="AW1110" s="13" t="s">
        <v>36</v>
      </c>
      <c r="AX1110" s="13" t="s">
        <v>75</v>
      </c>
      <c r="AY1110" s="156" t="s">
        <v>133</v>
      </c>
    </row>
    <row r="1111" spans="1:65" s="2" customFormat="1" ht="21.75" customHeight="1">
      <c r="A1111" s="35"/>
      <c r="B1111" s="140"/>
      <c r="C1111" s="141" t="s">
        <v>653</v>
      </c>
      <c r="D1111" s="141" t="s">
        <v>136</v>
      </c>
      <c r="E1111" s="142" t="s">
        <v>1273</v>
      </c>
      <c r="F1111" s="143" t="s">
        <v>1274</v>
      </c>
      <c r="G1111" s="144" t="s">
        <v>333</v>
      </c>
      <c r="H1111" s="145">
        <v>112.92</v>
      </c>
      <c r="I1111" s="146"/>
      <c r="J1111" s="147">
        <f>ROUND(I1111*H1111,2)</f>
        <v>0</v>
      </c>
      <c r="K1111" s="143" t="s">
        <v>288</v>
      </c>
      <c r="L1111" s="36"/>
      <c r="M1111" s="148" t="s">
        <v>3</v>
      </c>
      <c r="N1111" s="149" t="s">
        <v>46</v>
      </c>
      <c r="O1111" s="56"/>
      <c r="P1111" s="150">
        <f>O1111*H1111</f>
        <v>0</v>
      </c>
      <c r="Q1111" s="150">
        <v>0.34499999999999997</v>
      </c>
      <c r="R1111" s="150">
        <f>Q1111*H1111</f>
        <v>38.9574</v>
      </c>
      <c r="S1111" s="150">
        <v>0</v>
      </c>
      <c r="T1111" s="151">
        <f>S1111*H1111</f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152" t="s">
        <v>140</v>
      </c>
      <c r="AT1111" s="152" t="s">
        <v>136</v>
      </c>
      <c r="AU1111" s="152" t="s">
        <v>84</v>
      </c>
      <c r="AY1111" s="20" t="s">
        <v>133</v>
      </c>
      <c r="BE1111" s="153">
        <f>IF(N1111="základní",J1111,0)</f>
        <v>0</v>
      </c>
      <c r="BF1111" s="153">
        <f>IF(N1111="snížená",J1111,0)</f>
        <v>0</v>
      </c>
      <c r="BG1111" s="153">
        <f>IF(N1111="zákl. přenesená",J1111,0)</f>
        <v>0</v>
      </c>
      <c r="BH1111" s="153">
        <f>IF(N1111="sníž. přenesená",J1111,0)</f>
        <v>0</v>
      </c>
      <c r="BI1111" s="153">
        <f>IF(N1111="nulová",J1111,0)</f>
        <v>0</v>
      </c>
      <c r="BJ1111" s="20" t="s">
        <v>37</v>
      </c>
      <c r="BK1111" s="153">
        <f>ROUND(I1111*H1111,2)</f>
        <v>0</v>
      </c>
      <c r="BL1111" s="20" t="s">
        <v>140</v>
      </c>
      <c r="BM1111" s="152" t="s">
        <v>2226</v>
      </c>
    </row>
    <row r="1112" spans="1:65" s="2" customFormat="1">
      <c r="A1112" s="35"/>
      <c r="B1112" s="36"/>
      <c r="C1112" s="35"/>
      <c r="D1112" s="181" t="s">
        <v>290</v>
      </c>
      <c r="E1112" s="35"/>
      <c r="F1112" s="182" t="s">
        <v>1276</v>
      </c>
      <c r="G1112" s="35"/>
      <c r="H1112" s="35"/>
      <c r="I1112" s="183"/>
      <c r="J1112" s="35"/>
      <c r="K1112" s="35"/>
      <c r="L1112" s="36"/>
      <c r="M1112" s="184"/>
      <c r="N1112" s="185"/>
      <c r="O1112" s="56"/>
      <c r="P1112" s="56"/>
      <c r="Q1112" s="56"/>
      <c r="R1112" s="56"/>
      <c r="S1112" s="56"/>
      <c r="T1112" s="57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T1112" s="20" t="s">
        <v>290</v>
      </c>
      <c r="AU1112" s="20" t="s">
        <v>84</v>
      </c>
    </row>
    <row r="1113" spans="1:65" s="13" customFormat="1">
      <c r="B1113" s="154"/>
      <c r="D1113" s="155" t="s">
        <v>142</v>
      </c>
      <c r="E1113" s="156" t="s">
        <v>3</v>
      </c>
      <c r="F1113" s="157" t="s">
        <v>2227</v>
      </c>
      <c r="H1113" s="158">
        <v>101.88</v>
      </c>
      <c r="I1113" s="159"/>
      <c r="L1113" s="154"/>
      <c r="M1113" s="160"/>
      <c r="N1113" s="161"/>
      <c r="O1113" s="161"/>
      <c r="P1113" s="161"/>
      <c r="Q1113" s="161"/>
      <c r="R1113" s="161"/>
      <c r="S1113" s="161"/>
      <c r="T1113" s="162"/>
      <c r="AT1113" s="156" t="s">
        <v>142</v>
      </c>
      <c r="AU1113" s="156" t="s">
        <v>84</v>
      </c>
      <c r="AV1113" s="13" t="s">
        <v>84</v>
      </c>
      <c r="AW1113" s="13" t="s">
        <v>36</v>
      </c>
      <c r="AX1113" s="13" t="s">
        <v>75</v>
      </c>
      <c r="AY1113" s="156" t="s">
        <v>133</v>
      </c>
    </row>
    <row r="1114" spans="1:65" s="13" customFormat="1">
      <c r="B1114" s="154"/>
      <c r="D1114" s="155" t="s">
        <v>142</v>
      </c>
      <c r="E1114" s="156" t="s">
        <v>3</v>
      </c>
      <c r="F1114" s="157" t="s">
        <v>2228</v>
      </c>
      <c r="H1114" s="158">
        <v>11.04</v>
      </c>
      <c r="I1114" s="159"/>
      <c r="L1114" s="154"/>
      <c r="M1114" s="160"/>
      <c r="N1114" s="161"/>
      <c r="O1114" s="161"/>
      <c r="P1114" s="161"/>
      <c r="Q1114" s="161"/>
      <c r="R1114" s="161"/>
      <c r="S1114" s="161"/>
      <c r="T1114" s="162"/>
      <c r="AT1114" s="156" t="s">
        <v>142</v>
      </c>
      <c r="AU1114" s="156" t="s">
        <v>84</v>
      </c>
      <c r="AV1114" s="13" t="s">
        <v>84</v>
      </c>
      <c r="AW1114" s="13" t="s">
        <v>36</v>
      </c>
      <c r="AX1114" s="13" t="s">
        <v>75</v>
      </c>
      <c r="AY1114" s="156" t="s">
        <v>133</v>
      </c>
    </row>
    <row r="1115" spans="1:65" s="2" customFormat="1" ht="16.5" customHeight="1">
      <c r="A1115" s="35"/>
      <c r="B1115" s="140"/>
      <c r="C1115" s="141" t="s">
        <v>240</v>
      </c>
      <c r="D1115" s="141" t="s">
        <v>136</v>
      </c>
      <c r="E1115" s="142" t="s">
        <v>2229</v>
      </c>
      <c r="F1115" s="143" t="s">
        <v>2230</v>
      </c>
      <c r="G1115" s="144" t="s">
        <v>333</v>
      </c>
      <c r="H1115" s="145">
        <v>17.71</v>
      </c>
      <c r="I1115" s="146"/>
      <c r="J1115" s="147">
        <f>ROUND(I1115*H1115,2)</f>
        <v>0</v>
      </c>
      <c r="K1115" s="143" t="s">
        <v>288</v>
      </c>
      <c r="L1115" s="36"/>
      <c r="M1115" s="148" t="s">
        <v>3</v>
      </c>
      <c r="N1115" s="149" t="s">
        <v>46</v>
      </c>
      <c r="O1115" s="56"/>
      <c r="P1115" s="150">
        <f>O1115*H1115</f>
        <v>0</v>
      </c>
      <c r="Q1115" s="150">
        <v>0.37373000000000001</v>
      </c>
      <c r="R1115" s="150">
        <f>Q1115*H1115</f>
        <v>6.6187583000000005</v>
      </c>
      <c r="S1115" s="150">
        <v>0</v>
      </c>
      <c r="T1115" s="151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52" t="s">
        <v>140</v>
      </c>
      <c r="AT1115" s="152" t="s">
        <v>136</v>
      </c>
      <c r="AU1115" s="152" t="s">
        <v>84</v>
      </c>
      <c r="AY1115" s="20" t="s">
        <v>133</v>
      </c>
      <c r="BE1115" s="153">
        <f>IF(N1115="základní",J1115,0)</f>
        <v>0</v>
      </c>
      <c r="BF1115" s="153">
        <f>IF(N1115="snížená",J1115,0)</f>
        <v>0</v>
      </c>
      <c r="BG1115" s="153">
        <f>IF(N1115="zákl. přenesená",J1115,0)</f>
        <v>0</v>
      </c>
      <c r="BH1115" s="153">
        <f>IF(N1115="sníž. přenesená",J1115,0)</f>
        <v>0</v>
      </c>
      <c r="BI1115" s="153">
        <f>IF(N1115="nulová",J1115,0)</f>
        <v>0</v>
      </c>
      <c r="BJ1115" s="20" t="s">
        <v>37</v>
      </c>
      <c r="BK1115" s="153">
        <f>ROUND(I1115*H1115,2)</f>
        <v>0</v>
      </c>
      <c r="BL1115" s="20" t="s">
        <v>140</v>
      </c>
      <c r="BM1115" s="152" t="s">
        <v>2231</v>
      </c>
    </row>
    <row r="1116" spans="1:65" s="2" customFormat="1">
      <c r="A1116" s="35"/>
      <c r="B1116" s="36"/>
      <c r="C1116" s="35"/>
      <c r="D1116" s="181" t="s">
        <v>290</v>
      </c>
      <c r="E1116" s="35"/>
      <c r="F1116" s="182" t="s">
        <v>2232</v>
      </c>
      <c r="G1116" s="35"/>
      <c r="H1116" s="35"/>
      <c r="I1116" s="183"/>
      <c r="J1116" s="35"/>
      <c r="K1116" s="35"/>
      <c r="L1116" s="36"/>
      <c r="M1116" s="184"/>
      <c r="N1116" s="185"/>
      <c r="O1116" s="56"/>
      <c r="P1116" s="56"/>
      <c r="Q1116" s="56"/>
      <c r="R1116" s="56"/>
      <c r="S1116" s="56"/>
      <c r="T1116" s="57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T1116" s="20" t="s">
        <v>290</v>
      </c>
      <c r="AU1116" s="20" t="s">
        <v>84</v>
      </c>
    </row>
    <row r="1117" spans="1:65" s="13" customFormat="1">
      <c r="B1117" s="154"/>
      <c r="D1117" s="155" t="s">
        <v>142</v>
      </c>
      <c r="E1117" s="156" t="s">
        <v>3</v>
      </c>
      <c r="F1117" s="157" t="s">
        <v>2233</v>
      </c>
      <c r="H1117" s="158">
        <v>17.71</v>
      </c>
      <c r="I1117" s="159"/>
      <c r="L1117" s="154"/>
      <c r="M1117" s="160"/>
      <c r="N1117" s="161"/>
      <c r="O1117" s="161"/>
      <c r="P1117" s="161"/>
      <c r="Q1117" s="161"/>
      <c r="R1117" s="161"/>
      <c r="S1117" s="161"/>
      <c r="T1117" s="162"/>
      <c r="AT1117" s="156" t="s">
        <v>142</v>
      </c>
      <c r="AU1117" s="156" t="s">
        <v>84</v>
      </c>
      <c r="AV1117" s="13" t="s">
        <v>84</v>
      </c>
      <c r="AW1117" s="13" t="s">
        <v>36</v>
      </c>
      <c r="AX1117" s="13" t="s">
        <v>75</v>
      </c>
      <c r="AY1117" s="156" t="s">
        <v>133</v>
      </c>
    </row>
    <row r="1118" spans="1:65" s="15" customFormat="1">
      <c r="B1118" s="170"/>
      <c r="D1118" s="155" t="s">
        <v>142</v>
      </c>
      <c r="E1118" s="171" t="s">
        <v>3</v>
      </c>
      <c r="F1118" s="172" t="s">
        <v>163</v>
      </c>
      <c r="H1118" s="173">
        <v>17.71</v>
      </c>
      <c r="I1118" s="174"/>
      <c r="L1118" s="170"/>
      <c r="M1118" s="175"/>
      <c r="N1118" s="176"/>
      <c r="O1118" s="176"/>
      <c r="P1118" s="176"/>
      <c r="Q1118" s="176"/>
      <c r="R1118" s="176"/>
      <c r="S1118" s="176"/>
      <c r="T1118" s="177"/>
      <c r="AT1118" s="171" t="s">
        <v>142</v>
      </c>
      <c r="AU1118" s="171" t="s">
        <v>84</v>
      </c>
      <c r="AV1118" s="15" t="s">
        <v>140</v>
      </c>
      <c r="AW1118" s="15" t="s">
        <v>36</v>
      </c>
      <c r="AX1118" s="15" t="s">
        <v>37</v>
      </c>
      <c r="AY1118" s="171" t="s">
        <v>133</v>
      </c>
    </row>
    <row r="1119" spans="1:65" s="2" customFormat="1" ht="44.25" customHeight="1">
      <c r="A1119" s="35"/>
      <c r="B1119" s="140"/>
      <c r="C1119" s="141" t="s">
        <v>669</v>
      </c>
      <c r="D1119" s="141" t="s">
        <v>136</v>
      </c>
      <c r="E1119" s="142" t="s">
        <v>1277</v>
      </c>
      <c r="F1119" s="143" t="s">
        <v>1278</v>
      </c>
      <c r="G1119" s="144" t="s">
        <v>333</v>
      </c>
      <c r="H1119" s="145">
        <v>93.39</v>
      </c>
      <c r="I1119" s="146"/>
      <c r="J1119" s="147">
        <f>ROUND(I1119*H1119,2)</f>
        <v>0</v>
      </c>
      <c r="K1119" s="143" t="s">
        <v>288</v>
      </c>
      <c r="L1119" s="36"/>
      <c r="M1119" s="148" t="s">
        <v>3</v>
      </c>
      <c r="N1119" s="149" t="s">
        <v>46</v>
      </c>
      <c r="O1119" s="56"/>
      <c r="P1119" s="150">
        <f>O1119*H1119</f>
        <v>0</v>
      </c>
      <c r="Q1119" s="150">
        <v>8.9219999999999994E-2</v>
      </c>
      <c r="R1119" s="150">
        <f>Q1119*H1119</f>
        <v>8.3322557999999987</v>
      </c>
      <c r="S1119" s="150">
        <v>0</v>
      </c>
      <c r="T1119" s="151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52" t="s">
        <v>140</v>
      </c>
      <c r="AT1119" s="152" t="s">
        <v>136</v>
      </c>
      <c r="AU1119" s="152" t="s">
        <v>84</v>
      </c>
      <c r="AY1119" s="20" t="s">
        <v>133</v>
      </c>
      <c r="BE1119" s="153">
        <f>IF(N1119="základní",J1119,0)</f>
        <v>0</v>
      </c>
      <c r="BF1119" s="153">
        <f>IF(N1119="snížená",J1119,0)</f>
        <v>0</v>
      </c>
      <c r="BG1119" s="153">
        <f>IF(N1119="zákl. přenesená",J1119,0)</f>
        <v>0</v>
      </c>
      <c r="BH1119" s="153">
        <f>IF(N1119="sníž. přenesená",J1119,0)</f>
        <v>0</v>
      </c>
      <c r="BI1119" s="153">
        <f>IF(N1119="nulová",J1119,0)</f>
        <v>0</v>
      </c>
      <c r="BJ1119" s="20" t="s">
        <v>37</v>
      </c>
      <c r="BK1119" s="153">
        <f>ROUND(I1119*H1119,2)</f>
        <v>0</v>
      </c>
      <c r="BL1119" s="20" t="s">
        <v>140</v>
      </c>
      <c r="BM1119" s="152" t="s">
        <v>2234</v>
      </c>
    </row>
    <row r="1120" spans="1:65" s="2" customFormat="1">
      <c r="A1120" s="35"/>
      <c r="B1120" s="36"/>
      <c r="C1120" s="35"/>
      <c r="D1120" s="181" t="s">
        <v>290</v>
      </c>
      <c r="E1120" s="35"/>
      <c r="F1120" s="182" t="s">
        <v>1280</v>
      </c>
      <c r="G1120" s="35"/>
      <c r="H1120" s="35"/>
      <c r="I1120" s="183"/>
      <c r="J1120" s="35"/>
      <c r="K1120" s="35"/>
      <c r="L1120" s="36"/>
      <c r="M1120" s="184"/>
      <c r="N1120" s="185"/>
      <c r="O1120" s="56"/>
      <c r="P1120" s="56"/>
      <c r="Q1120" s="56"/>
      <c r="R1120" s="56"/>
      <c r="S1120" s="56"/>
      <c r="T1120" s="57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T1120" s="20" t="s">
        <v>290</v>
      </c>
      <c r="AU1120" s="20" t="s">
        <v>84</v>
      </c>
    </row>
    <row r="1121" spans="1:65" s="13" customFormat="1">
      <c r="B1121" s="154"/>
      <c r="D1121" s="155" t="s">
        <v>142</v>
      </c>
      <c r="E1121" s="156" t="s">
        <v>3</v>
      </c>
      <c r="F1121" s="157" t="s">
        <v>1830</v>
      </c>
      <c r="H1121" s="158">
        <v>93.39</v>
      </c>
      <c r="I1121" s="159"/>
      <c r="L1121" s="154"/>
      <c r="M1121" s="160"/>
      <c r="N1121" s="161"/>
      <c r="O1121" s="161"/>
      <c r="P1121" s="161"/>
      <c r="Q1121" s="161"/>
      <c r="R1121" s="161"/>
      <c r="S1121" s="161"/>
      <c r="T1121" s="162"/>
      <c r="AT1121" s="156" t="s">
        <v>142</v>
      </c>
      <c r="AU1121" s="156" t="s">
        <v>84</v>
      </c>
      <c r="AV1121" s="13" t="s">
        <v>84</v>
      </c>
      <c r="AW1121" s="13" t="s">
        <v>36</v>
      </c>
      <c r="AX1121" s="13" t="s">
        <v>75</v>
      </c>
      <c r="AY1121" s="156" t="s">
        <v>133</v>
      </c>
    </row>
    <row r="1122" spans="1:65" s="2" customFormat="1" ht="37.9" customHeight="1">
      <c r="A1122" s="35"/>
      <c r="B1122" s="140"/>
      <c r="C1122" s="141" t="s">
        <v>674</v>
      </c>
      <c r="D1122" s="141" t="s">
        <v>136</v>
      </c>
      <c r="E1122" s="142" t="s">
        <v>2235</v>
      </c>
      <c r="F1122" s="143" t="s">
        <v>2236</v>
      </c>
      <c r="G1122" s="144" t="s">
        <v>333</v>
      </c>
      <c r="H1122" s="145">
        <v>27.83</v>
      </c>
      <c r="I1122" s="146"/>
      <c r="J1122" s="147">
        <f>ROUND(I1122*H1122,2)</f>
        <v>0</v>
      </c>
      <c r="K1122" s="143" t="s">
        <v>288</v>
      </c>
      <c r="L1122" s="36"/>
      <c r="M1122" s="148" t="s">
        <v>3</v>
      </c>
      <c r="N1122" s="149" t="s">
        <v>46</v>
      </c>
      <c r="O1122" s="56"/>
      <c r="P1122" s="150">
        <f>O1122*H1122</f>
        <v>0</v>
      </c>
      <c r="Q1122" s="150">
        <v>0.10100000000000001</v>
      </c>
      <c r="R1122" s="150">
        <f>Q1122*H1122</f>
        <v>2.8108300000000002</v>
      </c>
      <c r="S1122" s="150">
        <v>0</v>
      </c>
      <c r="T1122" s="151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52" t="s">
        <v>140</v>
      </c>
      <c r="AT1122" s="152" t="s">
        <v>136</v>
      </c>
      <c r="AU1122" s="152" t="s">
        <v>84</v>
      </c>
      <c r="AY1122" s="20" t="s">
        <v>133</v>
      </c>
      <c r="BE1122" s="153">
        <f>IF(N1122="základní",J1122,0)</f>
        <v>0</v>
      </c>
      <c r="BF1122" s="153">
        <f>IF(N1122="snížená",J1122,0)</f>
        <v>0</v>
      </c>
      <c r="BG1122" s="153">
        <f>IF(N1122="zákl. přenesená",J1122,0)</f>
        <v>0</v>
      </c>
      <c r="BH1122" s="153">
        <f>IF(N1122="sníž. přenesená",J1122,0)</f>
        <v>0</v>
      </c>
      <c r="BI1122" s="153">
        <f>IF(N1122="nulová",J1122,0)</f>
        <v>0</v>
      </c>
      <c r="BJ1122" s="20" t="s">
        <v>37</v>
      </c>
      <c r="BK1122" s="153">
        <f>ROUND(I1122*H1122,2)</f>
        <v>0</v>
      </c>
      <c r="BL1122" s="20" t="s">
        <v>140</v>
      </c>
      <c r="BM1122" s="152" t="s">
        <v>2237</v>
      </c>
    </row>
    <row r="1123" spans="1:65" s="2" customFormat="1">
      <c r="A1123" s="35"/>
      <c r="B1123" s="36"/>
      <c r="C1123" s="35"/>
      <c r="D1123" s="181" t="s">
        <v>290</v>
      </c>
      <c r="E1123" s="35"/>
      <c r="F1123" s="182" t="s">
        <v>2238</v>
      </c>
      <c r="G1123" s="35"/>
      <c r="H1123" s="35"/>
      <c r="I1123" s="183"/>
      <c r="J1123" s="35"/>
      <c r="K1123" s="35"/>
      <c r="L1123" s="36"/>
      <c r="M1123" s="184"/>
      <c r="N1123" s="185"/>
      <c r="O1123" s="56"/>
      <c r="P1123" s="56"/>
      <c r="Q1123" s="56"/>
      <c r="R1123" s="56"/>
      <c r="S1123" s="56"/>
      <c r="T1123" s="57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T1123" s="20" t="s">
        <v>290</v>
      </c>
      <c r="AU1123" s="20" t="s">
        <v>84</v>
      </c>
    </row>
    <row r="1124" spans="1:65" s="13" customFormat="1">
      <c r="B1124" s="154"/>
      <c r="D1124" s="155" t="s">
        <v>142</v>
      </c>
      <c r="E1124" s="156" t="s">
        <v>3</v>
      </c>
      <c r="F1124" s="157" t="s">
        <v>2239</v>
      </c>
      <c r="H1124" s="158">
        <v>27.83</v>
      </c>
      <c r="I1124" s="159"/>
      <c r="L1124" s="154"/>
      <c r="M1124" s="160"/>
      <c r="N1124" s="161"/>
      <c r="O1124" s="161"/>
      <c r="P1124" s="161"/>
      <c r="Q1124" s="161"/>
      <c r="R1124" s="161"/>
      <c r="S1124" s="161"/>
      <c r="T1124" s="162"/>
      <c r="AT1124" s="156" t="s">
        <v>142</v>
      </c>
      <c r="AU1124" s="156" t="s">
        <v>84</v>
      </c>
      <c r="AV1124" s="13" t="s">
        <v>84</v>
      </c>
      <c r="AW1124" s="13" t="s">
        <v>36</v>
      </c>
      <c r="AX1124" s="13" t="s">
        <v>75</v>
      </c>
      <c r="AY1124" s="156" t="s">
        <v>133</v>
      </c>
    </row>
    <row r="1125" spans="1:65" s="2" customFormat="1" ht="24.2" customHeight="1">
      <c r="A1125" s="35"/>
      <c r="B1125" s="140"/>
      <c r="C1125" s="141" t="s">
        <v>680</v>
      </c>
      <c r="D1125" s="141" t="s">
        <v>136</v>
      </c>
      <c r="E1125" s="142" t="s">
        <v>634</v>
      </c>
      <c r="F1125" s="143" t="s">
        <v>635</v>
      </c>
      <c r="G1125" s="144" t="s">
        <v>342</v>
      </c>
      <c r="H1125" s="145">
        <v>161.358</v>
      </c>
      <c r="I1125" s="146"/>
      <c r="J1125" s="147">
        <f>ROUND(I1125*H1125,2)</f>
        <v>0</v>
      </c>
      <c r="K1125" s="143" t="s">
        <v>288</v>
      </c>
      <c r="L1125" s="36"/>
      <c r="M1125" s="148" t="s">
        <v>3</v>
      </c>
      <c r="N1125" s="149" t="s">
        <v>46</v>
      </c>
      <c r="O1125" s="56"/>
      <c r="P1125" s="150">
        <f>O1125*H1125</f>
        <v>0</v>
      </c>
      <c r="Q1125" s="150">
        <v>0</v>
      </c>
      <c r="R1125" s="150">
        <f>Q1125*H1125</f>
        <v>0</v>
      </c>
      <c r="S1125" s="150">
        <v>0</v>
      </c>
      <c r="T1125" s="151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52" t="s">
        <v>140</v>
      </c>
      <c r="AT1125" s="152" t="s">
        <v>136</v>
      </c>
      <c r="AU1125" s="152" t="s">
        <v>84</v>
      </c>
      <c r="AY1125" s="20" t="s">
        <v>133</v>
      </c>
      <c r="BE1125" s="153">
        <f>IF(N1125="základní",J1125,0)</f>
        <v>0</v>
      </c>
      <c r="BF1125" s="153">
        <f>IF(N1125="snížená",J1125,0)</f>
        <v>0</v>
      </c>
      <c r="BG1125" s="153">
        <f>IF(N1125="zákl. přenesená",J1125,0)</f>
        <v>0</v>
      </c>
      <c r="BH1125" s="153">
        <f>IF(N1125="sníž. přenesená",J1125,0)</f>
        <v>0</v>
      </c>
      <c r="BI1125" s="153">
        <f>IF(N1125="nulová",J1125,0)</f>
        <v>0</v>
      </c>
      <c r="BJ1125" s="20" t="s">
        <v>37</v>
      </c>
      <c r="BK1125" s="153">
        <f>ROUND(I1125*H1125,2)</f>
        <v>0</v>
      </c>
      <c r="BL1125" s="20" t="s">
        <v>140</v>
      </c>
      <c r="BM1125" s="152" t="s">
        <v>2240</v>
      </c>
    </row>
    <row r="1126" spans="1:65" s="2" customFormat="1">
      <c r="A1126" s="35"/>
      <c r="B1126" s="36"/>
      <c r="C1126" s="35"/>
      <c r="D1126" s="181" t="s">
        <v>290</v>
      </c>
      <c r="E1126" s="35"/>
      <c r="F1126" s="182" t="s">
        <v>637</v>
      </c>
      <c r="G1126" s="35"/>
      <c r="H1126" s="35"/>
      <c r="I1126" s="183"/>
      <c r="J1126" s="35"/>
      <c r="K1126" s="35"/>
      <c r="L1126" s="36"/>
      <c r="M1126" s="184"/>
      <c r="N1126" s="185"/>
      <c r="O1126" s="56"/>
      <c r="P1126" s="56"/>
      <c r="Q1126" s="56"/>
      <c r="R1126" s="56"/>
      <c r="S1126" s="56"/>
      <c r="T1126" s="57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T1126" s="20" t="s">
        <v>290</v>
      </c>
      <c r="AU1126" s="20" t="s">
        <v>84</v>
      </c>
    </row>
    <row r="1127" spans="1:65" s="13" customFormat="1">
      <c r="B1127" s="154"/>
      <c r="D1127" s="155" t="s">
        <v>142</v>
      </c>
      <c r="E1127" s="156" t="s">
        <v>3</v>
      </c>
      <c r="F1127" s="157" t="s">
        <v>2241</v>
      </c>
      <c r="H1127" s="158">
        <v>161.358</v>
      </c>
      <c r="I1127" s="159"/>
      <c r="L1127" s="154"/>
      <c r="M1127" s="160"/>
      <c r="N1127" s="161"/>
      <c r="O1127" s="161"/>
      <c r="P1127" s="161"/>
      <c r="Q1127" s="161"/>
      <c r="R1127" s="161"/>
      <c r="S1127" s="161"/>
      <c r="T1127" s="162"/>
      <c r="AT1127" s="156" t="s">
        <v>142</v>
      </c>
      <c r="AU1127" s="156" t="s">
        <v>84</v>
      </c>
      <c r="AV1127" s="13" t="s">
        <v>84</v>
      </c>
      <c r="AW1127" s="13" t="s">
        <v>36</v>
      </c>
      <c r="AX1127" s="13" t="s">
        <v>37</v>
      </c>
      <c r="AY1127" s="156" t="s">
        <v>133</v>
      </c>
    </row>
    <row r="1128" spans="1:65" s="12" customFormat="1" ht="22.9" customHeight="1">
      <c r="B1128" s="127"/>
      <c r="D1128" s="128" t="s">
        <v>74</v>
      </c>
      <c r="E1128" s="138" t="s">
        <v>172</v>
      </c>
      <c r="F1128" s="138" t="s">
        <v>679</v>
      </c>
      <c r="I1128" s="130"/>
      <c r="J1128" s="139">
        <f>BK1128</f>
        <v>0</v>
      </c>
      <c r="L1128" s="127"/>
      <c r="M1128" s="132"/>
      <c r="N1128" s="133"/>
      <c r="O1128" s="133"/>
      <c r="P1128" s="134">
        <f>SUM(P1129:P1332)</f>
        <v>0</v>
      </c>
      <c r="Q1128" s="133"/>
      <c r="R1128" s="134">
        <f>SUM(R1129:R1332)</f>
        <v>3.29288508</v>
      </c>
      <c r="S1128" s="133"/>
      <c r="T1128" s="135">
        <f>SUM(T1129:T1332)</f>
        <v>0</v>
      </c>
      <c r="AR1128" s="128" t="s">
        <v>37</v>
      </c>
      <c r="AT1128" s="136" t="s">
        <v>74</v>
      </c>
      <c r="AU1128" s="136" t="s">
        <v>37</v>
      </c>
      <c r="AY1128" s="128" t="s">
        <v>133</v>
      </c>
      <c r="BK1128" s="137">
        <f>SUM(BK1129:BK1332)</f>
        <v>0</v>
      </c>
    </row>
    <row r="1129" spans="1:65" s="2" customFormat="1" ht="24.2" customHeight="1">
      <c r="A1129" s="35"/>
      <c r="B1129" s="140"/>
      <c r="C1129" s="141" t="s">
        <v>685</v>
      </c>
      <c r="D1129" s="141" t="s">
        <v>136</v>
      </c>
      <c r="E1129" s="142" t="s">
        <v>2242</v>
      </c>
      <c r="F1129" s="143" t="s">
        <v>2243</v>
      </c>
      <c r="G1129" s="144" t="s">
        <v>156</v>
      </c>
      <c r="H1129" s="145">
        <v>393.6</v>
      </c>
      <c r="I1129" s="146"/>
      <c r="J1129" s="147">
        <f>ROUND(I1129*H1129,2)</f>
        <v>0</v>
      </c>
      <c r="K1129" s="143" t="s">
        <v>288</v>
      </c>
      <c r="L1129" s="36"/>
      <c r="M1129" s="148" t="s">
        <v>3</v>
      </c>
      <c r="N1129" s="149" t="s">
        <v>46</v>
      </c>
      <c r="O1129" s="56"/>
      <c r="P1129" s="150">
        <f>O1129*H1129</f>
        <v>0</v>
      </c>
      <c r="Q1129" s="150">
        <v>0</v>
      </c>
      <c r="R1129" s="150">
        <f>Q1129*H1129</f>
        <v>0</v>
      </c>
      <c r="S1129" s="150">
        <v>0</v>
      </c>
      <c r="T1129" s="151">
        <f>S1129*H1129</f>
        <v>0</v>
      </c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R1129" s="152" t="s">
        <v>140</v>
      </c>
      <c r="AT1129" s="152" t="s">
        <v>136</v>
      </c>
      <c r="AU1129" s="152" t="s">
        <v>84</v>
      </c>
      <c r="AY1129" s="20" t="s">
        <v>133</v>
      </c>
      <c r="BE1129" s="153">
        <f>IF(N1129="základní",J1129,0)</f>
        <v>0</v>
      </c>
      <c r="BF1129" s="153">
        <f>IF(N1129="snížená",J1129,0)</f>
        <v>0</v>
      </c>
      <c r="BG1129" s="153">
        <f>IF(N1129="zákl. přenesená",J1129,0)</f>
        <v>0</v>
      </c>
      <c r="BH1129" s="153">
        <f>IF(N1129="sníž. přenesená",J1129,0)</f>
        <v>0</v>
      </c>
      <c r="BI1129" s="153">
        <f>IF(N1129="nulová",J1129,0)</f>
        <v>0</v>
      </c>
      <c r="BJ1129" s="20" t="s">
        <v>37</v>
      </c>
      <c r="BK1129" s="153">
        <f>ROUND(I1129*H1129,2)</f>
        <v>0</v>
      </c>
      <c r="BL1129" s="20" t="s">
        <v>140</v>
      </c>
      <c r="BM1129" s="152" t="s">
        <v>2244</v>
      </c>
    </row>
    <row r="1130" spans="1:65" s="2" customFormat="1">
      <c r="A1130" s="35"/>
      <c r="B1130" s="36"/>
      <c r="C1130" s="35"/>
      <c r="D1130" s="181" t="s">
        <v>290</v>
      </c>
      <c r="E1130" s="35"/>
      <c r="F1130" s="182" t="s">
        <v>2245</v>
      </c>
      <c r="G1130" s="35"/>
      <c r="H1130" s="35"/>
      <c r="I1130" s="183"/>
      <c r="J1130" s="35"/>
      <c r="K1130" s="35"/>
      <c r="L1130" s="36"/>
      <c r="M1130" s="184"/>
      <c r="N1130" s="185"/>
      <c r="O1130" s="56"/>
      <c r="P1130" s="56"/>
      <c r="Q1130" s="56"/>
      <c r="R1130" s="56"/>
      <c r="S1130" s="56"/>
      <c r="T1130" s="57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T1130" s="20" t="s">
        <v>290</v>
      </c>
      <c r="AU1130" s="20" t="s">
        <v>84</v>
      </c>
    </row>
    <row r="1131" spans="1:65" s="2" customFormat="1" ht="16.5" customHeight="1">
      <c r="A1131" s="35"/>
      <c r="B1131" s="140"/>
      <c r="C1131" s="141" t="s">
        <v>690</v>
      </c>
      <c r="D1131" s="141" t="s">
        <v>136</v>
      </c>
      <c r="E1131" s="142" t="s">
        <v>2246</v>
      </c>
      <c r="F1131" s="143" t="s">
        <v>2247</v>
      </c>
      <c r="G1131" s="144" t="s">
        <v>156</v>
      </c>
      <c r="H1131" s="145">
        <v>42.2</v>
      </c>
      <c r="I1131" s="146"/>
      <c r="J1131" s="147">
        <f>ROUND(I1131*H1131,2)</f>
        <v>0</v>
      </c>
      <c r="K1131" s="143" t="s">
        <v>3</v>
      </c>
      <c r="L1131" s="36"/>
      <c r="M1131" s="148" t="s">
        <v>3</v>
      </c>
      <c r="N1131" s="149" t="s">
        <v>46</v>
      </c>
      <c r="O1131" s="56"/>
      <c r="P1131" s="150">
        <f>O1131*H1131</f>
        <v>0</v>
      </c>
      <c r="Q1131" s="150">
        <v>0</v>
      </c>
      <c r="R1131" s="150">
        <f>Q1131*H1131</f>
        <v>0</v>
      </c>
      <c r="S1131" s="150">
        <v>0</v>
      </c>
      <c r="T1131" s="151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52" t="s">
        <v>140</v>
      </c>
      <c r="AT1131" s="152" t="s">
        <v>136</v>
      </c>
      <c r="AU1131" s="152" t="s">
        <v>84</v>
      </c>
      <c r="AY1131" s="20" t="s">
        <v>133</v>
      </c>
      <c r="BE1131" s="153">
        <f>IF(N1131="základní",J1131,0)</f>
        <v>0</v>
      </c>
      <c r="BF1131" s="153">
        <f>IF(N1131="snížená",J1131,0)</f>
        <v>0</v>
      </c>
      <c r="BG1131" s="153">
        <f>IF(N1131="zákl. přenesená",J1131,0)</f>
        <v>0</v>
      </c>
      <c r="BH1131" s="153">
        <f>IF(N1131="sníž. přenesená",J1131,0)</f>
        <v>0</v>
      </c>
      <c r="BI1131" s="153">
        <f>IF(N1131="nulová",J1131,0)</f>
        <v>0</v>
      </c>
      <c r="BJ1131" s="20" t="s">
        <v>37</v>
      </c>
      <c r="BK1131" s="153">
        <f>ROUND(I1131*H1131,2)</f>
        <v>0</v>
      </c>
      <c r="BL1131" s="20" t="s">
        <v>140</v>
      </c>
      <c r="BM1131" s="152" t="s">
        <v>2248</v>
      </c>
    </row>
    <row r="1132" spans="1:65" s="13" customFormat="1">
      <c r="B1132" s="154"/>
      <c r="D1132" s="155" t="s">
        <v>142</v>
      </c>
      <c r="E1132" s="156" t="s">
        <v>3</v>
      </c>
      <c r="F1132" s="157" t="s">
        <v>2249</v>
      </c>
      <c r="H1132" s="158">
        <v>9.5</v>
      </c>
      <c r="I1132" s="159"/>
      <c r="L1132" s="154"/>
      <c r="M1132" s="160"/>
      <c r="N1132" s="161"/>
      <c r="O1132" s="161"/>
      <c r="P1132" s="161"/>
      <c r="Q1132" s="161"/>
      <c r="R1132" s="161"/>
      <c r="S1132" s="161"/>
      <c r="T1132" s="162"/>
      <c r="AT1132" s="156" t="s">
        <v>142</v>
      </c>
      <c r="AU1132" s="156" t="s">
        <v>84</v>
      </c>
      <c r="AV1132" s="13" t="s">
        <v>84</v>
      </c>
      <c r="AW1132" s="13" t="s">
        <v>36</v>
      </c>
      <c r="AX1132" s="13" t="s">
        <v>75</v>
      </c>
      <c r="AY1132" s="156" t="s">
        <v>133</v>
      </c>
    </row>
    <row r="1133" spans="1:65" s="13" customFormat="1">
      <c r="B1133" s="154"/>
      <c r="D1133" s="155" t="s">
        <v>142</v>
      </c>
      <c r="E1133" s="156" t="s">
        <v>3</v>
      </c>
      <c r="F1133" s="157" t="s">
        <v>2250</v>
      </c>
      <c r="H1133" s="158">
        <v>23.1</v>
      </c>
      <c r="I1133" s="159"/>
      <c r="L1133" s="154"/>
      <c r="M1133" s="160"/>
      <c r="N1133" s="161"/>
      <c r="O1133" s="161"/>
      <c r="P1133" s="161"/>
      <c r="Q1133" s="161"/>
      <c r="R1133" s="161"/>
      <c r="S1133" s="161"/>
      <c r="T1133" s="162"/>
      <c r="AT1133" s="156" t="s">
        <v>142</v>
      </c>
      <c r="AU1133" s="156" t="s">
        <v>84</v>
      </c>
      <c r="AV1133" s="13" t="s">
        <v>84</v>
      </c>
      <c r="AW1133" s="13" t="s">
        <v>36</v>
      </c>
      <c r="AX1133" s="13" t="s">
        <v>75</v>
      </c>
      <c r="AY1133" s="156" t="s">
        <v>133</v>
      </c>
    </row>
    <row r="1134" spans="1:65" s="13" customFormat="1">
      <c r="B1134" s="154"/>
      <c r="D1134" s="155" t="s">
        <v>142</v>
      </c>
      <c r="E1134" s="156" t="s">
        <v>3</v>
      </c>
      <c r="F1134" s="157" t="s">
        <v>2251</v>
      </c>
      <c r="H1134" s="158">
        <v>1.2</v>
      </c>
      <c r="I1134" s="159"/>
      <c r="L1134" s="154"/>
      <c r="M1134" s="160"/>
      <c r="N1134" s="161"/>
      <c r="O1134" s="161"/>
      <c r="P1134" s="161"/>
      <c r="Q1134" s="161"/>
      <c r="R1134" s="161"/>
      <c r="S1134" s="161"/>
      <c r="T1134" s="162"/>
      <c r="AT1134" s="156" t="s">
        <v>142</v>
      </c>
      <c r="AU1134" s="156" t="s">
        <v>84</v>
      </c>
      <c r="AV1134" s="13" t="s">
        <v>84</v>
      </c>
      <c r="AW1134" s="13" t="s">
        <v>36</v>
      </c>
      <c r="AX1134" s="13" t="s">
        <v>75</v>
      </c>
      <c r="AY1134" s="156" t="s">
        <v>133</v>
      </c>
    </row>
    <row r="1135" spans="1:65" s="13" customFormat="1">
      <c r="B1135" s="154"/>
      <c r="D1135" s="155" t="s">
        <v>142</v>
      </c>
      <c r="E1135" s="156" t="s">
        <v>3</v>
      </c>
      <c r="F1135" s="157" t="s">
        <v>2252</v>
      </c>
      <c r="H1135" s="158">
        <v>1.8</v>
      </c>
      <c r="I1135" s="159"/>
      <c r="L1135" s="154"/>
      <c r="M1135" s="160"/>
      <c r="N1135" s="161"/>
      <c r="O1135" s="161"/>
      <c r="P1135" s="161"/>
      <c r="Q1135" s="161"/>
      <c r="R1135" s="161"/>
      <c r="S1135" s="161"/>
      <c r="T1135" s="162"/>
      <c r="AT1135" s="156" t="s">
        <v>142</v>
      </c>
      <c r="AU1135" s="156" t="s">
        <v>84</v>
      </c>
      <c r="AV1135" s="13" t="s">
        <v>84</v>
      </c>
      <c r="AW1135" s="13" t="s">
        <v>36</v>
      </c>
      <c r="AX1135" s="13" t="s">
        <v>75</v>
      </c>
      <c r="AY1135" s="156" t="s">
        <v>133</v>
      </c>
    </row>
    <row r="1136" spans="1:65" s="13" customFormat="1">
      <c r="B1136" s="154"/>
      <c r="D1136" s="155" t="s">
        <v>142</v>
      </c>
      <c r="E1136" s="156" t="s">
        <v>3</v>
      </c>
      <c r="F1136" s="157" t="s">
        <v>2253</v>
      </c>
      <c r="H1136" s="158">
        <v>6.6</v>
      </c>
      <c r="I1136" s="159"/>
      <c r="L1136" s="154"/>
      <c r="M1136" s="160"/>
      <c r="N1136" s="161"/>
      <c r="O1136" s="161"/>
      <c r="P1136" s="161"/>
      <c r="Q1136" s="161"/>
      <c r="R1136" s="161"/>
      <c r="S1136" s="161"/>
      <c r="T1136" s="162"/>
      <c r="AT1136" s="156" t="s">
        <v>142</v>
      </c>
      <c r="AU1136" s="156" t="s">
        <v>84</v>
      </c>
      <c r="AV1136" s="13" t="s">
        <v>84</v>
      </c>
      <c r="AW1136" s="13" t="s">
        <v>36</v>
      </c>
      <c r="AX1136" s="13" t="s">
        <v>75</v>
      </c>
      <c r="AY1136" s="156" t="s">
        <v>133</v>
      </c>
    </row>
    <row r="1137" spans="1:65" s="15" customFormat="1">
      <c r="B1137" s="170"/>
      <c r="D1137" s="155" t="s">
        <v>142</v>
      </c>
      <c r="E1137" s="171" t="s">
        <v>3</v>
      </c>
      <c r="F1137" s="172" t="s">
        <v>163</v>
      </c>
      <c r="H1137" s="173">
        <v>42.2</v>
      </c>
      <c r="I1137" s="174"/>
      <c r="L1137" s="170"/>
      <c r="M1137" s="175"/>
      <c r="N1137" s="176"/>
      <c r="O1137" s="176"/>
      <c r="P1137" s="176"/>
      <c r="Q1137" s="176"/>
      <c r="R1137" s="176"/>
      <c r="S1137" s="176"/>
      <c r="T1137" s="177"/>
      <c r="AT1137" s="171" t="s">
        <v>142</v>
      </c>
      <c r="AU1137" s="171" t="s">
        <v>84</v>
      </c>
      <c r="AV1137" s="15" t="s">
        <v>140</v>
      </c>
      <c r="AW1137" s="15" t="s">
        <v>36</v>
      </c>
      <c r="AX1137" s="15" t="s">
        <v>37</v>
      </c>
      <c r="AY1137" s="171" t="s">
        <v>133</v>
      </c>
    </row>
    <row r="1138" spans="1:65" s="2" customFormat="1" ht="16.5" customHeight="1">
      <c r="A1138" s="35"/>
      <c r="B1138" s="140"/>
      <c r="C1138" s="186" t="s">
        <v>697</v>
      </c>
      <c r="D1138" s="186" t="s">
        <v>292</v>
      </c>
      <c r="E1138" s="187" t="s">
        <v>2254</v>
      </c>
      <c r="F1138" s="188" t="s">
        <v>2255</v>
      </c>
      <c r="G1138" s="189" t="s">
        <v>156</v>
      </c>
      <c r="H1138" s="190">
        <v>399.50400000000002</v>
      </c>
      <c r="I1138" s="191"/>
      <c r="J1138" s="192">
        <f>ROUND(I1138*H1138,2)</f>
        <v>0</v>
      </c>
      <c r="K1138" s="188" t="s">
        <v>288</v>
      </c>
      <c r="L1138" s="193"/>
      <c r="M1138" s="194" t="s">
        <v>3</v>
      </c>
      <c r="N1138" s="195" t="s">
        <v>46</v>
      </c>
      <c r="O1138" s="56"/>
      <c r="P1138" s="150">
        <f>O1138*H1138</f>
        <v>0</v>
      </c>
      <c r="Q1138" s="150">
        <v>2.7E-4</v>
      </c>
      <c r="R1138" s="150">
        <f>Q1138*H1138</f>
        <v>0.10786608</v>
      </c>
      <c r="S1138" s="150">
        <v>0</v>
      </c>
      <c r="T1138" s="15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52" t="s">
        <v>172</v>
      </c>
      <c r="AT1138" s="152" t="s">
        <v>292</v>
      </c>
      <c r="AU1138" s="152" t="s">
        <v>84</v>
      </c>
      <c r="AY1138" s="20" t="s">
        <v>133</v>
      </c>
      <c r="BE1138" s="153">
        <f>IF(N1138="základní",J1138,0)</f>
        <v>0</v>
      </c>
      <c r="BF1138" s="153">
        <f>IF(N1138="snížená",J1138,0)</f>
        <v>0</v>
      </c>
      <c r="BG1138" s="153">
        <f>IF(N1138="zákl. přenesená",J1138,0)</f>
        <v>0</v>
      </c>
      <c r="BH1138" s="153">
        <f>IF(N1138="sníž. přenesená",J1138,0)</f>
        <v>0</v>
      </c>
      <c r="BI1138" s="153">
        <f>IF(N1138="nulová",J1138,0)</f>
        <v>0</v>
      </c>
      <c r="BJ1138" s="20" t="s">
        <v>37</v>
      </c>
      <c r="BK1138" s="153">
        <f>ROUND(I1138*H1138,2)</f>
        <v>0</v>
      </c>
      <c r="BL1138" s="20" t="s">
        <v>140</v>
      </c>
      <c r="BM1138" s="152" t="s">
        <v>2256</v>
      </c>
    </row>
    <row r="1139" spans="1:65" s="13" customFormat="1">
      <c r="B1139" s="154"/>
      <c r="D1139" s="155" t="s">
        <v>142</v>
      </c>
      <c r="E1139" s="156" t="s">
        <v>3</v>
      </c>
      <c r="F1139" s="157" t="s">
        <v>2257</v>
      </c>
      <c r="H1139" s="158">
        <v>399.50400000000002</v>
      </c>
      <c r="I1139" s="159"/>
      <c r="L1139" s="154"/>
      <c r="M1139" s="160"/>
      <c r="N1139" s="161"/>
      <c r="O1139" s="161"/>
      <c r="P1139" s="161"/>
      <c r="Q1139" s="161"/>
      <c r="R1139" s="161"/>
      <c r="S1139" s="161"/>
      <c r="T1139" s="162"/>
      <c r="AT1139" s="156" t="s">
        <v>142</v>
      </c>
      <c r="AU1139" s="156" t="s">
        <v>84</v>
      </c>
      <c r="AV1139" s="13" t="s">
        <v>84</v>
      </c>
      <c r="AW1139" s="13" t="s">
        <v>36</v>
      </c>
      <c r="AX1139" s="13" t="s">
        <v>75</v>
      </c>
      <c r="AY1139" s="156" t="s">
        <v>133</v>
      </c>
    </row>
    <row r="1140" spans="1:65" s="2" customFormat="1" ht="16.5" customHeight="1">
      <c r="A1140" s="35"/>
      <c r="B1140" s="140"/>
      <c r="C1140" s="186" t="s">
        <v>703</v>
      </c>
      <c r="D1140" s="186" t="s">
        <v>292</v>
      </c>
      <c r="E1140" s="187" t="s">
        <v>2258</v>
      </c>
      <c r="F1140" s="188" t="s">
        <v>2259</v>
      </c>
      <c r="G1140" s="189" t="s">
        <v>237</v>
      </c>
      <c r="H1140" s="190">
        <v>6.06</v>
      </c>
      <c r="I1140" s="191"/>
      <c r="J1140" s="192">
        <f>ROUND(I1140*H1140,2)</f>
        <v>0</v>
      </c>
      <c r="K1140" s="188" t="s">
        <v>3</v>
      </c>
      <c r="L1140" s="193"/>
      <c r="M1140" s="194" t="s">
        <v>3</v>
      </c>
      <c r="N1140" s="195" t="s">
        <v>46</v>
      </c>
      <c r="O1140" s="56"/>
      <c r="P1140" s="150">
        <f>O1140*H1140</f>
        <v>0</v>
      </c>
      <c r="Q1140" s="150">
        <v>5.7000000000000002E-3</v>
      </c>
      <c r="R1140" s="150">
        <f>Q1140*H1140</f>
        <v>3.4541999999999996E-2</v>
      </c>
      <c r="S1140" s="150">
        <v>0</v>
      </c>
      <c r="T1140" s="151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152" t="s">
        <v>172</v>
      </c>
      <c r="AT1140" s="152" t="s">
        <v>292</v>
      </c>
      <c r="AU1140" s="152" t="s">
        <v>84</v>
      </c>
      <c r="AY1140" s="20" t="s">
        <v>133</v>
      </c>
      <c r="BE1140" s="153">
        <f>IF(N1140="základní",J1140,0)</f>
        <v>0</v>
      </c>
      <c r="BF1140" s="153">
        <f>IF(N1140="snížená",J1140,0)</f>
        <v>0</v>
      </c>
      <c r="BG1140" s="153">
        <f>IF(N1140="zákl. přenesená",J1140,0)</f>
        <v>0</v>
      </c>
      <c r="BH1140" s="153">
        <f>IF(N1140="sníž. přenesená",J1140,0)</f>
        <v>0</v>
      </c>
      <c r="BI1140" s="153">
        <f>IF(N1140="nulová",J1140,0)</f>
        <v>0</v>
      </c>
      <c r="BJ1140" s="20" t="s">
        <v>37</v>
      </c>
      <c r="BK1140" s="153">
        <f>ROUND(I1140*H1140,2)</f>
        <v>0</v>
      </c>
      <c r="BL1140" s="20" t="s">
        <v>140</v>
      </c>
      <c r="BM1140" s="152" t="s">
        <v>2260</v>
      </c>
    </row>
    <row r="1141" spans="1:65" s="13" customFormat="1">
      <c r="B1141" s="154"/>
      <c r="D1141" s="155" t="s">
        <v>142</v>
      </c>
      <c r="E1141" s="156" t="s">
        <v>3</v>
      </c>
      <c r="F1141" s="157" t="s">
        <v>749</v>
      </c>
      <c r="H1141" s="158">
        <v>6.06</v>
      </c>
      <c r="I1141" s="159"/>
      <c r="L1141" s="154"/>
      <c r="M1141" s="160"/>
      <c r="N1141" s="161"/>
      <c r="O1141" s="161"/>
      <c r="P1141" s="161"/>
      <c r="Q1141" s="161"/>
      <c r="R1141" s="161"/>
      <c r="S1141" s="161"/>
      <c r="T1141" s="162"/>
      <c r="AT1141" s="156" t="s">
        <v>142</v>
      </c>
      <c r="AU1141" s="156" t="s">
        <v>84</v>
      </c>
      <c r="AV1141" s="13" t="s">
        <v>84</v>
      </c>
      <c r="AW1141" s="13" t="s">
        <v>36</v>
      </c>
      <c r="AX1141" s="13" t="s">
        <v>75</v>
      </c>
      <c r="AY1141" s="156" t="s">
        <v>133</v>
      </c>
    </row>
    <row r="1142" spans="1:65" s="15" customFormat="1">
      <c r="B1142" s="170"/>
      <c r="D1142" s="155" t="s">
        <v>142</v>
      </c>
      <c r="E1142" s="171" t="s">
        <v>3</v>
      </c>
      <c r="F1142" s="172" t="s">
        <v>163</v>
      </c>
      <c r="H1142" s="173">
        <v>6.06</v>
      </c>
      <c r="I1142" s="174"/>
      <c r="L1142" s="170"/>
      <c r="M1142" s="175"/>
      <c r="N1142" s="176"/>
      <c r="O1142" s="176"/>
      <c r="P1142" s="176"/>
      <c r="Q1142" s="176"/>
      <c r="R1142" s="176"/>
      <c r="S1142" s="176"/>
      <c r="T1142" s="177"/>
      <c r="AT1142" s="171" t="s">
        <v>142</v>
      </c>
      <c r="AU1142" s="171" t="s">
        <v>84</v>
      </c>
      <c r="AV1142" s="15" t="s">
        <v>140</v>
      </c>
      <c r="AW1142" s="15" t="s">
        <v>36</v>
      </c>
      <c r="AX1142" s="15" t="s">
        <v>37</v>
      </c>
      <c r="AY1142" s="171" t="s">
        <v>133</v>
      </c>
    </row>
    <row r="1143" spans="1:65" s="2" customFormat="1" ht="16.5" customHeight="1">
      <c r="A1143" s="35"/>
      <c r="B1143" s="140"/>
      <c r="C1143" s="186" t="s">
        <v>708</v>
      </c>
      <c r="D1143" s="186" t="s">
        <v>292</v>
      </c>
      <c r="E1143" s="187" t="s">
        <v>2261</v>
      </c>
      <c r="F1143" s="188" t="s">
        <v>2262</v>
      </c>
      <c r="G1143" s="189" t="s">
        <v>237</v>
      </c>
      <c r="H1143" s="190">
        <v>69.69</v>
      </c>
      <c r="I1143" s="191"/>
      <c r="J1143" s="192">
        <f>ROUND(I1143*H1143,2)</f>
        <v>0</v>
      </c>
      <c r="K1143" s="188" t="s">
        <v>3</v>
      </c>
      <c r="L1143" s="193"/>
      <c r="M1143" s="194" t="s">
        <v>3</v>
      </c>
      <c r="N1143" s="195" t="s">
        <v>46</v>
      </c>
      <c r="O1143" s="56"/>
      <c r="P1143" s="150">
        <f>O1143*H1143</f>
        <v>0</v>
      </c>
      <c r="Q1143" s="150">
        <v>5.7000000000000002E-3</v>
      </c>
      <c r="R1143" s="150">
        <f>Q1143*H1143</f>
        <v>0.397233</v>
      </c>
      <c r="S1143" s="150">
        <v>0</v>
      </c>
      <c r="T1143" s="151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52" t="s">
        <v>172</v>
      </c>
      <c r="AT1143" s="152" t="s">
        <v>292</v>
      </c>
      <c r="AU1143" s="152" t="s">
        <v>84</v>
      </c>
      <c r="AY1143" s="20" t="s">
        <v>133</v>
      </c>
      <c r="BE1143" s="153">
        <f>IF(N1143="základní",J1143,0)</f>
        <v>0</v>
      </c>
      <c r="BF1143" s="153">
        <f>IF(N1143="snížená",J1143,0)</f>
        <v>0</v>
      </c>
      <c r="BG1143" s="153">
        <f>IF(N1143="zákl. přenesená",J1143,0)</f>
        <v>0</v>
      </c>
      <c r="BH1143" s="153">
        <f>IF(N1143="sníž. přenesená",J1143,0)</f>
        <v>0</v>
      </c>
      <c r="BI1143" s="153">
        <f>IF(N1143="nulová",J1143,0)</f>
        <v>0</v>
      </c>
      <c r="BJ1143" s="20" t="s">
        <v>37</v>
      </c>
      <c r="BK1143" s="153">
        <f>ROUND(I1143*H1143,2)</f>
        <v>0</v>
      </c>
      <c r="BL1143" s="20" t="s">
        <v>140</v>
      </c>
      <c r="BM1143" s="152" t="s">
        <v>2263</v>
      </c>
    </row>
    <row r="1144" spans="1:65" s="13" customFormat="1">
      <c r="B1144" s="154"/>
      <c r="D1144" s="155" t="s">
        <v>142</v>
      </c>
      <c r="E1144" s="156" t="s">
        <v>3</v>
      </c>
      <c r="F1144" s="157" t="s">
        <v>2264</v>
      </c>
      <c r="H1144" s="158">
        <v>69.69</v>
      </c>
      <c r="I1144" s="159"/>
      <c r="L1144" s="154"/>
      <c r="M1144" s="160"/>
      <c r="N1144" s="161"/>
      <c r="O1144" s="161"/>
      <c r="P1144" s="161"/>
      <c r="Q1144" s="161"/>
      <c r="R1144" s="161"/>
      <c r="S1144" s="161"/>
      <c r="T1144" s="162"/>
      <c r="AT1144" s="156" t="s">
        <v>142</v>
      </c>
      <c r="AU1144" s="156" t="s">
        <v>84</v>
      </c>
      <c r="AV1144" s="13" t="s">
        <v>84</v>
      </c>
      <c r="AW1144" s="13" t="s">
        <v>36</v>
      </c>
      <c r="AX1144" s="13" t="s">
        <v>75</v>
      </c>
      <c r="AY1144" s="156" t="s">
        <v>133</v>
      </c>
    </row>
    <row r="1145" spans="1:65" s="2" customFormat="1" ht="24.2" customHeight="1">
      <c r="A1145" s="35"/>
      <c r="B1145" s="140"/>
      <c r="C1145" s="141" t="s">
        <v>712</v>
      </c>
      <c r="D1145" s="141" t="s">
        <v>136</v>
      </c>
      <c r="E1145" s="142" t="s">
        <v>2265</v>
      </c>
      <c r="F1145" s="143" t="s">
        <v>2266</v>
      </c>
      <c r="G1145" s="144" t="s">
        <v>237</v>
      </c>
      <c r="H1145" s="145">
        <v>46</v>
      </c>
      <c r="I1145" s="146"/>
      <c r="J1145" s="147">
        <f>ROUND(I1145*H1145,2)</f>
        <v>0</v>
      </c>
      <c r="K1145" s="143" t="s">
        <v>288</v>
      </c>
      <c r="L1145" s="36"/>
      <c r="M1145" s="148" t="s">
        <v>3</v>
      </c>
      <c r="N1145" s="149" t="s">
        <v>46</v>
      </c>
      <c r="O1145" s="56"/>
      <c r="P1145" s="150">
        <f>O1145*H1145</f>
        <v>0</v>
      </c>
      <c r="Q1145" s="150">
        <v>0</v>
      </c>
      <c r="R1145" s="150">
        <f>Q1145*H1145</f>
        <v>0</v>
      </c>
      <c r="S1145" s="150">
        <v>0</v>
      </c>
      <c r="T1145" s="151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152" t="s">
        <v>140</v>
      </c>
      <c r="AT1145" s="152" t="s">
        <v>136</v>
      </c>
      <c r="AU1145" s="152" t="s">
        <v>84</v>
      </c>
      <c r="AY1145" s="20" t="s">
        <v>133</v>
      </c>
      <c r="BE1145" s="153">
        <f>IF(N1145="základní",J1145,0)</f>
        <v>0</v>
      </c>
      <c r="BF1145" s="153">
        <f>IF(N1145="snížená",J1145,0)</f>
        <v>0</v>
      </c>
      <c r="BG1145" s="153">
        <f>IF(N1145="zákl. přenesená",J1145,0)</f>
        <v>0</v>
      </c>
      <c r="BH1145" s="153">
        <f>IF(N1145="sníž. přenesená",J1145,0)</f>
        <v>0</v>
      </c>
      <c r="BI1145" s="153">
        <f>IF(N1145="nulová",J1145,0)</f>
        <v>0</v>
      </c>
      <c r="BJ1145" s="20" t="s">
        <v>37</v>
      </c>
      <c r="BK1145" s="153">
        <f>ROUND(I1145*H1145,2)</f>
        <v>0</v>
      </c>
      <c r="BL1145" s="20" t="s">
        <v>140</v>
      </c>
      <c r="BM1145" s="152" t="s">
        <v>2267</v>
      </c>
    </row>
    <row r="1146" spans="1:65" s="2" customFormat="1">
      <c r="A1146" s="35"/>
      <c r="B1146" s="36"/>
      <c r="C1146" s="35"/>
      <c r="D1146" s="181" t="s">
        <v>290</v>
      </c>
      <c r="E1146" s="35"/>
      <c r="F1146" s="182" t="s">
        <v>2268</v>
      </c>
      <c r="G1146" s="35"/>
      <c r="H1146" s="35"/>
      <c r="I1146" s="183"/>
      <c r="J1146" s="35"/>
      <c r="K1146" s="35"/>
      <c r="L1146" s="36"/>
      <c r="M1146" s="184"/>
      <c r="N1146" s="185"/>
      <c r="O1146" s="56"/>
      <c r="P1146" s="56"/>
      <c r="Q1146" s="56"/>
      <c r="R1146" s="56"/>
      <c r="S1146" s="56"/>
      <c r="T1146" s="57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T1146" s="20" t="s">
        <v>290</v>
      </c>
      <c r="AU1146" s="20" t="s">
        <v>84</v>
      </c>
    </row>
    <row r="1147" spans="1:65" s="2" customFormat="1" ht="21.75" customHeight="1">
      <c r="A1147" s="35"/>
      <c r="B1147" s="140"/>
      <c r="C1147" s="186" t="s">
        <v>716</v>
      </c>
      <c r="D1147" s="186" t="s">
        <v>292</v>
      </c>
      <c r="E1147" s="187" t="s">
        <v>2269</v>
      </c>
      <c r="F1147" s="188" t="s">
        <v>2270</v>
      </c>
      <c r="G1147" s="189" t="s">
        <v>237</v>
      </c>
      <c r="H1147" s="190">
        <v>46.46</v>
      </c>
      <c r="I1147" s="191"/>
      <c r="J1147" s="192">
        <f>ROUND(I1147*H1147,2)</f>
        <v>0</v>
      </c>
      <c r="K1147" s="188" t="s">
        <v>3</v>
      </c>
      <c r="L1147" s="193"/>
      <c r="M1147" s="194" t="s">
        <v>3</v>
      </c>
      <c r="N1147" s="195" t="s">
        <v>46</v>
      </c>
      <c r="O1147" s="56"/>
      <c r="P1147" s="150">
        <f>O1147*H1147</f>
        <v>0</v>
      </c>
      <c r="Q1147" s="150">
        <v>1.9E-3</v>
      </c>
      <c r="R1147" s="150">
        <f>Q1147*H1147</f>
        <v>8.8274000000000005E-2</v>
      </c>
      <c r="S1147" s="150">
        <v>0</v>
      </c>
      <c r="T1147" s="151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52" t="s">
        <v>172</v>
      </c>
      <c r="AT1147" s="152" t="s">
        <v>292</v>
      </c>
      <c r="AU1147" s="152" t="s">
        <v>84</v>
      </c>
      <c r="AY1147" s="20" t="s">
        <v>133</v>
      </c>
      <c r="BE1147" s="153">
        <f>IF(N1147="základní",J1147,0)</f>
        <v>0</v>
      </c>
      <c r="BF1147" s="153">
        <f>IF(N1147="snížená",J1147,0)</f>
        <v>0</v>
      </c>
      <c r="BG1147" s="153">
        <f>IF(N1147="zákl. přenesená",J1147,0)</f>
        <v>0</v>
      </c>
      <c r="BH1147" s="153">
        <f>IF(N1147="sníž. přenesená",J1147,0)</f>
        <v>0</v>
      </c>
      <c r="BI1147" s="153">
        <f>IF(N1147="nulová",J1147,0)</f>
        <v>0</v>
      </c>
      <c r="BJ1147" s="20" t="s">
        <v>37</v>
      </c>
      <c r="BK1147" s="153">
        <f>ROUND(I1147*H1147,2)</f>
        <v>0</v>
      </c>
      <c r="BL1147" s="20" t="s">
        <v>140</v>
      </c>
      <c r="BM1147" s="152" t="s">
        <v>2271</v>
      </c>
    </row>
    <row r="1148" spans="1:65" s="13" customFormat="1">
      <c r="B1148" s="154"/>
      <c r="D1148" s="155" t="s">
        <v>142</v>
      </c>
      <c r="E1148" s="156" t="s">
        <v>3</v>
      </c>
      <c r="F1148" s="157" t="s">
        <v>2272</v>
      </c>
      <c r="H1148" s="158">
        <v>46.46</v>
      </c>
      <c r="I1148" s="159"/>
      <c r="L1148" s="154"/>
      <c r="M1148" s="160"/>
      <c r="N1148" s="161"/>
      <c r="O1148" s="161"/>
      <c r="P1148" s="161"/>
      <c r="Q1148" s="161"/>
      <c r="R1148" s="161"/>
      <c r="S1148" s="161"/>
      <c r="T1148" s="162"/>
      <c r="AT1148" s="156" t="s">
        <v>142</v>
      </c>
      <c r="AU1148" s="156" t="s">
        <v>84</v>
      </c>
      <c r="AV1148" s="13" t="s">
        <v>84</v>
      </c>
      <c r="AW1148" s="13" t="s">
        <v>36</v>
      </c>
      <c r="AX1148" s="13" t="s">
        <v>37</v>
      </c>
      <c r="AY1148" s="156" t="s">
        <v>133</v>
      </c>
    </row>
    <row r="1149" spans="1:65" s="2" customFormat="1" ht="16.5" customHeight="1">
      <c r="A1149" s="35"/>
      <c r="B1149" s="140"/>
      <c r="C1149" s="186" t="s">
        <v>720</v>
      </c>
      <c r="D1149" s="186" t="s">
        <v>292</v>
      </c>
      <c r="E1149" s="187" t="s">
        <v>2273</v>
      </c>
      <c r="F1149" s="188" t="s">
        <v>2274</v>
      </c>
      <c r="G1149" s="189" t="s">
        <v>237</v>
      </c>
      <c r="H1149" s="190">
        <v>46.46</v>
      </c>
      <c r="I1149" s="191"/>
      <c r="J1149" s="192">
        <f>ROUND(I1149*H1149,2)</f>
        <v>0</v>
      </c>
      <c r="K1149" s="188" t="s">
        <v>3</v>
      </c>
      <c r="L1149" s="193"/>
      <c r="M1149" s="194" t="s">
        <v>3</v>
      </c>
      <c r="N1149" s="195" t="s">
        <v>46</v>
      </c>
      <c r="O1149" s="56"/>
      <c r="P1149" s="150">
        <f>O1149*H1149</f>
        <v>0</v>
      </c>
      <c r="Q1149" s="150">
        <v>4.0000000000000001E-3</v>
      </c>
      <c r="R1149" s="150">
        <f>Q1149*H1149</f>
        <v>0.18584000000000001</v>
      </c>
      <c r="S1149" s="150">
        <v>0</v>
      </c>
      <c r="T1149" s="151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152" t="s">
        <v>172</v>
      </c>
      <c r="AT1149" s="152" t="s">
        <v>292</v>
      </c>
      <c r="AU1149" s="152" t="s">
        <v>84</v>
      </c>
      <c r="AY1149" s="20" t="s">
        <v>133</v>
      </c>
      <c r="BE1149" s="153">
        <f>IF(N1149="základní",J1149,0)</f>
        <v>0</v>
      </c>
      <c r="BF1149" s="153">
        <f>IF(N1149="snížená",J1149,0)</f>
        <v>0</v>
      </c>
      <c r="BG1149" s="153">
        <f>IF(N1149="zákl. přenesená",J1149,0)</f>
        <v>0</v>
      </c>
      <c r="BH1149" s="153">
        <f>IF(N1149="sníž. přenesená",J1149,0)</f>
        <v>0</v>
      </c>
      <c r="BI1149" s="153">
        <f>IF(N1149="nulová",J1149,0)</f>
        <v>0</v>
      </c>
      <c r="BJ1149" s="20" t="s">
        <v>37</v>
      </c>
      <c r="BK1149" s="153">
        <f>ROUND(I1149*H1149,2)</f>
        <v>0</v>
      </c>
      <c r="BL1149" s="20" t="s">
        <v>140</v>
      </c>
      <c r="BM1149" s="152" t="s">
        <v>2275</v>
      </c>
    </row>
    <row r="1150" spans="1:65" s="13" customFormat="1">
      <c r="B1150" s="154"/>
      <c r="D1150" s="155" t="s">
        <v>142</v>
      </c>
      <c r="E1150" s="156" t="s">
        <v>3</v>
      </c>
      <c r="F1150" s="157" t="s">
        <v>2272</v>
      </c>
      <c r="H1150" s="158">
        <v>46.46</v>
      </c>
      <c r="I1150" s="159"/>
      <c r="L1150" s="154"/>
      <c r="M1150" s="160"/>
      <c r="N1150" s="161"/>
      <c r="O1150" s="161"/>
      <c r="P1150" s="161"/>
      <c r="Q1150" s="161"/>
      <c r="R1150" s="161"/>
      <c r="S1150" s="161"/>
      <c r="T1150" s="162"/>
      <c r="AT1150" s="156" t="s">
        <v>142</v>
      </c>
      <c r="AU1150" s="156" t="s">
        <v>84</v>
      </c>
      <c r="AV1150" s="13" t="s">
        <v>84</v>
      </c>
      <c r="AW1150" s="13" t="s">
        <v>36</v>
      </c>
      <c r="AX1150" s="13" t="s">
        <v>37</v>
      </c>
      <c r="AY1150" s="156" t="s">
        <v>133</v>
      </c>
    </row>
    <row r="1151" spans="1:65" s="2" customFormat="1" ht="16.5" customHeight="1">
      <c r="A1151" s="35"/>
      <c r="B1151" s="140"/>
      <c r="C1151" s="141" t="s">
        <v>725</v>
      </c>
      <c r="D1151" s="141" t="s">
        <v>136</v>
      </c>
      <c r="E1151" s="142" t="s">
        <v>2276</v>
      </c>
      <c r="F1151" s="143" t="s">
        <v>2277</v>
      </c>
      <c r="G1151" s="144" t="s">
        <v>237</v>
      </c>
      <c r="H1151" s="145">
        <v>46</v>
      </c>
      <c r="I1151" s="146"/>
      <c r="J1151" s="147">
        <f>ROUND(I1151*H1151,2)</f>
        <v>0</v>
      </c>
      <c r="K1151" s="143" t="s">
        <v>288</v>
      </c>
      <c r="L1151" s="36"/>
      <c r="M1151" s="148" t="s">
        <v>3</v>
      </c>
      <c r="N1151" s="149" t="s">
        <v>46</v>
      </c>
      <c r="O1151" s="56"/>
      <c r="P1151" s="150">
        <f>O1151*H1151</f>
        <v>0</v>
      </c>
      <c r="Q1151" s="150">
        <v>0.04</v>
      </c>
      <c r="R1151" s="150">
        <f>Q1151*H1151</f>
        <v>1.84</v>
      </c>
      <c r="S1151" s="150">
        <v>0</v>
      </c>
      <c r="T1151" s="151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52" t="s">
        <v>140</v>
      </c>
      <c r="AT1151" s="152" t="s">
        <v>136</v>
      </c>
      <c r="AU1151" s="152" t="s">
        <v>84</v>
      </c>
      <c r="AY1151" s="20" t="s">
        <v>133</v>
      </c>
      <c r="BE1151" s="153">
        <f>IF(N1151="základní",J1151,0)</f>
        <v>0</v>
      </c>
      <c r="BF1151" s="153">
        <f>IF(N1151="snížená",J1151,0)</f>
        <v>0</v>
      </c>
      <c r="BG1151" s="153">
        <f>IF(N1151="zákl. přenesená",J1151,0)</f>
        <v>0</v>
      </c>
      <c r="BH1151" s="153">
        <f>IF(N1151="sníž. přenesená",J1151,0)</f>
        <v>0</v>
      </c>
      <c r="BI1151" s="153">
        <f>IF(N1151="nulová",J1151,0)</f>
        <v>0</v>
      </c>
      <c r="BJ1151" s="20" t="s">
        <v>37</v>
      </c>
      <c r="BK1151" s="153">
        <f>ROUND(I1151*H1151,2)</f>
        <v>0</v>
      </c>
      <c r="BL1151" s="20" t="s">
        <v>140</v>
      </c>
      <c r="BM1151" s="152" t="s">
        <v>2278</v>
      </c>
    </row>
    <row r="1152" spans="1:65" s="2" customFormat="1">
      <c r="A1152" s="35"/>
      <c r="B1152" s="36"/>
      <c r="C1152" s="35"/>
      <c r="D1152" s="181" t="s">
        <v>290</v>
      </c>
      <c r="E1152" s="35"/>
      <c r="F1152" s="182" t="s">
        <v>2279</v>
      </c>
      <c r="G1152" s="35"/>
      <c r="H1152" s="35"/>
      <c r="I1152" s="183"/>
      <c r="J1152" s="35"/>
      <c r="K1152" s="35"/>
      <c r="L1152" s="36"/>
      <c r="M1152" s="184"/>
      <c r="N1152" s="185"/>
      <c r="O1152" s="56"/>
      <c r="P1152" s="56"/>
      <c r="Q1152" s="56"/>
      <c r="R1152" s="56"/>
      <c r="S1152" s="56"/>
      <c r="T1152" s="57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T1152" s="20" t="s">
        <v>290</v>
      </c>
      <c r="AU1152" s="20" t="s">
        <v>84</v>
      </c>
    </row>
    <row r="1153" spans="1:65" s="13" customFormat="1">
      <c r="B1153" s="154"/>
      <c r="D1153" s="155" t="s">
        <v>142</v>
      </c>
      <c r="E1153" s="156" t="s">
        <v>3</v>
      </c>
      <c r="F1153" s="157" t="s">
        <v>613</v>
      </c>
      <c r="H1153" s="158">
        <v>46</v>
      </c>
      <c r="I1153" s="159"/>
      <c r="L1153" s="154"/>
      <c r="M1153" s="160"/>
      <c r="N1153" s="161"/>
      <c r="O1153" s="161"/>
      <c r="P1153" s="161"/>
      <c r="Q1153" s="161"/>
      <c r="R1153" s="161"/>
      <c r="S1153" s="161"/>
      <c r="T1153" s="162"/>
      <c r="AT1153" s="156" t="s">
        <v>142</v>
      </c>
      <c r="AU1153" s="156" t="s">
        <v>84</v>
      </c>
      <c r="AV1153" s="13" t="s">
        <v>84</v>
      </c>
      <c r="AW1153" s="13" t="s">
        <v>36</v>
      </c>
      <c r="AX1153" s="13" t="s">
        <v>37</v>
      </c>
      <c r="AY1153" s="156" t="s">
        <v>133</v>
      </c>
    </row>
    <row r="1154" spans="1:65" s="2" customFormat="1" ht="16.5" customHeight="1">
      <c r="A1154" s="35"/>
      <c r="B1154" s="140"/>
      <c r="C1154" s="186" t="s">
        <v>730</v>
      </c>
      <c r="D1154" s="186" t="s">
        <v>292</v>
      </c>
      <c r="E1154" s="187" t="s">
        <v>2280</v>
      </c>
      <c r="F1154" s="188" t="s">
        <v>2281</v>
      </c>
      <c r="G1154" s="189" t="s">
        <v>237</v>
      </c>
      <c r="H1154" s="190">
        <v>46</v>
      </c>
      <c r="I1154" s="191"/>
      <c r="J1154" s="192">
        <f>ROUND(I1154*H1154,2)</f>
        <v>0</v>
      </c>
      <c r="K1154" s="188" t="s">
        <v>288</v>
      </c>
      <c r="L1154" s="193"/>
      <c r="M1154" s="194" t="s">
        <v>3</v>
      </c>
      <c r="N1154" s="195" t="s">
        <v>46</v>
      </c>
      <c r="O1154" s="56"/>
      <c r="P1154" s="150">
        <f>O1154*H1154</f>
        <v>0</v>
      </c>
      <c r="Q1154" s="150">
        <v>7.3000000000000001E-3</v>
      </c>
      <c r="R1154" s="150">
        <f>Q1154*H1154</f>
        <v>0.33579999999999999</v>
      </c>
      <c r="S1154" s="150">
        <v>0</v>
      </c>
      <c r="T1154" s="151">
        <f>S1154*H1154</f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52" t="s">
        <v>172</v>
      </c>
      <c r="AT1154" s="152" t="s">
        <v>292</v>
      </c>
      <c r="AU1154" s="152" t="s">
        <v>84</v>
      </c>
      <c r="AY1154" s="20" t="s">
        <v>133</v>
      </c>
      <c r="BE1154" s="153">
        <f>IF(N1154="základní",J1154,0)</f>
        <v>0</v>
      </c>
      <c r="BF1154" s="153">
        <f>IF(N1154="snížená",J1154,0)</f>
        <v>0</v>
      </c>
      <c r="BG1154" s="153">
        <f>IF(N1154="zákl. přenesená",J1154,0)</f>
        <v>0</v>
      </c>
      <c r="BH1154" s="153">
        <f>IF(N1154="sníž. přenesená",J1154,0)</f>
        <v>0</v>
      </c>
      <c r="BI1154" s="153">
        <f>IF(N1154="nulová",J1154,0)</f>
        <v>0</v>
      </c>
      <c r="BJ1154" s="20" t="s">
        <v>37</v>
      </c>
      <c r="BK1154" s="153">
        <f>ROUND(I1154*H1154,2)</f>
        <v>0</v>
      </c>
      <c r="BL1154" s="20" t="s">
        <v>140</v>
      </c>
      <c r="BM1154" s="152" t="s">
        <v>2282</v>
      </c>
    </row>
    <row r="1155" spans="1:65" s="13" customFormat="1">
      <c r="B1155" s="154"/>
      <c r="D1155" s="155" t="s">
        <v>142</v>
      </c>
      <c r="E1155" s="156" t="s">
        <v>3</v>
      </c>
      <c r="F1155" s="157" t="s">
        <v>613</v>
      </c>
      <c r="H1155" s="158">
        <v>46</v>
      </c>
      <c r="I1155" s="159"/>
      <c r="L1155" s="154"/>
      <c r="M1155" s="160"/>
      <c r="N1155" s="161"/>
      <c r="O1155" s="161"/>
      <c r="P1155" s="161"/>
      <c r="Q1155" s="161"/>
      <c r="R1155" s="161"/>
      <c r="S1155" s="161"/>
      <c r="T1155" s="162"/>
      <c r="AT1155" s="156" t="s">
        <v>142</v>
      </c>
      <c r="AU1155" s="156" t="s">
        <v>84</v>
      </c>
      <c r="AV1155" s="13" t="s">
        <v>84</v>
      </c>
      <c r="AW1155" s="13" t="s">
        <v>36</v>
      </c>
      <c r="AX1155" s="13" t="s">
        <v>37</v>
      </c>
      <c r="AY1155" s="156" t="s">
        <v>133</v>
      </c>
    </row>
    <row r="1156" spans="1:65" s="2" customFormat="1" ht="16.5" customHeight="1">
      <c r="A1156" s="35"/>
      <c r="B1156" s="140"/>
      <c r="C1156" s="186" t="s">
        <v>736</v>
      </c>
      <c r="D1156" s="186" t="s">
        <v>292</v>
      </c>
      <c r="E1156" s="187" t="s">
        <v>1771</v>
      </c>
      <c r="F1156" s="188" t="s">
        <v>1772</v>
      </c>
      <c r="G1156" s="189" t="s">
        <v>305</v>
      </c>
      <c r="H1156" s="190">
        <v>46</v>
      </c>
      <c r="I1156" s="191"/>
      <c r="J1156" s="192">
        <f>ROUND(I1156*H1156,2)</f>
        <v>0</v>
      </c>
      <c r="K1156" s="188" t="s">
        <v>3</v>
      </c>
      <c r="L1156" s="193"/>
      <c r="M1156" s="194" t="s">
        <v>3</v>
      </c>
      <c r="N1156" s="195" t="s">
        <v>46</v>
      </c>
      <c r="O1156" s="56"/>
      <c r="P1156" s="150">
        <f>O1156*H1156</f>
        <v>0</v>
      </c>
      <c r="Q1156" s="150">
        <v>0</v>
      </c>
      <c r="R1156" s="150">
        <f>Q1156*H1156</f>
        <v>0</v>
      </c>
      <c r="S1156" s="150">
        <v>0</v>
      </c>
      <c r="T1156" s="151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52" t="s">
        <v>172</v>
      </c>
      <c r="AT1156" s="152" t="s">
        <v>292</v>
      </c>
      <c r="AU1156" s="152" t="s">
        <v>84</v>
      </c>
      <c r="AY1156" s="20" t="s">
        <v>133</v>
      </c>
      <c r="BE1156" s="153">
        <f>IF(N1156="základní",J1156,0)</f>
        <v>0</v>
      </c>
      <c r="BF1156" s="153">
        <f>IF(N1156="snížená",J1156,0)</f>
        <v>0</v>
      </c>
      <c r="BG1156" s="153">
        <f>IF(N1156="zákl. přenesená",J1156,0)</f>
        <v>0</v>
      </c>
      <c r="BH1156" s="153">
        <f>IF(N1156="sníž. přenesená",J1156,0)</f>
        <v>0</v>
      </c>
      <c r="BI1156" s="153">
        <f>IF(N1156="nulová",J1156,0)</f>
        <v>0</v>
      </c>
      <c r="BJ1156" s="20" t="s">
        <v>37</v>
      </c>
      <c r="BK1156" s="153">
        <f>ROUND(I1156*H1156,2)</f>
        <v>0</v>
      </c>
      <c r="BL1156" s="20" t="s">
        <v>140</v>
      </c>
      <c r="BM1156" s="152" t="s">
        <v>2283</v>
      </c>
    </row>
    <row r="1157" spans="1:65" s="13" customFormat="1">
      <c r="B1157" s="154"/>
      <c r="D1157" s="155" t="s">
        <v>142</v>
      </c>
      <c r="E1157" s="156" t="s">
        <v>3</v>
      </c>
      <c r="F1157" s="157" t="s">
        <v>613</v>
      </c>
      <c r="H1157" s="158">
        <v>46</v>
      </c>
      <c r="I1157" s="159"/>
      <c r="L1157" s="154"/>
      <c r="M1157" s="160"/>
      <c r="N1157" s="161"/>
      <c r="O1157" s="161"/>
      <c r="P1157" s="161"/>
      <c r="Q1157" s="161"/>
      <c r="R1157" s="161"/>
      <c r="S1157" s="161"/>
      <c r="T1157" s="162"/>
      <c r="AT1157" s="156" t="s">
        <v>142</v>
      </c>
      <c r="AU1157" s="156" t="s">
        <v>84</v>
      </c>
      <c r="AV1157" s="13" t="s">
        <v>84</v>
      </c>
      <c r="AW1157" s="13" t="s">
        <v>36</v>
      </c>
      <c r="AX1157" s="13" t="s">
        <v>37</v>
      </c>
      <c r="AY1157" s="156" t="s">
        <v>133</v>
      </c>
    </row>
    <row r="1158" spans="1:65" s="2" customFormat="1" ht="16.5" customHeight="1">
      <c r="A1158" s="35"/>
      <c r="B1158" s="140"/>
      <c r="C1158" s="141" t="s">
        <v>741</v>
      </c>
      <c r="D1158" s="141" t="s">
        <v>136</v>
      </c>
      <c r="E1158" s="142" t="s">
        <v>1786</v>
      </c>
      <c r="F1158" s="143" t="s">
        <v>1787</v>
      </c>
      <c r="G1158" s="144" t="s">
        <v>237</v>
      </c>
      <c r="H1158" s="145">
        <v>46</v>
      </c>
      <c r="I1158" s="146"/>
      <c r="J1158" s="147">
        <f>ROUND(I1158*H1158,2)</f>
        <v>0</v>
      </c>
      <c r="K1158" s="143" t="s">
        <v>2284</v>
      </c>
      <c r="L1158" s="36"/>
      <c r="M1158" s="148" t="s">
        <v>3</v>
      </c>
      <c r="N1158" s="149" t="s">
        <v>46</v>
      </c>
      <c r="O1158" s="56"/>
      <c r="P1158" s="150">
        <f>O1158*H1158</f>
        <v>0</v>
      </c>
      <c r="Q1158" s="150">
        <v>3.1E-4</v>
      </c>
      <c r="R1158" s="150">
        <f>Q1158*H1158</f>
        <v>1.426E-2</v>
      </c>
      <c r="S1158" s="150">
        <v>0</v>
      </c>
      <c r="T1158" s="151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52" t="s">
        <v>140</v>
      </c>
      <c r="AT1158" s="152" t="s">
        <v>136</v>
      </c>
      <c r="AU1158" s="152" t="s">
        <v>84</v>
      </c>
      <c r="AY1158" s="20" t="s">
        <v>133</v>
      </c>
      <c r="BE1158" s="153">
        <f>IF(N1158="základní",J1158,0)</f>
        <v>0</v>
      </c>
      <c r="BF1158" s="153">
        <f>IF(N1158="snížená",J1158,0)</f>
        <v>0</v>
      </c>
      <c r="BG1158" s="153">
        <f>IF(N1158="zákl. přenesená",J1158,0)</f>
        <v>0</v>
      </c>
      <c r="BH1158" s="153">
        <f>IF(N1158="sníž. přenesená",J1158,0)</f>
        <v>0</v>
      </c>
      <c r="BI1158" s="153">
        <f>IF(N1158="nulová",J1158,0)</f>
        <v>0</v>
      </c>
      <c r="BJ1158" s="20" t="s">
        <v>37</v>
      </c>
      <c r="BK1158" s="153">
        <f>ROUND(I1158*H1158,2)</f>
        <v>0</v>
      </c>
      <c r="BL1158" s="20" t="s">
        <v>140</v>
      </c>
      <c r="BM1158" s="152" t="s">
        <v>2285</v>
      </c>
    </row>
    <row r="1159" spans="1:65" s="2" customFormat="1">
      <c r="A1159" s="35"/>
      <c r="B1159" s="36"/>
      <c r="C1159" s="35"/>
      <c r="D1159" s="181" t="s">
        <v>290</v>
      </c>
      <c r="E1159" s="35"/>
      <c r="F1159" s="182" t="s">
        <v>2286</v>
      </c>
      <c r="G1159" s="35"/>
      <c r="H1159" s="35"/>
      <c r="I1159" s="183"/>
      <c r="J1159" s="35"/>
      <c r="K1159" s="35"/>
      <c r="L1159" s="36"/>
      <c r="M1159" s="184"/>
      <c r="N1159" s="185"/>
      <c r="O1159" s="56"/>
      <c r="P1159" s="56"/>
      <c r="Q1159" s="56"/>
      <c r="R1159" s="56"/>
      <c r="S1159" s="56"/>
      <c r="T1159" s="57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T1159" s="20" t="s">
        <v>290</v>
      </c>
      <c r="AU1159" s="20" t="s">
        <v>84</v>
      </c>
    </row>
    <row r="1160" spans="1:65" s="13" customFormat="1">
      <c r="B1160" s="154"/>
      <c r="D1160" s="155" t="s">
        <v>142</v>
      </c>
      <c r="E1160" s="156" t="s">
        <v>3</v>
      </c>
      <c r="F1160" s="157" t="s">
        <v>613</v>
      </c>
      <c r="H1160" s="158">
        <v>46</v>
      </c>
      <c r="I1160" s="159"/>
      <c r="L1160" s="154"/>
      <c r="M1160" s="160"/>
      <c r="N1160" s="161"/>
      <c r="O1160" s="161"/>
      <c r="P1160" s="161"/>
      <c r="Q1160" s="161"/>
      <c r="R1160" s="161"/>
      <c r="S1160" s="161"/>
      <c r="T1160" s="162"/>
      <c r="AT1160" s="156" t="s">
        <v>142</v>
      </c>
      <c r="AU1160" s="156" t="s">
        <v>84</v>
      </c>
      <c r="AV1160" s="13" t="s">
        <v>84</v>
      </c>
      <c r="AW1160" s="13" t="s">
        <v>36</v>
      </c>
      <c r="AX1160" s="13" t="s">
        <v>37</v>
      </c>
      <c r="AY1160" s="156" t="s">
        <v>133</v>
      </c>
    </row>
    <row r="1161" spans="1:65" s="2" customFormat="1" ht="16.5" customHeight="1">
      <c r="A1161" s="35"/>
      <c r="B1161" s="140"/>
      <c r="C1161" s="141" t="s">
        <v>745</v>
      </c>
      <c r="D1161" s="141" t="s">
        <v>136</v>
      </c>
      <c r="E1161" s="142" t="s">
        <v>2287</v>
      </c>
      <c r="F1161" s="143" t="s">
        <v>2288</v>
      </c>
      <c r="G1161" s="144" t="s">
        <v>156</v>
      </c>
      <c r="H1161" s="145">
        <v>42.2</v>
      </c>
      <c r="I1161" s="146"/>
      <c r="J1161" s="147">
        <f>ROUND(I1161*H1161,2)</f>
        <v>0</v>
      </c>
      <c r="K1161" s="143" t="s">
        <v>3</v>
      </c>
      <c r="L1161" s="36"/>
      <c r="M1161" s="148" t="s">
        <v>3</v>
      </c>
      <c r="N1161" s="149" t="s">
        <v>46</v>
      </c>
      <c r="O1161" s="56"/>
      <c r="P1161" s="150">
        <f>O1161*H1161</f>
        <v>0</v>
      </c>
      <c r="Q1161" s="150">
        <v>6.8500000000000002E-3</v>
      </c>
      <c r="R1161" s="150">
        <f>Q1161*H1161</f>
        <v>0.28907000000000005</v>
      </c>
      <c r="S1161" s="150">
        <v>0</v>
      </c>
      <c r="T1161" s="151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52" t="s">
        <v>140</v>
      </c>
      <c r="AT1161" s="152" t="s">
        <v>136</v>
      </c>
      <c r="AU1161" s="152" t="s">
        <v>84</v>
      </c>
      <c r="AY1161" s="20" t="s">
        <v>133</v>
      </c>
      <c r="BE1161" s="153">
        <f>IF(N1161="základní",J1161,0)</f>
        <v>0</v>
      </c>
      <c r="BF1161" s="153">
        <f>IF(N1161="snížená",J1161,0)</f>
        <v>0</v>
      </c>
      <c r="BG1161" s="153">
        <f>IF(N1161="zákl. přenesená",J1161,0)</f>
        <v>0</v>
      </c>
      <c r="BH1161" s="153">
        <f>IF(N1161="sníž. přenesená",J1161,0)</f>
        <v>0</v>
      </c>
      <c r="BI1161" s="153">
        <f>IF(N1161="nulová",J1161,0)</f>
        <v>0</v>
      </c>
      <c r="BJ1161" s="20" t="s">
        <v>37</v>
      </c>
      <c r="BK1161" s="153">
        <f>ROUND(I1161*H1161,2)</f>
        <v>0</v>
      </c>
      <c r="BL1161" s="20" t="s">
        <v>140</v>
      </c>
      <c r="BM1161" s="152" t="s">
        <v>2289</v>
      </c>
    </row>
    <row r="1162" spans="1:65" s="13" customFormat="1">
      <c r="B1162" s="154"/>
      <c r="D1162" s="155" t="s">
        <v>142</v>
      </c>
      <c r="E1162" s="156" t="s">
        <v>3</v>
      </c>
      <c r="F1162" s="157" t="s">
        <v>2249</v>
      </c>
      <c r="H1162" s="158">
        <v>9.5</v>
      </c>
      <c r="I1162" s="159"/>
      <c r="L1162" s="154"/>
      <c r="M1162" s="160"/>
      <c r="N1162" s="161"/>
      <c r="O1162" s="161"/>
      <c r="P1162" s="161"/>
      <c r="Q1162" s="161"/>
      <c r="R1162" s="161"/>
      <c r="S1162" s="161"/>
      <c r="T1162" s="162"/>
      <c r="AT1162" s="156" t="s">
        <v>142</v>
      </c>
      <c r="AU1162" s="156" t="s">
        <v>84</v>
      </c>
      <c r="AV1162" s="13" t="s">
        <v>84</v>
      </c>
      <c r="AW1162" s="13" t="s">
        <v>36</v>
      </c>
      <c r="AX1162" s="13" t="s">
        <v>75</v>
      </c>
      <c r="AY1162" s="156" t="s">
        <v>133</v>
      </c>
    </row>
    <row r="1163" spans="1:65" s="13" customFormat="1">
      <c r="B1163" s="154"/>
      <c r="D1163" s="155" t="s">
        <v>142</v>
      </c>
      <c r="E1163" s="156" t="s">
        <v>3</v>
      </c>
      <c r="F1163" s="157" t="s">
        <v>2250</v>
      </c>
      <c r="H1163" s="158">
        <v>23.1</v>
      </c>
      <c r="I1163" s="159"/>
      <c r="L1163" s="154"/>
      <c r="M1163" s="160"/>
      <c r="N1163" s="161"/>
      <c r="O1163" s="161"/>
      <c r="P1163" s="161"/>
      <c r="Q1163" s="161"/>
      <c r="R1163" s="161"/>
      <c r="S1163" s="161"/>
      <c r="T1163" s="162"/>
      <c r="AT1163" s="156" t="s">
        <v>142</v>
      </c>
      <c r="AU1163" s="156" t="s">
        <v>84</v>
      </c>
      <c r="AV1163" s="13" t="s">
        <v>84</v>
      </c>
      <c r="AW1163" s="13" t="s">
        <v>36</v>
      </c>
      <c r="AX1163" s="13" t="s">
        <v>75</v>
      </c>
      <c r="AY1163" s="156" t="s">
        <v>133</v>
      </c>
    </row>
    <row r="1164" spans="1:65" s="13" customFormat="1">
      <c r="B1164" s="154"/>
      <c r="D1164" s="155" t="s">
        <v>142</v>
      </c>
      <c r="E1164" s="156" t="s">
        <v>3</v>
      </c>
      <c r="F1164" s="157" t="s">
        <v>2251</v>
      </c>
      <c r="H1164" s="158">
        <v>1.2</v>
      </c>
      <c r="I1164" s="159"/>
      <c r="L1164" s="154"/>
      <c r="M1164" s="160"/>
      <c r="N1164" s="161"/>
      <c r="O1164" s="161"/>
      <c r="P1164" s="161"/>
      <c r="Q1164" s="161"/>
      <c r="R1164" s="161"/>
      <c r="S1164" s="161"/>
      <c r="T1164" s="162"/>
      <c r="AT1164" s="156" t="s">
        <v>142</v>
      </c>
      <c r="AU1164" s="156" t="s">
        <v>84</v>
      </c>
      <c r="AV1164" s="13" t="s">
        <v>84</v>
      </c>
      <c r="AW1164" s="13" t="s">
        <v>36</v>
      </c>
      <c r="AX1164" s="13" t="s">
        <v>75</v>
      </c>
      <c r="AY1164" s="156" t="s">
        <v>133</v>
      </c>
    </row>
    <row r="1165" spans="1:65" s="13" customFormat="1">
      <c r="B1165" s="154"/>
      <c r="D1165" s="155" t="s">
        <v>142</v>
      </c>
      <c r="E1165" s="156" t="s">
        <v>3</v>
      </c>
      <c r="F1165" s="157" t="s">
        <v>2252</v>
      </c>
      <c r="H1165" s="158">
        <v>1.8</v>
      </c>
      <c r="I1165" s="159"/>
      <c r="L1165" s="154"/>
      <c r="M1165" s="160"/>
      <c r="N1165" s="161"/>
      <c r="O1165" s="161"/>
      <c r="P1165" s="161"/>
      <c r="Q1165" s="161"/>
      <c r="R1165" s="161"/>
      <c r="S1165" s="161"/>
      <c r="T1165" s="162"/>
      <c r="AT1165" s="156" t="s">
        <v>142</v>
      </c>
      <c r="AU1165" s="156" t="s">
        <v>84</v>
      </c>
      <c r="AV1165" s="13" t="s">
        <v>84</v>
      </c>
      <c r="AW1165" s="13" t="s">
        <v>36</v>
      </c>
      <c r="AX1165" s="13" t="s">
        <v>75</v>
      </c>
      <c r="AY1165" s="156" t="s">
        <v>133</v>
      </c>
    </row>
    <row r="1166" spans="1:65" s="13" customFormat="1">
      <c r="B1166" s="154"/>
      <c r="D1166" s="155" t="s">
        <v>142</v>
      </c>
      <c r="E1166" s="156" t="s">
        <v>3</v>
      </c>
      <c r="F1166" s="157" t="s">
        <v>2253</v>
      </c>
      <c r="H1166" s="158">
        <v>6.6</v>
      </c>
      <c r="I1166" s="159"/>
      <c r="L1166" s="154"/>
      <c r="M1166" s="160"/>
      <c r="N1166" s="161"/>
      <c r="O1166" s="161"/>
      <c r="P1166" s="161"/>
      <c r="Q1166" s="161"/>
      <c r="R1166" s="161"/>
      <c r="S1166" s="161"/>
      <c r="T1166" s="162"/>
      <c r="AT1166" s="156" t="s">
        <v>142</v>
      </c>
      <c r="AU1166" s="156" t="s">
        <v>84</v>
      </c>
      <c r="AV1166" s="13" t="s">
        <v>84</v>
      </c>
      <c r="AW1166" s="13" t="s">
        <v>36</v>
      </c>
      <c r="AX1166" s="13" t="s">
        <v>75</v>
      </c>
      <c r="AY1166" s="156" t="s">
        <v>133</v>
      </c>
    </row>
    <row r="1167" spans="1:65" s="15" customFormat="1">
      <c r="B1167" s="170"/>
      <c r="D1167" s="155" t="s">
        <v>142</v>
      </c>
      <c r="E1167" s="171" t="s">
        <v>3</v>
      </c>
      <c r="F1167" s="172" t="s">
        <v>163</v>
      </c>
      <c r="H1167" s="173">
        <v>42.2</v>
      </c>
      <c r="I1167" s="174"/>
      <c r="L1167" s="170"/>
      <c r="M1167" s="175"/>
      <c r="N1167" s="176"/>
      <c r="O1167" s="176"/>
      <c r="P1167" s="176"/>
      <c r="Q1167" s="176"/>
      <c r="R1167" s="176"/>
      <c r="S1167" s="176"/>
      <c r="T1167" s="177"/>
      <c r="AT1167" s="171" t="s">
        <v>142</v>
      </c>
      <c r="AU1167" s="171" t="s">
        <v>84</v>
      </c>
      <c r="AV1167" s="15" t="s">
        <v>140</v>
      </c>
      <c r="AW1167" s="15" t="s">
        <v>36</v>
      </c>
      <c r="AX1167" s="15" t="s">
        <v>37</v>
      </c>
      <c r="AY1167" s="171" t="s">
        <v>133</v>
      </c>
    </row>
    <row r="1168" spans="1:65" s="2" customFormat="1" ht="16.5" customHeight="1">
      <c r="A1168" s="35"/>
      <c r="B1168" s="140"/>
      <c r="C1168" s="141" t="s">
        <v>750</v>
      </c>
      <c r="D1168" s="141" t="s">
        <v>136</v>
      </c>
      <c r="E1168" s="142" t="s">
        <v>2290</v>
      </c>
      <c r="F1168" s="143" t="s">
        <v>2291</v>
      </c>
      <c r="G1168" s="144" t="s">
        <v>139</v>
      </c>
      <c r="H1168" s="145">
        <v>1</v>
      </c>
      <c r="I1168" s="146"/>
      <c r="J1168" s="147">
        <f>ROUND(I1168*H1168,2)</f>
        <v>0</v>
      </c>
      <c r="K1168" s="143" t="s">
        <v>3</v>
      </c>
      <c r="L1168" s="36"/>
      <c r="M1168" s="148" t="s">
        <v>3</v>
      </c>
      <c r="N1168" s="149" t="s">
        <v>46</v>
      </c>
      <c r="O1168" s="56"/>
      <c r="P1168" s="150">
        <f>O1168*H1168</f>
        <v>0</v>
      </c>
      <c r="Q1168" s="150">
        <v>0</v>
      </c>
      <c r="R1168" s="150">
        <f>Q1168*H1168</f>
        <v>0</v>
      </c>
      <c r="S1168" s="150">
        <v>0</v>
      </c>
      <c r="T1168" s="151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52" t="s">
        <v>140</v>
      </c>
      <c r="AT1168" s="152" t="s">
        <v>136</v>
      </c>
      <c r="AU1168" s="152" t="s">
        <v>84</v>
      </c>
      <c r="AY1168" s="20" t="s">
        <v>133</v>
      </c>
      <c r="BE1168" s="153">
        <f>IF(N1168="základní",J1168,0)</f>
        <v>0</v>
      </c>
      <c r="BF1168" s="153">
        <f>IF(N1168="snížená",J1168,0)</f>
        <v>0</v>
      </c>
      <c r="BG1168" s="153">
        <f>IF(N1168="zákl. přenesená",J1168,0)</f>
        <v>0</v>
      </c>
      <c r="BH1168" s="153">
        <f>IF(N1168="sníž. přenesená",J1168,0)</f>
        <v>0</v>
      </c>
      <c r="BI1168" s="153">
        <f>IF(N1168="nulová",J1168,0)</f>
        <v>0</v>
      </c>
      <c r="BJ1168" s="20" t="s">
        <v>37</v>
      </c>
      <c r="BK1168" s="153">
        <f>ROUND(I1168*H1168,2)</f>
        <v>0</v>
      </c>
      <c r="BL1168" s="20" t="s">
        <v>140</v>
      </c>
      <c r="BM1168" s="152" t="s">
        <v>2292</v>
      </c>
    </row>
    <row r="1169" spans="1:65" s="14" customFormat="1">
      <c r="B1169" s="163"/>
      <c r="D1169" s="155" t="s">
        <v>142</v>
      </c>
      <c r="E1169" s="164" t="s">
        <v>3</v>
      </c>
      <c r="F1169" s="165" t="s">
        <v>881</v>
      </c>
      <c r="H1169" s="164" t="s">
        <v>3</v>
      </c>
      <c r="I1169" s="166"/>
      <c r="L1169" s="163"/>
      <c r="M1169" s="167"/>
      <c r="N1169" s="168"/>
      <c r="O1169" s="168"/>
      <c r="P1169" s="168"/>
      <c r="Q1169" s="168"/>
      <c r="R1169" s="168"/>
      <c r="S1169" s="168"/>
      <c r="T1169" s="169"/>
      <c r="AT1169" s="164" t="s">
        <v>142</v>
      </c>
      <c r="AU1169" s="164" t="s">
        <v>84</v>
      </c>
      <c r="AV1169" s="14" t="s">
        <v>37</v>
      </c>
      <c r="AW1169" s="14" t="s">
        <v>36</v>
      </c>
      <c r="AX1169" s="14" t="s">
        <v>75</v>
      </c>
      <c r="AY1169" s="164" t="s">
        <v>133</v>
      </c>
    </row>
    <row r="1170" spans="1:65" s="14" customFormat="1">
      <c r="B1170" s="163"/>
      <c r="D1170" s="155" t="s">
        <v>142</v>
      </c>
      <c r="E1170" s="164" t="s">
        <v>3</v>
      </c>
      <c r="F1170" s="165" t="s">
        <v>2293</v>
      </c>
      <c r="H1170" s="164" t="s">
        <v>3</v>
      </c>
      <c r="I1170" s="166"/>
      <c r="L1170" s="163"/>
      <c r="M1170" s="167"/>
      <c r="N1170" s="168"/>
      <c r="O1170" s="168"/>
      <c r="P1170" s="168"/>
      <c r="Q1170" s="168"/>
      <c r="R1170" s="168"/>
      <c r="S1170" s="168"/>
      <c r="T1170" s="169"/>
      <c r="AT1170" s="164" t="s">
        <v>142</v>
      </c>
      <c r="AU1170" s="164" t="s">
        <v>84</v>
      </c>
      <c r="AV1170" s="14" t="s">
        <v>37</v>
      </c>
      <c r="AW1170" s="14" t="s">
        <v>36</v>
      </c>
      <c r="AX1170" s="14" t="s">
        <v>75</v>
      </c>
      <c r="AY1170" s="164" t="s">
        <v>133</v>
      </c>
    </row>
    <row r="1171" spans="1:65" s="14" customFormat="1">
      <c r="B1171" s="163"/>
      <c r="D1171" s="155" t="s">
        <v>142</v>
      </c>
      <c r="E1171" s="164" t="s">
        <v>3</v>
      </c>
      <c r="F1171" s="165" t="s">
        <v>2294</v>
      </c>
      <c r="H1171" s="164" t="s">
        <v>3</v>
      </c>
      <c r="I1171" s="166"/>
      <c r="L1171" s="163"/>
      <c r="M1171" s="167"/>
      <c r="N1171" s="168"/>
      <c r="O1171" s="168"/>
      <c r="P1171" s="168"/>
      <c r="Q1171" s="168"/>
      <c r="R1171" s="168"/>
      <c r="S1171" s="168"/>
      <c r="T1171" s="169"/>
      <c r="AT1171" s="164" t="s">
        <v>142</v>
      </c>
      <c r="AU1171" s="164" t="s">
        <v>84</v>
      </c>
      <c r="AV1171" s="14" t="s">
        <v>37</v>
      </c>
      <c r="AW1171" s="14" t="s">
        <v>36</v>
      </c>
      <c r="AX1171" s="14" t="s">
        <v>75</v>
      </c>
      <c r="AY1171" s="164" t="s">
        <v>133</v>
      </c>
    </row>
    <row r="1172" spans="1:65" s="14" customFormat="1">
      <c r="B1172" s="163"/>
      <c r="D1172" s="155" t="s">
        <v>142</v>
      </c>
      <c r="E1172" s="164" t="s">
        <v>3</v>
      </c>
      <c r="F1172" s="165" t="s">
        <v>2295</v>
      </c>
      <c r="H1172" s="164" t="s">
        <v>3</v>
      </c>
      <c r="I1172" s="166"/>
      <c r="L1172" s="163"/>
      <c r="M1172" s="167"/>
      <c r="N1172" s="168"/>
      <c r="O1172" s="168"/>
      <c r="P1172" s="168"/>
      <c r="Q1172" s="168"/>
      <c r="R1172" s="168"/>
      <c r="S1172" s="168"/>
      <c r="T1172" s="169"/>
      <c r="AT1172" s="164" t="s">
        <v>142</v>
      </c>
      <c r="AU1172" s="164" t="s">
        <v>84</v>
      </c>
      <c r="AV1172" s="14" t="s">
        <v>37</v>
      </c>
      <c r="AW1172" s="14" t="s">
        <v>36</v>
      </c>
      <c r="AX1172" s="14" t="s">
        <v>75</v>
      </c>
      <c r="AY1172" s="164" t="s">
        <v>133</v>
      </c>
    </row>
    <row r="1173" spans="1:65" s="14" customFormat="1">
      <c r="B1173" s="163"/>
      <c r="D1173" s="155" t="s">
        <v>142</v>
      </c>
      <c r="E1173" s="164" t="s">
        <v>3</v>
      </c>
      <c r="F1173" s="165" t="s">
        <v>2296</v>
      </c>
      <c r="H1173" s="164" t="s">
        <v>3</v>
      </c>
      <c r="I1173" s="166"/>
      <c r="L1173" s="163"/>
      <c r="M1173" s="167"/>
      <c r="N1173" s="168"/>
      <c r="O1173" s="168"/>
      <c r="P1173" s="168"/>
      <c r="Q1173" s="168"/>
      <c r="R1173" s="168"/>
      <c r="S1173" s="168"/>
      <c r="T1173" s="169"/>
      <c r="AT1173" s="164" t="s">
        <v>142</v>
      </c>
      <c r="AU1173" s="164" t="s">
        <v>84</v>
      </c>
      <c r="AV1173" s="14" t="s">
        <v>37</v>
      </c>
      <c r="AW1173" s="14" t="s">
        <v>36</v>
      </c>
      <c r="AX1173" s="14" t="s">
        <v>75</v>
      </c>
      <c r="AY1173" s="164" t="s">
        <v>133</v>
      </c>
    </row>
    <row r="1174" spans="1:65" s="14" customFormat="1">
      <c r="B1174" s="163"/>
      <c r="D1174" s="155" t="s">
        <v>142</v>
      </c>
      <c r="E1174" s="164" t="s">
        <v>3</v>
      </c>
      <c r="F1174" s="165" t="s">
        <v>2297</v>
      </c>
      <c r="H1174" s="164" t="s">
        <v>3</v>
      </c>
      <c r="I1174" s="166"/>
      <c r="L1174" s="163"/>
      <c r="M1174" s="167"/>
      <c r="N1174" s="168"/>
      <c r="O1174" s="168"/>
      <c r="P1174" s="168"/>
      <c r="Q1174" s="168"/>
      <c r="R1174" s="168"/>
      <c r="S1174" s="168"/>
      <c r="T1174" s="169"/>
      <c r="AT1174" s="164" t="s">
        <v>142</v>
      </c>
      <c r="AU1174" s="164" t="s">
        <v>84</v>
      </c>
      <c r="AV1174" s="14" t="s">
        <v>37</v>
      </c>
      <c r="AW1174" s="14" t="s">
        <v>36</v>
      </c>
      <c r="AX1174" s="14" t="s">
        <v>75</v>
      </c>
      <c r="AY1174" s="164" t="s">
        <v>133</v>
      </c>
    </row>
    <row r="1175" spans="1:65" s="14" customFormat="1">
      <c r="B1175" s="163"/>
      <c r="D1175" s="155" t="s">
        <v>142</v>
      </c>
      <c r="E1175" s="164" t="s">
        <v>3</v>
      </c>
      <c r="F1175" s="165" t="s">
        <v>2298</v>
      </c>
      <c r="H1175" s="164" t="s">
        <v>3</v>
      </c>
      <c r="I1175" s="166"/>
      <c r="L1175" s="163"/>
      <c r="M1175" s="167"/>
      <c r="N1175" s="168"/>
      <c r="O1175" s="168"/>
      <c r="P1175" s="168"/>
      <c r="Q1175" s="168"/>
      <c r="R1175" s="168"/>
      <c r="S1175" s="168"/>
      <c r="T1175" s="169"/>
      <c r="AT1175" s="164" t="s">
        <v>142</v>
      </c>
      <c r="AU1175" s="164" t="s">
        <v>84</v>
      </c>
      <c r="AV1175" s="14" t="s">
        <v>37</v>
      </c>
      <c r="AW1175" s="14" t="s">
        <v>36</v>
      </c>
      <c r="AX1175" s="14" t="s">
        <v>75</v>
      </c>
      <c r="AY1175" s="164" t="s">
        <v>133</v>
      </c>
    </row>
    <row r="1176" spans="1:65" s="14" customFormat="1">
      <c r="B1176" s="163"/>
      <c r="D1176" s="155" t="s">
        <v>142</v>
      </c>
      <c r="E1176" s="164" t="s">
        <v>3</v>
      </c>
      <c r="F1176" s="165" t="s">
        <v>2299</v>
      </c>
      <c r="H1176" s="164" t="s">
        <v>3</v>
      </c>
      <c r="I1176" s="166"/>
      <c r="L1176" s="163"/>
      <c r="M1176" s="167"/>
      <c r="N1176" s="168"/>
      <c r="O1176" s="168"/>
      <c r="P1176" s="168"/>
      <c r="Q1176" s="168"/>
      <c r="R1176" s="168"/>
      <c r="S1176" s="168"/>
      <c r="T1176" s="169"/>
      <c r="AT1176" s="164" t="s">
        <v>142</v>
      </c>
      <c r="AU1176" s="164" t="s">
        <v>84</v>
      </c>
      <c r="AV1176" s="14" t="s">
        <v>37</v>
      </c>
      <c r="AW1176" s="14" t="s">
        <v>36</v>
      </c>
      <c r="AX1176" s="14" t="s">
        <v>75</v>
      </c>
      <c r="AY1176" s="164" t="s">
        <v>133</v>
      </c>
    </row>
    <row r="1177" spans="1:65" s="14" customFormat="1">
      <c r="B1177" s="163"/>
      <c r="D1177" s="155" t="s">
        <v>142</v>
      </c>
      <c r="E1177" s="164" t="s">
        <v>3</v>
      </c>
      <c r="F1177" s="165" t="s">
        <v>2300</v>
      </c>
      <c r="H1177" s="164" t="s">
        <v>3</v>
      </c>
      <c r="I1177" s="166"/>
      <c r="L1177" s="163"/>
      <c r="M1177" s="167"/>
      <c r="N1177" s="168"/>
      <c r="O1177" s="168"/>
      <c r="P1177" s="168"/>
      <c r="Q1177" s="168"/>
      <c r="R1177" s="168"/>
      <c r="S1177" s="168"/>
      <c r="T1177" s="169"/>
      <c r="AT1177" s="164" t="s">
        <v>142</v>
      </c>
      <c r="AU1177" s="164" t="s">
        <v>84</v>
      </c>
      <c r="AV1177" s="14" t="s">
        <v>37</v>
      </c>
      <c r="AW1177" s="14" t="s">
        <v>36</v>
      </c>
      <c r="AX1177" s="14" t="s">
        <v>75</v>
      </c>
      <c r="AY1177" s="164" t="s">
        <v>133</v>
      </c>
    </row>
    <row r="1178" spans="1:65" s="13" customFormat="1">
      <c r="B1178" s="154"/>
      <c r="D1178" s="155" t="s">
        <v>142</v>
      </c>
      <c r="E1178" s="156" t="s">
        <v>3</v>
      </c>
      <c r="F1178" s="157" t="s">
        <v>37</v>
      </c>
      <c r="H1178" s="158">
        <v>1</v>
      </c>
      <c r="I1178" s="159"/>
      <c r="L1178" s="154"/>
      <c r="M1178" s="160"/>
      <c r="N1178" s="161"/>
      <c r="O1178" s="161"/>
      <c r="P1178" s="161"/>
      <c r="Q1178" s="161"/>
      <c r="R1178" s="161"/>
      <c r="S1178" s="161"/>
      <c r="T1178" s="162"/>
      <c r="AT1178" s="156" t="s">
        <v>142</v>
      </c>
      <c r="AU1178" s="156" t="s">
        <v>84</v>
      </c>
      <c r="AV1178" s="13" t="s">
        <v>84</v>
      </c>
      <c r="AW1178" s="13" t="s">
        <v>36</v>
      </c>
      <c r="AX1178" s="13" t="s">
        <v>37</v>
      </c>
      <c r="AY1178" s="156" t="s">
        <v>133</v>
      </c>
    </row>
    <row r="1179" spans="1:65" s="2" customFormat="1" ht="16.5" customHeight="1">
      <c r="A1179" s="35"/>
      <c r="B1179" s="140"/>
      <c r="C1179" s="141" t="s">
        <v>755</v>
      </c>
      <c r="D1179" s="141" t="s">
        <v>136</v>
      </c>
      <c r="E1179" s="142" t="s">
        <v>2301</v>
      </c>
      <c r="F1179" s="143" t="s">
        <v>2302</v>
      </c>
      <c r="G1179" s="144" t="s">
        <v>139</v>
      </c>
      <c r="H1179" s="145">
        <v>1</v>
      </c>
      <c r="I1179" s="146"/>
      <c r="J1179" s="147">
        <f>ROUND(I1179*H1179,2)</f>
        <v>0</v>
      </c>
      <c r="K1179" s="143" t="s">
        <v>3</v>
      </c>
      <c r="L1179" s="36"/>
      <c r="M1179" s="148" t="s">
        <v>3</v>
      </c>
      <c r="N1179" s="149" t="s">
        <v>46</v>
      </c>
      <c r="O1179" s="56"/>
      <c r="P1179" s="150">
        <f>O1179*H1179</f>
        <v>0</v>
      </c>
      <c r="Q1179" s="150">
        <v>0</v>
      </c>
      <c r="R1179" s="150">
        <f>Q1179*H1179</f>
        <v>0</v>
      </c>
      <c r="S1179" s="150">
        <v>0</v>
      </c>
      <c r="T1179" s="151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52" t="s">
        <v>140</v>
      </c>
      <c r="AT1179" s="152" t="s">
        <v>136</v>
      </c>
      <c r="AU1179" s="152" t="s">
        <v>84</v>
      </c>
      <c r="AY1179" s="20" t="s">
        <v>133</v>
      </c>
      <c r="BE1179" s="153">
        <f>IF(N1179="základní",J1179,0)</f>
        <v>0</v>
      </c>
      <c r="BF1179" s="153">
        <f>IF(N1179="snížená",J1179,0)</f>
        <v>0</v>
      </c>
      <c r="BG1179" s="153">
        <f>IF(N1179="zákl. přenesená",J1179,0)</f>
        <v>0</v>
      </c>
      <c r="BH1179" s="153">
        <f>IF(N1179="sníž. přenesená",J1179,0)</f>
        <v>0</v>
      </c>
      <c r="BI1179" s="153">
        <f>IF(N1179="nulová",J1179,0)</f>
        <v>0</v>
      </c>
      <c r="BJ1179" s="20" t="s">
        <v>37</v>
      </c>
      <c r="BK1179" s="153">
        <f>ROUND(I1179*H1179,2)</f>
        <v>0</v>
      </c>
      <c r="BL1179" s="20" t="s">
        <v>140</v>
      </c>
      <c r="BM1179" s="152" t="s">
        <v>2303</v>
      </c>
    </row>
    <row r="1180" spans="1:65" s="14" customFormat="1">
      <c r="B1180" s="163"/>
      <c r="D1180" s="155" t="s">
        <v>142</v>
      </c>
      <c r="E1180" s="164" t="s">
        <v>3</v>
      </c>
      <c r="F1180" s="165" t="s">
        <v>881</v>
      </c>
      <c r="H1180" s="164" t="s">
        <v>3</v>
      </c>
      <c r="I1180" s="166"/>
      <c r="L1180" s="163"/>
      <c r="M1180" s="167"/>
      <c r="N1180" s="168"/>
      <c r="O1180" s="168"/>
      <c r="P1180" s="168"/>
      <c r="Q1180" s="168"/>
      <c r="R1180" s="168"/>
      <c r="S1180" s="168"/>
      <c r="T1180" s="169"/>
      <c r="AT1180" s="164" t="s">
        <v>142</v>
      </c>
      <c r="AU1180" s="164" t="s">
        <v>84</v>
      </c>
      <c r="AV1180" s="14" t="s">
        <v>37</v>
      </c>
      <c r="AW1180" s="14" t="s">
        <v>36</v>
      </c>
      <c r="AX1180" s="14" t="s">
        <v>75</v>
      </c>
      <c r="AY1180" s="164" t="s">
        <v>133</v>
      </c>
    </row>
    <row r="1181" spans="1:65" s="14" customFormat="1">
      <c r="B1181" s="163"/>
      <c r="D1181" s="155" t="s">
        <v>142</v>
      </c>
      <c r="E1181" s="164" t="s">
        <v>3</v>
      </c>
      <c r="F1181" s="165" t="s">
        <v>2293</v>
      </c>
      <c r="H1181" s="164" t="s">
        <v>3</v>
      </c>
      <c r="I1181" s="166"/>
      <c r="L1181" s="163"/>
      <c r="M1181" s="167"/>
      <c r="N1181" s="168"/>
      <c r="O1181" s="168"/>
      <c r="P1181" s="168"/>
      <c r="Q1181" s="168"/>
      <c r="R1181" s="168"/>
      <c r="S1181" s="168"/>
      <c r="T1181" s="169"/>
      <c r="AT1181" s="164" t="s">
        <v>142</v>
      </c>
      <c r="AU1181" s="164" t="s">
        <v>84</v>
      </c>
      <c r="AV1181" s="14" t="s">
        <v>37</v>
      </c>
      <c r="AW1181" s="14" t="s">
        <v>36</v>
      </c>
      <c r="AX1181" s="14" t="s">
        <v>75</v>
      </c>
      <c r="AY1181" s="164" t="s">
        <v>133</v>
      </c>
    </row>
    <row r="1182" spans="1:65" s="14" customFormat="1">
      <c r="B1182" s="163"/>
      <c r="D1182" s="155" t="s">
        <v>142</v>
      </c>
      <c r="E1182" s="164" t="s">
        <v>3</v>
      </c>
      <c r="F1182" s="165" t="s">
        <v>2294</v>
      </c>
      <c r="H1182" s="164" t="s">
        <v>3</v>
      </c>
      <c r="I1182" s="166"/>
      <c r="L1182" s="163"/>
      <c r="M1182" s="167"/>
      <c r="N1182" s="168"/>
      <c r="O1182" s="168"/>
      <c r="P1182" s="168"/>
      <c r="Q1182" s="168"/>
      <c r="R1182" s="168"/>
      <c r="S1182" s="168"/>
      <c r="T1182" s="169"/>
      <c r="AT1182" s="164" t="s">
        <v>142</v>
      </c>
      <c r="AU1182" s="164" t="s">
        <v>84</v>
      </c>
      <c r="AV1182" s="14" t="s">
        <v>37</v>
      </c>
      <c r="AW1182" s="14" t="s">
        <v>36</v>
      </c>
      <c r="AX1182" s="14" t="s">
        <v>75</v>
      </c>
      <c r="AY1182" s="164" t="s">
        <v>133</v>
      </c>
    </row>
    <row r="1183" spans="1:65" s="14" customFormat="1">
      <c r="B1183" s="163"/>
      <c r="D1183" s="155" t="s">
        <v>142</v>
      </c>
      <c r="E1183" s="164" t="s">
        <v>3</v>
      </c>
      <c r="F1183" s="165" t="s">
        <v>2295</v>
      </c>
      <c r="H1183" s="164" t="s">
        <v>3</v>
      </c>
      <c r="I1183" s="166"/>
      <c r="L1183" s="163"/>
      <c r="M1183" s="167"/>
      <c r="N1183" s="168"/>
      <c r="O1183" s="168"/>
      <c r="P1183" s="168"/>
      <c r="Q1183" s="168"/>
      <c r="R1183" s="168"/>
      <c r="S1183" s="168"/>
      <c r="T1183" s="169"/>
      <c r="AT1183" s="164" t="s">
        <v>142</v>
      </c>
      <c r="AU1183" s="164" t="s">
        <v>84</v>
      </c>
      <c r="AV1183" s="14" t="s">
        <v>37</v>
      </c>
      <c r="AW1183" s="14" t="s">
        <v>36</v>
      </c>
      <c r="AX1183" s="14" t="s">
        <v>75</v>
      </c>
      <c r="AY1183" s="164" t="s">
        <v>133</v>
      </c>
    </row>
    <row r="1184" spans="1:65" s="14" customFormat="1">
      <c r="B1184" s="163"/>
      <c r="D1184" s="155" t="s">
        <v>142</v>
      </c>
      <c r="E1184" s="164" t="s">
        <v>3</v>
      </c>
      <c r="F1184" s="165" t="s">
        <v>2296</v>
      </c>
      <c r="H1184" s="164" t="s">
        <v>3</v>
      </c>
      <c r="I1184" s="166"/>
      <c r="L1184" s="163"/>
      <c r="M1184" s="167"/>
      <c r="N1184" s="168"/>
      <c r="O1184" s="168"/>
      <c r="P1184" s="168"/>
      <c r="Q1184" s="168"/>
      <c r="R1184" s="168"/>
      <c r="S1184" s="168"/>
      <c r="T1184" s="169"/>
      <c r="AT1184" s="164" t="s">
        <v>142</v>
      </c>
      <c r="AU1184" s="164" t="s">
        <v>84</v>
      </c>
      <c r="AV1184" s="14" t="s">
        <v>37</v>
      </c>
      <c r="AW1184" s="14" t="s">
        <v>36</v>
      </c>
      <c r="AX1184" s="14" t="s">
        <v>75</v>
      </c>
      <c r="AY1184" s="164" t="s">
        <v>133</v>
      </c>
    </row>
    <row r="1185" spans="1:65" s="14" customFormat="1">
      <c r="B1185" s="163"/>
      <c r="D1185" s="155" t="s">
        <v>142</v>
      </c>
      <c r="E1185" s="164" t="s">
        <v>3</v>
      </c>
      <c r="F1185" s="165" t="s">
        <v>2297</v>
      </c>
      <c r="H1185" s="164" t="s">
        <v>3</v>
      </c>
      <c r="I1185" s="166"/>
      <c r="L1185" s="163"/>
      <c r="M1185" s="167"/>
      <c r="N1185" s="168"/>
      <c r="O1185" s="168"/>
      <c r="P1185" s="168"/>
      <c r="Q1185" s="168"/>
      <c r="R1185" s="168"/>
      <c r="S1185" s="168"/>
      <c r="T1185" s="169"/>
      <c r="AT1185" s="164" t="s">
        <v>142</v>
      </c>
      <c r="AU1185" s="164" t="s">
        <v>84</v>
      </c>
      <c r="AV1185" s="14" t="s">
        <v>37</v>
      </c>
      <c r="AW1185" s="14" t="s">
        <v>36</v>
      </c>
      <c r="AX1185" s="14" t="s">
        <v>75</v>
      </c>
      <c r="AY1185" s="164" t="s">
        <v>133</v>
      </c>
    </row>
    <row r="1186" spans="1:65" s="14" customFormat="1">
      <c r="B1186" s="163"/>
      <c r="D1186" s="155" t="s">
        <v>142</v>
      </c>
      <c r="E1186" s="164" t="s">
        <v>3</v>
      </c>
      <c r="F1186" s="165" t="s">
        <v>2298</v>
      </c>
      <c r="H1186" s="164" t="s">
        <v>3</v>
      </c>
      <c r="I1186" s="166"/>
      <c r="L1186" s="163"/>
      <c r="M1186" s="167"/>
      <c r="N1186" s="168"/>
      <c r="O1186" s="168"/>
      <c r="P1186" s="168"/>
      <c r="Q1186" s="168"/>
      <c r="R1186" s="168"/>
      <c r="S1186" s="168"/>
      <c r="T1186" s="169"/>
      <c r="AT1186" s="164" t="s">
        <v>142</v>
      </c>
      <c r="AU1186" s="164" t="s">
        <v>84</v>
      </c>
      <c r="AV1186" s="14" t="s">
        <v>37</v>
      </c>
      <c r="AW1186" s="14" t="s">
        <v>36</v>
      </c>
      <c r="AX1186" s="14" t="s">
        <v>75</v>
      </c>
      <c r="AY1186" s="164" t="s">
        <v>133</v>
      </c>
    </row>
    <row r="1187" spans="1:65" s="14" customFormat="1">
      <c r="B1187" s="163"/>
      <c r="D1187" s="155" t="s">
        <v>142</v>
      </c>
      <c r="E1187" s="164" t="s">
        <v>3</v>
      </c>
      <c r="F1187" s="165" t="s">
        <v>2299</v>
      </c>
      <c r="H1187" s="164" t="s">
        <v>3</v>
      </c>
      <c r="I1187" s="166"/>
      <c r="L1187" s="163"/>
      <c r="M1187" s="167"/>
      <c r="N1187" s="168"/>
      <c r="O1187" s="168"/>
      <c r="P1187" s="168"/>
      <c r="Q1187" s="168"/>
      <c r="R1187" s="168"/>
      <c r="S1187" s="168"/>
      <c r="T1187" s="169"/>
      <c r="AT1187" s="164" t="s">
        <v>142</v>
      </c>
      <c r="AU1187" s="164" t="s">
        <v>84</v>
      </c>
      <c r="AV1187" s="14" t="s">
        <v>37</v>
      </c>
      <c r="AW1187" s="14" t="s">
        <v>36</v>
      </c>
      <c r="AX1187" s="14" t="s">
        <v>75</v>
      </c>
      <c r="AY1187" s="164" t="s">
        <v>133</v>
      </c>
    </row>
    <row r="1188" spans="1:65" s="14" customFormat="1">
      <c r="B1188" s="163"/>
      <c r="D1188" s="155" t="s">
        <v>142</v>
      </c>
      <c r="E1188" s="164" t="s">
        <v>3</v>
      </c>
      <c r="F1188" s="165" t="s">
        <v>2300</v>
      </c>
      <c r="H1188" s="164" t="s">
        <v>3</v>
      </c>
      <c r="I1188" s="166"/>
      <c r="L1188" s="163"/>
      <c r="M1188" s="167"/>
      <c r="N1188" s="168"/>
      <c r="O1188" s="168"/>
      <c r="P1188" s="168"/>
      <c r="Q1188" s="168"/>
      <c r="R1188" s="168"/>
      <c r="S1188" s="168"/>
      <c r="T1188" s="169"/>
      <c r="AT1188" s="164" t="s">
        <v>142</v>
      </c>
      <c r="AU1188" s="164" t="s">
        <v>84</v>
      </c>
      <c r="AV1188" s="14" t="s">
        <v>37</v>
      </c>
      <c r="AW1188" s="14" t="s">
        <v>36</v>
      </c>
      <c r="AX1188" s="14" t="s">
        <v>75</v>
      </c>
      <c r="AY1188" s="164" t="s">
        <v>133</v>
      </c>
    </row>
    <row r="1189" spans="1:65" s="13" customFormat="1">
      <c r="B1189" s="154"/>
      <c r="D1189" s="155" t="s">
        <v>142</v>
      </c>
      <c r="E1189" s="156" t="s">
        <v>3</v>
      </c>
      <c r="F1189" s="157" t="s">
        <v>37</v>
      </c>
      <c r="H1189" s="158">
        <v>1</v>
      </c>
      <c r="I1189" s="159"/>
      <c r="L1189" s="154"/>
      <c r="M1189" s="160"/>
      <c r="N1189" s="161"/>
      <c r="O1189" s="161"/>
      <c r="P1189" s="161"/>
      <c r="Q1189" s="161"/>
      <c r="R1189" s="161"/>
      <c r="S1189" s="161"/>
      <c r="T1189" s="162"/>
      <c r="AT1189" s="156" t="s">
        <v>142</v>
      </c>
      <c r="AU1189" s="156" t="s">
        <v>84</v>
      </c>
      <c r="AV1189" s="13" t="s">
        <v>84</v>
      </c>
      <c r="AW1189" s="13" t="s">
        <v>36</v>
      </c>
      <c r="AX1189" s="13" t="s">
        <v>37</v>
      </c>
      <c r="AY1189" s="156" t="s">
        <v>133</v>
      </c>
    </row>
    <row r="1190" spans="1:65" s="2" customFormat="1" ht="16.5" customHeight="1">
      <c r="A1190" s="35"/>
      <c r="B1190" s="140"/>
      <c r="C1190" s="141" t="s">
        <v>760</v>
      </c>
      <c r="D1190" s="141" t="s">
        <v>136</v>
      </c>
      <c r="E1190" s="142" t="s">
        <v>2304</v>
      </c>
      <c r="F1190" s="143" t="s">
        <v>2305</v>
      </c>
      <c r="G1190" s="144" t="s">
        <v>139</v>
      </c>
      <c r="H1190" s="145">
        <v>1</v>
      </c>
      <c r="I1190" s="146"/>
      <c r="J1190" s="147">
        <f>ROUND(I1190*H1190,2)</f>
        <v>0</v>
      </c>
      <c r="K1190" s="143" t="s">
        <v>3</v>
      </c>
      <c r="L1190" s="36"/>
      <c r="M1190" s="148" t="s">
        <v>3</v>
      </c>
      <c r="N1190" s="149" t="s">
        <v>46</v>
      </c>
      <c r="O1190" s="56"/>
      <c r="P1190" s="150">
        <f>O1190*H1190</f>
        <v>0</v>
      </c>
      <c r="Q1190" s="150">
        <v>0</v>
      </c>
      <c r="R1190" s="150">
        <f>Q1190*H1190</f>
        <v>0</v>
      </c>
      <c r="S1190" s="150">
        <v>0</v>
      </c>
      <c r="T1190" s="151">
        <f>S1190*H1190</f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52" t="s">
        <v>140</v>
      </c>
      <c r="AT1190" s="152" t="s">
        <v>136</v>
      </c>
      <c r="AU1190" s="152" t="s">
        <v>84</v>
      </c>
      <c r="AY1190" s="20" t="s">
        <v>133</v>
      </c>
      <c r="BE1190" s="153">
        <f>IF(N1190="základní",J1190,0)</f>
        <v>0</v>
      </c>
      <c r="BF1190" s="153">
        <f>IF(N1190="snížená",J1190,0)</f>
        <v>0</v>
      </c>
      <c r="BG1190" s="153">
        <f>IF(N1190="zákl. přenesená",J1190,0)</f>
        <v>0</v>
      </c>
      <c r="BH1190" s="153">
        <f>IF(N1190="sníž. přenesená",J1190,0)</f>
        <v>0</v>
      </c>
      <c r="BI1190" s="153">
        <f>IF(N1190="nulová",J1190,0)</f>
        <v>0</v>
      </c>
      <c r="BJ1190" s="20" t="s">
        <v>37</v>
      </c>
      <c r="BK1190" s="153">
        <f>ROUND(I1190*H1190,2)</f>
        <v>0</v>
      </c>
      <c r="BL1190" s="20" t="s">
        <v>140</v>
      </c>
      <c r="BM1190" s="152" t="s">
        <v>2306</v>
      </c>
    </row>
    <row r="1191" spans="1:65" s="14" customFormat="1">
      <c r="B1191" s="163"/>
      <c r="D1191" s="155" t="s">
        <v>142</v>
      </c>
      <c r="E1191" s="164" t="s">
        <v>3</v>
      </c>
      <c r="F1191" s="165" t="s">
        <v>881</v>
      </c>
      <c r="H1191" s="164" t="s">
        <v>3</v>
      </c>
      <c r="I1191" s="166"/>
      <c r="L1191" s="163"/>
      <c r="M1191" s="167"/>
      <c r="N1191" s="168"/>
      <c r="O1191" s="168"/>
      <c r="P1191" s="168"/>
      <c r="Q1191" s="168"/>
      <c r="R1191" s="168"/>
      <c r="S1191" s="168"/>
      <c r="T1191" s="169"/>
      <c r="AT1191" s="164" t="s">
        <v>142</v>
      </c>
      <c r="AU1191" s="164" t="s">
        <v>84</v>
      </c>
      <c r="AV1191" s="14" t="s">
        <v>37</v>
      </c>
      <c r="AW1191" s="14" t="s">
        <v>36</v>
      </c>
      <c r="AX1191" s="14" t="s">
        <v>75</v>
      </c>
      <c r="AY1191" s="164" t="s">
        <v>133</v>
      </c>
    </row>
    <row r="1192" spans="1:65" s="14" customFormat="1">
      <c r="B1192" s="163"/>
      <c r="D1192" s="155" t="s">
        <v>142</v>
      </c>
      <c r="E1192" s="164" t="s">
        <v>3</v>
      </c>
      <c r="F1192" s="165" t="s">
        <v>2293</v>
      </c>
      <c r="H1192" s="164" t="s">
        <v>3</v>
      </c>
      <c r="I1192" s="166"/>
      <c r="L1192" s="163"/>
      <c r="M1192" s="167"/>
      <c r="N1192" s="168"/>
      <c r="O1192" s="168"/>
      <c r="P1192" s="168"/>
      <c r="Q1192" s="168"/>
      <c r="R1192" s="168"/>
      <c r="S1192" s="168"/>
      <c r="T1192" s="169"/>
      <c r="AT1192" s="164" t="s">
        <v>142</v>
      </c>
      <c r="AU1192" s="164" t="s">
        <v>84</v>
      </c>
      <c r="AV1192" s="14" t="s">
        <v>37</v>
      </c>
      <c r="AW1192" s="14" t="s">
        <v>36</v>
      </c>
      <c r="AX1192" s="14" t="s">
        <v>75</v>
      </c>
      <c r="AY1192" s="164" t="s">
        <v>133</v>
      </c>
    </row>
    <row r="1193" spans="1:65" s="14" customFormat="1">
      <c r="B1193" s="163"/>
      <c r="D1193" s="155" t="s">
        <v>142</v>
      </c>
      <c r="E1193" s="164" t="s">
        <v>3</v>
      </c>
      <c r="F1193" s="165" t="s">
        <v>2294</v>
      </c>
      <c r="H1193" s="164" t="s">
        <v>3</v>
      </c>
      <c r="I1193" s="166"/>
      <c r="L1193" s="163"/>
      <c r="M1193" s="167"/>
      <c r="N1193" s="168"/>
      <c r="O1193" s="168"/>
      <c r="P1193" s="168"/>
      <c r="Q1193" s="168"/>
      <c r="R1193" s="168"/>
      <c r="S1193" s="168"/>
      <c r="T1193" s="169"/>
      <c r="AT1193" s="164" t="s">
        <v>142</v>
      </c>
      <c r="AU1193" s="164" t="s">
        <v>84</v>
      </c>
      <c r="AV1193" s="14" t="s">
        <v>37</v>
      </c>
      <c r="AW1193" s="14" t="s">
        <v>36</v>
      </c>
      <c r="AX1193" s="14" t="s">
        <v>75</v>
      </c>
      <c r="AY1193" s="164" t="s">
        <v>133</v>
      </c>
    </row>
    <row r="1194" spans="1:65" s="14" customFormat="1">
      <c r="B1194" s="163"/>
      <c r="D1194" s="155" t="s">
        <v>142</v>
      </c>
      <c r="E1194" s="164" t="s">
        <v>3</v>
      </c>
      <c r="F1194" s="165" t="s">
        <v>2295</v>
      </c>
      <c r="H1194" s="164" t="s">
        <v>3</v>
      </c>
      <c r="I1194" s="166"/>
      <c r="L1194" s="163"/>
      <c r="M1194" s="167"/>
      <c r="N1194" s="168"/>
      <c r="O1194" s="168"/>
      <c r="P1194" s="168"/>
      <c r="Q1194" s="168"/>
      <c r="R1194" s="168"/>
      <c r="S1194" s="168"/>
      <c r="T1194" s="169"/>
      <c r="AT1194" s="164" t="s">
        <v>142</v>
      </c>
      <c r="AU1194" s="164" t="s">
        <v>84</v>
      </c>
      <c r="AV1194" s="14" t="s">
        <v>37</v>
      </c>
      <c r="AW1194" s="14" t="s">
        <v>36</v>
      </c>
      <c r="AX1194" s="14" t="s">
        <v>75</v>
      </c>
      <c r="AY1194" s="164" t="s">
        <v>133</v>
      </c>
    </row>
    <row r="1195" spans="1:65" s="14" customFormat="1">
      <c r="B1195" s="163"/>
      <c r="D1195" s="155" t="s">
        <v>142</v>
      </c>
      <c r="E1195" s="164" t="s">
        <v>3</v>
      </c>
      <c r="F1195" s="165" t="s">
        <v>2296</v>
      </c>
      <c r="H1195" s="164" t="s">
        <v>3</v>
      </c>
      <c r="I1195" s="166"/>
      <c r="L1195" s="163"/>
      <c r="M1195" s="167"/>
      <c r="N1195" s="168"/>
      <c r="O1195" s="168"/>
      <c r="P1195" s="168"/>
      <c r="Q1195" s="168"/>
      <c r="R1195" s="168"/>
      <c r="S1195" s="168"/>
      <c r="T1195" s="169"/>
      <c r="AT1195" s="164" t="s">
        <v>142</v>
      </c>
      <c r="AU1195" s="164" t="s">
        <v>84</v>
      </c>
      <c r="AV1195" s="14" t="s">
        <v>37</v>
      </c>
      <c r="AW1195" s="14" t="s">
        <v>36</v>
      </c>
      <c r="AX1195" s="14" t="s">
        <v>75</v>
      </c>
      <c r="AY1195" s="164" t="s">
        <v>133</v>
      </c>
    </row>
    <row r="1196" spans="1:65" s="14" customFormat="1">
      <c r="B1196" s="163"/>
      <c r="D1196" s="155" t="s">
        <v>142</v>
      </c>
      <c r="E1196" s="164" t="s">
        <v>3</v>
      </c>
      <c r="F1196" s="165" t="s">
        <v>2297</v>
      </c>
      <c r="H1196" s="164" t="s">
        <v>3</v>
      </c>
      <c r="I1196" s="166"/>
      <c r="L1196" s="163"/>
      <c r="M1196" s="167"/>
      <c r="N1196" s="168"/>
      <c r="O1196" s="168"/>
      <c r="P1196" s="168"/>
      <c r="Q1196" s="168"/>
      <c r="R1196" s="168"/>
      <c r="S1196" s="168"/>
      <c r="T1196" s="169"/>
      <c r="AT1196" s="164" t="s">
        <v>142</v>
      </c>
      <c r="AU1196" s="164" t="s">
        <v>84</v>
      </c>
      <c r="AV1196" s="14" t="s">
        <v>37</v>
      </c>
      <c r="AW1196" s="14" t="s">
        <v>36</v>
      </c>
      <c r="AX1196" s="14" t="s">
        <v>75</v>
      </c>
      <c r="AY1196" s="164" t="s">
        <v>133</v>
      </c>
    </row>
    <row r="1197" spans="1:65" s="14" customFormat="1">
      <c r="B1197" s="163"/>
      <c r="D1197" s="155" t="s">
        <v>142</v>
      </c>
      <c r="E1197" s="164" t="s">
        <v>3</v>
      </c>
      <c r="F1197" s="165" t="s">
        <v>2298</v>
      </c>
      <c r="H1197" s="164" t="s">
        <v>3</v>
      </c>
      <c r="I1197" s="166"/>
      <c r="L1197" s="163"/>
      <c r="M1197" s="167"/>
      <c r="N1197" s="168"/>
      <c r="O1197" s="168"/>
      <c r="P1197" s="168"/>
      <c r="Q1197" s="168"/>
      <c r="R1197" s="168"/>
      <c r="S1197" s="168"/>
      <c r="T1197" s="169"/>
      <c r="AT1197" s="164" t="s">
        <v>142</v>
      </c>
      <c r="AU1197" s="164" t="s">
        <v>84</v>
      </c>
      <c r="AV1197" s="14" t="s">
        <v>37</v>
      </c>
      <c r="AW1197" s="14" t="s">
        <v>36</v>
      </c>
      <c r="AX1197" s="14" t="s">
        <v>75</v>
      </c>
      <c r="AY1197" s="164" t="s">
        <v>133</v>
      </c>
    </row>
    <row r="1198" spans="1:65" s="14" customFormat="1">
      <c r="B1198" s="163"/>
      <c r="D1198" s="155" t="s">
        <v>142</v>
      </c>
      <c r="E1198" s="164" t="s">
        <v>3</v>
      </c>
      <c r="F1198" s="165" t="s">
        <v>2299</v>
      </c>
      <c r="H1198" s="164" t="s">
        <v>3</v>
      </c>
      <c r="I1198" s="166"/>
      <c r="L1198" s="163"/>
      <c r="M1198" s="167"/>
      <c r="N1198" s="168"/>
      <c r="O1198" s="168"/>
      <c r="P1198" s="168"/>
      <c r="Q1198" s="168"/>
      <c r="R1198" s="168"/>
      <c r="S1198" s="168"/>
      <c r="T1198" s="169"/>
      <c r="AT1198" s="164" t="s">
        <v>142</v>
      </c>
      <c r="AU1198" s="164" t="s">
        <v>84</v>
      </c>
      <c r="AV1198" s="14" t="s">
        <v>37</v>
      </c>
      <c r="AW1198" s="14" t="s">
        <v>36</v>
      </c>
      <c r="AX1198" s="14" t="s">
        <v>75</v>
      </c>
      <c r="AY1198" s="164" t="s">
        <v>133</v>
      </c>
    </row>
    <row r="1199" spans="1:65" s="14" customFormat="1">
      <c r="B1199" s="163"/>
      <c r="D1199" s="155" t="s">
        <v>142</v>
      </c>
      <c r="E1199" s="164" t="s">
        <v>3</v>
      </c>
      <c r="F1199" s="165" t="s">
        <v>2300</v>
      </c>
      <c r="H1199" s="164" t="s">
        <v>3</v>
      </c>
      <c r="I1199" s="166"/>
      <c r="L1199" s="163"/>
      <c r="M1199" s="167"/>
      <c r="N1199" s="168"/>
      <c r="O1199" s="168"/>
      <c r="P1199" s="168"/>
      <c r="Q1199" s="168"/>
      <c r="R1199" s="168"/>
      <c r="S1199" s="168"/>
      <c r="T1199" s="169"/>
      <c r="AT1199" s="164" t="s">
        <v>142</v>
      </c>
      <c r="AU1199" s="164" t="s">
        <v>84</v>
      </c>
      <c r="AV1199" s="14" t="s">
        <v>37</v>
      </c>
      <c r="AW1199" s="14" t="s">
        <v>36</v>
      </c>
      <c r="AX1199" s="14" t="s">
        <v>75</v>
      </c>
      <c r="AY1199" s="164" t="s">
        <v>133</v>
      </c>
    </row>
    <row r="1200" spans="1:65" s="13" customFormat="1">
      <c r="B1200" s="154"/>
      <c r="D1200" s="155" t="s">
        <v>142</v>
      </c>
      <c r="E1200" s="156" t="s">
        <v>3</v>
      </c>
      <c r="F1200" s="157" t="s">
        <v>37</v>
      </c>
      <c r="H1200" s="158">
        <v>1</v>
      </c>
      <c r="I1200" s="159"/>
      <c r="L1200" s="154"/>
      <c r="M1200" s="160"/>
      <c r="N1200" s="161"/>
      <c r="O1200" s="161"/>
      <c r="P1200" s="161"/>
      <c r="Q1200" s="161"/>
      <c r="R1200" s="161"/>
      <c r="S1200" s="161"/>
      <c r="T1200" s="162"/>
      <c r="AT1200" s="156" t="s">
        <v>142</v>
      </c>
      <c r="AU1200" s="156" t="s">
        <v>84</v>
      </c>
      <c r="AV1200" s="13" t="s">
        <v>84</v>
      </c>
      <c r="AW1200" s="13" t="s">
        <v>36</v>
      </c>
      <c r="AX1200" s="13" t="s">
        <v>37</v>
      </c>
      <c r="AY1200" s="156" t="s">
        <v>133</v>
      </c>
    </row>
    <row r="1201" spans="1:65" s="2" customFormat="1" ht="16.5" customHeight="1">
      <c r="A1201" s="35"/>
      <c r="B1201" s="140"/>
      <c r="C1201" s="141" t="s">
        <v>766</v>
      </c>
      <c r="D1201" s="141" t="s">
        <v>136</v>
      </c>
      <c r="E1201" s="142" t="s">
        <v>2307</v>
      </c>
      <c r="F1201" s="143" t="s">
        <v>2308</v>
      </c>
      <c r="G1201" s="144" t="s">
        <v>139</v>
      </c>
      <c r="H1201" s="145">
        <v>1</v>
      </c>
      <c r="I1201" s="146"/>
      <c r="J1201" s="147">
        <f>ROUND(I1201*H1201,2)</f>
        <v>0</v>
      </c>
      <c r="K1201" s="143" t="s">
        <v>3</v>
      </c>
      <c r="L1201" s="36"/>
      <c r="M1201" s="148" t="s">
        <v>3</v>
      </c>
      <c r="N1201" s="149" t="s">
        <v>46</v>
      </c>
      <c r="O1201" s="56"/>
      <c r="P1201" s="150">
        <f>O1201*H1201</f>
        <v>0</v>
      </c>
      <c r="Q1201" s="150">
        <v>0</v>
      </c>
      <c r="R1201" s="150">
        <f>Q1201*H1201</f>
        <v>0</v>
      </c>
      <c r="S1201" s="150">
        <v>0</v>
      </c>
      <c r="T1201" s="151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52" t="s">
        <v>140</v>
      </c>
      <c r="AT1201" s="152" t="s">
        <v>136</v>
      </c>
      <c r="AU1201" s="152" t="s">
        <v>84</v>
      </c>
      <c r="AY1201" s="20" t="s">
        <v>133</v>
      </c>
      <c r="BE1201" s="153">
        <f>IF(N1201="základní",J1201,0)</f>
        <v>0</v>
      </c>
      <c r="BF1201" s="153">
        <f>IF(N1201="snížená",J1201,0)</f>
        <v>0</v>
      </c>
      <c r="BG1201" s="153">
        <f>IF(N1201="zákl. přenesená",J1201,0)</f>
        <v>0</v>
      </c>
      <c r="BH1201" s="153">
        <f>IF(N1201="sníž. přenesená",J1201,0)</f>
        <v>0</v>
      </c>
      <c r="BI1201" s="153">
        <f>IF(N1201="nulová",J1201,0)</f>
        <v>0</v>
      </c>
      <c r="BJ1201" s="20" t="s">
        <v>37</v>
      </c>
      <c r="BK1201" s="153">
        <f>ROUND(I1201*H1201,2)</f>
        <v>0</v>
      </c>
      <c r="BL1201" s="20" t="s">
        <v>140</v>
      </c>
      <c r="BM1201" s="152" t="s">
        <v>2309</v>
      </c>
    </row>
    <row r="1202" spans="1:65" s="14" customFormat="1">
      <c r="B1202" s="163"/>
      <c r="D1202" s="155" t="s">
        <v>142</v>
      </c>
      <c r="E1202" s="164" t="s">
        <v>3</v>
      </c>
      <c r="F1202" s="165" t="s">
        <v>881</v>
      </c>
      <c r="H1202" s="164" t="s">
        <v>3</v>
      </c>
      <c r="I1202" s="166"/>
      <c r="L1202" s="163"/>
      <c r="M1202" s="167"/>
      <c r="N1202" s="168"/>
      <c r="O1202" s="168"/>
      <c r="P1202" s="168"/>
      <c r="Q1202" s="168"/>
      <c r="R1202" s="168"/>
      <c r="S1202" s="168"/>
      <c r="T1202" s="169"/>
      <c r="AT1202" s="164" t="s">
        <v>142</v>
      </c>
      <c r="AU1202" s="164" t="s">
        <v>84</v>
      </c>
      <c r="AV1202" s="14" t="s">
        <v>37</v>
      </c>
      <c r="AW1202" s="14" t="s">
        <v>36</v>
      </c>
      <c r="AX1202" s="14" t="s">
        <v>75</v>
      </c>
      <c r="AY1202" s="164" t="s">
        <v>133</v>
      </c>
    </row>
    <row r="1203" spans="1:65" s="14" customFormat="1">
      <c r="B1203" s="163"/>
      <c r="D1203" s="155" t="s">
        <v>142</v>
      </c>
      <c r="E1203" s="164" t="s">
        <v>3</v>
      </c>
      <c r="F1203" s="165" t="s">
        <v>2293</v>
      </c>
      <c r="H1203" s="164" t="s">
        <v>3</v>
      </c>
      <c r="I1203" s="166"/>
      <c r="L1203" s="163"/>
      <c r="M1203" s="167"/>
      <c r="N1203" s="168"/>
      <c r="O1203" s="168"/>
      <c r="P1203" s="168"/>
      <c r="Q1203" s="168"/>
      <c r="R1203" s="168"/>
      <c r="S1203" s="168"/>
      <c r="T1203" s="169"/>
      <c r="AT1203" s="164" t="s">
        <v>142</v>
      </c>
      <c r="AU1203" s="164" t="s">
        <v>84</v>
      </c>
      <c r="AV1203" s="14" t="s">
        <v>37</v>
      </c>
      <c r="AW1203" s="14" t="s">
        <v>36</v>
      </c>
      <c r="AX1203" s="14" t="s">
        <v>75</v>
      </c>
      <c r="AY1203" s="164" t="s">
        <v>133</v>
      </c>
    </row>
    <row r="1204" spans="1:65" s="14" customFormat="1">
      <c r="B1204" s="163"/>
      <c r="D1204" s="155" t="s">
        <v>142</v>
      </c>
      <c r="E1204" s="164" t="s">
        <v>3</v>
      </c>
      <c r="F1204" s="165" t="s">
        <v>2294</v>
      </c>
      <c r="H1204" s="164" t="s">
        <v>3</v>
      </c>
      <c r="I1204" s="166"/>
      <c r="L1204" s="163"/>
      <c r="M1204" s="167"/>
      <c r="N1204" s="168"/>
      <c r="O1204" s="168"/>
      <c r="P1204" s="168"/>
      <c r="Q1204" s="168"/>
      <c r="R1204" s="168"/>
      <c r="S1204" s="168"/>
      <c r="T1204" s="169"/>
      <c r="AT1204" s="164" t="s">
        <v>142</v>
      </c>
      <c r="AU1204" s="164" t="s">
        <v>84</v>
      </c>
      <c r="AV1204" s="14" t="s">
        <v>37</v>
      </c>
      <c r="AW1204" s="14" t="s">
        <v>36</v>
      </c>
      <c r="AX1204" s="14" t="s">
        <v>75</v>
      </c>
      <c r="AY1204" s="164" t="s">
        <v>133</v>
      </c>
    </row>
    <row r="1205" spans="1:65" s="14" customFormat="1">
      <c r="B1205" s="163"/>
      <c r="D1205" s="155" t="s">
        <v>142</v>
      </c>
      <c r="E1205" s="164" t="s">
        <v>3</v>
      </c>
      <c r="F1205" s="165" t="s">
        <v>2295</v>
      </c>
      <c r="H1205" s="164" t="s">
        <v>3</v>
      </c>
      <c r="I1205" s="166"/>
      <c r="L1205" s="163"/>
      <c r="M1205" s="167"/>
      <c r="N1205" s="168"/>
      <c r="O1205" s="168"/>
      <c r="P1205" s="168"/>
      <c r="Q1205" s="168"/>
      <c r="R1205" s="168"/>
      <c r="S1205" s="168"/>
      <c r="T1205" s="169"/>
      <c r="AT1205" s="164" t="s">
        <v>142</v>
      </c>
      <c r="AU1205" s="164" t="s">
        <v>84</v>
      </c>
      <c r="AV1205" s="14" t="s">
        <v>37</v>
      </c>
      <c r="AW1205" s="14" t="s">
        <v>36</v>
      </c>
      <c r="AX1205" s="14" t="s">
        <v>75</v>
      </c>
      <c r="AY1205" s="164" t="s">
        <v>133</v>
      </c>
    </row>
    <row r="1206" spans="1:65" s="14" customFormat="1">
      <c r="B1206" s="163"/>
      <c r="D1206" s="155" t="s">
        <v>142</v>
      </c>
      <c r="E1206" s="164" t="s">
        <v>3</v>
      </c>
      <c r="F1206" s="165" t="s">
        <v>2296</v>
      </c>
      <c r="H1206" s="164" t="s">
        <v>3</v>
      </c>
      <c r="I1206" s="166"/>
      <c r="L1206" s="163"/>
      <c r="M1206" s="167"/>
      <c r="N1206" s="168"/>
      <c r="O1206" s="168"/>
      <c r="P1206" s="168"/>
      <c r="Q1206" s="168"/>
      <c r="R1206" s="168"/>
      <c r="S1206" s="168"/>
      <c r="T1206" s="169"/>
      <c r="AT1206" s="164" t="s">
        <v>142</v>
      </c>
      <c r="AU1206" s="164" t="s">
        <v>84</v>
      </c>
      <c r="AV1206" s="14" t="s">
        <v>37</v>
      </c>
      <c r="AW1206" s="14" t="s">
        <v>36</v>
      </c>
      <c r="AX1206" s="14" t="s">
        <v>75</v>
      </c>
      <c r="AY1206" s="164" t="s">
        <v>133</v>
      </c>
    </row>
    <row r="1207" spans="1:65" s="14" customFormat="1">
      <c r="B1207" s="163"/>
      <c r="D1207" s="155" t="s">
        <v>142</v>
      </c>
      <c r="E1207" s="164" t="s">
        <v>3</v>
      </c>
      <c r="F1207" s="165" t="s">
        <v>2297</v>
      </c>
      <c r="H1207" s="164" t="s">
        <v>3</v>
      </c>
      <c r="I1207" s="166"/>
      <c r="L1207" s="163"/>
      <c r="M1207" s="167"/>
      <c r="N1207" s="168"/>
      <c r="O1207" s="168"/>
      <c r="P1207" s="168"/>
      <c r="Q1207" s="168"/>
      <c r="R1207" s="168"/>
      <c r="S1207" s="168"/>
      <c r="T1207" s="169"/>
      <c r="AT1207" s="164" t="s">
        <v>142</v>
      </c>
      <c r="AU1207" s="164" t="s">
        <v>84</v>
      </c>
      <c r="AV1207" s="14" t="s">
        <v>37</v>
      </c>
      <c r="AW1207" s="14" t="s">
        <v>36</v>
      </c>
      <c r="AX1207" s="14" t="s">
        <v>75</v>
      </c>
      <c r="AY1207" s="164" t="s">
        <v>133</v>
      </c>
    </row>
    <row r="1208" spans="1:65" s="14" customFormat="1">
      <c r="B1208" s="163"/>
      <c r="D1208" s="155" t="s">
        <v>142</v>
      </c>
      <c r="E1208" s="164" t="s">
        <v>3</v>
      </c>
      <c r="F1208" s="165" t="s">
        <v>2298</v>
      </c>
      <c r="H1208" s="164" t="s">
        <v>3</v>
      </c>
      <c r="I1208" s="166"/>
      <c r="L1208" s="163"/>
      <c r="M1208" s="167"/>
      <c r="N1208" s="168"/>
      <c r="O1208" s="168"/>
      <c r="P1208" s="168"/>
      <c r="Q1208" s="168"/>
      <c r="R1208" s="168"/>
      <c r="S1208" s="168"/>
      <c r="T1208" s="169"/>
      <c r="AT1208" s="164" t="s">
        <v>142</v>
      </c>
      <c r="AU1208" s="164" t="s">
        <v>84</v>
      </c>
      <c r="AV1208" s="14" t="s">
        <v>37</v>
      </c>
      <c r="AW1208" s="14" t="s">
        <v>36</v>
      </c>
      <c r="AX1208" s="14" t="s">
        <v>75</v>
      </c>
      <c r="AY1208" s="164" t="s">
        <v>133</v>
      </c>
    </row>
    <row r="1209" spans="1:65" s="14" customFormat="1">
      <c r="B1209" s="163"/>
      <c r="D1209" s="155" t="s">
        <v>142</v>
      </c>
      <c r="E1209" s="164" t="s">
        <v>3</v>
      </c>
      <c r="F1209" s="165" t="s">
        <v>2299</v>
      </c>
      <c r="H1209" s="164" t="s">
        <v>3</v>
      </c>
      <c r="I1209" s="166"/>
      <c r="L1209" s="163"/>
      <c r="M1209" s="167"/>
      <c r="N1209" s="168"/>
      <c r="O1209" s="168"/>
      <c r="P1209" s="168"/>
      <c r="Q1209" s="168"/>
      <c r="R1209" s="168"/>
      <c r="S1209" s="168"/>
      <c r="T1209" s="169"/>
      <c r="AT1209" s="164" t="s">
        <v>142</v>
      </c>
      <c r="AU1209" s="164" t="s">
        <v>84</v>
      </c>
      <c r="AV1209" s="14" t="s">
        <v>37</v>
      </c>
      <c r="AW1209" s="14" t="s">
        <v>36</v>
      </c>
      <c r="AX1209" s="14" t="s">
        <v>75</v>
      </c>
      <c r="AY1209" s="164" t="s">
        <v>133</v>
      </c>
    </row>
    <row r="1210" spans="1:65" s="14" customFormat="1">
      <c r="B1210" s="163"/>
      <c r="D1210" s="155" t="s">
        <v>142</v>
      </c>
      <c r="E1210" s="164" t="s">
        <v>3</v>
      </c>
      <c r="F1210" s="165" t="s">
        <v>2300</v>
      </c>
      <c r="H1210" s="164" t="s">
        <v>3</v>
      </c>
      <c r="I1210" s="166"/>
      <c r="L1210" s="163"/>
      <c r="M1210" s="167"/>
      <c r="N1210" s="168"/>
      <c r="O1210" s="168"/>
      <c r="P1210" s="168"/>
      <c r="Q1210" s="168"/>
      <c r="R1210" s="168"/>
      <c r="S1210" s="168"/>
      <c r="T1210" s="169"/>
      <c r="AT1210" s="164" t="s">
        <v>142</v>
      </c>
      <c r="AU1210" s="164" t="s">
        <v>84</v>
      </c>
      <c r="AV1210" s="14" t="s">
        <v>37</v>
      </c>
      <c r="AW1210" s="14" t="s">
        <v>36</v>
      </c>
      <c r="AX1210" s="14" t="s">
        <v>75</v>
      </c>
      <c r="AY1210" s="164" t="s">
        <v>133</v>
      </c>
    </row>
    <row r="1211" spans="1:65" s="13" customFormat="1">
      <c r="B1211" s="154"/>
      <c r="D1211" s="155" t="s">
        <v>142</v>
      </c>
      <c r="E1211" s="156" t="s">
        <v>3</v>
      </c>
      <c r="F1211" s="157" t="s">
        <v>37</v>
      </c>
      <c r="H1211" s="158">
        <v>1</v>
      </c>
      <c r="I1211" s="159"/>
      <c r="L1211" s="154"/>
      <c r="M1211" s="160"/>
      <c r="N1211" s="161"/>
      <c r="O1211" s="161"/>
      <c r="P1211" s="161"/>
      <c r="Q1211" s="161"/>
      <c r="R1211" s="161"/>
      <c r="S1211" s="161"/>
      <c r="T1211" s="162"/>
      <c r="AT1211" s="156" t="s">
        <v>142</v>
      </c>
      <c r="AU1211" s="156" t="s">
        <v>84</v>
      </c>
      <c r="AV1211" s="13" t="s">
        <v>84</v>
      </c>
      <c r="AW1211" s="13" t="s">
        <v>36</v>
      </c>
      <c r="AX1211" s="13" t="s">
        <v>37</v>
      </c>
      <c r="AY1211" s="156" t="s">
        <v>133</v>
      </c>
    </row>
    <row r="1212" spans="1:65" s="2" customFormat="1" ht="16.5" customHeight="1">
      <c r="A1212" s="35"/>
      <c r="B1212" s="140"/>
      <c r="C1212" s="141" t="s">
        <v>771</v>
      </c>
      <c r="D1212" s="141" t="s">
        <v>136</v>
      </c>
      <c r="E1212" s="142" t="s">
        <v>2310</v>
      </c>
      <c r="F1212" s="143" t="s">
        <v>2311</v>
      </c>
      <c r="G1212" s="144" t="s">
        <v>139</v>
      </c>
      <c r="H1212" s="145">
        <v>1</v>
      </c>
      <c r="I1212" s="146"/>
      <c r="J1212" s="147">
        <f>ROUND(I1212*H1212,2)</f>
        <v>0</v>
      </c>
      <c r="K1212" s="143" t="s">
        <v>3</v>
      </c>
      <c r="L1212" s="36"/>
      <c r="M1212" s="148" t="s">
        <v>3</v>
      </c>
      <c r="N1212" s="149" t="s">
        <v>46</v>
      </c>
      <c r="O1212" s="56"/>
      <c r="P1212" s="150">
        <f>O1212*H1212</f>
        <v>0</v>
      </c>
      <c r="Q1212" s="150">
        <v>0</v>
      </c>
      <c r="R1212" s="150">
        <f>Q1212*H1212</f>
        <v>0</v>
      </c>
      <c r="S1212" s="150">
        <v>0</v>
      </c>
      <c r="T1212" s="151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52" t="s">
        <v>140</v>
      </c>
      <c r="AT1212" s="152" t="s">
        <v>136</v>
      </c>
      <c r="AU1212" s="152" t="s">
        <v>84</v>
      </c>
      <c r="AY1212" s="20" t="s">
        <v>133</v>
      </c>
      <c r="BE1212" s="153">
        <f>IF(N1212="základní",J1212,0)</f>
        <v>0</v>
      </c>
      <c r="BF1212" s="153">
        <f>IF(N1212="snížená",J1212,0)</f>
        <v>0</v>
      </c>
      <c r="BG1212" s="153">
        <f>IF(N1212="zákl. přenesená",J1212,0)</f>
        <v>0</v>
      </c>
      <c r="BH1212" s="153">
        <f>IF(N1212="sníž. přenesená",J1212,0)</f>
        <v>0</v>
      </c>
      <c r="BI1212" s="153">
        <f>IF(N1212="nulová",J1212,0)</f>
        <v>0</v>
      </c>
      <c r="BJ1212" s="20" t="s">
        <v>37</v>
      </c>
      <c r="BK1212" s="153">
        <f>ROUND(I1212*H1212,2)</f>
        <v>0</v>
      </c>
      <c r="BL1212" s="20" t="s">
        <v>140</v>
      </c>
      <c r="BM1212" s="152" t="s">
        <v>2312</v>
      </c>
    </row>
    <row r="1213" spans="1:65" s="14" customFormat="1">
      <c r="B1213" s="163"/>
      <c r="D1213" s="155" t="s">
        <v>142</v>
      </c>
      <c r="E1213" s="164" t="s">
        <v>3</v>
      </c>
      <c r="F1213" s="165" t="s">
        <v>881</v>
      </c>
      <c r="H1213" s="164" t="s">
        <v>3</v>
      </c>
      <c r="I1213" s="166"/>
      <c r="L1213" s="163"/>
      <c r="M1213" s="167"/>
      <c r="N1213" s="168"/>
      <c r="O1213" s="168"/>
      <c r="P1213" s="168"/>
      <c r="Q1213" s="168"/>
      <c r="R1213" s="168"/>
      <c r="S1213" s="168"/>
      <c r="T1213" s="169"/>
      <c r="AT1213" s="164" t="s">
        <v>142</v>
      </c>
      <c r="AU1213" s="164" t="s">
        <v>84</v>
      </c>
      <c r="AV1213" s="14" t="s">
        <v>37</v>
      </c>
      <c r="AW1213" s="14" t="s">
        <v>36</v>
      </c>
      <c r="AX1213" s="14" t="s">
        <v>75</v>
      </c>
      <c r="AY1213" s="164" t="s">
        <v>133</v>
      </c>
    </row>
    <row r="1214" spans="1:65" s="14" customFormat="1">
      <c r="B1214" s="163"/>
      <c r="D1214" s="155" t="s">
        <v>142</v>
      </c>
      <c r="E1214" s="164" t="s">
        <v>3</v>
      </c>
      <c r="F1214" s="165" t="s">
        <v>2293</v>
      </c>
      <c r="H1214" s="164" t="s">
        <v>3</v>
      </c>
      <c r="I1214" s="166"/>
      <c r="L1214" s="163"/>
      <c r="M1214" s="167"/>
      <c r="N1214" s="168"/>
      <c r="O1214" s="168"/>
      <c r="P1214" s="168"/>
      <c r="Q1214" s="168"/>
      <c r="R1214" s="168"/>
      <c r="S1214" s="168"/>
      <c r="T1214" s="169"/>
      <c r="AT1214" s="164" t="s">
        <v>142</v>
      </c>
      <c r="AU1214" s="164" t="s">
        <v>84</v>
      </c>
      <c r="AV1214" s="14" t="s">
        <v>37</v>
      </c>
      <c r="AW1214" s="14" t="s">
        <v>36</v>
      </c>
      <c r="AX1214" s="14" t="s">
        <v>75</v>
      </c>
      <c r="AY1214" s="164" t="s">
        <v>133</v>
      </c>
    </row>
    <row r="1215" spans="1:65" s="14" customFormat="1">
      <c r="B1215" s="163"/>
      <c r="D1215" s="155" t="s">
        <v>142</v>
      </c>
      <c r="E1215" s="164" t="s">
        <v>3</v>
      </c>
      <c r="F1215" s="165" t="s">
        <v>2294</v>
      </c>
      <c r="H1215" s="164" t="s">
        <v>3</v>
      </c>
      <c r="I1215" s="166"/>
      <c r="L1215" s="163"/>
      <c r="M1215" s="167"/>
      <c r="N1215" s="168"/>
      <c r="O1215" s="168"/>
      <c r="P1215" s="168"/>
      <c r="Q1215" s="168"/>
      <c r="R1215" s="168"/>
      <c r="S1215" s="168"/>
      <c r="T1215" s="169"/>
      <c r="AT1215" s="164" t="s">
        <v>142</v>
      </c>
      <c r="AU1215" s="164" t="s">
        <v>84</v>
      </c>
      <c r="AV1215" s="14" t="s">
        <v>37</v>
      </c>
      <c r="AW1215" s="14" t="s">
        <v>36</v>
      </c>
      <c r="AX1215" s="14" t="s">
        <v>75</v>
      </c>
      <c r="AY1215" s="164" t="s">
        <v>133</v>
      </c>
    </row>
    <row r="1216" spans="1:65" s="14" customFormat="1">
      <c r="B1216" s="163"/>
      <c r="D1216" s="155" t="s">
        <v>142</v>
      </c>
      <c r="E1216" s="164" t="s">
        <v>3</v>
      </c>
      <c r="F1216" s="165" t="s">
        <v>2295</v>
      </c>
      <c r="H1216" s="164" t="s">
        <v>3</v>
      </c>
      <c r="I1216" s="166"/>
      <c r="L1216" s="163"/>
      <c r="M1216" s="167"/>
      <c r="N1216" s="168"/>
      <c r="O1216" s="168"/>
      <c r="P1216" s="168"/>
      <c r="Q1216" s="168"/>
      <c r="R1216" s="168"/>
      <c r="S1216" s="168"/>
      <c r="T1216" s="169"/>
      <c r="AT1216" s="164" t="s">
        <v>142</v>
      </c>
      <c r="AU1216" s="164" t="s">
        <v>84</v>
      </c>
      <c r="AV1216" s="14" t="s">
        <v>37</v>
      </c>
      <c r="AW1216" s="14" t="s">
        <v>36</v>
      </c>
      <c r="AX1216" s="14" t="s">
        <v>75</v>
      </c>
      <c r="AY1216" s="164" t="s">
        <v>133</v>
      </c>
    </row>
    <row r="1217" spans="1:65" s="14" customFormat="1">
      <c r="B1217" s="163"/>
      <c r="D1217" s="155" t="s">
        <v>142</v>
      </c>
      <c r="E1217" s="164" t="s">
        <v>3</v>
      </c>
      <c r="F1217" s="165" t="s">
        <v>2296</v>
      </c>
      <c r="H1217" s="164" t="s">
        <v>3</v>
      </c>
      <c r="I1217" s="166"/>
      <c r="L1217" s="163"/>
      <c r="M1217" s="167"/>
      <c r="N1217" s="168"/>
      <c r="O1217" s="168"/>
      <c r="P1217" s="168"/>
      <c r="Q1217" s="168"/>
      <c r="R1217" s="168"/>
      <c r="S1217" s="168"/>
      <c r="T1217" s="169"/>
      <c r="AT1217" s="164" t="s">
        <v>142</v>
      </c>
      <c r="AU1217" s="164" t="s">
        <v>84</v>
      </c>
      <c r="AV1217" s="14" t="s">
        <v>37</v>
      </c>
      <c r="AW1217" s="14" t="s">
        <v>36</v>
      </c>
      <c r="AX1217" s="14" t="s">
        <v>75</v>
      </c>
      <c r="AY1217" s="164" t="s">
        <v>133</v>
      </c>
    </row>
    <row r="1218" spans="1:65" s="14" customFormat="1">
      <c r="B1218" s="163"/>
      <c r="D1218" s="155" t="s">
        <v>142</v>
      </c>
      <c r="E1218" s="164" t="s">
        <v>3</v>
      </c>
      <c r="F1218" s="165" t="s">
        <v>2297</v>
      </c>
      <c r="H1218" s="164" t="s">
        <v>3</v>
      </c>
      <c r="I1218" s="166"/>
      <c r="L1218" s="163"/>
      <c r="M1218" s="167"/>
      <c r="N1218" s="168"/>
      <c r="O1218" s="168"/>
      <c r="P1218" s="168"/>
      <c r="Q1218" s="168"/>
      <c r="R1218" s="168"/>
      <c r="S1218" s="168"/>
      <c r="T1218" s="169"/>
      <c r="AT1218" s="164" t="s">
        <v>142</v>
      </c>
      <c r="AU1218" s="164" t="s">
        <v>84</v>
      </c>
      <c r="AV1218" s="14" t="s">
        <v>37</v>
      </c>
      <c r="AW1218" s="14" t="s">
        <v>36</v>
      </c>
      <c r="AX1218" s="14" t="s">
        <v>75</v>
      </c>
      <c r="AY1218" s="164" t="s">
        <v>133</v>
      </c>
    </row>
    <row r="1219" spans="1:65" s="14" customFormat="1">
      <c r="B1219" s="163"/>
      <c r="D1219" s="155" t="s">
        <v>142</v>
      </c>
      <c r="E1219" s="164" t="s">
        <v>3</v>
      </c>
      <c r="F1219" s="165" t="s">
        <v>2298</v>
      </c>
      <c r="H1219" s="164" t="s">
        <v>3</v>
      </c>
      <c r="I1219" s="166"/>
      <c r="L1219" s="163"/>
      <c r="M1219" s="167"/>
      <c r="N1219" s="168"/>
      <c r="O1219" s="168"/>
      <c r="P1219" s="168"/>
      <c r="Q1219" s="168"/>
      <c r="R1219" s="168"/>
      <c r="S1219" s="168"/>
      <c r="T1219" s="169"/>
      <c r="AT1219" s="164" t="s">
        <v>142</v>
      </c>
      <c r="AU1219" s="164" t="s">
        <v>84</v>
      </c>
      <c r="AV1219" s="14" t="s">
        <v>37</v>
      </c>
      <c r="AW1219" s="14" t="s">
        <v>36</v>
      </c>
      <c r="AX1219" s="14" t="s">
        <v>75</v>
      </c>
      <c r="AY1219" s="164" t="s">
        <v>133</v>
      </c>
    </row>
    <row r="1220" spans="1:65" s="14" customFormat="1">
      <c r="B1220" s="163"/>
      <c r="D1220" s="155" t="s">
        <v>142</v>
      </c>
      <c r="E1220" s="164" t="s">
        <v>3</v>
      </c>
      <c r="F1220" s="165" t="s">
        <v>2299</v>
      </c>
      <c r="H1220" s="164" t="s">
        <v>3</v>
      </c>
      <c r="I1220" s="166"/>
      <c r="L1220" s="163"/>
      <c r="M1220" s="167"/>
      <c r="N1220" s="168"/>
      <c r="O1220" s="168"/>
      <c r="P1220" s="168"/>
      <c r="Q1220" s="168"/>
      <c r="R1220" s="168"/>
      <c r="S1220" s="168"/>
      <c r="T1220" s="169"/>
      <c r="AT1220" s="164" t="s">
        <v>142</v>
      </c>
      <c r="AU1220" s="164" t="s">
        <v>84</v>
      </c>
      <c r="AV1220" s="14" t="s">
        <v>37</v>
      </c>
      <c r="AW1220" s="14" t="s">
        <v>36</v>
      </c>
      <c r="AX1220" s="14" t="s">
        <v>75</v>
      </c>
      <c r="AY1220" s="164" t="s">
        <v>133</v>
      </c>
    </row>
    <row r="1221" spans="1:65" s="14" customFormat="1">
      <c r="B1221" s="163"/>
      <c r="D1221" s="155" t="s">
        <v>142</v>
      </c>
      <c r="E1221" s="164" t="s">
        <v>3</v>
      </c>
      <c r="F1221" s="165" t="s">
        <v>2300</v>
      </c>
      <c r="H1221" s="164" t="s">
        <v>3</v>
      </c>
      <c r="I1221" s="166"/>
      <c r="L1221" s="163"/>
      <c r="M1221" s="167"/>
      <c r="N1221" s="168"/>
      <c r="O1221" s="168"/>
      <c r="P1221" s="168"/>
      <c r="Q1221" s="168"/>
      <c r="R1221" s="168"/>
      <c r="S1221" s="168"/>
      <c r="T1221" s="169"/>
      <c r="AT1221" s="164" t="s">
        <v>142</v>
      </c>
      <c r="AU1221" s="164" t="s">
        <v>84</v>
      </c>
      <c r="AV1221" s="14" t="s">
        <v>37</v>
      </c>
      <c r="AW1221" s="14" t="s">
        <v>36</v>
      </c>
      <c r="AX1221" s="14" t="s">
        <v>75</v>
      </c>
      <c r="AY1221" s="164" t="s">
        <v>133</v>
      </c>
    </row>
    <row r="1222" spans="1:65" s="13" customFormat="1">
      <c r="B1222" s="154"/>
      <c r="D1222" s="155" t="s">
        <v>142</v>
      </c>
      <c r="E1222" s="156" t="s">
        <v>3</v>
      </c>
      <c r="F1222" s="157" t="s">
        <v>37</v>
      </c>
      <c r="H1222" s="158">
        <v>1</v>
      </c>
      <c r="I1222" s="159"/>
      <c r="L1222" s="154"/>
      <c r="M1222" s="160"/>
      <c r="N1222" s="161"/>
      <c r="O1222" s="161"/>
      <c r="P1222" s="161"/>
      <c r="Q1222" s="161"/>
      <c r="R1222" s="161"/>
      <c r="S1222" s="161"/>
      <c r="T1222" s="162"/>
      <c r="AT1222" s="156" t="s">
        <v>142</v>
      </c>
      <c r="AU1222" s="156" t="s">
        <v>84</v>
      </c>
      <c r="AV1222" s="13" t="s">
        <v>84</v>
      </c>
      <c r="AW1222" s="13" t="s">
        <v>36</v>
      </c>
      <c r="AX1222" s="13" t="s">
        <v>37</v>
      </c>
      <c r="AY1222" s="156" t="s">
        <v>133</v>
      </c>
    </row>
    <row r="1223" spans="1:65" s="2" customFormat="1" ht="16.5" customHeight="1">
      <c r="A1223" s="35"/>
      <c r="B1223" s="140"/>
      <c r="C1223" s="141" t="s">
        <v>776</v>
      </c>
      <c r="D1223" s="141" t="s">
        <v>136</v>
      </c>
      <c r="E1223" s="142" t="s">
        <v>2313</v>
      </c>
      <c r="F1223" s="143" t="s">
        <v>2314</v>
      </c>
      <c r="G1223" s="144" t="s">
        <v>139</v>
      </c>
      <c r="H1223" s="145">
        <v>1</v>
      </c>
      <c r="I1223" s="146"/>
      <c r="J1223" s="147">
        <f>ROUND(I1223*H1223,2)</f>
        <v>0</v>
      </c>
      <c r="K1223" s="143" t="s">
        <v>3</v>
      </c>
      <c r="L1223" s="36"/>
      <c r="M1223" s="148" t="s">
        <v>3</v>
      </c>
      <c r="N1223" s="149" t="s">
        <v>46</v>
      </c>
      <c r="O1223" s="56"/>
      <c r="P1223" s="150">
        <f>O1223*H1223</f>
        <v>0</v>
      </c>
      <c r="Q1223" s="150">
        <v>0</v>
      </c>
      <c r="R1223" s="150">
        <f>Q1223*H1223</f>
        <v>0</v>
      </c>
      <c r="S1223" s="150">
        <v>0</v>
      </c>
      <c r="T1223" s="151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152" t="s">
        <v>140</v>
      </c>
      <c r="AT1223" s="152" t="s">
        <v>136</v>
      </c>
      <c r="AU1223" s="152" t="s">
        <v>84</v>
      </c>
      <c r="AY1223" s="20" t="s">
        <v>133</v>
      </c>
      <c r="BE1223" s="153">
        <f>IF(N1223="základní",J1223,0)</f>
        <v>0</v>
      </c>
      <c r="BF1223" s="153">
        <f>IF(N1223="snížená",J1223,0)</f>
        <v>0</v>
      </c>
      <c r="BG1223" s="153">
        <f>IF(N1223="zákl. přenesená",J1223,0)</f>
        <v>0</v>
      </c>
      <c r="BH1223" s="153">
        <f>IF(N1223="sníž. přenesená",J1223,0)</f>
        <v>0</v>
      </c>
      <c r="BI1223" s="153">
        <f>IF(N1223="nulová",J1223,0)</f>
        <v>0</v>
      </c>
      <c r="BJ1223" s="20" t="s">
        <v>37</v>
      </c>
      <c r="BK1223" s="153">
        <f>ROUND(I1223*H1223,2)</f>
        <v>0</v>
      </c>
      <c r="BL1223" s="20" t="s">
        <v>140</v>
      </c>
      <c r="BM1223" s="152" t="s">
        <v>2315</v>
      </c>
    </row>
    <row r="1224" spans="1:65" s="14" customFormat="1">
      <c r="B1224" s="163"/>
      <c r="D1224" s="155" t="s">
        <v>142</v>
      </c>
      <c r="E1224" s="164" t="s">
        <v>3</v>
      </c>
      <c r="F1224" s="165" t="s">
        <v>881</v>
      </c>
      <c r="H1224" s="164" t="s">
        <v>3</v>
      </c>
      <c r="I1224" s="166"/>
      <c r="L1224" s="163"/>
      <c r="M1224" s="167"/>
      <c r="N1224" s="168"/>
      <c r="O1224" s="168"/>
      <c r="P1224" s="168"/>
      <c r="Q1224" s="168"/>
      <c r="R1224" s="168"/>
      <c r="S1224" s="168"/>
      <c r="T1224" s="169"/>
      <c r="AT1224" s="164" t="s">
        <v>142</v>
      </c>
      <c r="AU1224" s="164" t="s">
        <v>84</v>
      </c>
      <c r="AV1224" s="14" t="s">
        <v>37</v>
      </c>
      <c r="AW1224" s="14" t="s">
        <v>36</v>
      </c>
      <c r="AX1224" s="14" t="s">
        <v>75</v>
      </c>
      <c r="AY1224" s="164" t="s">
        <v>133</v>
      </c>
    </row>
    <row r="1225" spans="1:65" s="14" customFormat="1">
      <c r="B1225" s="163"/>
      <c r="D1225" s="155" t="s">
        <v>142</v>
      </c>
      <c r="E1225" s="164" t="s">
        <v>3</v>
      </c>
      <c r="F1225" s="165" t="s">
        <v>2293</v>
      </c>
      <c r="H1225" s="164" t="s">
        <v>3</v>
      </c>
      <c r="I1225" s="166"/>
      <c r="L1225" s="163"/>
      <c r="M1225" s="167"/>
      <c r="N1225" s="168"/>
      <c r="O1225" s="168"/>
      <c r="P1225" s="168"/>
      <c r="Q1225" s="168"/>
      <c r="R1225" s="168"/>
      <c r="S1225" s="168"/>
      <c r="T1225" s="169"/>
      <c r="AT1225" s="164" t="s">
        <v>142</v>
      </c>
      <c r="AU1225" s="164" t="s">
        <v>84</v>
      </c>
      <c r="AV1225" s="14" t="s">
        <v>37</v>
      </c>
      <c r="AW1225" s="14" t="s">
        <v>36</v>
      </c>
      <c r="AX1225" s="14" t="s">
        <v>75</v>
      </c>
      <c r="AY1225" s="164" t="s">
        <v>133</v>
      </c>
    </row>
    <row r="1226" spans="1:65" s="14" customFormat="1">
      <c r="B1226" s="163"/>
      <c r="D1226" s="155" t="s">
        <v>142</v>
      </c>
      <c r="E1226" s="164" t="s">
        <v>3</v>
      </c>
      <c r="F1226" s="165" t="s">
        <v>2294</v>
      </c>
      <c r="H1226" s="164" t="s">
        <v>3</v>
      </c>
      <c r="I1226" s="166"/>
      <c r="L1226" s="163"/>
      <c r="M1226" s="167"/>
      <c r="N1226" s="168"/>
      <c r="O1226" s="168"/>
      <c r="P1226" s="168"/>
      <c r="Q1226" s="168"/>
      <c r="R1226" s="168"/>
      <c r="S1226" s="168"/>
      <c r="T1226" s="169"/>
      <c r="AT1226" s="164" t="s">
        <v>142</v>
      </c>
      <c r="AU1226" s="164" t="s">
        <v>84</v>
      </c>
      <c r="AV1226" s="14" t="s">
        <v>37</v>
      </c>
      <c r="AW1226" s="14" t="s">
        <v>36</v>
      </c>
      <c r="AX1226" s="14" t="s">
        <v>75</v>
      </c>
      <c r="AY1226" s="164" t="s">
        <v>133</v>
      </c>
    </row>
    <row r="1227" spans="1:65" s="14" customFormat="1">
      <c r="B1227" s="163"/>
      <c r="D1227" s="155" t="s">
        <v>142</v>
      </c>
      <c r="E1227" s="164" t="s">
        <v>3</v>
      </c>
      <c r="F1227" s="165" t="s">
        <v>2295</v>
      </c>
      <c r="H1227" s="164" t="s">
        <v>3</v>
      </c>
      <c r="I1227" s="166"/>
      <c r="L1227" s="163"/>
      <c r="M1227" s="167"/>
      <c r="N1227" s="168"/>
      <c r="O1227" s="168"/>
      <c r="P1227" s="168"/>
      <c r="Q1227" s="168"/>
      <c r="R1227" s="168"/>
      <c r="S1227" s="168"/>
      <c r="T1227" s="169"/>
      <c r="AT1227" s="164" t="s">
        <v>142</v>
      </c>
      <c r="AU1227" s="164" t="s">
        <v>84</v>
      </c>
      <c r="AV1227" s="14" t="s">
        <v>37</v>
      </c>
      <c r="AW1227" s="14" t="s">
        <v>36</v>
      </c>
      <c r="AX1227" s="14" t="s">
        <v>75</v>
      </c>
      <c r="AY1227" s="164" t="s">
        <v>133</v>
      </c>
    </row>
    <row r="1228" spans="1:65" s="14" customFormat="1">
      <c r="B1228" s="163"/>
      <c r="D1228" s="155" t="s">
        <v>142</v>
      </c>
      <c r="E1228" s="164" t="s">
        <v>3</v>
      </c>
      <c r="F1228" s="165" t="s">
        <v>2296</v>
      </c>
      <c r="H1228" s="164" t="s">
        <v>3</v>
      </c>
      <c r="I1228" s="166"/>
      <c r="L1228" s="163"/>
      <c r="M1228" s="167"/>
      <c r="N1228" s="168"/>
      <c r="O1228" s="168"/>
      <c r="P1228" s="168"/>
      <c r="Q1228" s="168"/>
      <c r="R1228" s="168"/>
      <c r="S1228" s="168"/>
      <c r="T1228" s="169"/>
      <c r="AT1228" s="164" t="s">
        <v>142</v>
      </c>
      <c r="AU1228" s="164" t="s">
        <v>84</v>
      </c>
      <c r="AV1228" s="14" t="s">
        <v>37</v>
      </c>
      <c r="AW1228" s="14" t="s">
        <v>36</v>
      </c>
      <c r="AX1228" s="14" t="s">
        <v>75</v>
      </c>
      <c r="AY1228" s="164" t="s">
        <v>133</v>
      </c>
    </row>
    <row r="1229" spans="1:65" s="14" customFormat="1">
      <c r="B1229" s="163"/>
      <c r="D1229" s="155" t="s">
        <v>142</v>
      </c>
      <c r="E1229" s="164" t="s">
        <v>3</v>
      </c>
      <c r="F1229" s="165" t="s">
        <v>2297</v>
      </c>
      <c r="H1229" s="164" t="s">
        <v>3</v>
      </c>
      <c r="I1229" s="166"/>
      <c r="L1229" s="163"/>
      <c r="M1229" s="167"/>
      <c r="N1229" s="168"/>
      <c r="O1229" s="168"/>
      <c r="P1229" s="168"/>
      <c r="Q1229" s="168"/>
      <c r="R1229" s="168"/>
      <c r="S1229" s="168"/>
      <c r="T1229" s="169"/>
      <c r="AT1229" s="164" t="s">
        <v>142</v>
      </c>
      <c r="AU1229" s="164" t="s">
        <v>84</v>
      </c>
      <c r="AV1229" s="14" t="s">
        <v>37</v>
      </c>
      <c r="AW1229" s="14" t="s">
        <v>36</v>
      </c>
      <c r="AX1229" s="14" t="s">
        <v>75</v>
      </c>
      <c r="AY1229" s="164" t="s">
        <v>133</v>
      </c>
    </row>
    <row r="1230" spans="1:65" s="14" customFormat="1">
      <c r="B1230" s="163"/>
      <c r="D1230" s="155" t="s">
        <v>142</v>
      </c>
      <c r="E1230" s="164" t="s">
        <v>3</v>
      </c>
      <c r="F1230" s="165" t="s">
        <v>2298</v>
      </c>
      <c r="H1230" s="164" t="s">
        <v>3</v>
      </c>
      <c r="I1230" s="166"/>
      <c r="L1230" s="163"/>
      <c r="M1230" s="167"/>
      <c r="N1230" s="168"/>
      <c r="O1230" s="168"/>
      <c r="P1230" s="168"/>
      <c r="Q1230" s="168"/>
      <c r="R1230" s="168"/>
      <c r="S1230" s="168"/>
      <c r="T1230" s="169"/>
      <c r="AT1230" s="164" t="s">
        <v>142</v>
      </c>
      <c r="AU1230" s="164" t="s">
        <v>84</v>
      </c>
      <c r="AV1230" s="14" t="s">
        <v>37</v>
      </c>
      <c r="AW1230" s="14" t="s">
        <v>36</v>
      </c>
      <c r="AX1230" s="14" t="s">
        <v>75</v>
      </c>
      <c r="AY1230" s="164" t="s">
        <v>133</v>
      </c>
    </row>
    <row r="1231" spans="1:65" s="14" customFormat="1">
      <c r="B1231" s="163"/>
      <c r="D1231" s="155" t="s">
        <v>142</v>
      </c>
      <c r="E1231" s="164" t="s">
        <v>3</v>
      </c>
      <c r="F1231" s="165" t="s">
        <v>2299</v>
      </c>
      <c r="H1231" s="164" t="s">
        <v>3</v>
      </c>
      <c r="I1231" s="166"/>
      <c r="L1231" s="163"/>
      <c r="M1231" s="167"/>
      <c r="N1231" s="168"/>
      <c r="O1231" s="168"/>
      <c r="P1231" s="168"/>
      <c r="Q1231" s="168"/>
      <c r="R1231" s="168"/>
      <c r="S1231" s="168"/>
      <c r="T1231" s="169"/>
      <c r="AT1231" s="164" t="s">
        <v>142</v>
      </c>
      <c r="AU1231" s="164" t="s">
        <v>84</v>
      </c>
      <c r="AV1231" s="14" t="s">
        <v>37</v>
      </c>
      <c r="AW1231" s="14" t="s">
        <v>36</v>
      </c>
      <c r="AX1231" s="14" t="s">
        <v>75</v>
      </c>
      <c r="AY1231" s="164" t="s">
        <v>133</v>
      </c>
    </row>
    <row r="1232" spans="1:65" s="14" customFormat="1">
      <c r="B1232" s="163"/>
      <c r="D1232" s="155" t="s">
        <v>142</v>
      </c>
      <c r="E1232" s="164" t="s">
        <v>3</v>
      </c>
      <c r="F1232" s="165" t="s">
        <v>2300</v>
      </c>
      <c r="H1232" s="164" t="s">
        <v>3</v>
      </c>
      <c r="I1232" s="166"/>
      <c r="L1232" s="163"/>
      <c r="M1232" s="167"/>
      <c r="N1232" s="168"/>
      <c r="O1232" s="168"/>
      <c r="P1232" s="168"/>
      <c r="Q1232" s="168"/>
      <c r="R1232" s="168"/>
      <c r="S1232" s="168"/>
      <c r="T1232" s="169"/>
      <c r="AT1232" s="164" t="s">
        <v>142</v>
      </c>
      <c r="AU1232" s="164" t="s">
        <v>84</v>
      </c>
      <c r="AV1232" s="14" t="s">
        <v>37</v>
      </c>
      <c r="AW1232" s="14" t="s">
        <v>36</v>
      </c>
      <c r="AX1232" s="14" t="s">
        <v>75</v>
      </c>
      <c r="AY1232" s="164" t="s">
        <v>133</v>
      </c>
    </row>
    <row r="1233" spans="1:65" s="13" customFormat="1">
      <c r="B1233" s="154"/>
      <c r="D1233" s="155" t="s">
        <v>142</v>
      </c>
      <c r="E1233" s="156" t="s">
        <v>3</v>
      </c>
      <c r="F1233" s="157" t="s">
        <v>37</v>
      </c>
      <c r="H1233" s="158">
        <v>1</v>
      </c>
      <c r="I1233" s="159"/>
      <c r="L1233" s="154"/>
      <c r="M1233" s="160"/>
      <c r="N1233" s="161"/>
      <c r="O1233" s="161"/>
      <c r="P1233" s="161"/>
      <c r="Q1233" s="161"/>
      <c r="R1233" s="161"/>
      <c r="S1233" s="161"/>
      <c r="T1233" s="162"/>
      <c r="AT1233" s="156" t="s">
        <v>142</v>
      </c>
      <c r="AU1233" s="156" t="s">
        <v>84</v>
      </c>
      <c r="AV1233" s="13" t="s">
        <v>84</v>
      </c>
      <c r="AW1233" s="13" t="s">
        <v>36</v>
      </c>
      <c r="AX1233" s="13" t="s">
        <v>37</v>
      </c>
      <c r="AY1233" s="156" t="s">
        <v>133</v>
      </c>
    </row>
    <row r="1234" spans="1:65" s="2" customFormat="1" ht="16.5" customHeight="1">
      <c r="A1234" s="35"/>
      <c r="B1234" s="140"/>
      <c r="C1234" s="141" t="s">
        <v>781</v>
      </c>
      <c r="D1234" s="141" t="s">
        <v>136</v>
      </c>
      <c r="E1234" s="142" t="s">
        <v>2316</v>
      </c>
      <c r="F1234" s="143" t="s">
        <v>2317</v>
      </c>
      <c r="G1234" s="144" t="s">
        <v>139</v>
      </c>
      <c r="H1234" s="145">
        <v>1</v>
      </c>
      <c r="I1234" s="146"/>
      <c r="J1234" s="147">
        <f>ROUND(I1234*H1234,2)</f>
        <v>0</v>
      </c>
      <c r="K1234" s="143" t="s">
        <v>3</v>
      </c>
      <c r="L1234" s="36"/>
      <c r="M1234" s="148" t="s">
        <v>3</v>
      </c>
      <c r="N1234" s="149" t="s">
        <v>46</v>
      </c>
      <c r="O1234" s="56"/>
      <c r="P1234" s="150">
        <f>O1234*H1234</f>
        <v>0</v>
      </c>
      <c r="Q1234" s="150">
        <v>0</v>
      </c>
      <c r="R1234" s="150">
        <f>Q1234*H1234</f>
        <v>0</v>
      </c>
      <c r="S1234" s="150">
        <v>0</v>
      </c>
      <c r="T1234" s="151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152" t="s">
        <v>140</v>
      </c>
      <c r="AT1234" s="152" t="s">
        <v>136</v>
      </c>
      <c r="AU1234" s="152" t="s">
        <v>84</v>
      </c>
      <c r="AY1234" s="20" t="s">
        <v>133</v>
      </c>
      <c r="BE1234" s="153">
        <f>IF(N1234="základní",J1234,0)</f>
        <v>0</v>
      </c>
      <c r="BF1234" s="153">
        <f>IF(N1234="snížená",J1234,0)</f>
        <v>0</v>
      </c>
      <c r="BG1234" s="153">
        <f>IF(N1234="zákl. přenesená",J1234,0)</f>
        <v>0</v>
      </c>
      <c r="BH1234" s="153">
        <f>IF(N1234="sníž. přenesená",J1234,0)</f>
        <v>0</v>
      </c>
      <c r="BI1234" s="153">
        <f>IF(N1234="nulová",J1234,0)</f>
        <v>0</v>
      </c>
      <c r="BJ1234" s="20" t="s">
        <v>37</v>
      </c>
      <c r="BK1234" s="153">
        <f>ROUND(I1234*H1234,2)</f>
        <v>0</v>
      </c>
      <c r="BL1234" s="20" t="s">
        <v>140</v>
      </c>
      <c r="BM1234" s="152" t="s">
        <v>2318</v>
      </c>
    </row>
    <row r="1235" spans="1:65" s="14" customFormat="1">
      <c r="B1235" s="163"/>
      <c r="D1235" s="155" t="s">
        <v>142</v>
      </c>
      <c r="E1235" s="164" t="s">
        <v>3</v>
      </c>
      <c r="F1235" s="165" t="s">
        <v>881</v>
      </c>
      <c r="H1235" s="164" t="s">
        <v>3</v>
      </c>
      <c r="I1235" s="166"/>
      <c r="L1235" s="163"/>
      <c r="M1235" s="167"/>
      <c r="N1235" s="168"/>
      <c r="O1235" s="168"/>
      <c r="P1235" s="168"/>
      <c r="Q1235" s="168"/>
      <c r="R1235" s="168"/>
      <c r="S1235" s="168"/>
      <c r="T1235" s="169"/>
      <c r="AT1235" s="164" t="s">
        <v>142</v>
      </c>
      <c r="AU1235" s="164" t="s">
        <v>84</v>
      </c>
      <c r="AV1235" s="14" t="s">
        <v>37</v>
      </c>
      <c r="AW1235" s="14" t="s">
        <v>36</v>
      </c>
      <c r="AX1235" s="14" t="s">
        <v>75</v>
      </c>
      <c r="AY1235" s="164" t="s">
        <v>133</v>
      </c>
    </row>
    <row r="1236" spans="1:65" s="14" customFormat="1">
      <c r="B1236" s="163"/>
      <c r="D1236" s="155" t="s">
        <v>142</v>
      </c>
      <c r="E1236" s="164" t="s">
        <v>3</v>
      </c>
      <c r="F1236" s="165" t="s">
        <v>2293</v>
      </c>
      <c r="H1236" s="164" t="s">
        <v>3</v>
      </c>
      <c r="I1236" s="166"/>
      <c r="L1236" s="163"/>
      <c r="M1236" s="167"/>
      <c r="N1236" s="168"/>
      <c r="O1236" s="168"/>
      <c r="P1236" s="168"/>
      <c r="Q1236" s="168"/>
      <c r="R1236" s="168"/>
      <c r="S1236" s="168"/>
      <c r="T1236" s="169"/>
      <c r="AT1236" s="164" t="s">
        <v>142</v>
      </c>
      <c r="AU1236" s="164" t="s">
        <v>84</v>
      </c>
      <c r="AV1236" s="14" t="s">
        <v>37</v>
      </c>
      <c r="AW1236" s="14" t="s">
        <v>36</v>
      </c>
      <c r="AX1236" s="14" t="s">
        <v>75</v>
      </c>
      <c r="AY1236" s="164" t="s">
        <v>133</v>
      </c>
    </row>
    <row r="1237" spans="1:65" s="14" customFormat="1">
      <c r="B1237" s="163"/>
      <c r="D1237" s="155" t="s">
        <v>142</v>
      </c>
      <c r="E1237" s="164" t="s">
        <v>3</v>
      </c>
      <c r="F1237" s="165" t="s">
        <v>2294</v>
      </c>
      <c r="H1237" s="164" t="s">
        <v>3</v>
      </c>
      <c r="I1237" s="166"/>
      <c r="L1237" s="163"/>
      <c r="M1237" s="167"/>
      <c r="N1237" s="168"/>
      <c r="O1237" s="168"/>
      <c r="P1237" s="168"/>
      <c r="Q1237" s="168"/>
      <c r="R1237" s="168"/>
      <c r="S1237" s="168"/>
      <c r="T1237" s="169"/>
      <c r="AT1237" s="164" t="s">
        <v>142</v>
      </c>
      <c r="AU1237" s="164" t="s">
        <v>84</v>
      </c>
      <c r="AV1237" s="14" t="s">
        <v>37</v>
      </c>
      <c r="AW1237" s="14" t="s">
        <v>36</v>
      </c>
      <c r="AX1237" s="14" t="s">
        <v>75</v>
      </c>
      <c r="AY1237" s="164" t="s">
        <v>133</v>
      </c>
    </row>
    <row r="1238" spans="1:65" s="14" customFormat="1">
      <c r="B1238" s="163"/>
      <c r="D1238" s="155" t="s">
        <v>142</v>
      </c>
      <c r="E1238" s="164" t="s">
        <v>3</v>
      </c>
      <c r="F1238" s="165" t="s">
        <v>2295</v>
      </c>
      <c r="H1238" s="164" t="s">
        <v>3</v>
      </c>
      <c r="I1238" s="166"/>
      <c r="L1238" s="163"/>
      <c r="M1238" s="167"/>
      <c r="N1238" s="168"/>
      <c r="O1238" s="168"/>
      <c r="P1238" s="168"/>
      <c r="Q1238" s="168"/>
      <c r="R1238" s="168"/>
      <c r="S1238" s="168"/>
      <c r="T1238" s="169"/>
      <c r="AT1238" s="164" t="s">
        <v>142</v>
      </c>
      <c r="AU1238" s="164" t="s">
        <v>84</v>
      </c>
      <c r="AV1238" s="14" t="s">
        <v>37</v>
      </c>
      <c r="AW1238" s="14" t="s">
        <v>36</v>
      </c>
      <c r="AX1238" s="14" t="s">
        <v>75</v>
      </c>
      <c r="AY1238" s="164" t="s">
        <v>133</v>
      </c>
    </row>
    <row r="1239" spans="1:65" s="14" customFormat="1">
      <c r="B1239" s="163"/>
      <c r="D1239" s="155" t="s">
        <v>142</v>
      </c>
      <c r="E1239" s="164" t="s">
        <v>3</v>
      </c>
      <c r="F1239" s="165" t="s">
        <v>2296</v>
      </c>
      <c r="H1239" s="164" t="s">
        <v>3</v>
      </c>
      <c r="I1239" s="166"/>
      <c r="L1239" s="163"/>
      <c r="M1239" s="167"/>
      <c r="N1239" s="168"/>
      <c r="O1239" s="168"/>
      <c r="P1239" s="168"/>
      <c r="Q1239" s="168"/>
      <c r="R1239" s="168"/>
      <c r="S1239" s="168"/>
      <c r="T1239" s="169"/>
      <c r="AT1239" s="164" t="s">
        <v>142</v>
      </c>
      <c r="AU1239" s="164" t="s">
        <v>84</v>
      </c>
      <c r="AV1239" s="14" t="s">
        <v>37</v>
      </c>
      <c r="AW1239" s="14" t="s">
        <v>36</v>
      </c>
      <c r="AX1239" s="14" t="s">
        <v>75</v>
      </c>
      <c r="AY1239" s="164" t="s">
        <v>133</v>
      </c>
    </row>
    <row r="1240" spans="1:65" s="14" customFormat="1">
      <c r="B1240" s="163"/>
      <c r="D1240" s="155" t="s">
        <v>142</v>
      </c>
      <c r="E1240" s="164" t="s">
        <v>3</v>
      </c>
      <c r="F1240" s="165" t="s">
        <v>2297</v>
      </c>
      <c r="H1240" s="164" t="s">
        <v>3</v>
      </c>
      <c r="I1240" s="166"/>
      <c r="L1240" s="163"/>
      <c r="M1240" s="167"/>
      <c r="N1240" s="168"/>
      <c r="O1240" s="168"/>
      <c r="P1240" s="168"/>
      <c r="Q1240" s="168"/>
      <c r="R1240" s="168"/>
      <c r="S1240" s="168"/>
      <c r="T1240" s="169"/>
      <c r="AT1240" s="164" t="s">
        <v>142</v>
      </c>
      <c r="AU1240" s="164" t="s">
        <v>84</v>
      </c>
      <c r="AV1240" s="14" t="s">
        <v>37</v>
      </c>
      <c r="AW1240" s="14" t="s">
        <v>36</v>
      </c>
      <c r="AX1240" s="14" t="s">
        <v>75</v>
      </c>
      <c r="AY1240" s="164" t="s">
        <v>133</v>
      </c>
    </row>
    <row r="1241" spans="1:65" s="14" customFormat="1">
      <c r="B1241" s="163"/>
      <c r="D1241" s="155" t="s">
        <v>142</v>
      </c>
      <c r="E1241" s="164" t="s">
        <v>3</v>
      </c>
      <c r="F1241" s="165" t="s">
        <v>2298</v>
      </c>
      <c r="H1241" s="164" t="s">
        <v>3</v>
      </c>
      <c r="I1241" s="166"/>
      <c r="L1241" s="163"/>
      <c r="M1241" s="167"/>
      <c r="N1241" s="168"/>
      <c r="O1241" s="168"/>
      <c r="P1241" s="168"/>
      <c r="Q1241" s="168"/>
      <c r="R1241" s="168"/>
      <c r="S1241" s="168"/>
      <c r="T1241" s="169"/>
      <c r="AT1241" s="164" t="s">
        <v>142</v>
      </c>
      <c r="AU1241" s="164" t="s">
        <v>84</v>
      </c>
      <c r="AV1241" s="14" t="s">
        <v>37</v>
      </c>
      <c r="AW1241" s="14" t="s">
        <v>36</v>
      </c>
      <c r="AX1241" s="14" t="s">
        <v>75</v>
      </c>
      <c r="AY1241" s="164" t="s">
        <v>133</v>
      </c>
    </row>
    <row r="1242" spans="1:65" s="14" customFormat="1">
      <c r="B1242" s="163"/>
      <c r="D1242" s="155" t="s">
        <v>142</v>
      </c>
      <c r="E1242" s="164" t="s">
        <v>3</v>
      </c>
      <c r="F1242" s="165" t="s">
        <v>2299</v>
      </c>
      <c r="H1242" s="164" t="s">
        <v>3</v>
      </c>
      <c r="I1242" s="166"/>
      <c r="L1242" s="163"/>
      <c r="M1242" s="167"/>
      <c r="N1242" s="168"/>
      <c r="O1242" s="168"/>
      <c r="P1242" s="168"/>
      <c r="Q1242" s="168"/>
      <c r="R1242" s="168"/>
      <c r="S1242" s="168"/>
      <c r="T1242" s="169"/>
      <c r="AT1242" s="164" t="s">
        <v>142</v>
      </c>
      <c r="AU1242" s="164" t="s">
        <v>84</v>
      </c>
      <c r="AV1242" s="14" t="s">
        <v>37</v>
      </c>
      <c r="AW1242" s="14" t="s">
        <v>36</v>
      </c>
      <c r="AX1242" s="14" t="s">
        <v>75</v>
      </c>
      <c r="AY1242" s="164" t="s">
        <v>133</v>
      </c>
    </row>
    <row r="1243" spans="1:65" s="14" customFormat="1">
      <c r="B1243" s="163"/>
      <c r="D1243" s="155" t="s">
        <v>142</v>
      </c>
      <c r="E1243" s="164" t="s">
        <v>3</v>
      </c>
      <c r="F1243" s="165" t="s">
        <v>2300</v>
      </c>
      <c r="H1243" s="164" t="s">
        <v>3</v>
      </c>
      <c r="I1243" s="166"/>
      <c r="L1243" s="163"/>
      <c r="M1243" s="167"/>
      <c r="N1243" s="168"/>
      <c r="O1243" s="168"/>
      <c r="P1243" s="168"/>
      <c r="Q1243" s="168"/>
      <c r="R1243" s="168"/>
      <c r="S1243" s="168"/>
      <c r="T1243" s="169"/>
      <c r="AT1243" s="164" t="s">
        <v>142</v>
      </c>
      <c r="AU1243" s="164" t="s">
        <v>84</v>
      </c>
      <c r="AV1243" s="14" t="s">
        <v>37</v>
      </c>
      <c r="AW1243" s="14" t="s">
        <v>36</v>
      </c>
      <c r="AX1243" s="14" t="s">
        <v>75</v>
      </c>
      <c r="AY1243" s="164" t="s">
        <v>133</v>
      </c>
    </row>
    <row r="1244" spans="1:65" s="13" customFormat="1">
      <c r="B1244" s="154"/>
      <c r="D1244" s="155" t="s">
        <v>142</v>
      </c>
      <c r="E1244" s="156" t="s">
        <v>3</v>
      </c>
      <c r="F1244" s="157" t="s">
        <v>37</v>
      </c>
      <c r="H1244" s="158">
        <v>1</v>
      </c>
      <c r="I1244" s="159"/>
      <c r="L1244" s="154"/>
      <c r="M1244" s="160"/>
      <c r="N1244" s="161"/>
      <c r="O1244" s="161"/>
      <c r="P1244" s="161"/>
      <c r="Q1244" s="161"/>
      <c r="R1244" s="161"/>
      <c r="S1244" s="161"/>
      <c r="T1244" s="162"/>
      <c r="AT1244" s="156" t="s">
        <v>142</v>
      </c>
      <c r="AU1244" s="156" t="s">
        <v>84</v>
      </c>
      <c r="AV1244" s="13" t="s">
        <v>84</v>
      </c>
      <c r="AW1244" s="13" t="s">
        <v>36</v>
      </c>
      <c r="AX1244" s="13" t="s">
        <v>37</v>
      </c>
      <c r="AY1244" s="156" t="s">
        <v>133</v>
      </c>
    </row>
    <row r="1245" spans="1:65" s="2" customFormat="1" ht="16.5" customHeight="1">
      <c r="A1245" s="35"/>
      <c r="B1245" s="140"/>
      <c r="C1245" s="141" t="s">
        <v>785</v>
      </c>
      <c r="D1245" s="141" t="s">
        <v>136</v>
      </c>
      <c r="E1245" s="142" t="s">
        <v>2319</v>
      </c>
      <c r="F1245" s="143" t="s">
        <v>2320</v>
      </c>
      <c r="G1245" s="144" t="s">
        <v>139</v>
      </c>
      <c r="H1245" s="145">
        <v>1</v>
      </c>
      <c r="I1245" s="146"/>
      <c r="J1245" s="147">
        <f>ROUND(I1245*H1245,2)</f>
        <v>0</v>
      </c>
      <c r="K1245" s="143" t="s">
        <v>3</v>
      </c>
      <c r="L1245" s="36"/>
      <c r="M1245" s="148" t="s">
        <v>3</v>
      </c>
      <c r="N1245" s="149" t="s">
        <v>46</v>
      </c>
      <c r="O1245" s="56"/>
      <c r="P1245" s="150">
        <f>O1245*H1245</f>
        <v>0</v>
      </c>
      <c r="Q1245" s="150">
        <v>0</v>
      </c>
      <c r="R1245" s="150">
        <f>Q1245*H1245</f>
        <v>0</v>
      </c>
      <c r="S1245" s="150">
        <v>0</v>
      </c>
      <c r="T1245" s="151">
        <f>S1245*H1245</f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52" t="s">
        <v>140</v>
      </c>
      <c r="AT1245" s="152" t="s">
        <v>136</v>
      </c>
      <c r="AU1245" s="152" t="s">
        <v>84</v>
      </c>
      <c r="AY1245" s="20" t="s">
        <v>133</v>
      </c>
      <c r="BE1245" s="153">
        <f>IF(N1245="základní",J1245,0)</f>
        <v>0</v>
      </c>
      <c r="BF1245" s="153">
        <f>IF(N1245="snížená",J1245,0)</f>
        <v>0</v>
      </c>
      <c r="BG1245" s="153">
        <f>IF(N1245="zákl. přenesená",J1245,0)</f>
        <v>0</v>
      </c>
      <c r="BH1245" s="153">
        <f>IF(N1245="sníž. přenesená",J1245,0)</f>
        <v>0</v>
      </c>
      <c r="BI1245" s="153">
        <f>IF(N1245="nulová",J1245,0)</f>
        <v>0</v>
      </c>
      <c r="BJ1245" s="20" t="s">
        <v>37</v>
      </c>
      <c r="BK1245" s="153">
        <f>ROUND(I1245*H1245,2)</f>
        <v>0</v>
      </c>
      <c r="BL1245" s="20" t="s">
        <v>140</v>
      </c>
      <c r="BM1245" s="152" t="s">
        <v>2321</v>
      </c>
    </row>
    <row r="1246" spans="1:65" s="14" customFormat="1">
      <c r="B1246" s="163"/>
      <c r="D1246" s="155" t="s">
        <v>142</v>
      </c>
      <c r="E1246" s="164" t="s">
        <v>3</v>
      </c>
      <c r="F1246" s="165" t="s">
        <v>881</v>
      </c>
      <c r="H1246" s="164" t="s">
        <v>3</v>
      </c>
      <c r="I1246" s="166"/>
      <c r="L1246" s="163"/>
      <c r="M1246" s="167"/>
      <c r="N1246" s="168"/>
      <c r="O1246" s="168"/>
      <c r="P1246" s="168"/>
      <c r="Q1246" s="168"/>
      <c r="R1246" s="168"/>
      <c r="S1246" s="168"/>
      <c r="T1246" s="169"/>
      <c r="AT1246" s="164" t="s">
        <v>142</v>
      </c>
      <c r="AU1246" s="164" t="s">
        <v>84</v>
      </c>
      <c r="AV1246" s="14" t="s">
        <v>37</v>
      </c>
      <c r="AW1246" s="14" t="s">
        <v>36</v>
      </c>
      <c r="AX1246" s="14" t="s">
        <v>75</v>
      </c>
      <c r="AY1246" s="164" t="s">
        <v>133</v>
      </c>
    </row>
    <row r="1247" spans="1:65" s="14" customFormat="1">
      <c r="B1247" s="163"/>
      <c r="D1247" s="155" t="s">
        <v>142</v>
      </c>
      <c r="E1247" s="164" t="s">
        <v>3</v>
      </c>
      <c r="F1247" s="165" t="s">
        <v>2293</v>
      </c>
      <c r="H1247" s="164" t="s">
        <v>3</v>
      </c>
      <c r="I1247" s="166"/>
      <c r="L1247" s="163"/>
      <c r="M1247" s="167"/>
      <c r="N1247" s="168"/>
      <c r="O1247" s="168"/>
      <c r="P1247" s="168"/>
      <c r="Q1247" s="168"/>
      <c r="R1247" s="168"/>
      <c r="S1247" s="168"/>
      <c r="T1247" s="169"/>
      <c r="AT1247" s="164" t="s">
        <v>142</v>
      </c>
      <c r="AU1247" s="164" t="s">
        <v>84</v>
      </c>
      <c r="AV1247" s="14" t="s">
        <v>37</v>
      </c>
      <c r="AW1247" s="14" t="s">
        <v>36</v>
      </c>
      <c r="AX1247" s="14" t="s">
        <v>75</v>
      </c>
      <c r="AY1247" s="164" t="s">
        <v>133</v>
      </c>
    </row>
    <row r="1248" spans="1:65" s="14" customFormat="1">
      <c r="B1248" s="163"/>
      <c r="D1248" s="155" t="s">
        <v>142</v>
      </c>
      <c r="E1248" s="164" t="s">
        <v>3</v>
      </c>
      <c r="F1248" s="165" t="s">
        <v>2294</v>
      </c>
      <c r="H1248" s="164" t="s">
        <v>3</v>
      </c>
      <c r="I1248" s="166"/>
      <c r="L1248" s="163"/>
      <c r="M1248" s="167"/>
      <c r="N1248" s="168"/>
      <c r="O1248" s="168"/>
      <c r="P1248" s="168"/>
      <c r="Q1248" s="168"/>
      <c r="R1248" s="168"/>
      <c r="S1248" s="168"/>
      <c r="T1248" s="169"/>
      <c r="AT1248" s="164" t="s">
        <v>142</v>
      </c>
      <c r="AU1248" s="164" t="s">
        <v>84</v>
      </c>
      <c r="AV1248" s="14" t="s">
        <v>37</v>
      </c>
      <c r="AW1248" s="14" t="s">
        <v>36</v>
      </c>
      <c r="AX1248" s="14" t="s">
        <v>75</v>
      </c>
      <c r="AY1248" s="164" t="s">
        <v>133</v>
      </c>
    </row>
    <row r="1249" spans="1:65" s="14" customFormat="1">
      <c r="B1249" s="163"/>
      <c r="D1249" s="155" t="s">
        <v>142</v>
      </c>
      <c r="E1249" s="164" t="s">
        <v>3</v>
      </c>
      <c r="F1249" s="165" t="s">
        <v>2295</v>
      </c>
      <c r="H1249" s="164" t="s">
        <v>3</v>
      </c>
      <c r="I1249" s="166"/>
      <c r="L1249" s="163"/>
      <c r="M1249" s="167"/>
      <c r="N1249" s="168"/>
      <c r="O1249" s="168"/>
      <c r="P1249" s="168"/>
      <c r="Q1249" s="168"/>
      <c r="R1249" s="168"/>
      <c r="S1249" s="168"/>
      <c r="T1249" s="169"/>
      <c r="AT1249" s="164" t="s">
        <v>142</v>
      </c>
      <c r="AU1249" s="164" t="s">
        <v>84</v>
      </c>
      <c r="AV1249" s="14" t="s">
        <v>37</v>
      </c>
      <c r="AW1249" s="14" t="s">
        <v>36</v>
      </c>
      <c r="AX1249" s="14" t="s">
        <v>75</v>
      </c>
      <c r="AY1249" s="164" t="s">
        <v>133</v>
      </c>
    </row>
    <row r="1250" spans="1:65" s="14" customFormat="1">
      <c r="B1250" s="163"/>
      <c r="D1250" s="155" t="s">
        <v>142</v>
      </c>
      <c r="E1250" s="164" t="s">
        <v>3</v>
      </c>
      <c r="F1250" s="165" t="s">
        <v>2296</v>
      </c>
      <c r="H1250" s="164" t="s">
        <v>3</v>
      </c>
      <c r="I1250" s="166"/>
      <c r="L1250" s="163"/>
      <c r="M1250" s="167"/>
      <c r="N1250" s="168"/>
      <c r="O1250" s="168"/>
      <c r="P1250" s="168"/>
      <c r="Q1250" s="168"/>
      <c r="R1250" s="168"/>
      <c r="S1250" s="168"/>
      <c r="T1250" s="169"/>
      <c r="AT1250" s="164" t="s">
        <v>142</v>
      </c>
      <c r="AU1250" s="164" t="s">
        <v>84</v>
      </c>
      <c r="AV1250" s="14" t="s">
        <v>37</v>
      </c>
      <c r="AW1250" s="14" t="s">
        <v>36</v>
      </c>
      <c r="AX1250" s="14" t="s">
        <v>75</v>
      </c>
      <c r="AY1250" s="164" t="s">
        <v>133</v>
      </c>
    </row>
    <row r="1251" spans="1:65" s="14" customFormat="1">
      <c r="B1251" s="163"/>
      <c r="D1251" s="155" t="s">
        <v>142</v>
      </c>
      <c r="E1251" s="164" t="s">
        <v>3</v>
      </c>
      <c r="F1251" s="165" t="s">
        <v>2297</v>
      </c>
      <c r="H1251" s="164" t="s">
        <v>3</v>
      </c>
      <c r="I1251" s="166"/>
      <c r="L1251" s="163"/>
      <c r="M1251" s="167"/>
      <c r="N1251" s="168"/>
      <c r="O1251" s="168"/>
      <c r="P1251" s="168"/>
      <c r="Q1251" s="168"/>
      <c r="R1251" s="168"/>
      <c r="S1251" s="168"/>
      <c r="T1251" s="169"/>
      <c r="AT1251" s="164" t="s">
        <v>142</v>
      </c>
      <c r="AU1251" s="164" t="s">
        <v>84</v>
      </c>
      <c r="AV1251" s="14" t="s">
        <v>37</v>
      </c>
      <c r="AW1251" s="14" t="s">
        <v>36</v>
      </c>
      <c r="AX1251" s="14" t="s">
        <v>75</v>
      </c>
      <c r="AY1251" s="164" t="s">
        <v>133</v>
      </c>
    </row>
    <row r="1252" spans="1:65" s="14" customFormat="1">
      <c r="B1252" s="163"/>
      <c r="D1252" s="155" t="s">
        <v>142</v>
      </c>
      <c r="E1252" s="164" t="s">
        <v>3</v>
      </c>
      <c r="F1252" s="165" t="s">
        <v>2298</v>
      </c>
      <c r="H1252" s="164" t="s">
        <v>3</v>
      </c>
      <c r="I1252" s="166"/>
      <c r="L1252" s="163"/>
      <c r="M1252" s="167"/>
      <c r="N1252" s="168"/>
      <c r="O1252" s="168"/>
      <c r="P1252" s="168"/>
      <c r="Q1252" s="168"/>
      <c r="R1252" s="168"/>
      <c r="S1252" s="168"/>
      <c r="T1252" s="169"/>
      <c r="AT1252" s="164" t="s">
        <v>142</v>
      </c>
      <c r="AU1252" s="164" t="s">
        <v>84</v>
      </c>
      <c r="AV1252" s="14" t="s">
        <v>37</v>
      </c>
      <c r="AW1252" s="14" t="s">
        <v>36</v>
      </c>
      <c r="AX1252" s="14" t="s">
        <v>75</v>
      </c>
      <c r="AY1252" s="164" t="s">
        <v>133</v>
      </c>
    </row>
    <row r="1253" spans="1:65" s="14" customFormat="1">
      <c r="B1253" s="163"/>
      <c r="D1253" s="155" t="s">
        <v>142</v>
      </c>
      <c r="E1253" s="164" t="s">
        <v>3</v>
      </c>
      <c r="F1253" s="165" t="s">
        <v>2299</v>
      </c>
      <c r="H1253" s="164" t="s">
        <v>3</v>
      </c>
      <c r="I1253" s="166"/>
      <c r="L1253" s="163"/>
      <c r="M1253" s="167"/>
      <c r="N1253" s="168"/>
      <c r="O1253" s="168"/>
      <c r="P1253" s="168"/>
      <c r="Q1253" s="168"/>
      <c r="R1253" s="168"/>
      <c r="S1253" s="168"/>
      <c r="T1253" s="169"/>
      <c r="AT1253" s="164" t="s">
        <v>142</v>
      </c>
      <c r="AU1253" s="164" t="s">
        <v>84</v>
      </c>
      <c r="AV1253" s="14" t="s">
        <v>37</v>
      </c>
      <c r="AW1253" s="14" t="s">
        <v>36</v>
      </c>
      <c r="AX1253" s="14" t="s">
        <v>75</v>
      </c>
      <c r="AY1253" s="164" t="s">
        <v>133</v>
      </c>
    </row>
    <row r="1254" spans="1:65" s="14" customFormat="1">
      <c r="B1254" s="163"/>
      <c r="D1254" s="155" t="s">
        <v>142</v>
      </c>
      <c r="E1254" s="164" t="s">
        <v>3</v>
      </c>
      <c r="F1254" s="165" t="s">
        <v>2300</v>
      </c>
      <c r="H1254" s="164" t="s">
        <v>3</v>
      </c>
      <c r="I1254" s="166"/>
      <c r="L1254" s="163"/>
      <c r="M1254" s="167"/>
      <c r="N1254" s="168"/>
      <c r="O1254" s="168"/>
      <c r="P1254" s="168"/>
      <c r="Q1254" s="168"/>
      <c r="R1254" s="168"/>
      <c r="S1254" s="168"/>
      <c r="T1254" s="169"/>
      <c r="AT1254" s="164" t="s">
        <v>142</v>
      </c>
      <c r="AU1254" s="164" t="s">
        <v>84</v>
      </c>
      <c r="AV1254" s="14" t="s">
        <v>37</v>
      </c>
      <c r="AW1254" s="14" t="s">
        <v>36</v>
      </c>
      <c r="AX1254" s="14" t="s">
        <v>75</v>
      </c>
      <c r="AY1254" s="164" t="s">
        <v>133</v>
      </c>
    </row>
    <row r="1255" spans="1:65" s="13" customFormat="1">
      <c r="B1255" s="154"/>
      <c r="D1255" s="155" t="s">
        <v>142</v>
      </c>
      <c r="E1255" s="156" t="s">
        <v>3</v>
      </c>
      <c r="F1255" s="157" t="s">
        <v>37</v>
      </c>
      <c r="H1255" s="158">
        <v>1</v>
      </c>
      <c r="I1255" s="159"/>
      <c r="L1255" s="154"/>
      <c r="M1255" s="160"/>
      <c r="N1255" s="161"/>
      <c r="O1255" s="161"/>
      <c r="P1255" s="161"/>
      <c r="Q1255" s="161"/>
      <c r="R1255" s="161"/>
      <c r="S1255" s="161"/>
      <c r="T1255" s="162"/>
      <c r="AT1255" s="156" t="s">
        <v>142</v>
      </c>
      <c r="AU1255" s="156" t="s">
        <v>84</v>
      </c>
      <c r="AV1255" s="13" t="s">
        <v>84</v>
      </c>
      <c r="AW1255" s="13" t="s">
        <v>36</v>
      </c>
      <c r="AX1255" s="13" t="s">
        <v>37</v>
      </c>
      <c r="AY1255" s="156" t="s">
        <v>133</v>
      </c>
    </row>
    <row r="1256" spans="1:65" s="2" customFormat="1" ht="16.5" customHeight="1">
      <c r="A1256" s="35"/>
      <c r="B1256" s="140"/>
      <c r="C1256" s="141" t="s">
        <v>789</v>
      </c>
      <c r="D1256" s="141" t="s">
        <v>136</v>
      </c>
      <c r="E1256" s="142" t="s">
        <v>2322</v>
      </c>
      <c r="F1256" s="143" t="s">
        <v>2323</v>
      </c>
      <c r="G1256" s="144" t="s">
        <v>139</v>
      </c>
      <c r="H1256" s="145">
        <v>1</v>
      </c>
      <c r="I1256" s="146"/>
      <c r="J1256" s="147">
        <f>ROUND(I1256*H1256,2)</f>
        <v>0</v>
      </c>
      <c r="K1256" s="143" t="s">
        <v>3</v>
      </c>
      <c r="L1256" s="36"/>
      <c r="M1256" s="148" t="s">
        <v>3</v>
      </c>
      <c r="N1256" s="149" t="s">
        <v>46</v>
      </c>
      <c r="O1256" s="56"/>
      <c r="P1256" s="150">
        <f>O1256*H1256</f>
        <v>0</v>
      </c>
      <c r="Q1256" s="150">
        <v>0</v>
      </c>
      <c r="R1256" s="150">
        <f>Q1256*H1256</f>
        <v>0</v>
      </c>
      <c r="S1256" s="150">
        <v>0</v>
      </c>
      <c r="T1256" s="151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52" t="s">
        <v>140</v>
      </c>
      <c r="AT1256" s="152" t="s">
        <v>136</v>
      </c>
      <c r="AU1256" s="152" t="s">
        <v>84</v>
      </c>
      <c r="AY1256" s="20" t="s">
        <v>133</v>
      </c>
      <c r="BE1256" s="153">
        <f>IF(N1256="základní",J1256,0)</f>
        <v>0</v>
      </c>
      <c r="BF1256" s="153">
        <f>IF(N1256="snížená",J1256,0)</f>
        <v>0</v>
      </c>
      <c r="BG1256" s="153">
        <f>IF(N1256="zákl. přenesená",J1256,0)</f>
        <v>0</v>
      </c>
      <c r="BH1256" s="153">
        <f>IF(N1256="sníž. přenesená",J1256,0)</f>
        <v>0</v>
      </c>
      <c r="BI1256" s="153">
        <f>IF(N1256="nulová",J1256,0)</f>
        <v>0</v>
      </c>
      <c r="BJ1256" s="20" t="s">
        <v>37</v>
      </c>
      <c r="BK1256" s="153">
        <f>ROUND(I1256*H1256,2)</f>
        <v>0</v>
      </c>
      <c r="BL1256" s="20" t="s">
        <v>140</v>
      </c>
      <c r="BM1256" s="152" t="s">
        <v>2324</v>
      </c>
    </row>
    <row r="1257" spans="1:65" s="14" customFormat="1">
      <c r="B1257" s="163"/>
      <c r="D1257" s="155" t="s">
        <v>142</v>
      </c>
      <c r="E1257" s="164" t="s">
        <v>3</v>
      </c>
      <c r="F1257" s="165" t="s">
        <v>881</v>
      </c>
      <c r="H1257" s="164" t="s">
        <v>3</v>
      </c>
      <c r="I1257" s="166"/>
      <c r="L1257" s="163"/>
      <c r="M1257" s="167"/>
      <c r="N1257" s="168"/>
      <c r="O1257" s="168"/>
      <c r="P1257" s="168"/>
      <c r="Q1257" s="168"/>
      <c r="R1257" s="168"/>
      <c r="S1257" s="168"/>
      <c r="T1257" s="169"/>
      <c r="AT1257" s="164" t="s">
        <v>142</v>
      </c>
      <c r="AU1257" s="164" t="s">
        <v>84</v>
      </c>
      <c r="AV1257" s="14" t="s">
        <v>37</v>
      </c>
      <c r="AW1257" s="14" t="s">
        <v>36</v>
      </c>
      <c r="AX1257" s="14" t="s">
        <v>75</v>
      </c>
      <c r="AY1257" s="164" t="s">
        <v>133</v>
      </c>
    </row>
    <row r="1258" spans="1:65" s="14" customFormat="1">
      <c r="B1258" s="163"/>
      <c r="D1258" s="155" t="s">
        <v>142</v>
      </c>
      <c r="E1258" s="164" t="s">
        <v>3</v>
      </c>
      <c r="F1258" s="165" t="s">
        <v>2293</v>
      </c>
      <c r="H1258" s="164" t="s">
        <v>3</v>
      </c>
      <c r="I1258" s="166"/>
      <c r="L1258" s="163"/>
      <c r="M1258" s="167"/>
      <c r="N1258" s="168"/>
      <c r="O1258" s="168"/>
      <c r="P1258" s="168"/>
      <c r="Q1258" s="168"/>
      <c r="R1258" s="168"/>
      <c r="S1258" s="168"/>
      <c r="T1258" s="169"/>
      <c r="AT1258" s="164" t="s">
        <v>142</v>
      </c>
      <c r="AU1258" s="164" t="s">
        <v>84</v>
      </c>
      <c r="AV1258" s="14" t="s">
        <v>37</v>
      </c>
      <c r="AW1258" s="14" t="s">
        <v>36</v>
      </c>
      <c r="AX1258" s="14" t="s">
        <v>75</v>
      </c>
      <c r="AY1258" s="164" t="s">
        <v>133</v>
      </c>
    </row>
    <row r="1259" spans="1:65" s="14" customFormat="1">
      <c r="B1259" s="163"/>
      <c r="D1259" s="155" t="s">
        <v>142</v>
      </c>
      <c r="E1259" s="164" t="s">
        <v>3</v>
      </c>
      <c r="F1259" s="165" t="s">
        <v>2294</v>
      </c>
      <c r="H1259" s="164" t="s">
        <v>3</v>
      </c>
      <c r="I1259" s="166"/>
      <c r="L1259" s="163"/>
      <c r="M1259" s="167"/>
      <c r="N1259" s="168"/>
      <c r="O1259" s="168"/>
      <c r="P1259" s="168"/>
      <c r="Q1259" s="168"/>
      <c r="R1259" s="168"/>
      <c r="S1259" s="168"/>
      <c r="T1259" s="169"/>
      <c r="AT1259" s="164" t="s">
        <v>142</v>
      </c>
      <c r="AU1259" s="164" t="s">
        <v>84</v>
      </c>
      <c r="AV1259" s="14" t="s">
        <v>37</v>
      </c>
      <c r="AW1259" s="14" t="s">
        <v>36</v>
      </c>
      <c r="AX1259" s="14" t="s">
        <v>75</v>
      </c>
      <c r="AY1259" s="164" t="s">
        <v>133</v>
      </c>
    </row>
    <row r="1260" spans="1:65" s="14" customFormat="1">
      <c r="B1260" s="163"/>
      <c r="D1260" s="155" t="s">
        <v>142</v>
      </c>
      <c r="E1260" s="164" t="s">
        <v>3</v>
      </c>
      <c r="F1260" s="165" t="s">
        <v>2295</v>
      </c>
      <c r="H1260" s="164" t="s">
        <v>3</v>
      </c>
      <c r="I1260" s="166"/>
      <c r="L1260" s="163"/>
      <c r="M1260" s="167"/>
      <c r="N1260" s="168"/>
      <c r="O1260" s="168"/>
      <c r="P1260" s="168"/>
      <c r="Q1260" s="168"/>
      <c r="R1260" s="168"/>
      <c r="S1260" s="168"/>
      <c r="T1260" s="169"/>
      <c r="AT1260" s="164" t="s">
        <v>142</v>
      </c>
      <c r="AU1260" s="164" t="s">
        <v>84</v>
      </c>
      <c r="AV1260" s="14" t="s">
        <v>37</v>
      </c>
      <c r="AW1260" s="14" t="s">
        <v>36</v>
      </c>
      <c r="AX1260" s="14" t="s">
        <v>75</v>
      </c>
      <c r="AY1260" s="164" t="s">
        <v>133</v>
      </c>
    </row>
    <row r="1261" spans="1:65" s="14" customFormat="1">
      <c r="B1261" s="163"/>
      <c r="D1261" s="155" t="s">
        <v>142</v>
      </c>
      <c r="E1261" s="164" t="s">
        <v>3</v>
      </c>
      <c r="F1261" s="165" t="s">
        <v>2296</v>
      </c>
      <c r="H1261" s="164" t="s">
        <v>3</v>
      </c>
      <c r="I1261" s="166"/>
      <c r="L1261" s="163"/>
      <c r="M1261" s="167"/>
      <c r="N1261" s="168"/>
      <c r="O1261" s="168"/>
      <c r="P1261" s="168"/>
      <c r="Q1261" s="168"/>
      <c r="R1261" s="168"/>
      <c r="S1261" s="168"/>
      <c r="T1261" s="169"/>
      <c r="AT1261" s="164" t="s">
        <v>142</v>
      </c>
      <c r="AU1261" s="164" t="s">
        <v>84</v>
      </c>
      <c r="AV1261" s="14" t="s">
        <v>37</v>
      </c>
      <c r="AW1261" s="14" t="s">
        <v>36</v>
      </c>
      <c r="AX1261" s="14" t="s">
        <v>75</v>
      </c>
      <c r="AY1261" s="164" t="s">
        <v>133</v>
      </c>
    </row>
    <row r="1262" spans="1:65" s="14" customFormat="1">
      <c r="B1262" s="163"/>
      <c r="D1262" s="155" t="s">
        <v>142</v>
      </c>
      <c r="E1262" s="164" t="s">
        <v>3</v>
      </c>
      <c r="F1262" s="165" t="s">
        <v>2297</v>
      </c>
      <c r="H1262" s="164" t="s">
        <v>3</v>
      </c>
      <c r="I1262" s="166"/>
      <c r="L1262" s="163"/>
      <c r="M1262" s="167"/>
      <c r="N1262" s="168"/>
      <c r="O1262" s="168"/>
      <c r="P1262" s="168"/>
      <c r="Q1262" s="168"/>
      <c r="R1262" s="168"/>
      <c r="S1262" s="168"/>
      <c r="T1262" s="169"/>
      <c r="AT1262" s="164" t="s">
        <v>142</v>
      </c>
      <c r="AU1262" s="164" t="s">
        <v>84</v>
      </c>
      <c r="AV1262" s="14" t="s">
        <v>37</v>
      </c>
      <c r="AW1262" s="14" t="s">
        <v>36</v>
      </c>
      <c r="AX1262" s="14" t="s">
        <v>75</v>
      </c>
      <c r="AY1262" s="164" t="s">
        <v>133</v>
      </c>
    </row>
    <row r="1263" spans="1:65" s="14" customFormat="1">
      <c r="B1263" s="163"/>
      <c r="D1263" s="155" t="s">
        <v>142</v>
      </c>
      <c r="E1263" s="164" t="s">
        <v>3</v>
      </c>
      <c r="F1263" s="165" t="s">
        <v>2298</v>
      </c>
      <c r="H1263" s="164" t="s">
        <v>3</v>
      </c>
      <c r="I1263" s="166"/>
      <c r="L1263" s="163"/>
      <c r="M1263" s="167"/>
      <c r="N1263" s="168"/>
      <c r="O1263" s="168"/>
      <c r="P1263" s="168"/>
      <c r="Q1263" s="168"/>
      <c r="R1263" s="168"/>
      <c r="S1263" s="168"/>
      <c r="T1263" s="169"/>
      <c r="AT1263" s="164" t="s">
        <v>142</v>
      </c>
      <c r="AU1263" s="164" t="s">
        <v>84</v>
      </c>
      <c r="AV1263" s="14" t="s">
        <v>37</v>
      </c>
      <c r="AW1263" s="14" t="s">
        <v>36</v>
      </c>
      <c r="AX1263" s="14" t="s">
        <v>75</v>
      </c>
      <c r="AY1263" s="164" t="s">
        <v>133</v>
      </c>
    </row>
    <row r="1264" spans="1:65" s="14" customFormat="1">
      <c r="B1264" s="163"/>
      <c r="D1264" s="155" t="s">
        <v>142</v>
      </c>
      <c r="E1264" s="164" t="s">
        <v>3</v>
      </c>
      <c r="F1264" s="165" t="s">
        <v>2299</v>
      </c>
      <c r="H1264" s="164" t="s">
        <v>3</v>
      </c>
      <c r="I1264" s="166"/>
      <c r="L1264" s="163"/>
      <c r="M1264" s="167"/>
      <c r="N1264" s="168"/>
      <c r="O1264" s="168"/>
      <c r="P1264" s="168"/>
      <c r="Q1264" s="168"/>
      <c r="R1264" s="168"/>
      <c r="S1264" s="168"/>
      <c r="T1264" s="169"/>
      <c r="AT1264" s="164" t="s">
        <v>142</v>
      </c>
      <c r="AU1264" s="164" t="s">
        <v>84</v>
      </c>
      <c r="AV1264" s="14" t="s">
        <v>37</v>
      </c>
      <c r="AW1264" s="14" t="s">
        <v>36</v>
      </c>
      <c r="AX1264" s="14" t="s">
        <v>75</v>
      </c>
      <c r="AY1264" s="164" t="s">
        <v>133</v>
      </c>
    </row>
    <row r="1265" spans="1:65" s="14" customFormat="1">
      <c r="B1265" s="163"/>
      <c r="D1265" s="155" t="s">
        <v>142</v>
      </c>
      <c r="E1265" s="164" t="s">
        <v>3</v>
      </c>
      <c r="F1265" s="165" t="s">
        <v>2300</v>
      </c>
      <c r="H1265" s="164" t="s">
        <v>3</v>
      </c>
      <c r="I1265" s="166"/>
      <c r="L1265" s="163"/>
      <c r="M1265" s="167"/>
      <c r="N1265" s="168"/>
      <c r="O1265" s="168"/>
      <c r="P1265" s="168"/>
      <c r="Q1265" s="168"/>
      <c r="R1265" s="168"/>
      <c r="S1265" s="168"/>
      <c r="T1265" s="169"/>
      <c r="AT1265" s="164" t="s">
        <v>142</v>
      </c>
      <c r="AU1265" s="164" t="s">
        <v>84</v>
      </c>
      <c r="AV1265" s="14" t="s">
        <v>37</v>
      </c>
      <c r="AW1265" s="14" t="s">
        <v>36</v>
      </c>
      <c r="AX1265" s="14" t="s">
        <v>75</v>
      </c>
      <c r="AY1265" s="164" t="s">
        <v>133</v>
      </c>
    </row>
    <row r="1266" spans="1:65" s="13" customFormat="1">
      <c r="B1266" s="154"/>
      <c r="D1266" s="155" t="s">
        <v>142</v>
      </c>
      <c r="E1266" s="156" t="s">
        <v>3</v>
      </c>
      <c r="F1266" s="157" t="s">
        <v>37</v>
      </c>
      <c r="H1266" s="158">
        <v>1</v>
      </c>
      <c r="I1266" s="159"/>
      <c r="L1266" s="154"/>
      <c r="M1266" s="160"/>
      <c r="N1266" s="161"/>
      <c r="O1266" s="161"/>
      <c r="P1266" s="161"/>
      <c r="Q1266" s="161"/>
      <c r="R1266" s="161"/>
      <c r="S1266" s="161"/>
      <c r="T1266" s="162"/>
      <c r="AT1266" s="156" t="s">
        <v>142</v>
      </c>
      <c r="AU1266" s="156" t="s">
        <v>84</v>
      </c>
      <c r="AV1266" s="13" t="s">
        <v>84</v>
      </c>
      <c r="AW1266" s="13" t="s">
        <v>36</v>
      </c>
      <c r="AX1266" s="13" t="s">
        <v>37</v>
      </c>
      <c r="AY1266" s="156" t="s">
        <v>133</v>
      </c>
    </row>
    <row r="1267" spans="1:65" s="2" customFormat="1" ht="16.5" customHeight="1">
      <c r="A1267" s="35"/>
      <c r="B1267" s="140"/>
      <c r="C1267" s="141" t="s">
        <v>795</v>
      </c>
      <c r="D1267" s="141" t="s">
        <v>136</v>
      </c>
      <c r="E1267" s="142" t="s">
        <v>2325</v>
      </c>
      <c r="F1267" s="143" t="s">
        <v>2326</v>
      </c>
      <c r="G1267" s="144" t="s">
        <v>139</v>
      </c>
      <c r="H1267" s="145">
        <v>1</v>
      </c>
      <c r="I1267" s="146"/>
      <c r="J1267" s="147">
        <f>ROUND(I1267*H1267,2)</f>
        <v>0</v>
      </c>
      <c r="K1267" s="143" t="s">
        <v>3</v>
      </c>
      <c r="L1267" s="36"/>
      <c r="M1267" s="148" t="s">
        <v>3</v>
      </c>
      <c r="N1267" s="149" t="s">
        <v>46</v>
      </c>
      <c r="O1267" s="56"/>
      <c r="P1267" s="150">
        <f>O1267*H1267</f>
        <v>0</v>
      </c>
      <c r="Q1267" s="150">
        <v>0</v>
      </c>
      <c r="R1267" s="150">
        <f>Q1267*H1267</f>
        <v>0</v>
      </c>
      <c r="S1267" s="150">
        <v>0</v>
      </c>
      <c r="T1267" s="151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152" t="s">
        <v>140</v>
      </c>
      <c r="AT1267" s="152" t="s">
        <v>136</v>
      </c>
      <c r="AU1267" s="152" t="s">
        <v>84</v>
      </c>
      <c r="AY1267" s="20" t="s">
        <v>133</v>
      </c>
      <c r="BE1267" s="153">
        <f>IF(N1267="základní",J1267,0)</f>
        <v>0</v>
      </c>
      <c r="BF1267" s="153">
        <f>IF(N1267="snížená",J1267,0)</f>
        <v>0</v>
      </c>
      <c r="BG1267" s="153">
        <f>IF(N1267="zákl. přenesená",J1267,0)</f>
        <v>0</v>
      </c>
      <c r="BH1267" s="153">
        <f>IF(N1267="sníž. přenesená",J1267,0)</f>
        <v>0</v>
      </c>
      <c r="BI1267" s="153">
        <f>IF(N1267="nulová",J1267,0)</f>
        <v>0</v>
      </c>
      <c r="BJ1267" s="20" t="s">
        <v>37</v>
      </c>
      <c r="BK1267" s="153">
        <f>ROUND(I1267*H1267,2)</f>
        <v>0</v>
      </c>
      <c r="BL1267" s="20" t="s">
        <v>140</v>
      </c>
      <c r="BM1267" s="152" t="s">
        <v>2327</v>
      </c>
    </row>
    <row r="1268" spans="1:65" s="14" customFormat="1">
      <c r="B1268" s="163"/>
      <c r="D1268" s="155" t="s">
        <v>142</v>
      </c>
      <c r="E1268" s="164" t="s">
        <v>3</v>
      </c>
      <c r="F1268" s="165" t="s">
        <v>881</v>
      </c>
      <c r="H1268" s="164" t="s">
        <v>3</v>
      </c>
      <c r="I1268" s="166"/>
      <c r="L1268" s="163"/>
      <c r="M1268" s="167"/>
      <c r="N1268" s="168"/>
      <c r="O1268" s="168"/>
      <c r="P1268" s="168"/>
      <c r="Q1268" s="168"/>
      <c r="R1268" s="168"/>
      <c r="S1268" s="168"/>
      <c r="T1268" s="169"/>
      <c r="AT1268" s="164" t="s">
        <v>142</v>
      </c>
      <c r="AU1268" s="164" t="s">
        <v>84</v>
      </c>
      <c r="AV1268" s="14" t="s">
        <v>37</v>
      </c>
      <c r="AW1268" s="14" t="s">
        <v>36</v>
      </c>
      <c r="AX1268" s="14" t="s">
        <v>75</v>
      </c>
      <c r="AY1268" s="164" t="s">
        <v>133</v>
      </c>
    </row>
    <row r="1269" spans="1:65" s="14" customFormat="1">
      <c r="B1269" s="163"/>
      <c r="D1269" s="155" t="s">
        <v>142</v>
      </c>
      <c r="E1269" s="164" t="s">
        <v>3</v>
      </c>
      <c r="F1269" s="165" t="s">
        <v>2293</v>
      </c>
      <c r="H1269" s="164" t="s">
        <v>3</v>
      </c>
      <c r="I1269" s="166"/>
      <c r="L1269" s="163"/>
      <c r="M1269" s="167"/>
      <c r="N1269" s="168"/>
      <c r="O1269" s="168"/>
      <c r="P1269" s="168"/>
      <c r="Q1269" s="168"/>
      <c r="R1269" s="168"/>
      <c r="S1269" s="168"/>
      <c r="T1269" s="169"/>
      <c r="AT1269" s="164" t="s">
        <v>142</v>
      </c>
      <c r="AU1269" s="164" t="s">
        <v>84</v>
      </c>
      <c r="AV1269" s="14" t="s">
        <v>37</v>
      </c>
      <c r="AW1269" s="14" t="s">
        <v>36</v>
      </c>
      <c r="AX1269" s="14" t="s">
        <v>75</v>
      </c>
      <c r="AY1269" s="164" t="s">
        <v>133</v>
      </c>
    </row>
    <row r="1270" spans="1:65" s="14" customFormat="1">
      <c r="B1270" s="163"/>
      <c r="D1270" s="155" t="s">
        <v>142</v>
      </c>
      <c r="E1270" s="164" t="s">
        <v>3</v>
      </c>
      <c r="F1270" s="165" t="s">
        <v>2294</v>
      </c>
      <c r="H1270" s="164" t="s">
        <v>3</v>
      </c>
      <c r="I1270" s="166"/>
      <c r="L1270" s="163"/>
      <c r="M1270" s="167"/>
      <c r="N1270" s="168"/>
      <c r="O1270" s="168"/>
      <c r="P1270" s="168"/>
      <c r="Q1270" s="168"/>
      <c r="R1270" s="168"/>
      <c r="S1270" s="168"/>
      <c r="T1270" s="169"/>
      <c r="AT1270" s="164" t="s">
        <v>142</v>
      </c>
      <c r="AU1270" s="164" t="s">
        <v>84</v>
      </c>
      <c r="AV1270" s="14" t="s">
        <v>37</v>
      </c>
      <c r="AW1270" s="14" t="s">
        <v>36</v>
      </c>
      <c r="AX1270" s="14" t="s">
        <v>75</v>
      </c>
      <c r="AY1270" s="164" t="s">
        <v>133</v>
      </c>
    </row>
    <row r="1271" spans="1:65" s="14" customFormat="1">
      <c r="B1271" s="163"/>
      <c r="D1271" s="155" t="s">
        <v>142</v>
      </c>
      <c r="E1271" s="164" t="s">
        <v>3</v>
      </c>
      <c r="F1271" s="165" t="s">
        <v>2295</v>
      </c>
      <c r="H1271" s="164" t="s">
        <v>3</v>
      </c>
      <c r="I1271" s="166"/>
      <c r="L1271" s="163"/>
      <c r="M1271" s="167"/>
      <c r="N1271" s="168"/>
      <c r="O1271" s="168"/>
      <c r="P1271" s="168"/>
      <c r="Q1271" s="168"/>
      <c r="R1271" s="168"/>
      <c r="S1271" s="168"/>
      <c r="T1271" s="169"/>
      <c r="AT1271" s="164" t="s">
        <v>142</v>
      </c>
      <c r="AU1271" s="164" t="s">
        <v>84</v>
      </c>
      <c r="AV1271" s="14" t="s">
        <v>37</v>
      </c>
      <c r="AW1271" s="14" t="s">
        <v>36</v>
      </c>
      <c r="AX1271" s="14" t="s">
        <v>75</v>
      </c>
      <c r="AY1271" s="164" t="s">
        <v>133</v>
      </c>
    </row>
    <row r="1272" spans="1:65" s="14" customFormat="1">
      <c r="B1272" s="163"/>
      <c r="D1272" s="155" t="s">
        <v>142</v>
      </c>
      <c r="E1272" s="164" t="s">
        <v>3</v>
      </c>
      <c r="F1272" s="165" t="s">
        <v>2296</v>
      </c>
      <c r="H1272" s="164" t="s">
        <v>3</v>
      </c>
      <c r="I1272" s="166"/>
      <c r="L1272" s="163"/>
      <c r="M1272" s="167"/>
      <c r="N1272" s="168"/>
      <c r="O1272" s="168"/>
      <c r="P1272" s="168"/>
      <c r="Q1272" s="168"/>
      <c r="R1272" s="168"/>
      <c r="S1272" s="168"/>
      <c r="T1272" s="169"/>
      <c r="AT1272" s="164" t="s">
        <v>142</v>
      </c>
      <c r="AU1272" s="164" t="s">
        <v>84</v>
      </c>
      <c r="AV1272" s="14" t="s">
        <v>37</v>
      </c>
      <c r="AW1272" s="14" t="s">
        <v>36</v>
      </c>
      <c r="AX1272" s="14" t="s">
        <v>75</v>
      </c>
      <c r="AY1272" s="164" t="s">
        <v>133</v>
      </c>
    </row>
    <row r="1273" spans="1:65" s="14" customFormat="1">
      <c r="B1273" s="163"/>
      <c r="D1273" s="155" t="s">
        <v>142</v>
      </c>
      <c r="E1273" s="164" t="s">
        <v>3</v>
      </c>
      <c r="F1273" s="165" t="s">
        <v>2297</v>
      </c>
      <c r="H1273" s="164" t="s">
        <v>3</v>
      </c>
      <c r="I1273" s="166"/>
      <c r="L1273" s="163"/>
      <c r="M1273" s="167"/>
      <c r="N1273" s="168"/>
      <c r="O1273" s="168"/>
      <c r="P1273" s="168"/>
      <c r="Q1273" s="168"/>
      <c r="R1273" s="168"/>
      <c r="S1273" s="168"/>
      <c r="T1273" s="169"/>
      <c r="AT1273" s="164" t="s">
        <v>142</v>
      </c>
      <c r="AU1273" s="164" t="s">
        <v>84</v>
      </c>
      <c r="AV1273" s="14" t="s">
        <v>37</v>
      </c>
      <c r="AW1273" s="14" t="s">
        <v>36</v>
      </c>
      <c r="AX1273" s="14" t="s">
        <v>75</v>
      </c>
      <c r="AY1273" s="164" t="s">
        <v>133</v>
      </c>
    </row>
    <row r="1274" spans="1:65" s="14" customFormat="1">
      <c r="B1274" s="163"/>
      <c r="D1274" s="155" t="s">
        <v>142</v>
      </c>
      <c r="E1274" s="164" t="s">
        <v>3</v>
      </c>
      <c r="F1274" s="165" t="s">
        <v>2298</v>
      </c>
      <c r="H1274" s="164" t="s">
        <v>3</v>
      </c>
      <c r="I1274" s="166"/>
      <c r="L1274" s="163"/>
      <c r="M1274" s="167"/>
      <c r="N1274" s="168"/>
      <c r="O1274" s="168"/>
      <c r="P1274" s="168"/>
      <c r="Q1274" s="168"/>
      <c r="R1274" s="168"/>
      <c r="S1274" s="168"/>
      <c r="T1274" s="169"/>
      <c r="AT1274" s="164" t="s">
        <v>142</v>
      </c>
      <c r="AU1274" s="164" t="s">
        <v>84</v>
      </c>
      <c r="AV1274" s="14" t="s">
        <v>37</v>
      </c>
      <c r="AW1274" s="14" t="s">
        <v>36</v>
      </c>
      <c r="AX1274" s="14" t="s">
        <v>75</v>
      </c>
      <c r="AY1274" s="164" t="s">
        <v>133</v>
      </c>
    </row>
    <row r="1275" spans="1:65" s="14" customFormat="1">
      <c r="B1275" s="163"/>
      <c r="D1275" s="155" t="s">
        <v>142</v>
      </c>
      <c r="E1275" s="164" t="s">
        <v>3</v>
      </c>
      <c r="F1275" s="165" t="s">
        <v>2299</v>
      </c>
      <c r="H1275" s="164" t="s">
        <v>3</v>
      </c>
      <c r="I1275" s="166"/>
      <c r="L1275" s="163"/>
      <c r="M1275" s="167"/>
      <c r="N1275" s="168"/>
      <c r="O1275" s="168"/>
      <c r="P1275" s="168"/>
      <c r="Q1275" s="168"/>
      <c r="R1275" s="168"/>
      <c r="S1275" s="168"/>
      <c r="T1275" s="169"/>
      <c r="AT1275" s="164" t="s">
        <v>142</v>
      </c>
      <c r="AU1275" s="164" t="s">
        <v>84</v>
      </c>
      <c r="AV1275" s="14" t="s">
        <v>37</v>
      </c>
      <c r="AW1275" s="14" t="s">
        <v>36</v>
      </c>
      <c r="AX1275" s="14" t="s">
        <v>75</v>
      </c>
      <c r="AY1275" s="164" t="s">
        <v>133</v>
      </c>
    </row>
    <row r="1276" spans="1:65" s="14" customFormat="1">
      <c r="B1276" s="163"/>
      <c r="D1276" s="155" t="s">
        <v>142</v>
      </c>
      <c r="E1276" s="164" t="s">
        <v>3</v>
      </c>
      <c r="F1276" s="165" t="s">
        <v>2300</v>
      </c>
      <c r="H1276" s="164" t="s">
        <v>3</v>
      </c>
      <c r="I1276" s="166"/>
      <c r="L1276" s="163"/>
      <c r="M1276" s="167"/>
      <c r="N1276" s="168"/>
      <c r="O1276" s="168"/>
      <c r="P1276" s="168"/>
      <c r="Q1276" s="168"/>
      <c r="R1276" s="168"/>
      <c r="S1276" s="168"/>
      <c r="T1276" s="169"/>
      <c r="AT1276" s="164" t="s">
        <v>142</v>
      </c>
      <c r="AU1276" s="164" t="s">
        <v>84</v>
      </c>
      <c r="AV1276" s="14" t="s">
        <v>37</v>
      </c>
      <c r="AW1276" s="14" t="s">
        <v>36</v>
      </c>
      <c r="AX1276" s="14" t="s">
        <v>75</v>
      </c>
      <c r="AY1276" s="164" t="s">
        <v>133</v>
      </c>
    </row>
    <row r="1277" spans="1:65" s="13" customFormat="1">
      <c r="B1277" s="154"/>
      <c r="D1277" s="155" t="s">
        <v>142</v>
      </c>
      <c r="E1277" s="156" t="s">
        <v>3</v>
      </c>
      <c r="F1277" s="157" t="s">
        <v>37</v>
      </c>
      <c r="H1277" s="158">
        <v>1</v>
      </c>
      <c r="I1277" s="159"/>
      <c r="L1277" s="154"/>
      <c r="M1277" s="160"/>
      <c r="N1277" s="161"/>
      <c r="O1277" s="161"/>
      <c r="P1277" s="161"/>
      <c r="Q1277" s="161"/>
      <c r="R1277" s="161"/>
      <c r="S1277" s="161"/>
      <c r="T1277" s="162"/>
      <c r="AT1277" s="156" t="s">
        <v>142</v>
      </c>
      <c r="AU1277" s="156" t="s">
        <v>84</v>
      </c>
      <c r="AV1277" s="13" t="s">
        <v>84</v>
      </c>
      <c r="AW1277" s="13" t="s">
        <v>36</v>
      </c>
      <c r="AX1277" s="13" t="s">
        <v>37</v>
      </c>
      <c r="AY1277" s="156" t="s">
        <v>133</v>
      </c>
    </row>
    <row r="1278" spans="1:65" s="2" customFormat="1" ht="16.5" customHeight="1">
      <c r="A1278" s="35"/>
      <c r="B1278" s="140"/>
      <c r="C1278" s="141" t="s">
        <v>802</v>
      </c>
      <c r="D1278" s="141" t="s">
        <v>136</v>
      </c>
      <c r="E1278" s="142" t="s">
        <v>2328</v>
      </c>
      <c r="F1278" s="143" t="s">
        <v>2329</v>
      </c>
      <c r="G1278" s="144" t="s">
        <v>139</v>
      </c>
      <c r="H1278" s="145">
        <v>1</v>
      </c>
      <c r="I1278" s="146"/>
      <c r="J1278" s="147">
        <f>ROUND(I1278*H1278,2)</f>
        <v>0</v>
      </c>
      <c r="K1278" s="143" t="s">
        <v>3</v>
      </c>
      <c r="L1278" s="36"/>
      <c r="M1278" s="148" t="s">
        <v>3</v>
      </c>
      <c r="N1278" s="149" t="s">
        <v>46</v>
      </c>
      <c r="O1278" s="56"/>
      <c r="P1278" s="150">
        <f>O1278*H1278</f>
        <v>0</v>
      </c>
      <c r="Q1278" s="150">
        <v>0</v>
      </c>
      <c r="R1278" s="150">
        <f>Q1278*H1278</f>
        <v>0</v>
      </c>
      <c r="S1278" s="150">
        <v>0</v>
      </c>
      <c r="T1278" s="151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152" t="s">
        <v>140</v>
      </c>
      <c r="AT1278" s="152" t="s">
        <v>136</v>
      </c>
      <c r="AU1278" s="152" t="s">
        <v>84</v>
      </c>
      <c r="AY1278" s="20" t="s">
        <v>133</v>
      </c>
      <c r="BE1278" s="153">
        <f>IF(N1278="základní",J1278,0)</f>
        <v>0</v>
      </c>
      <c r="BF1278" s="153">
        <f>IF(N1278="snížená",J1278,0)</f>
        <v>0</v>
      </c>
      <c r="BG1278" s="153">
        <f>IF(N1278="zákl. přenesená",J1278,0)</f>
        <v>0</v>
      </c>
      <c r="BH1278" s="153">
        <f>IF(N1278="sníž. přenesená",J1278,0)</f>
        <v>0</v>
      </c>
      <c r="BI1278" s="153">
        <f>IF(N1278="nulová",J1278,0)</f>
        <v>0</v>
      </c>
      <c r="BJ1278" s="20" t="s">
        <v>37</v>
      </c>
      <c r="BK1278" s="153">
        <f>ROUND(I1278*H1278,2)</f>
        <v>0</v>
      </c>
      <c r="BL1278" s="20" t="s">
        <v>140</v>
      </c>
      <c r="BM1278" s="152" t="s">
        <v>2330</v>
      </c>
    </row>
    <row r="1279" spans="1:65" s="14" customFormat="1">
      <c r="B1279" s="163"/>
      <c r="D1279" s="155" t="s">
        <v>142</v>
      </c>
      <c r="E1279" s="164" t="s">
        <v>3</v>
      </c>
      <c r="F1279" s="165" t="s">
        <v>881</v>
      </c>
      <c r="H1279" s="164" t="s">
        <v>3</v>
      </c>
      <c r="I1279" s="166"/>
      <c r="L1279" s="163"/>
      <c r="M1279" s="167"/>
      <c r="N1279" s="168"/>
      <c r="O1279" s="168"/>
      <c r="P1279" s="168"/>
      <c r="Q1279" s="168"/>
      <c r="R1279" s="168"/>
      <c r="S1279" s="168"/>
      <c r="T1279" s="169"/>
      <c r="AT1279" s="164" t="s">
        <v>142</v>
      </c>
      <c r="AU1279" s="164" t="s">
        <v>84</v>
      </c>
      <c r="AV1279" s="14" t="s">
        <v>37</v>
      </c>
      <c r="AW1279" s="14" t="s">
        <v>36</v>
      </c>
      <c r="AX1279" s="14" t="s">
        <v>75</v>
      </c>
      <c r="AY1279" s="164" t="s">
        <v>133</v>
      </c>
    </row>
    <row r="1280" spans="1:65" s="14" customFormat="1">
      <c r="B1280" s="163"/>
      <c r="D1280" s="155" t="s">
        <v>142</v>
      </c>
      <c r="E1280" s="164" t="s">
        <v>3</v>
      </c>
      <c r="F1280" s="165" t="s">
        <v>2293</v>
      </c>
      <c r="H1280" s="164" t="s">
        <v>3</v>
      </c>
      <c r="I1280" s="166"/>
      <c r="L1280" s="163"/>
      <c r="M1280" s="167"/>
      <c r="N1280" s="168"/>
      <c r="O1280" s="168"/>
      <c r="P1280" s="168"/>
      <c r="Q1280" s="168"/>
      <c r="R1280" s="168"/>
      <c r="S1280" s="168"/>
      <c r="T1280" s="169"/>
      <c r="AT1280" s="164" t="s">
        <v>142</v>
      </c>
      <c r="AU1280" s="164" t="s">
        <v>84</v>
      </c>
      <c r="AV1280" s="14" t="s">
        <v>37</v>
      </c>
      <c r="AW1280" s="14" t="s">
        <v>36</v>
      </c>
      <c r="AX1280" s="14" t="s">
        <v>75</v>
      </c>
      <c r="AY1280" s="164" t="s">
        <v>133</v>
      </c>
    </row>
    <row r="1281" spans="1:65" s="14" customFormat="1">
      <c r="B1281" s="163"/>
      <c r="D1281" s="155" t="s">
        <v>142</v>
      </c>
      <c r="E1281" s="164" t="s">
        <v>3</v>
      </c>
      <c r="F1281" s="165" t="s">
        <v>2294</v>
      </c>
      <c r="H1281" s="164" t="s">
        <v>3</v>
      </c>
      <c r="I1281" s="166"/>
      <c r="L1281" s="163"/>
      <c r="M1281" s="167"/>
      <c r="N1281" s="168"/>
      <c r="O1281" s="168"/>
      <c r="P1281" s="168"/>
      <c r="Q1281" s="168"/>
      <c r="R1281" s="168"/>
      <c r="S1281" s="168"/>
      <c r="T1281" s="169"/>
      <c r="AT1281" s="164" t="s">
        <v>142</v>
      </c>
      <c r="AU1281" s="164" t="s">
        <v>84</v>
      </c>
      <c r="AV1281" s="14" t="s">
        <v>37</v>
      </c>
      <c r="AW1281" s="14" t="s">
        <v>36</v>
      </c>
      <c r="AX1281" s="14" t="s">
        <v>75</v>
      </c>
      <c r="AY1281" s="164" t="s">
        <v>133</v>
      </c>
    </row>
    <row r="1282" spans="1:65" s="14" customFormat="1">
      <c r="B1282" s="163"/>
      <c r="D1282" s="155" t="s">
        <v>142</v>
      </c>
      <c r="E1282" s="164" t="s">
        <v>3</v>
      </c>
      <c r="F1282" s="165" t="s">
        <v>2295</v>
      </c>
      <c r="H1282" s="164" t="s">
        <v>3</v>
      </c>
      <c r="I1282" s="166"/>
      <c r="L1282" s="163"/>
      <c r="M1282" s="167"/>
      <c r="N1282" s="168"/>
      <c r="O1282" s="168"/>
      <c r="P1282" s="168"/>
      <c r="Q1282" s="168"/>
      <c r="R1282" s="168"/>
      <c r="S1282" s="168"/>
      <c r="T1282" s="169"/>
      <c r="AT1282" s="164" t="s">
        <v>142</v>
      </c>
      <c r="AU1282" s="164" t="s">
        <v>84</v>
      </c>
      <c r="AV1282" s="14" t="s">
        <v>37</v>
      </c>
      <c r="AW1282" s="14" t="s">
        <v>36</v>
      </c>
      <c r="AX1282" s="14" t="s">
        <v>75</v>
      </c>
      <c r="AY1282" s="164" t="s">
        <v>133</v>
      </c>
    </row>
    <row r="1283" spans="1:65" s="14" customFormat="1">
      <c r="B1283" s="163"/>
      <c r="D1283" s="155" t="s">
        <v>142</v>
      </c>
      <c r="E1283" s="164" t="s">
        <v>3</v>
      </c>
      <c r="F1283" s="165" t="s">
        <v>2296</v>
      </c>
      <c r="H1283" s="164" t="s">
        <v>3</v>
      </c>
      <c r="I1283" s="166"/>
      <c r="L1283" s="163"/>
      <c r="M1283" s="167"/>
      <c r="N1283" s="168"/>
      <c r="O1283" s="168"/>
      <c r="P1283" s="168"/>
      <c r="Q1283" s="168"/>
      <c r="R1283" s="168"/>
      <c r="S1283" s="168"/>
      <c r="T1283" s="169"/>
      <c r="AT1283" s="164" t="s">
        <v>142</v>
      </c>
      <c r="AU1283" s="164" t="s">
        <v>84</v>
      </c>
      <c r="AV1283" s="14" t="s">
        <v>37</v>
      </c>
      <c r="AW1283" s="14" t="s">
        <v>36</v>
      </c>
      <c r="AX1283" s="14" t="s">
        <v>75</v>
      </c>
      <c r="AY1283" s="164" t="s">
        <v>133</v>
      </c>
    </row>
    <row r="1284" spans="1:65" s="14" customFormat="1">
      <c r="B1284" s="163"/>
      <c r="D1284" s="155" t="s">
        <v>142</v>
      </c>
      <c r="E1284" s="164" t="s">
        <v>3</v>
      </c>
      <c r="F1284" s="165" t="s">
        <v>2297</v>
      </c>
      <c r="H1284" s="164" t="s">
        <v>3</v>
      </c>
      <c r="I1284" s="166"/>
      <c r="L1284" s="163"/>
      <c r="M1284" s="167"/>
      <c r="N1284" s="168"/>
      <c r="O1284" s="168"/>
      <c r="P1284" s="168"/>
      <c r="Q1284" s="168"/>
      <c r="R1284" s="168"/>
      <c r="S1284" s="168"/>
      <c r="T1284" s="169"/>
      <c r="AT1284" s="164" t="s">
        <v>142</v>
      </c>
      <c r="AU1284" s="164" t="s">
        <v>84</v>
      </c>
      <c r="AV1284" s="14" t="s">
        <v>37</v>
      </c>
      <c r="AW1284" s="14" t="s">
        <v>36</v>
      </c>
      <c r="AX1284" s="14" t="s">
        <v>75</v>
      </c>
      <c r="AY1284" s="164" t="s">
        <v>133</v>
      </c>
    </row>
    <row r="1285" spans="1:65" s="14" customFormat="1">
      <c r="B1285" s="163"/>
      <c r="D1285" s="155" t="s">
        <v>142</v>
      </c>
      <c r="E1285" s="164" t="s">
        <v>3</v>
      </c>
      <c r="F1285" s="165" t="s">
        <v>2298</v>
      </c>
      <c r="H1285" s="164" t="s">
        <v>3</v>
      </c>
      <c r="I1285" s="166"/>
      <c r="L1285" s="163"/>
      <c r="M1285" s="167"/>
      <c r="N1285" s="168"/>
      <c r="O1285" s="168"/>
      <c r="P1285" s="168"/>
      <c r="Q1285" s="168"/>
      <c r="R1285" s="168"/>
      <c r="S1285" s="168"/>
      <c r="T1285" s="169"/>
      <c r="AT1285" s="164" t="s">
        <v>142</v>
      </c>
      <c r="AU1285" s="164" t="s">
        <v>84</v>
      </c>
      <c r="AV1285" s="14" t="s">
        <v>37</v>
      </c>
      <c r="AW1285" s="14" t="s">
        <v>36</v>
      </c>
      <c r="AX1285" s="14" t="s">
        <v>75</v>
      </c>
      <c r="AY1285" s="164" t="s">
        <v>133</v>
      </c>
    </row>
    <row r="1286" spans="1:65" s="14" customFormat="1">
      <c r="B1286" s="163"/>
      <c r="D1286" s="155" t="s">
        <v>142</v>
      </c>
      <c r="E1286" s="164" t="s">
        <v>3</v>
      </c>
      <c r="F1286" s="165" t="s">
        <v>2299</v>
      </c>
      <c r="H1286" s="164" t="s">
        <v>3</v>
      </c>
      <c r="I1286" s="166"/>
      <c r="L1286" s="163"/>
      <c r="M1286" s="167"/>
      <c r="N1286" s="168"/>
      <c r="O1286" s="168"/>
      <c r="P1286" s="168"/>
      <c r="Q1286" s="168"/>
      <c r="R1286" s="168"/>
      <c r="S1286" s="168"/>
      <c r="T1286" s="169"/>
      <c r="AT1286" s="164" t="s">
        <v>142</v>
      </c>
      <c r="AU1286" s="164" t="s">
        <v>84</v>
      </c>
      <c r="AV1286" s="14" t="s">
        <v>37</v>
      </c>
      <c r="AW1286" s="14" t="s">
        <v>36</v>
      </c>
      <c r="AX1286" s="14" t="s">
        <v>75</v>
      </c>
      <c r="AY1286" s="164" t="s">
        <v>133</v>
      </c>
    </row>
    <row r="1287" spans="1:65" s="14" customFormat="1">
      <c r="B1287" s="163"/>
      <c r="D1287" s="155" t="s">
        <v>142</v>
      </c>
      <c r="E1287" s="164" t="s">
        <v>3</v>
      </c>
      <c r="F1287" s="165" t="s">
        <v>2300</v>
      </c>
      <c r="H1287" s="164" t="s">
        <v>3</v>
      </c>
      <c r="I1287" s="166"/>
      <c r="L1287" s="163"/>
      <c r="M1287" s="167"/>
      <c r="N1287" s="168"/>
      <c r="O1287" s="168"/>
      <c r="P1287" s="168"/>
      <c r="Q1287" s="168"/>
      <c r="R1287" s="168"/>
      <c r="S1287" s="168"/>
      <c r="T1287" s="169"/>
      <c r="AT1287" s="164" t="s">
        <v>142</v>
      </c>
      <c r="AU1287" s="164" t="s">
        <v>84</v>
      </c>
      <c r="AV1287" s="14" t="s">
        <v>37</v>
      </c>
      <c r="AW1287" s="14" t="s">
        <v>36</v>
      </c>
      <c r="AX1287" s="14" t="s">
        <v>75</v>
      </c>
      <c r="AY1287" s="164" t="s">
        <v>133</v>
      </c>
    </row>
    <row r="1288" spans="1:65" s="13" customFormat="1">
      <c r="B1288" s="154"/>
      <c r="D1288" s="155" t="s">
        <v>142</v>
      </c>
      <c r="E1288" s="156" t="s">
        <v>3</v>
      </c>
      <c r="F1288" s="157" t="s">
        <v>37</v>
      </c>
      <c r="H1288" s="158">
        <v>1</v>
      </c>
      <c r="I1288" s="159"/>
      <c r="L1288" s="154"/>
      <c r="M1288" s="160"/>
      <c r="N1288" s="161"/>
      <c r="O1288" s="161"/>
      <c r="P1288" s="161"/>
      <c r="Q1288" s="161"/>
      <c r="R1288" s="161"/>
      <c r="S1288" s="161"/>
      <c r="T1288" s="162"/>
      <c r="AT1288" s="156" t="s">
        <v>142</v>
      </c>
      <c r="AU1288" s="156" t="s">
        <v>84</v>
      </c>
      <c r="AV1288" s="13" t="s">
        <v>84</v>
      </c>
      <c r="AW1288" s="13" t="s">
        <v>36</v>
      </c>
      <c r="AX1288" s="13" t="s">
        <v>37</v>
      </c>
      <c r="AY1288" s="156" t="s">
        <v>133</v>
      </c>
    </row>
    <row r="1289" spans="1:65" s="2" customFormat="1" ht="16.5" customHeight="1">
      <c r="A1289" s="35"/>
      <c r="B1289" s="140"/>
      <c r="C1289" s="141" t="s">
        <v>808</v>
      </c>
      <c r="D1289" s="141" t="s">
        <v>136</v>
      </c>
      <c r="E1289" s="142" t="s">
        <v>2331</v>
      </c>
      <c r="F1289" s="143" t="s">
        <v>2332</v>
      </c>
      <c r="G1289" s="144" t="s">
        <v>139</v>
      </c>
      <c r="H1289" s="145">
        <v>1</v>
      </c>
      <c r="I1289" s="146"/>
      <c r="J1289" s="147">
        <f>ROUND(I1289*H1289,2)</f>
        <v>0</v>
      </c>
      <c r="K1289" s="143" t="s">
        <v>3</v>
      </c>
      <c r="L1289" s="36"/>
      <c r="M1289" s="148" t="s">
        <v>3</v>
      </c>
      <c r="N1289" s="149" t="s">
        <v>46</v>
      </c>
      <c r="O1289" s="56"/>
      <c r="P1289" s="150">
        <f>O1289*H1289</f>
        <v>0</v>
      </c>
      <c r="Q1289" s="150">
        <v>0</v>
      </c>
      <c r="R1289" s="150">
        <f>Q1289*H1289</f>
        <v>0</v>
      </c>
      <c r="S1289" s="150">
        <v>0</v>
      </c>
      <c r="T1289" s="151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52" t="s">
        <v>140</v>
      </c>
      <c r="AT1289" s="152" t="s">
        <v>136</v>
      </c>
      <c r="AU1289" s="152" t="s">
        <v>84</v>
      </c>
      <c r="AY1289" s="20" t="s">
        <v>133</v>
      </c>
      <c r="BE1289" s="153">
        <f>IF(N1289="základní",J1289,0)</f>
        <v>0</v>
      </c>
      <c r="BF1289" s="153">
        <f>IF(N1289="snížená",J1289,0)</f>
        <v>0</v>
      </c>
      <c r="BG1289" s="153">
        <f>IF(N1289="zákl. přenesená",J1289,0)</f>
        <v>0</v>
      </c>
      <c r="BH1289" s="153">
        <f>IF(N1289="sníž. přenesená",J1289,0)</f>
        <v>0</v>
      </c>
      <c r="BI1289" s="153">
        <f>IF(N1289="nulová",J1289,0)</f>
        <v>0</v>
      </c>
      <c r="BJ1289" s="20" t="s">
        <v>37</v>
      </c>
      <c r="BK1289" s="153">
        <f>ROUND(I1289*H1289,2)</f>
        <v>0</v>
      </c>
      <c r="BL1289" s="20" t="s">
        <v>140</v>
      </c>
      <c r="BM1289" s="152" t="s">
        <v>2333</v>
      </c>
    </row>
    <row r="1290" spans="1:65" s="14" customFormat="1">
      <c r="B1290" s="163"/>
      <c r="D1290" s="155" t="s">
        <v>142</v>
      </c>
      <c r="E1290" s="164" t="s">
        <v>3</v>
      </c>
      <c r="F1290" s="165" t="s">
        <v>881</v>
      </c>
      <c r="H1290" s="164" t="s">
        <v>3</v>
      </c>
      <c r="I1290" s="166"/>
      <c r="L1290" s="163"/>
      <c r="M1290" s="167"/>
      <c r="N1290" s="168"/>
      <c r="O1290" s="168"/>
      <c r="P1290" s="168"/>
      <c r="Q1290" s="168"/>
      <c r="R1290" s="168"/>
      <c r="S1290" s="168"/>
      <c r="T1290" s="169"/>
      <c r="AT1290" s="164" t="s">
        <v>142</v>
      </c>
      <c r="AU1290" s="164" t="s">
        <v>84</v>
      </c>
      <c r="AV1290" s="14" t="s">
        <v>37</v>
      </c>
      <c r="AW1290" s="14" t="s">
        <v>36</v>
      </c>
      <c r="AX1290" s="14" t="s">
        <v>75</v>
      </c>
      <c r="AY1290" s="164" t="s">
        <v>133</v>
      </c>
    </row>
    <row r="1291" spans="1:65" s="14" customFormat="1">
      <c r="B1291" s="163"/>
      <c r="D1291" s="155" t="s">
        <v>142</v>
      </c>
      <c r="E1291" s="164" t="s">
        <v>3</v>
      </c>
      <c r="F1291" s="165" t="s">
        <v>2293</v>
      </c>
      <c r="H1291" s="164" t="s">
        <v>3</v>
      </c>
      <c r="I1291" s="166"/>
      <c r="L1291" s="163"/>
      <c r="M1291" s="167"/>
      <c r="N1291" s="168"/>
      <c r="O1291" s="168"/>
      <c r="P1291" s="168"/>
      <c r="Q1291" s="168"/>
      <c r="R1291" s="168"/>
      <c r="S1291" s="168"/>
      <c r="T1291" s="169"/>
      <c r="AT1291" s="164" t="s">
        <v>142</v>
      </c>
      <c r="AU1291" s="164" t="s">
        <v>84</v>
      </c>
      <c r="AV1291" s="14" t="s">
        <v>37</v>
      </c>
      <c r="AW1291" s="14" t="s">
        <v>36</v>
      </c>
      <c r="AX1291" s="14" t="s">
        <v>75</v>
      </c>
      <c r="AY1291" s="164" t="s">
        <v>133</v>
      </c>
    </row>
    <row r="1292" spans="1:65" s="14" customFormat="1">
      <c r="B1292" s="163"/>
      <c r="D1292" s="155" t="s">
        <v>142</v>
      </c>
      <c r="E1292" s="164" t="s">
        <v>3</v>
      </c>
      <c r="F1292" s="165" t="s">
        <v>2294</v>
      </c>
      <c r="H1292" s="164" t="s">
        <v>3</v>
      </c>
      <c r="I1292" s="166"/>
      <c r="L1292" s="163"/>
      <c r="M1292" s="167"/>
      <c r="N1292" s="168"/>
      <c r="O1292" s="168"/>
      <c r="P1292" s="168"/>
      <c r="Q1292" s="168"/>
      <c r="R1292" s="168"/>
      <c r="S1292" s="168"/>
      <c r="T1292" s="169"/>
      <c r="AT1292" s="164" t="s">
        <v>142</v>
      </c>
      <c r="AU1292" s="164" t="s">
        <v>84</v>
      </c>
      <c r="AV1292" s="14" t="s">
        <v>37</v>
      </c>
      <c r="AW1292" s="14" t="s">
        <v>36</v>
      </c>
      <c r="AX1292" s="14" t="s">
        <v>75</v>
      </c>
      <c r="AY1292" s="164" t="s">
        <v>133</v>
      </c>
    </row>
    <row r="1293" spans="1:65" s="14" customFormat="1">
      <c r="B1293" s="163"/>
      <c r="D1293" s="155" t="s">
        <v>142</v>
      </c>
      <c r="E1293" s="164" t="s">
        <v>3</v>
      </c>
      <c r="F1293" s="165" t="s">
        <v>2295</v>
      </c>
      <c r="H1293" s="164" t="s">
        <v>3</v>
      </c>
      <c r="I1293" s="166"/>
      <c r="L1293" s="163"/>
      <c r="M1293" s="167"/>
      <c r="N1293" s="168"/>
      <c r="O1293" s="168"/>
      <c r="P1293" s="168"/>
      <c r="Q1293" s="168"/>
      <c r="R1293" s="168"/>
      <c r="S1293" s="168"/>
      <c r="T1293" s="169"/>
      <c r="AT1293" s="164" t="s">
        <v>142</v>
      </c>
      <c r="AU1293" s="164" t="s">
        <v>84</v>
      </c>
      <c r="AV1293" s="14" t="s">
        <v>37</v>
      </c>
      <c r="AW1293" s="14" t="s">
        <v>36</v>
      </c>
      <c r="AX1293" s="14" t="s">
        <v>75</v>
      </c>
      <c r="AY1293" s="164" t="s">
        <v>133</v>
      </c>
    </row>
    <row r="1294" spans="1:65" s="14" customFormat="1">
      <c r="B1294" s="163"/>
      <c r="D1294" s="155" t="s">
        <v>142</v>
      </c>
      <c r="E1294" s="164" t="s">
        <v>3</v>
      </c>
      <c r="F1294" s="165" t="s">
        <v>2296</v>
      </c>
      <c r="H1294" s="164" t="s">
        <v>3</v>
      </c>
      <c r="I1294" s="166"/>
      <c r="L1294" s="163"/>
      <c r="M1294" s="167"/>
      <c r="N1294" s="168"/>
      <c r="O1294" s="168"/>
      <c r="P1294" s="168"/>
      <c r="Q1294" s="168"/>
      <c r="R1294" s="168"/>
      <c r="S1294" s="168"/>
      <c r="T1294" s="169"/>
      <c r="AT1294" s="164" t="s">
        <v>142</v>
      </c>
      <c r="AU1294" s="164" t="s">
        <v>84</v>
      </c>
      <c r="AV1294" s="14" t="s">
        <v>37</v>
      </c>
      <c r="AW1294" s="14" t="s">
        <v>36</v>
      </c>
      <c r="AX1294" s="14" t="s">
        <v>75</v>
      </c>
      <c r="AY1294" s="164" t="s">
        <v>133</v>
      </c>
    </row>
    <row r="1295" spans="1:65" s="14" customFormat="1">
      <c r="B1295" s="163"/>
      <c r="D1295" s="155" t="s">
        <v>142</v>
      </c>
      <c r="E1295" s="164" t="s">
        <v>3</v>
      </c>
      <c r="F1295" s="165" t="s">
        <v>2297</v>
      </c>
      <c r="H1295" s="164" t="s">
        <v>3</v>
      </c>
      <c r="I1295" s="166"/>
      <c r="L1295" s="163"/>
      <c r="M1295" s="167"/>
      <c r="N1295" s="168"/>
      <c r="O1295" s="168"/>
      <c r="P1295" s="168"/>
      <c r="Q1295" s="168"/>
      <c r="R1295" s="168"/>
      <c r="S1295" s="168"/>
      <c r="T1295" s="169"/>
      <c r="AT1295" s="164" t="s">
        <v>142</v>
      </c>
      <c r="AU1295" s="164" t="s">
        <v>84</v>
      </c>
      <c r="AV1295" s="14" t="s">
        <v>37</v>
      </c>
      <c r="AW1295" s="14" t="s">
        <v>36</v>
      </c>
      <c r="AX1295" s="14" t="s">
        <v>75</v>
      </c>
      <c r="AY1295" s="164" t="s">
        <v>133</v>
      </c>
    </row>
    <row r="1296" spans="1:65" s="14" customFormat="1">
      <c r="B1296" s="163"/>
      <c r="D1296" s="155" t="s">
        <v>142</v>
      </c>
      <c r="E1296" s="164" t="s">
        <v>3</v>
      </c>
      <c r="F1296" s="165" t="s">
        <v>2298</v>
      </c>
      <c r="H1296" s="164" t="s">
        <v>3</v>
      </c>
      <c r="I1296" s="166"/>
      <c r="L1296" s="163"/>
      <c r="M1296" s="167"/>
      <c r="N1296" s="168"/>
      <c r="O1296" s="168"/>
      <c r="P1296" s="168"/>
      <c r="Q1296" s="168"/>
      <c r="R1296" s="168"/>
      <c r="S1296" s="168"/>
      <c r="T1296" s="169"/>
      <c r="AT1296" s="164" t="s">
        <v>142</v>
      </c>
      <c r="AU1296" s="164" t="s">
        <v>84</v>
      </c>
      <c r="AV1296" s="14" t="s">
        <v>37</v>
      </c>
      <c r="AW1296" s="14" t="s">
        <v>36</v>
      </c>
      <c r="AX1296" s="14" t="s">
        <v>75</v>
      </c>
      <c r="AY1296" s="164" t="s">
        <v>133</v>
      </c>
    </row>
    <row r="1297" spans="1:65" s="14" customFormat="1">
      <c r="B1297" s="163"/>
      <c r="D1297" s="155" t="s">
        <v>142</v>
      </c>
      <c r="E1297" s="164" t="s">
        <v>3</v>
      </c>
      <c r="F1297" s="165" t="s">
        <v>2299</v>
      </c>
      <c r="H1297" s="164" t="s">
        <v>3</v>
      </c>
      <c r="I1297" s="166"/>
      <c r="L1297" s="163"/>
      <c r="M1297" s="167"/>
      <c r="N1297" s="168"/>
      <c r="O1297" s="168"/>
      <c r="P1297" s="168"/>
      <c r="Q1297" s="168"/>
      <c r="R1297" s="168"/>
      <c r="S1297" s="168"/>
      <c r="T1297" s="169"/>
      <c r="AT1297" s="164" t="s">
        <v>142</v>
      </c>
      <c r="AU1297" s="164" t="s">
        <v>84</v>
      </c>
      <c r="AV1297" s="14" t="s">
        <v>37</v>
      </c>
      <c r="AW1297" s="14" t="s">
        <v>36</v>
      </c>
      <c r="AX1297" s="14" t="s">
        <v>75</v>
      </c>
      <c r="AY1297" s="164" t="s">
        <v>133</v>
      </c>
    </row>
    <row r="1298" spans="1:65" s="14" customFormat="1">
      <c r="B1298" s="163"/>
      <c r="D1298" s="155" t="s">
        <v>142</v>
      </c>
      <c r="E1298" s="164" t="s">
        <v>3</v>
      </c>
      <c r="F1298" s="165" t="s">
        <v>2300</v>
      </c>
      <c r="H1298" s="164" t="s">
        <v>3</v>
      </c>
      <c r="I1298" s="166"/>
      <c r="L1298" s="163"/>
      <c r="M1298" s="167"/>
      <c r="N1298" s="168"/>
      <c r="O1298" s="168"/>
      <c r="P1298" s="168"/>
      <c r="Q1298" s="168"/>
      <c r="R1298" s="168"/>
      <c r="S1298" s="168"/>
      <c r="T1298" s="169"/>
      <c r="AT1298" s="164" t="s">
        <v>142</v>
      </c>
      <c r="AU1298" s="164" t="s">
        <v>84</v>
      </c>
      <c r="AV1298" s="14" t="s">
        <v>37</v>
      </c>
      <c r="AW1298" s="14" t="s">
        <v>36</v>
      </c>
      <c r="AX1298" s="14" t="s">
        <v>75</v>
      </c>
      <c r="AY1298" s="164" t="s">
        <v>133</v>
      </c>
    </row>
    <row r="1299" spans="1:65" s="13" customFormat="1">
      <c r="B1299" s="154"/>
      <c r="D1299" s="155" t="s">
        <v>142</v>
      </c>
      <c r="E1299" s="156" t="s">
        <v>3</v>
      </c>
      <c r="F1299" s="157" t="s">
        <v>37</v>
      </c>
      <c r="H1299" s="158">
        <v>1</v>
      </c>
      <c r="I1299" s="159"/>
      <c r="L1299" s="154"/>
      <c r="M1299" s="160"/>
      <c r="N1299" s="161"/>
      <c r="O1299" s="161"/>
      <c r="P1299" s="161"/>
      <c r="Q1299" s="161"/>
      <c r="R1299" s="161"/>
      <c r="S1299" s="161"/>
      <c r="T1299" s="162"/>
      <c r="AT1299" s="156" t="s">
        <v>142</v>
      </c>
      <c r="AU1299" s="156" t="s">
        <v>84</v>
      </c>
      <c r="AV1299" s="13" t="s">
        <v>84</v>
      </c>
      <c r="AW1299" s="13" t="s">
        <v>36</v>
      </c>
      <c r="AX1299" s="13" t="s">
        <v>37</v>
      </c>
      <c r="AY1299" s="156" t="s">
        <v>133</v>
      </c>
    </row>
    <row r="1300" spans="1:65" s="2" customFormat="1" ht="16.5" customHeight="1">
      <c r="A1300" s="35"/>
      <c r="B1300" s="140"/>
      <c r="C1300" s="141" t="s">
        <v>817</v>
      </c>
      <c r="D1300" s="141" t="s">
        <v>136</v>
      </c>
      <c r="E1300" s="142" t="s">
        <v>2334</v>
      </c>
      <c r="F1300" s="143" t="s">
        <v>2335</v>
      </c>
      <c r="G1300" s="144" t="s">
        <v>139</v>
      </c>
      <c r="H1300" s="145">
        <v>1</v>
      </c>
      <c r="I1300" s="146"/>
      <c r="J1300" s="147">
        <f>ROUND(I1300*H1300,2)</f>
        <v>0</v>
      </c>
      <c r="K1300" s="143" t="s">
        <v>3</v>
      </c>
      <c r="L1300" s="36"/>
      <c r="M1300" s="148" t="s">
        <v>3</v>
      </c>
      <c r="N1300" s="149" t="s">
        <v>46</v>
      </c>
      <c r="O1300" s="56"/>
      <c r="P1300" s="150">
        <f>O1300*H1300</f>
        <v>0</v>
      </c>
      <c r="Q1300" s="150">
        <v>0</v>
      </c>
      <c r="R1300" s="150">
        <f>Q1300*H1300</f>
        <v>0</v>
      </c>
      <c r="S1300" s="150">
        <v>0</v>
      </c>
      <c r="T1300" s="151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152" t="s">
        <v>140</v>
      </c>
      <c r="AT1300" s="152" t="s">
        <v>136</v>
      </c>
      <c r="AU1300" s="152" t="s">
        <v>84</v>
      </c>
      <c r="AY1300" s="20" t="s">
        <v>133</v>
      </c>
      <c r="BE1300" s="153">
        <f>IF(N1300="základní",J1300,0)</f>
        <v>0</v>
      </c>
      <c r="BF1300" s="153">
        <f>IF(N1300="snížená",J1300,0)</f>
        <v>0</v>
      </c>
      <c r="BG1300" s="153">
        <f>IF(N1300="zákl. přenesená",J1300,0)</f>
        <v>0</v>
      </c>
      <c r="BH1300" s="153">
        <f>IF(N1300="sníž. přenesená",J1300,0)</f>
        <v>0</v>
      </c>
      <c r="BI1300" s="153">
        <f>IF(N1300="nulová",J1300,0)</f>
        <v>0</v>
      </c>
      <c r="BJ1300" s="20" t="s">
        <v>37</v>
      </c>
      <c r="BK1300" s="153">
        <f>ROUND(I1300*H1300,2)</f>
        <v>0</v>
      </c>
      <c r="BL1300" s="20" t="s">
        <v>140</v>
      </c>
      <c r="BM1300" s="152" t="s">
        <v>2336</v>
      </c>
    </row>
    <row r="1301" spans="1:65" s="14" customFormat="1">
      <c r="B1301" s="163"/>
      <c r="D1301" s="155" t="s">
        <v>142</v>
      </c>
      <c r="E1301" s="164" t="s">
        <v>3</v>
      </c>
      <c r="F1301" s="165" t="s">
        <v>881</v>
      </c>
      <c r="H1301" s="164" t="s">
        <v>3</v>
      </c>
      <c r="I1301" s="166"/>
      <c r="L1301" s="163"/>
      <c r="M1301" s="167"/>
      <c r="N1301" s="168"/>
      <c r="O1301" s="168"/>
      <c r="P1301" s="168"/>
      <c r="Q1301" s="168"/>
      <c r="R1301" s="168"/>
      <c r="S1301" s="168"/>
      <c r="T1301" s="169"/>
      <c r="AT1301" s="164" t="s">
        <v>142</v>
      </c>
      <c r="AU1301" s="164" t="s">
        <v>84</v>
      </c>
      <c r="AV1301" s="14" t="s">
        <v>37</v>
      </c>
      <c r="AW1301" s="14" t="s">
        <v>36</v>
      </c>
      <c r="AX1301" s="14" t="s">
        <v>75</v>
      </c>
      <c r="AY1301" s="164" t="s">
        <v>133</v>
      </c>
    </row>
    <row r="1302" spans="1:65" s="14" customFormat="1">
      <c r="B1302" s="163"/>
      <c r="D1302" s="155" t="s">
        <v>142</v>
      </c>
      <c r="E1302" s="164" t="s">
        <v>3</v>
      </c>
      <c r="F1302" s="165" t="s">
        <v>2293</v>
      </c>
      <c r="H1302" s="164" t="s">
        <v>3</v>
      </c>
      <c r="I1302" s="166"/>
      <c r="L1302" s="163"/>
      <c r="M1302" s="167"/>
      <c r="N1302" s="168"/>
      <c r="O1302" s="168"/>
      <c r="P1302" s="168"/>
      <c r="Q1302" s="168"/>
      <c r="R1302" s="168"/>
      <c r="S1302" s="168"/>
      <c r="T1302" s="169"/>
      <c r="AT1302" s="164" t="s">
        <v>142</v>
      </c>
      <c r="AU1302" s="164" t="s">
        <v>84</v>
      </c>
      <c r="AV1302" s="14" t="s">
        <v>37</v>
      </c>
      <c r="AW1302" s="14" t="s">
        <v>36</v>
      </c>
      <c r="AX1302" s="14" t="s">
        <v>75</v>
      </c>
      <c r="AY1302" s="164" t="s">
        <v>133</v>
      </c>
    </row>
    <row r="1303" spans="1:65" s="14" customFormat="1">
      <c r="B1303" s="163"/>
      <c r="D1303" s="155" t="s">
        <v>142</v>
      </c>
      <c r="E1303" s="164" t="s">
        <v>3</v>
      </c>
      <c r="F1303" s="165" t="s">
        <v>2294</v>
      </c>
      <c r="H1303" s="164" t="s">
        <v>3</v>
      </c>
      <c r="I1303" s="166"/>
      <c r="L1303" s="163"/>
      <c r="M1303" s="167"/>
      <c r="N1303" s="168"/>
      <c r="O1303" s="168"/>
      <c r="P1303" s="168"/>
      <c r="Q1303" s="168"/>
      <c r="R1303" s="168"/>
      <c r="S1303" s="168"/>
      <c r="T1303" s="169"/>
      <c r="AT1303" s="164" t="s">
        <v>142</v>
      </c>
      <c r="AU1303" s="164" t="s">
        <v>84</v>
      </c>
      <c r="AV1303" s="14" t="s">
        <v>37</v>
      </c>
      <c r="AW1303" s="14" t="s">
        <v>36</v>
      </c>
      <c r="AX1303" s="14" t="s">
        <v>75</v>
      </c>
      <c r="AY1303" s="164" t="s">
        <v>133</v>
      </c>
    </row>
    <row r="1304" spans="1:65" s="14" customFormat="1">
      <c r="B1304" s="163"/>
      <c r="D1304" s="155" t="s">
        <v>142</v>
      </c>
      <c r="E1304" s="164" t="s">
        <v>3</v>
      </c>
      <c r="F1304" s="165" t="s">
        <v>2295</v>
      </c>
      <c r="H1304" s="164" t="s">
        <v>3</v>
      </c>
      <c r="I1304" s="166"/>
      <c r="L1304" s="163"/>
      <c r="M1304" s="167"/>
      <c r="N1304" s="168"/>
      <c r="O1304" s="168"/>
      <c r="P1304" s="168"/>
      <c r="Q1304" s="168"/>
      <c r="R1304" s="168"/>
      <c r="S1304" s="168"/>
      <c r="T1304" s="169"/>
      <c r="AT1304" s="164" t="s">
        <v>142</v>
      </c>
      <c r="AU1304" s="164" t="s">
        <v>84</v>
      </c>
      <c r="AV1304" s="14" t="s">
        <v>37</v>
      </c>
      <c r="AW1304" s="14" t="s">
        <v>36</v>
      </c>
      <c r="AX1304" s="14" t="s">
        <v>75</v>
      </c>
      <c r="AY1304" s="164" t="s">
        <v>133</v>
      </c>
    </row>
    <row r="1305" spans="1:65" s="14" customFormat="1">
      <c r="B1305" s="163"/>
      <c r="D1305" s="155" t="s">
        <v>142</v>
      </c>
      <c r="E1305" s="164" t="s">
        <v>3</v>
      </c>
      <c r="F1305" s="165" t="s">
        <v>2296</v>
      </c>
      <c r="H1305" s="164" t="s">
        <v>3</v>
      </c>
      <c r="I1305" s="166"/>
      <c r="L1305" s="163"/>
      <c r="M1305" s="167"/>
      <c r="N1305" s="168"/>
      <c r="O1305" s="168"/>
      <c r="P1305" s="168"/>
      <c r="Q1305" s="168"/>
      <c r="R1305" s="168"/>
      <c r="S1305" s="168"/>
      <c r="T1305" s="169"/>
      <c r="AT1305" s="164" t="s">
        <v>142</v>
      </c>
      <c r="AU1305" s="164" t="s">
        <v>84</v>
      </c>
      <c r="AV1305" s="14" t="s">
        <v>37</v>
      </c>
      <c r="AW1305" s="14" t="s">
        <v>36</v>
      </c>
      <c r="AX1305" s="14" t="s">
        <v>75</v>
      </c>
      <c r="AY1305" s="164" t="s">
        <v>133</v>
      </c>
    </row>
    <row r="1306" spans="1:65" s="14" customFormat="1">
      <c r="B1306" s="163"/>
      <c r="D1306" s="155" t="s">
        <v>142</v>
      </c>
      <c r="E1306" s="164" t="s">
        <v>3</v>
      </c>
      <c r="F1306" s="165" t="s">
        <v>2297</v>
      </c>
      <c r="H1306" s="164" t="s">
        <v>3</v>
      </c>
      <c r="I1306" s="166"/>
      <c r="L1306" s="163"/>
      <c r="M1306" s="167"/>
      <c r="N1306" s="168"/>
      <c r="O1306" s="168"/>
      <c r="P1306" s="168"/>
      <c r="Q1306" s="168"/>
      <c r="R1306" s="168"/>
      <c r="S1306" s="168"/>
      <c r="T1306" s="169"/>
      <c r="AT1306" s="164" t="s">
        <v>142</v>
      </c>
      <c r="AU1306" s="164" t="s">
        <v>84</v>
      </c>
      <c r="AV1306" s="14" t="s">
        <v>37</v>
      </c>
      <c r="AW1306" s="14" t="s">
        <v>36</v>
      </c>
      <c r="AX1306" s="14" t="s">
        <v>75</v>
      </c>
      <c r="AY1306" s="164" t="s">
        <v>133</v>
      </c>
    </row>
    <row r="1307" spans="1:65" s="14" customFormat="1">
      <c r="B1307" s="163"/>
      <c r="D1307" s="155" t="s">
        <v>142</v>
      </c>
      <c r="E1307" s="164" t="s">
        <v>3</v>
      </c>
      <c r="F1307" s="165" t="s">
        <v>2298</v>
      </c>
      <c r="H1307" s="164" t="s">
        <v>3</v>
      </c>
      <c r="I1307" s="166"/>
      <c r="L1307" s="163"/>
      <c r="M1307" s="167"/>
      <c r="N1307" s="168"/>
      <c r="O1307" s="168"/>
      <c r="P1307" s="168"/>
      <c r="Q1307" s="168"/>
      <c r="R1307" s="168"/>
      <c r="S1307" s="168"/>
      <c r="T1307" s="169"/>
      <c r="AT1307" s="164" t="s">
        <v>142</v>
      </c>
      <c r="AU1307" s="164" t="s">
        <v>84</v>
      </c>
      <c r="AV1307" s="14" t="s">
        <v>37</v>
      </c>
      <c r="AW1307" s="14" t="s">
        <v>36</v>
      </c>
      <c r="AX1307" s="14" t="s">
        <v>75</v>
      </c>
      <c r="AY1307" s="164" t="s">
        <v>133</v>
      </c>
    </row>
    <row r="1308" spans="1:65" s="14" customFormat="1">
      <c r="B1308" s="163"/>
      <c r="D1308" s="155" t="s">
        <v>142</v>
      </c>
      <c r="E1308" s="164" t="s">
        <v>3</v>
      </c>
      <c r="F1308" s="165" t="s">
        <v>2299</v>
      </c>
      <c r="H1308" s="164" t="s">
        <v>3</v>
      </c>
      <c r="I1308" s="166"/>
      <c r="L1308" s="163"/>
      <c r="M1308" s="167"/>
      <c r="N1308" s="168"/>
      <c r="O1308" s="168"/>
      <c r="P1308" s="168"/>
      <c r="Q1308" s="168"/>
      <c r="R1308" s="168"/>
      <c r="S1308" s="168"/>
      <c r="T1308" s="169"/>
      <c r="AT1308" s="164" t="s">
        <v>142</v>
      </c>
      <c r="AU1308" s="164" t="s">
        <v>84</v>
      </c>
      <c r="AV1308" s="14" t="s">
        <v>37</v>
      </c>
      <c r="AW1308" s="14" t="s">
        <v>36</v>
      </c>
      <c r="AX1308" s="14" t="s">
        <v>75</v>
      </c>
      <c r="AY1308" s="164" t="s">
        <v>133</v>
      </c>
    </row>
    <row r="1309" spans="1:65" s="14" customFormat="1">
      <c r="B1309" s="163"/>
      <c r="D1309" s="155" t="s">
        <v>142</v>
      </c>
      <c r="E1309" s="164" t="s">
        <v>3</v>
      </c>
      <c r="F1309" s="165" t="s">
        <v>2300</v>
      </c>
      <c r="H1309" s="164" t="s">
        <v>3</v>
      </c>
      <c r="I1309" s="166"/>
      <c r="L1309" s="163"/>
      <c r="M1309" s="167"/>
      <c r="N1309" s="168"/>
      <c r="O1309" s="168"/>
      <c r="P1309" s="168"/>
      <c r="Q1309" s="168"/>
      <c r="R1309" s="168"/>
      <c r="S1309" s="168"/>
      <c r="T1309" s="169"/>
      <c r="AT1309" s="164" t="s">
        <v>142</v>
      </c>
      <c r="AU1309" s="164" t="s">
        <v>84</v>
      </c>
      <c r="AV1309" s="14" t="s">
        <v>37</v>
      </c>
      <c r="AW1309" s="14" t="s">
        <v>36</v>
      </c>
      <c r="AX1309" s="14" t="s">
        <v>75</v>
      </c>
      <c r="AY1309" s="164" t="s">
        <v>133</v>
      </c>
    </row>
    <row r="1310" spans="1:65" s="13" customFormat="1">
      <c r="B1310" s="154"/>
      <c r="D1310" s="155" t="s">
        <v>142</v>
      </c>
      <c r="E1310" s="156" t="s">
        <v>3</v>
      </c>
      <c r="F1310" s="157" t="s">
        <v>37</v>
      </c>
      <c r="H1310" s="158">
        <v>1</v>
      </c>
      <c r="I1310" s="159"/>
      <c r="L1310" s="154"/>
      <c r="M1310" s="160"/>
      <c r="N1310" s="161"/>
      <c r="O1310" s="161"/>
      <c r="P1310" s="161"/>
      <c r="Q1310" s="161"/>
      <c r="R1310" s="161"/>
      <c r="S1310" s="161"/>
      <c r="T1310" s="162"/>
      <c r="AT1310" s="156" t="s">
        <v>142</v>
      </c>
      <c r="AU1310" s="156" t="s">
        <v>84</v>
      </c>
      <c r="AV1310" s="13" t="s">
        <v>84</v>
      </c>
      <c r="AW1310" s="13" t="s">
        <v>36</v>
      </c>
      <c r="AX1310" s="13" t="s">
        <v>37</v>
      </c>
      <c r="AY1310" s="156" t="s">
        <v>133</v>
      </c>
    </row>
    <row r="1311" spans="1:65" s="2" customFormat="1" ht="16.5" customHeight="1">
      <c r="A1311" s="35"/>
      <c r="B1311" s="140"/>
      <c r="C1311" s="141" t="s">
        <v>823</v>
      </c>
      <c r="D1311" s="141" t="s">
        <v>136</v>
      </c>
      <c r="E1311" s="142" t="s">
        <v>2337</v>
      </c>
      <c r="F1311" s="143" t="s">
        <v>2338</v>
      </c>
      <c r="G1311" s="144" t="s">
        <v>139</v>
      </c>
      <c r="H1311" s="145">
        <v>1</v>
      </c>
      <c r="I1311" s="146"/>
      <c r="J1311" s="147">
        <f>ROUND(I1311*H1311,2)</f>
        <v>0</v>
      </c>
      <c r="K1311" s="143" t="s">
        <v>3</v>
      </c>
      <c r="L1311" s="36"/>
      <c r="M1311" s="148" t="s">
        <v>3</v>
      </c>
      <c r="N1311" s="149" t="s">
        <v>46</v>
      </c>
      <c r="O1311" s="56"/>
      <c r="P1311" s="150">
        <f>O1311*H1311</f>
        <v>0</v>
      </c>
      <c r="Q1311" s="150">
        <v>0</v>
      </c>
      <c r="R1311" s="150">
        <f>Q1311*H1311</f>
        <v>0</v>
      </c>
      <c r="S1311" s="150">
        <v>0</v>
      </c>
      <c r="T1311" s="151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152" t="s">
        <v>140</v>
      </c>
      <c r="AT1311" s="152" t="s">
        <v>136</v>
      </c>
      <c r="AU1311" s="152" t="s">
        <v>84</v>
      </c>
      <c r="AY1311" s="20" t="s">
        <v>133</v>
      </c>
      <c r="BE1311" s="153">
        <f>IF(N1311="základní",J1311,0)</f>
        <v>0</v>
      </c>
      <c r="BF1311" s="153">
        <f>IF(N1311="snížená",J1311,0)</f>
        <v>0</v>
      </c>
      <c r="BG1311" s="153">
        <f>IF(N1311="zákl. přenesená",J1311,0)</f>
        <v>0</v>
      </c>
      <c r="BH1311" s="153">
        <f>IF(N1311="sníž. přenesená",J1311,0)</f>
        <v>0</v>
      </c>
      <c r="BI1311" s="153">
        <f>IF(N1311="nulová",J1311,0)</f>
        <v>0</v>
      </c>
      <c r="BJ1311" s="20" t="s">
        <v>37</v>
      </c>
      <c r="BK1311" s="153">
        <f>ROUND(I1311*H1311,2)</f>
        <v>0</v>
      </c>
      <c r="BL1311" s="20" t="s">
        <v>140</v>
      </c>
      <c r="BM1311" s="152" t="s">
        <v>2339</v>
      </c>
    </row>
    <row r="1312" spans="1:65" s="14" customFormat="1">
      <c r="B1312" s="163"/>
      <c r="D1312" s="155" t="s">
        <v>142</v>
      </c>
      <c r="E1312" s="164" t="s">
        <v>3</v>
      </c>
      <c r="F1312" s="165" t="s">
        <v>881</v>
      </c>
      <c r="H1312" s="164" t="s">
        <v>3</v>
      </c>
      <c r="I1312" s="166"/>
      <c r="L1312" s="163"/>
      <c r="M1312" s="167"/>
      <c r="N1312" s="168"/>
      <c r="O1312" s="168"/>
      <c r="P1312" s="168"/>
      <c r="Q1312" s="168"/>
      <c r="R1312" s="168"/>
      <c r="S1312" s="168"/>
      <c r="T1312" s="169"/>
      <c r="AT1312" s="164" t="s">
        <v>142</v>
      </c>
      <c r="AU1312" s="164" t="s">
        <v>84</v>
      </c>
      <c r="AV1312" s="14" t="s">
        <v>37</v>
      </c>
      <c r="AW1312" s="14" t="s">
        <v>36</v>
      </c>
      <c r="AX1312" s="14" t="s">
        <v>75</v>
      </c>
      <c r="AY1312" s="164" t="s">
        <v>133</v>
      </c>
    </row>
    <row r="1313" spans="1:65" s="14" customFormat="1">
      <c r="B1313" s="163"/>
      <c r="D1313" s="155" t="s">
        <v>142</v>
      </c>
      <c r="E1313" s="164" t="s">
        <v>3</v>
      </c>
      <c r="F1313" s="165" t="s">
        <v>2293</v>
      </c>
      <c r="H1313" s="164" t="s">
        <v>3</v>
      </c>
      <c r="I1313" s="166"/>
      <c r="L1313" s="163"/>
      <c r="M1313" s="167"/>
      <c r="N1313" s="168"/>
      <c r="O1313" s="168"/>
      <c r="P1313" s="168"/>
      <c r="Q1313" s="168"/>
      <c r="R1313" s="168"/>
      <c r="S1313" s="168"/>
      <c r="T1313" s="169"/>
      <c r="AT1313" s="164" t="s">
        <v>142</v>
      </c>
      <c r="AU1313" s="164" t="s">
        <v>84</v>
      </c>
      <c r="AV1313" s="14" t="s">
        <v>37</v>
      </c>
      <c r="AW1313" s="14" t="s">
        <v>36</v>
      </c>
      <c r="AX1313" s="14" t="s">
        <v>75</v>
      </c>
      <c r="AY1313" s="164" t="s">
        <v>133</v>
      </c>
    </row>
    <row r="1314" spans="1:65" s="14" customFormat="1">
      <c r="B1314" s="163"/>
      <c r="D1314" s="155" t="s">
        <v>142</v>
      </c>
      <c r="E1314" s="164" t="s">
        <v>3</v>
      </c>
      <c r="F1314" s="165" t="s">
        <v>2294</v>
      </c>
      <c r="H1314" s="164" t="s">
        <v>3</v>
      </c>
      <c r="I1314" s="166"/>
      <c r="L1314" s="163"/>
      <c r="M1314" s="167"/>
      <c r="N1314" s="168"/>
      <c r="O1314" s="168"/>
      <c r="P1314" s="168"/>
      <c r="Q1314" s="168"/>
      <c r="R1314" s="168"/>
      <c r="S1314" s="168"/>
      <c r="T1314" s="169"/>
      <c r="AT1314" s="164" t="s">
        <v>142</v>
      </c>
      <c r="AU1314" s="164" t="s">
        <v>84</v>
      </c>
      <c r="AV1314" s="14" t="s">
        <v>37</v>
      </c>
      <c r="AW1314" s="14" t="s">
        <v>36</v>
      </c>
      <c r="AX1314" s="14" t="s">
        <v>75</v>
      </c>
      <c r="AY1314" s="164" t="s">
        <v>133</v>
      </c>
    </row>
    <row r="1315" spans="1:65" s="14" customFormat="1">
      <c r="B1315" s="163"/>
      <c r="D1315" s="155" t="s">
        <v>142</v>
      </c>
      <c r="E1315" s="164" t="s">
        <v>3</v>
      </c>
      <c r="F1315" s="165" t="s">
        <v>2295</v>
      </c>
      <c r="H1315" s="164" t="s">
        <v>3</v>
      </c>
      <c r="I1315" s="166"/>
      <c r="L1315" s="163"/>
      <c r="M1315" s="167"/>
      <c r="N1315" s="168"/>
      <c r="O1315" s="168"/>
      <c r="P1315" s="168"/>
      <c r="Q1315" s="168"/>
      <c r="R1315" s="168"/>
      <c r="S1315" s="168"/>
      <c r="T1315" s="169"/>
      <c r="AT1315" s="164" t="s">
        <v>142</v>
      </c>
      <c r="AU1315" s="164" t="s">
        <v>84</v>
      </c>
      <c r="AV1315" s="14" t="s">
        <v>37</v>
      </c>
      <c r="AW1315" s="14" t="s">
        <v>36</v>
      </c>
      <c r="AX1315" s="14" t="s">
        <v>75</v>
      </c>
      <c r="AY1315" s="164" t="s">
        <v>133</v>
      </c>
    </row>
    <row r="1316" spans="1:65" s="14" customFormat="1">
      <c r="B1316" s="163"/>
      <c r="D1316" s="155" t="s">
        <v>142</v>
      </c>
      <c r="E1316" s="164" t="s">
        <v>3</v>
      </c>
      <c r="F1316" s="165" t="s">
        <v>2296</v>
      </c>
      <c r="H1316" s="164" t="s">
        <v>3</v>
      </c>
      <c r="I1316" s="166"/>
      <c r="L1316" s="163"/>
      <c r="M1316" s="167"/>
      <c r="N1316" s="168"/>
      <c r="O1316" s="168"/>
      <c r="P1316" s="168"/>
      <c r="Q1316" s="168"/>
      <c r="R1316" s="168"/>
      <c r="S1316" s="168"/>
      <c r="T1316" s="169"/>
      <c r="AT1316" s="164" t="s">
        <v>142</v>
      </c>
      <c r="AU1316" s="164" t="s">
        <v>84</v>
      </c>
      <c r="AV1316" s="14" t="s">
        <v>37</v>
      </c>
      <c r="AW1316" s="14" t="s">
        <v>36</v>
      </c>
      <c r="AX1316" s="14" t="s">
        <v>75</v>
      </c>
      <c r="AY1316" s="164" t="s">
        <v>133</v>
      </c>
    </row>
    <row r="1317" spans="1:65" s="14" customFormat="1">
      <c r="B1317" s="163"/>
      <c r="D1317" s="155" t="s">
        <v>142</v>
      </c>
      <c r="E1317" s="164" t="s">
        <v>3</v>
      </c>
      <c r="F1317" s="165" t="s">
        <v>2297</v>
      </c>
      <c r="H1317" s="164" t="s">
        <v>3</v>
      </c>
      <c r="I1317" s="166"/>
      <c r="L1317" s="163"/>
      <c r="M1317" s="167"/>
      <c r="N1317" s="168"/>
      <c r="O1317" s="168"/>
      <c r="P1317" s="168"/>
      <c r="Q1317" s="168"/>
      <c r="R1317" s="168"/>
      <c r="S1317" s="168"/>
      <c r="T1317" s="169"/>
      <c r="AT1317" s="164" t="s">
        <v>142</v>
      </c>
      <c r="AU1317" s="164" t="s">
        <v>84</v>
      </c>
      <c r="AV1317" s="14" t="s">
        <v>37</v>
      </c>
      <c r="AW1317" s="14" t="s">
        <v>36</v>
      </c>
      <c r="AX1317" s="14" t="s">
        <v>75</v>
      </c>
      <c r="AY1317" s="164" t="s">
        <v>133</v>
      </c>
    </row>
    <row r="1318" spans="1:65" s="14" customFormat="1">
      <c r="B1318" s="163"/>
      <c r="D1318" s="155" t="s">
        <v>142</v>
      </c>
      <c r="E1318" s="164" t="s">
        <v>3</v>
      </c>
      <c r="F1318" s="165" t="s">
        <v>2298</v>
      </c>
      <c r="H1318" s="164" t="s">
        <v>3</v>
      </c>
      <c r="I1318" s="166"/>
      <c r="L1318" s="163"/>
      <c r="M1318" s="167"/>
      <c r="N1318" s="168"/>
      <c r="O1318" s="168"/>
      <c r="P1318" s="168"/>
      <c r="Q1318" s="168"/>
      <c r="R1318" s="168"/>
      <c r="S1318" s="168"/>
      <c r="T1318" s="169"/>
      <c r="AT1318" s="164" t="s">
        <v>142</v>
      </c>
      <c r="AU1318" s="164" t="s">
        <v>84</v>
      </c>
      <c r="AV1318" s="14" t="s">
        <v>37</v>
      </c>
      <c r="AW1318" s="14" t="s">
        <v>36</v>
      </c>
      <c r="AX1318" s="14" t="s">
        <v>75</v>
      </c>
      <c r="AY1318" s="164" t="s">
        <v>133</v>
      </c>
    </row>
    <row r="1319" spans="1:65" s="14" customFormat="1">
      <c r="B1319" s="163"/>
      <c r="D1319" s="155" t="s">
        <v>142</v>
      </c>
      <c r="E1319" s="164" t="s">
        <v>3</v>
      </c>
      <c r="F1319" s="165" t="s">
        <v>2299</v>
      </c>
      <c r="H1319" s="164" t="s">
        <v>3</v>
      </c>
      <c r="I1319" s="166"/>
      <c r="L1319" s="163"/>
      <c r="M1319" s="167"/>
      <c r="N1319" s="168"/>
      <c r="O1319" s="168"/>
      <c r="P1319" s="168"/>
      <c r="Q1319" s="168"/>
      <c r="R1319" s="168"/>
      <c r="S1319" s="168"/>
      <c r="T1319" s="169"/>
      <c r="AT1319" s="164" t="s">
        <v>142</v>
      </c>
      <c r="AU1319" s="164" t="s">
        <v>84</v>
      </c>
      <c r="AV1319" s="14" t="s">
        <v>37</v>
      </c>
      <c r="AW1319" s="14" t="s">
        <v>36</v>
      </c>
      <c r="AX1319" s="14" t="s">
        <v>75</v>
      </c>
      <c r="AY1319" s="164" t="s">
        <v>133</v>
      </c>
    </row>
    <row r="1320" spans="1:65" s="14" customFormat="1">
      <c r="B1320" s="163"/>
      <c r="D1320" s="155" t="s">
        <v>142</v>
      </c>
      <c r="E1320" s="164" t="s">
        <v>3</v>
      </c>
      <c r="F1320" s="165" t="s">
        <v>2300</v>
      </c>
      <c r="H1320" s="164" t="s">
        <v>3</v>
      </c>
      <c r="I1320" s="166"/>
      <c r="L1320" s="163"/>
      <c r="M1320" s="167"/>
      <c r="N1320" s="168"/>
      <c r="O1320" s="168"/>
      <c r="P1320" s="168"/>
      <c r="Q1320" s="168"/>
      <c r="R1320" s="168"/>
      <c r="S1320" s="168"/>
      <c r="T1320" s="169"/>
      <c r="AT1320" s="164" t="s">
        <v>142</v>
      </c>
      <c r="AU1320" s="164" t="s">
        <v>84</v>
      </c>
      <c r="AV1320" s="14" t="s">
        <v>37</v>
      </c>
      <c r="AW1320" s="14" t="s">
        <v>36</v>
      </c>
      <c r="AX1320" s="14" t="s">
        <v>75</v>
      </c>
      <c r="AY1320" s="164" t="s">
        <v>133</v>
      </c>
    </row>
    <row r="1321" spans="1:65" s="13" customFormat="1">
      <c r="B1321" s="154"/>
      <c r="D1321" s="155" t="s">
        <v>142</v>
      </c>
      <c r="E1321" s="156" t="s">
        <v>3</v>
      </c>
      <c r="F1321" s="157" t="s">
        <v>37</v>
      </c>
      <c r="H1321" s="158">
        <v>1</v>
      </c>
      <c r="I1321" s="159"/>
      <c r="L1321" s="154"/>
      <c r="M1321" s="160"/>
      <c r="N1321" s="161"/>
      <c r="O1321" s="161"/>
      <c r="P1321" s="161"/>
      <c r="Q1321" s="161"/>
      <c r="R1321" s="161"/>
      <c r="S1321" s="161"/>
      <c r="T1321" s="162"/>
      <c r="AT1321" s="156" t="s">
        <v>142</v>
      </c>
      <c r="AU1321" s="156" t="s">
        <v>84</v>
      </c>
      <c r="AV1321" s="13" t="s">
        <v>84</v>
      </c>
      <c r="AW1321" s="13" t="s">
        <v>36</v>
      </c>
      <c r="AX1321" s="13" t="s">
        <v>37</v>
      </c>
      <c r="AY1321" s="156" t="s">
        <v>133</v>
      </c>
    </row>
    <row r="1322" spans="1:65" s="2" customFormat="1" ht="16.5" customHeight="1">
      <c r="A1322" s="35"/>
      <c r="B1322" s="140"/>
      <c r="C1322" s="141" t="s">
        <v>830</v>
      </c>
      <c r="D1322" s="141" t="s">
        <v>136</v>
      </c>
      <c r="E1322" s="142" t="s">
        <v>2340</v>
      </c>
      <c r="F1322" s="143" t="s">
        <v>2341</v>
      </c>
      <c r="G1322" s="144" t="s">
        <v>139</v>
      </c>
      <c r="H1322" s="145">
        <v>1</v>
      </c>
      <c r="I1322" s="146"/>
      <c r="J1322" s="147">
        <f>ROUND(I1322*H1322,2)</f>
        <v>0</v>
      </c>
      <c r="K1322" s="143" t="s">
        <v>3</v>
      </c>
      <c r="L1322" s="36"/>
      <c r="M1322" s="148" t="s">
        <v>3</v>
      </c>
      <c r="N1322" s="149" t="s">
        <v>46</v>
      </c>
      <c r="O1322" s="56"/>
      <c r="P1322" s="150">
        <f>O1322*H1322</f>
        <v>0</v>
      </c>
      <c r="Q1322" s="150">
        <v>0</v>
      </c>
      <c r="R1322" s="150">
        <f>Q1322*H1322</f>
        <v>0</v>
      </c>
      <c r="S1322" s="150">
        <v>0</v>
      </c>
      <c r="T1322" s="151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52" t="s">
        <v>140</v>
      </c>
      <c r="AT1322" s="152" t="s">
        <v>136</v>
      </c>
      <c r="AU1322" s="152" t="s">
        <v>84</v>
      </c>
      <c r="AY1322" s="20" t="s">
        <v>133</v>
      </c>
      <c r="BE1322" s="153">
        <f>IF(N1322="základní",J1322,0)</f>
        <v>0</v>
      </c>
      <c r="BF1322" s="153">
        <f>IF(N1322="snížená",J1322,0)</f>
        <v>0</v>
      </c>
      <c r="BG1322" s="153">
        <f>IF(N1322="zákl. přenesená",J1322,0)</f>
        <v>0</v>
      </c>
      <c r="BH1322" s="153">
        <f>IF(N1322="sníž. přenesená",J1322,0)</f>
        <v>0</v>
      </c>
      <c r="BI1322" s="153">
        <f>IF(N1322="nulová",J1322,0)</f>
        <v>0</v>
      </c>
      <c r="BJ1322" s="20" t="s">
        <v>37</v>
      </c>
      <c r="BK1322" s="153">
        <f>ROUND(I1322*H1322,2)</f>
        <v>0</v>
      </c>
      <c r="BL1322" s="20" t="s">
        <v>140</v>
      </c>
      <c r="BM1322" s="152" t="s">
        <v>2342</v>
      </c>
    </row>
    <row r="1323" spans="1:65" s="14" customFormat="1">
      <c r="B1323" s="163"/>
      <c r="D1323" s="155" t="s">
        <v>142</v>
      </c>
      <c r="E1323" s="164" t="s">
        <v>3</v>
      </c>
      <c r="F1323" s="165" t="s">
        <v>881</v>
      </c>
      <c r="H1323" s="164" t="s">
        <v>3</v>
      </c>
      <c r="I1323" s="166"/>
      <c r="L1323" s="163"/>
      <c r="M1323" s="167"/>
      <c r="N1323" s="168"/>
      <c r="O1323" s="168"/>
      <c r="P1323" s="168"/>
      <c r="Q1323" s="168"/>
      <c r="R1323" s="168"/>
      <c r="S1323" s="168"/>
      <c r="T1323" s="169"/>
      <c r="AT1323" s="164" t="s">
        <v>142</v>
      </c>
      <c r="AU1323" s="164" t="s">
        <v>84</v>
      </c>
      <c r="AV1323" s="14" t="s">
        <v>37</v>
      </c>
      <c r="AW1323" s="14" t="s">
        <v>36</v>
      </c>
      <c r="AX1323" s="14" t="s">
        <v>75</v>
      </c>
      <c r="AY1323" s="164" t="s">
        <v>133</v>
      </c>
    </row>
    <row r="1324" spans="1:65" s="14" customFormat="1">
      <c r="B1324" s="163"/>
      <c r="D1324" s="155" t="s">
        <v>142</v>
      </c>
      <c r="E1324" s="164" t="s">
        <v>3</v>
      </c>
      <c r="F1324" s="165" t="s">
        <v>2293</v>
      </c>
      <c r="H1324" s="164" t="s">
        <v>3</v>
      </c>
      <c r="I1324" s="166"/>
      <c r="L1324" s="163"/>
      <c r="M1324" s="167"/>
      <c r="N1324" s="168"/>
      <c r="O1324" s="168"/>
      <c r="P1324" s="168"/>
      <c r="Q1324" s="168"/>
      <c r="R1324" s="168"/>
      <c r="S1324" s="168"/>
      <c r="T1324" s="169"/>
      <c r="AT1324" s="164" t="s">
        <v>142</v>
      </c>
      <c r="AU1324" s="164" t="s">
        <v>84</v>
      </c>
      <c r="AV1324" s="14" t="s">
        <v>37</v>
      </c>
      <c r="AW1324" s="14" t="s">
        <v>36</v>
      </c>
      <c r="AX1324" s="14" t="s">
        <v>75</v>
      </c>
      <c r="AY1324" s="164" t="s">
        <v>133</v>
      </c>
    </row>
    <row r="1325" spans="1:65" s="14" customFormat="1">
      <c r="B1325" s="163"/>
      <c r="D1325" s="155" t="s">
        <v>142</v>
      </c>
      <c r="E1325" s="164" t="s">
        <v>3</v>
      </c>
      <c r="F1325" s="165" t="s">
        <v>2294</v>
      </c>
      <c r="H1325" s="164" t="s">
        <v>3</v>
      </c>
      <c r="I1325" s="166"/>
      <c r="L1325" s="163"/>
      <c r="M1325" s="167"/>
      <c r="N1325" s="168"/>
      <c r="O1325" s="168"/>
      <c r="P1325" s="168"/>
      <c r="Q1325" s="168"/>
      <c r="R1325" s="168"/>
      <c r="S1325" s="168"/>
      <c r="T1325" s="169"/>
      <c r="AT1325" s="164" t="s">
        <v>142</v>
      </c>
      <c r="AU1325" s="164" t="s">
        <v>84</v>
      </c>
      <c r="AV1325" s="14" t="s">
        <v>37</v>
      </c>
      <c r="AW1325" s="14" t="s">
        <v>36</v>
      </c>
      <c r="AX1325" s="14" t="s">
        <v>75</v>
      </c>
      <c r="AY1325" s="164" t="s">
        <v>133</v>
      </c>
    </row>
    <row r="1326" spans="1:65" s="14" customFormat="1">
      <c r="B1326" s="163"/>
      <c r="D1326" s="155" t="s">
        <v>142</v>
      </c>
      <c r="E1326" s="164" t="s">
        <v>3</v>
      </c>
      <c r="F1326" s="165" t="s">
        <v>2295</v>
      </c>
      <c r="H1326" s="164" t="s">
        <v>3</v>
      </c>
      <c r="I1326" s="166"/>
      <c r="L1326" s="163"/>
      <c r="M1326" s="167"/>
      <c r="N1326" s="168"/>
      <c r="O1326" s="168"/>
      <c r="P1326" s="168"/>
      <c r="Q1326" s="168"/>
      <c r="R1326" s="168"/>
      <c r="S1326" s="168"/>
      <c r="T1326" s="169"/>
      <c r="AT1326" s="164" t="s">
        <v>142</v>
      </c>
      <c r="AU1326" s="164" t="s">
        <v>84</v>
      </c>
      <c r="AV1326" s="14" t="s">
        <v>37</v>
      </c>
      <c r="AW1326" s="14" t="s">
        <v>36</v>
      </c>
      <c r="AX1326" s="14" t="s">
        <v>75</v>
      </c>
      <c r="AY1326" s="164" t="s">
        <v>133</v>
      </c>
    </row>
    <row r="1327" spans="1:65" s="14" customFormat="1">
      <c r="B1327" s="163"/>
      <c r="D1327" s="155" t="s">
        <v>142</v>
      </c>
      <c r="E1327" s="164" t="s">
        <v>3</v>
      </c>
      <c r="F1327" s="165" t="s">
        <v>2296</v>
      </c>
      <c r="H1327" s="164" t="s">
        <v>3</v>
      </c>
      <c r="I1327" s="166"/>
      <c r="L1327" s="163"/>
      <c r="M1327" s="167"/>
      <c r="N1327" s="168"/>
      <c r="O1327" s="168"/>
      <c r="P1327" s="168"/>
      <c r="Q1327" s="168"/>
      <c r="R1327" s="168"/>
      <c r="S1327" s="168"/>
      <c r="T1327" s="169"/>
      <c r="AT1327" s="164" t="s">
        <v>142</v>
      </c>
      <c r="AU1327" s="164" t="s">
        <v>84</v>
      </c>
      <c r="AV1327" s="14" t="s">
        <v>37</v>
      </c>
      <c r="AW1327" s="14" t="s">
        <v>36</v>
      </c>
      <c r="AX1327" s="14" t="s">
        <v>75</v>
      </c>
      <c r="AY1327" s="164" t="s">
        <v>133</v>
      </c>
    </row>
    <row r="1328" spans="1:65" s="14" customFormat="1">
      <c r="B1328" s="163"/>
      <c r="D1328" s="155" t="s">
        <v>142</v>
      </c>
      <c r="E1328" s="164" t="s">
        <v>3</v>
      </c>
      <c r="F1328" s="165" t="s">
        <v>2297</v>
      </c>
      <c r="H1328" s="164" t="s">
        <v>3</v>
      </c>
      <c r="I1328" s="166"/>
      <c r="L1328" s="163"/>
      <c r="M1328" s="167"/>
      <c r="N1328" s="168"/>
      <c r="O1328" s="168"/>
      <c r="P1328" s="168"/>
      <c r="Q1328" s="168"/>
      <c r="R1328" s="168"/>
      <c r="S1328" s="168"/>
      <c r="T1328" s="169"/>
      <c r="AT1328" s="164" t="s">
        <v>142</v>
      </c>
      <c r="AU1328" s="164" t="s">
        <v>84</v>
      </c>
      <c r="AV1328" s="14" t="s">
        <v>37</v>
      </c>
      <c r="AW1328" s="14" t="s">
        <v>36</v>
      </c>
      <c r="AX1328" s="14" t="s">
        <v>75</v>
      </c>
      <c r="AY1328" s="164" t="s">
        <v>133</v>
      </c>
    </row>
    <row r="1329" spans="1:65" s="14" customFormat="1">
      <c r="B1329" s="163"/>
      <c r="D1329" s="155" t="s">
        <v>142</v>
      </c>
      <c r="E1329" s="164" t="s">
        <v>3</v>
      </c>
      <c r="F1329" s="165" t="s">
        <v>2298</v>
      </c>
      <c r="H1329" s="164" t="s">
        <v>3</v>
      </c>
      <c r="I1329" s="166"/>
      <c r="L1329" s="163"/>
      <c r="M1329" s="167"/>
      <c r="N1329" s="168"/>
      <c r="O1329" s="168"/>
      <c r="P1329" s="168"/>
      <c r="Q1329" s="168"/>
      <c r="R1329" s="168"/>
      <c r="S1329" s="168"/>
      <c r="T1329" s="169"/>
      <c r="AT1329" s="164" t="s">
        <v>142</v>
      </c>
      <c r="AU1329" s="164" t="s">
        <v>84</v>
      </c>
      <c r="AV1329" s="14" t="s">
        <v>37</v>
      </c>
      <c r="AW1329" s="14" t="s">
        <v>36</v>
      </c>
      <c r="AX1329" s="14" t="s">
        <v>75</v>
      </c>
      <c r="AY1329" s="164" t="s">
        <v>133</v>
      </c>
    </row>
    <row r="1330" spans="1:65" s="14" customFormat="1">
      <c r="B1330" s="163"/>
      <c r="D1330" s="155" t="s">
        <v>142</v>
      </c>
      <c r="E1330" s="164" t="s">
        <v>3</v>
      </c>
      <c r="F1330" s="165" t="s">
        <v>2299</v>
      </c>
      <c r="H1330" s="164" t="s">
        <v>3</v>
      </c>
      <c r="I1330" s="166"/>
      <c r="L1330" s="163"/>
      <c r="M1330" s="167"/>
      <c r="N1330" s="168"/>
      <c r="O1330" s="168"/>
      <c r="P1330" s="168"/>
      <c r="Q1330" s="168"/>
      <c r="R1330" s="168"/>
      <c r="S1330" s="168"/>
      <c r="T1330" s="169"/>
      <c r="AT1330" s="164" t="s">
        <v>142</v>
      </c>
      <c r="AU1330" s="164" t="s">
        <v>84</v>
      </c>
      <c r="AV1330" s="14" t="s">
        <v>37</v>
      </c>
      <c r="AW1330" s="14" t="s">
        <v>36</v>
      </c>
      <c r="AX1330" s="14" t="s">
        <v>75</v>
      </c>
      <c r="AY1330" s="164" t="s">
        <v>133</v>
      </c>
    </row>
    <row r="1331" spans="1:65" s="14" customFormat="1">
      <c r="B1331" s="163"/>
      <c r="D1331" s="155" t="s">
        <v>142</v>
      </c>
      <c r="E1331" s="164" t="s">
        <v>3</v>
      </c>
      <c r="F1331" s="165" t="s">
        <v>2300</v>
      </c>
      <c r="H1331" s="164" t="s">
        <v>3</v>
      </c>
      <c r="I1331" s="166"/>
      <c r="L1331" s="163"/>
      <c r="M1331" s="167"/>
      <c r="N1331" s="168"/>
      <c r="O1331" s="168"/>
      <c r="P1331" s="168"/>
      <c r="Q1331" s="168"/>
      <c r="R1331" s="168"/>
      <c r="S1331" s="168"/>
      <c r="T1331" s="169"/>
      <c r="AT1331" s="164" t="s">
        <v>142</v>
      </c>
      <c r="AU1331" s="164" t="s">
        <v>84</v>
      </c>
      <c r="AV1331" s="14" t="s">
        <v>37</v>
      </c>
      <c r="AW1331" s="14" t="s">
        <v>36</v>
      </c>
      <c r="AX1331" s="14" t="s">
        <v>75</v>
      </c>
      <c r="AY1331" s="164" t="s">
        <v>133</v>
      </c>
    </row>
    <row r="1332" spans="1:65" s="13" customFormat="1">
      <c r="B1332" s="154"/>
      <c r="D1332" s="155" t="s">
        <v>142</v>
      </c>
      <c r="E1332" s="156" t="s">
        <v>3</v>
      </c>
      <c r="F1332" s="157" t="s">
        <v>37</v>
      </c>
      <c r="H1332" s="158">
        <v>1</v>
      </c>
      <c r="I1332" s="159"/>
      <c r="L1332" s="154"/>
      <c r="M1332" s="160"/>
      <c r="N1332" s="161"/>
      <c r="O1332" s="161"/>
      <c r="P1332" s="161"/>
      <c r="Q1332" s="161"/>
      <c r="R1332" s="161"/>
      <c r="S1332" s="161"/>
      <c r="T1332" s="162"/>
      <c r="AT1332" s="156" t="s">
        <v>142</v>
      </c>
      <c r="AU1332" s="156" t="s">
        <v>84</v>
      </c>
      <c r="AV1332" s="13" t="s">
        <v>84</v>
      </c>
      <c r="AW1332" s="13" t="s">
        <v>36</v>
      </c>
      <c r="AX1332" s="13" t="s">
        <v>37</v>
      </c>
      <c r="AY1332" s="156" t="s">
        <v>133</v>
      </c>
    </row>
    <row r="1333" spans="1:65" s="12" customFormat="1" ht="22.9" customHeight="1">
      <c r="B1333" s="127"/>
      <c r="D1333" s="128" t="s">
        <v>74</v>
      </c>
      <c r="E1333" s="138" t="s">
        <v>134</v>
      </c>
      <c r="F1333" s="138" t="s">
        <v>892</v>
      </c>
      <c r="I1333" s="130"/>
      <c r="J1333" s="139">
        <f>BK1333</f>
        <v>0</v>
      </c>
      <c r="L1333" s="127"/>
      <c r="M1333" s="132"/>
      <c r="N1333" s="133"/>
      <c r="O1333" s="133"/>
      <c r="P1333" s="134">
        <f>SUM(P1334:P1385)</f>
        <v>0</v>
      </c>
      <c r="Q1333" s="133"/>
      <c r="R1333" s="134">
        <f>SUM(R1334:R1385)</f>
        <v>1.8791734956000001</v>
      </c>
      <c r="S1333" s="133"/>
      <c r="T1333" s="135">
        <f>SUM(T1334:T1385)</f>
        <v>0</v>
      </c>
      <c r="AR1333" s="128" t="s">
        <v>37</v>
      </c>
      <c r="AT1333" s="136" t="s">
        <v>74</v>
      </c>
      <c r="AU1333" s="136" t="s">
        <v>37</v>
      </c>
      <c r="AY1333" s="128" t="s">
        <v>133</v>
      </c>
      <c r="BK1333" s="137">
        <f>SUM(BK1334:BK1385)</f>
        <v>0</v>
      </c>
    </row>
    <row r="1334" spans="1:65" s="2" customFormat="1" ht="16.5" customHeight="1">
      <c r="A1334" s="35"/>
      <c r="B1334" s="140"/>
      <c r="C1334" s="141" t="s">
        <v>836</v>
      </c>
      <c r="D1334" s="141" t="s">
        <v>136</v>
      </c>
      <c r="E1334" s="142" t="s">
        <v>2343</v>
      </c>
      <c r="F1334" s="143" t="s">
        <v>2344</v>
      </c>
      <c r="G1334" s="144" t="s">
        <v>305</v>
      </c>
      <c r="H1334" s="145">
        <v>44</v>
      </c>
      <c r="I1334" s="146"/>
      <c r="J1334" s="147">
        <f>ROUND(I1334*H1334,2)</f>
        <v>0</v>
      </c>
      <c r="K1334" s="143" t="s">
        <v>3</v>
      </c>
      <c r="L1334" s="36"/>
      <c r="M1334" s="148" t="s">
        <v>3</v>
      </c>
      <c r="N1334" s="149" t="s">
        <v>46</v>
      </c>
      <c r="O1334" s="56"/>
      <c r="P1334" s="150">
        <f>O1334*H1334</f>
        <v>0</v>
      </c>
      <c r="Q1334" s="150">
        <v>0</v>
      </c>
      <c r="R1334" s="150">
        <f>Q1334*H1334</f>
        <v>0</v>
      </c>
      <c r="S1334" s="150">
        <v>0</v>
      </c>
      <c r="T1334" s="151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52" t="s">
        <v>140</v>
      </c>
      <c r="AT1334" s="152" t="s">
        <v>136</v>
      </c>
      <c r="AU1334" s="152" t="s">
        <v>84</v>
      </c>
      <c r="AY1334" s="20" t="s">
        <v>133</v>
      </c>
      <c r="BE1334" s="153">
        <f>IF(N1334="základní",J1334,0)</f>
        <v>0</v>
      </c>
      <c r="BF1334" s="153">
        <f>IF(N1334="snížená",J1334,0)</f>
        <v>0</v>
      </c>
      <c r="BG1334" s="153">
        <f>IF(N1334="zákl. přenesená",J1334,0)</f>
        <v>0</v>
      </c>
      <c r="BH1334" s="153">
        <f>IF(N1334="sníž. přenesená",J1334,0)</f>
        <v>0</v>
      </c>
      <c r="BI1334" s="153">
        <f>IF(N1334="nulová",J1334,0)</f>
        <v>0</v>
      </c>
      <c r="BJ1334" s="20" t="s">
        <v>37</v>
      </c>
      <c r="BK1334" s="153">
        <f>ROUND(I1334*H1334,2)</f>
        <v>0</v>
      </c>
      <c r="BL1334" s="20" t="s">
        <v>140</v>
      </c>
      <c r="BM1334" s="152" t="s">
        <v>2345</v>
      </c>
    </row>
    <row r="1335" spans="1:65" s="2" customFormat="1" ht="19.5">
      <c r="A1335" s="35"/>
      <c r="B1335" s="36"/>
      <c r="C1335" s="35"/>
      <c r="D1335" s="155" t="s">
        <v>2346</v>
      </c>
      <c r="E1335" s="35"/>
      <c r="F1335" s="208" t="s">
        <v>2347</v>
      </c>
      <c r="G1335" s="35"/>
      <c r="H1335" s="35"/>
      <c r="I1335" s="183"/>
      <c r="J1335" s="35"/>
      <c r="K1335" s="35"/>
      <c r="L1335" s="36"/>
      <c r="M1335" s="184"/>
      <c r="N1335" s="185"/>
      <c r="O1335" s="56"/>
      <c r="P1335" s="56"/>
      <c r="Q1335" s="56"/>
      <c r="R1335" s="56"/>
      <c r="S1335" s="56"/>
      <c r="T1335" s="57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T1335" s="20" t="s">
        <v>2346</v>
      </c>
      <c r="AU1335" s="20" t="s">
        <v>84</v>
      </c>
    </row>
    <row r="1336" spans="1:65" s="13" customFormat="1">
      <c r="B1336" s="154"/>
      <c r="D1336" s="155" t="s">
        <v>142</v>
      </c>
      <c r="E1336" s="156" t="s">
        <v>3</v>
      </c>
      <c r="F1336" s="157" t="s">
        <v>2348</v>
      </c>
      <c r="H1336" s="158">
        <v>44</v>
      </c>
      <c r="I1336" s="159"/>
      <c r="L1336" s="154"/>
      <c r="M1336" s="160"/>
      <c r="N1336" s="161"/>
      <c r="O1336" s="161"/>
      <c r="P1336" s="161"/>
      <c r="Q1336" s="161"/>
      <c r="R1336" s="161"/>
      <c r="S1336" s="161"/>
      <c r="T1336" s="162"/>
      <c r="AT1336" s="156" t="s">
        <v>142</v>
      </c>
      <c r="AU1336" s="156" t="s">
        <v>84</v>
      </c>
      <c r="AV1336" s="13" t="s">
        <v>84</v>
      </c>
      <c r="AW1336" s="13" t="s">
        <v>36</v>
      </c>
      <c r="AX1336" s="13" t="s">
        <v>75</v>
      </c>
      <c r="AY1336" s="156" t="s">
        <v>133</v>
      </c>
    </row>
    <row r="1337" spans="1:65" s="15" customFormat="1">
      <c r="B1337" s="170"/>
      <c r="D1337" s="155" t="s">
        <v>142</v>
      </c>
      <c r="E1337" s="171" t="s">
        <v>3</v>
      </c>
      <c r="F1337" s="172" t="s">
        <v>163</v>
      </c>
      <c r="H1337" s="173">
        <v>44</v>
      </c>
      <c r="I1337" s="174"/>
      <c r="L1337" s="170"/>
      <c r="M1337" s="175"/>
      <c r="N1337" s="176"/>
      <c r="O1337" s="176"/>
      <c r="P1337" s="176"/>
      <c r="Q1337" s="176"/>
      <c r="R1337" s="176"/>
      <c r="S1337" s="176"/>
      <c r="T1337" s="177"/>
      <c r="AT1337" s="171" t="s">
        <v>142</v>
      </c>
      <c r="AU1337" s="171" t="s">
        <v>84</v>
      </c>
      <c r="AV1337" s="15" t="s">
        <v>140</v>
      </c>
      <c r="AW1337" s="15" t="s">
        <v>36</v>
      </c>
      <c r="AX1337" s="15" t="s">
        <v>37</v>
      </c>
      <c r="AY1337" s="171" t="s">
        <v>133</v>
      </c>
    </row>
    <row r="1338" spans="1:65" s="2" customFormat="1" ht="16.5" customHeight="1">
      <c r="A1338" s="35"/>
      <c r="B1338" s="140"/>
      <c r="C1338" s="141" t="s">
        <v>841</v>
      </c>
      <c r="D1338" s="141" t="s">
        <v>136</v>
      </c>
      <c r="E1338" s="142" t="s">
        <v>2349</v>
      </c>
      <c r="F1338" s="143" t="s">
        <v>2350</v>
      </c>
      <c r="G1338" s="144" t="s">
        <v>139</v>
      </c>
      <c r="H1338" s="145">
        <v>39</v>
      </c>
      <c r="I1338" s="146"/>
      <c r="J1338" s="147">
        <f>ROUND(I1338*H1338,2)</f>
        <v>0</v>
      </c>
      <c r="K1338" s="143" t="s">
        <v>3</v>
      </c>
      <c r="L1338" s="36"/>
      <c r="M1338" s="148" t="s">
        <v>3</v>
      </c>
      <c r="N1338" s="149" t="s">
        <v>46</v>
      </c>
      <c r="O1338" s="56"/>
      <c r="P1338" s="150">
        <f>O1338*H1338</f>
        <v>0</v>
      </c>
      <c r="Q1338" s="150">
        <v>0</v>
      </c>
      <c r="R1338" s="150">
        <f>Q1338*H1338</f>
        <v>0</v>
      </c>
      <c r="S1338" s="150">
        <v>0</v>
      </c>
      <c r="T1338" s="151">
        <f>S1338*H1338</f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152" t="s">
        <v>140</v>
      </c>
      <c r="AT1338" s="152" t="s">
        <v>136</v>
      </c>
      <c r="AU1338" s="152" t="s">
        <v>84</v>
      </c>
      <c r="AY1338" s="20" t="s">
        <v>133</v>
      </c>
      <c r="BE1338" s="153">
        <f>IF(N1338="základní",J1338,0)</f>
        <v>0</v>
      </c>
      <c r="BF1338" s="153">
        <f>IF(N1338="snížená",J1338,0)</f>
        <v>0</v>
      </c>
      <c r="BG1338" s="153">
        <f>IF(N1338="zákl. přenesená",J1338,0)</f>
        <v>0</v>
      </c>
      <c r="BH1338" s="153">
        <f>IF(N1338="sníž. přenesená",J1338,0)</f>
        <v>0</v>
      </c>
      <c r="BI1338" s="153">
        <f>IF(N1338="nulová",J1338,0)</f>
        <v>0</v>
      </c>
      <c r="BJ1338" s="20" t="s">
        <v>37</v>
      </c>
      <c r="BK1338" s="153">
        <f>ROUND(I1338*H1338,2)</f>
        <v>0</v>
      </c>
      <c r="BL1338" s="20" t="s">
        <v>140</v>
      </c>
      <c r="BM1338" s="152" t="s">
        <v>2351</v>
      </c>
    </row>
    <row r="1339" spans="1:65" s="13" customFormat="1">
      <c r="B1339" s="154"/>
      <c r="D1339" s="155" t="s">
        <v>142</v>
      </c>
      <c r="E1339" s="156" t="s">
        <v>3</v>
      </c>
      <c r="F1339" s="157" t="s">
        <v>2352</v>
      </c>
      <c r="H1339" s="158">
        <v>39</v>
      </c>
      <c r="I1339" s="159"/>
      <c r="L1339" s="154"/>
      <c r="M1339" s="160"/>
      <c r="N1339" s="161"/>
      <c r="O1339" s="161"/>
      <c r="P1339" s="161"/>
      <c r="Q1339" s="161"/>
      <c r="R1339" s="161"/>
      <c r="S1339" s="161"/>
      <c r="T1339" s="162"/>
      <c r="AT1339" s="156" t="s">
        <v>142</v>
      </c>
      <c r="AU1339" s="156" t="s">
        <v>84</v>
      </c>
      <c r="AV1339" s="13" t="s">
        <v>84</v>
      </c>
      <c r="AW1339" s="13" t="s">
        <v>36</v>
      </c>
      <c r="AX1339" s="13" t="s">
        <v>75</v>
      </c>
      <c r="AY1339" s="156" t="s">
        <v>133</v>
      </c>
    </row>
    <row r="1340" spans="1:65" s="15" customFormat="1">
      <c r="B1340" s="170"/>
      <c r="D1340" s="155" t="s">
        <v>142</v>
      </c>
      <c r="E1340" s="171" t="s">
        <v>3</v>
      </c>
      <c r="F1340" s="172" t="s">
        <v>163</v>
      </c>
      <c r="H1340" s="173">
        <v>39</v>
      </c>
      <c r="I1340" s="174"/>
      <c r="L1340" s="170"/>
      <c r="M1340" s="175"/>
      <c r="N1340" s="176"/>
      <c r="O1340" s="176"/>
      <c r="P1340" s="176"/>
      <c r="Q1340" s="176"/>
      <c r="R1340" s="176"/>
      <c r="S1340" s="176"/>
      <c r="T1340" s="177"/>
      <c r="AT1340" s="171" t="s">
        <v>142</v>
      </c>
      <c r="AU1340" s="171" t="s">
        <v>84</v>
      </c>
      <c r="AV1340" s="15" t="s">
        <v>140</v>
      </c>
      <c r="AW1340" s="15" t="s">
        <v>36</v>
      </c>
      <c r="AX1340" s="15" t="s">
        <v>37</v>
      </c>
      <c r="AY1340" s="171" t="s">
        <v>133</v>
      </c>
    </row>
    <row r="1341" spans="1:65" s="2" customFormat="1" ht="24.2" customHeight="1">
      <c r="A1341" s="35"/>
      <c r="B1341" s="140"/>
      <c r="C1341" s="141" t="s">
        <v>847</v>
      </c>
      <c r="D1341" s="141" t="s">
        <v>136</v>
      </c>
      <c r="E1341" s="142" t="s">
        <v>1386</v>
      </c>
      <c r="F1341" s="143" t="s">
        <v>1387</v>
      </c>
      <c r="G1341" s="144" t="s">
        <v>156</v>
      </c>
      <c r="H1341" s="145">
        <v>15</v>
      </c>
      <c r="I1341" s="146"/>
      <c r="J1341" s="147">
        <f>ROUND(I1341*H1341,2)</f>
        <v>0</v>
      </c>
      <c r="K1341" s="143" t="s">
        <v>288</v>
      </c>
      <c r="L1341" s="36"/>
      <c r="M1341" s="148" t="s">
        <v>3</v>
      </c>
      <c r="N1341" s="149" t="s">
        <v>46</v>
      </c>
      <c r="O1341" s="56"/>
      <c r="P1341" s="150">
        <f>O1341*H1341</f>
        <v>0</v>
      </c>
      <c r="Q1341" s="150">
        <v>0.10095</v>
      </c>
      <c r="R1341" s="150">
        <f>Q1341*H1341</f>
        <v>1.5142499999999999</v>
      </c>
      <c r="S1341" s="150">
        <v>0</v>
      </c>
      <c r="T1341" s="151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152" t="s">
        <v>140</v>
      </c>
      <c r="AT1341" s="152" t="s">
        <v>136</v>
      </c>
      <c r="AU1341" s="152" t="s">
        <v>84</v>
      </c>
      <c r="AY1341" s="20" t="s">
        <v>133</v>
      </c>
      <c r="BE1341" s="153">
        <f>IF(N1341="základní",J1341,0)</f>
        <v>0</v>
      </c>
      <c r="BF1341" s="153">
        <f>IF(N1341="snížená",J1341,0)</f>
        <v>0</v>
      </c>
      <c r="BG1341" s="153">
        <f>IF(N1341="zákl. přenesená",J1341,0)</f>
        <v>0</v>
      </c>
      <c r="BH1341" s="153">
        <f>IF(N1341="sníž. přenesená",J1341,0)</f>
        <v>0</v>
      </c>
      <c r="BI1341" s="153">
        <f>IF(N1341="nulová",J1341,0)</f>
        <v>0</v>
      </c>
      <c r="BJ1341" s="20" t="s">
        <v>37</v>
      </c>
      <c r="BK1341" s="153">
        <f>ROUND(I1341*H1341,2)</f>
        <v>0</v>
      </c>
      <c r="BL1341" s="20" t="s">
        <v>140</v>
      </c>
      <c r="BM1341" s="152" t="s">
        <v>2353</v>
      </c>
    </row>
    <row r="1342" spans="1:65" s="2" customFormat="1">
      <c r="A1342" s="35"/>
      <c r="B1342" s="36"/>
      <c r="C1342" s="35"/>
      <c r="D1342" s="181" t="s">
        <v>290</v>
      </c>
      <c r="E1342" s="35"/>
      <c r="F1342" s="182" t="s">
        <v>1389</v>
      </c>
      <c r="G1342" s="35"/>
      <c r="H1342" s="35"/>
      <c r="I1342" s="183"/>
      <c r="J1342" s="35"/>
      <c r="K1342" s="35"/>
      <c r="L1342" s="36"/>
      <c r="M1342" s="184"/>
      <c r="N1342" s="185"/>
      <c r="O1342" s="56"/>
      <c r="P1342" s="56"/>
      <c r="Q1342" s="56"/>
      <c r="R1342" s="56"/>
      <c r="S1342" s="56"/>
      <c r="T1342" s="57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T1342" s="20" t="s">
        <v>290</v>
      </c>
      <c r="AU1342" s="20" t="s">
        <v>84</v>
      </c>
    </row>
    <row r="1343" spans="1:65" s="2" customFormat="1" ht="16.5" customHeight="1">
      <c r="A1343" s="35"/>
      <c r="B1343" s="140"/>
      <c r="C1343" s="186" t="s">
        <v>852</v>
      </c>
      <c r="D1343" s="186" t="s">
        <v>292</v>
      </c>
      <c r="E1343" s="187" t="s">
        <v>1390</v>
      </c>
      <c r="F1343" s="188" t="s">
        <v>1391</v>
      </c>
      <c r="G1343" s="189" t="s">
        <v>156</v>
      </c>
      <c r="H1343" s="190">
        <v>15.15</v>
      </c>
      <c r="I1343" s="191"/>
      <c r="J1343" s="192">
        <f>ROUND(I1343*H1343,2)</f>
        <v>0</v>
      </c>
      <c r="K1343" s="188" t="s">
        <v>288</v>
      </c>
      <c r="L1343" s="193"/>
      <c r="M1343" s="194" t="s">
        <v>3</v>
      </c>
      <c r="N1343" s="195" t="s">
        <v>46</v>
      </c>
      <c r="O1343" s="56"/>
      <c r="P1343" s="150">
        <f>O1343*H1343</f>
        <v>0</v>
      </c>
      <c r="Q1343" s="150">
        <v>2.4E-2</v>
      </c>
      <c r="R1343" s="150">
        <f>Q1343*H1343</f>
        <v>0.36360000000000003</v>
      </c>
      <c r="S1343" s="150">
        <v>0</v>
      </c>
      <c r="T1343" s="151">
        <f>S1343*H1343</f>
        <v>0</v>
      </c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R1343" s="152" t="s">
        <v>172</v>
      </c>
      <c r="AT1343" s="152" t="s">
        <v>292</v>
      </c>
      <c r="AU1343" s="152" t="s">
        <v>84</v>
      </c>
      <c r="AY1343" s="20" t="s">
        <v>133</v>
      </c>
      <c r="BE1343" s="153">
        <f>IF(N1343="základní",J1343,0)</f>
        <v>0</v>
      </c>
      <c r="BF1343" s="153">
        <f>IF(N1343="snížená",J1343,0)</f>
        <v>0</v>
      </c>
      <c r="BG1343" s="153">
        <f>IF(N1343="zákl. přenesená",J1343,0)</f>
        <v>0</v>
      </c>
      <c r="BH1343" s="153">
        <f>IF(N1343="sníž. přenesená",J1343,0)</f>
        <v>0</v>
      </c>
      <c r="BI1343" s="153">
        <f>IF(N1343="nulová",J1343,0)</f>
        <v>0</v>
      </c>
      <c r="BJ1343" s="20" t="s">
        <v>37</v>
      </c>
      <c r="BK1343" s="153">
        <f>ROUND(I1343*H1343,2)</f>
        <v>0</v>
      </c>
      <c r="BL1343" s="20" t="s">
        <v>140</v>
      </c>
      <c r="BM1343" s="152" t="s">
        <v>2354</v>
      </c>
    </row>
    <row r="1344" spans="1:65" s="13" customFormat="1">
      <c r="B1344" s="154"/>
      <c r="D1344" s="155" t="s">
        <v>142</v>
      </c>
      <c r="F1344" s="157" t="s">
        <v>1393</v>
      </c>
      <c r="H1344" s="158">
        <v>15.15</v>
      </c>
      <c r="I1344" s="159"/>
      <c r="L1344" s="154"/>
      <c r="M1344" s="160"/>
      <c r="N1344" s="161"/>
      <c r="O1344" s="161"/>
      <c r="P1344" s="161"/>
      <c r="Q1344" s="161"/>
      <c r="R1344" s="161"/>
      <c r="S1344" s="161"/>
      <c r="T1344" s="162"/>
      <c r="AT1344" s="156" t="s">
        <v>142</v>
      </c>
      <c r="AU1344" s="156" t="s">
        <v>84</v>
      </c>
      <c r="AV1344" s="13" t="s">
        <v>84</v>
      </c>
      <c r="AW1344" s="13" t="s">
        <v>4</v>
      </c>
      <c r="AX1344" s="13" t="s">
        <v>37</v>
      </c>
      <c r="AY1344" s="156" t="s">
        <v>133</v>
      </c>
    </row>
    <row r="1345" spans="1:65" s="2" customFormat="1" ht="37.9" customHeight="1">
      <c r="A1345" s="35"/>
      <c r="B1345" s="140"/>
      <c r="C1345" s="141" t="s">
        <v>857</v>
      </c>
      <c r="D1345" s="141" t="s">
        <v>136</v>
      </c>
      <c r="E1345" s="142" t="s">
        <v>2355</v>
      </c>
      <c r="F1345" s="143" t="s">
        <v>2356</v>
      </c>
      <c r="G1345" s="144" t="s">
        <v>333</v>
      </c>
      <c r="H1345" s="145">
        <v>93.39</v>
      </c>
      <c r="I1345" s="146"/>
      <c r="J1345" s="147">
        <f>ROUND(I1345*H1345,2)</f>
        <v>0</v>
      </c>
      <c r="K1345" s="143" t="s">
        <v>288</v>
      </c>
      <c r="L1345" s="36"/>
      <c r="M1345" s="148" t="s">
        <v>3</v>
      </c>
      <c r="N1345" s="149" t="s">
        <v>46</v>
      </c>
      <c r="O1345" s="56"/>
      <c r="P1345" s="150">
        <f>O1345*H1345</f>
        <v>0</v>
      </c>
      <c r="Q1345" s="150">
        <v>0</v>
      </c>
      <c r="R1345" s="150">
        <f>Q1345*H1345</f>
        <v>0</v>
      </c>
      <c r="S1345" s="150">
        <v>0</v>
      </c>
      <c r="T1345" s="15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52" t="s">
        <v>140</v>
      </c>
      <c r="AT1345" s="152" t="s">
        <v>136</v>
      </c>
      <c r="AU1345" s="152" t="s">
        <v>84</v>
      </c>
      <c r="AY1345" s="20" t="s">
        <v>133</v>
      </c>
      <c r="BE1345" s="153">
        <f>IF(N1345="základní",J1345,0)</f>
        <v>0</v>
      </c>
      <c r="BF1345" s="153">
        <f>IF(N1345="snížená",J1345,0)</f>
        <v>0</v>
      </c>
      <c r="BG1345" s="153">
        <f>IF(N1345="zákl. přenesená",J1345,0)</f>
        <v>0</v>
      </c>
      <c r="BH1345" s="153">
        <f>IF(N1345="sníž. přenesená",J1345,0)</f>
        <v>0</v>
      </c>
      <c r="BI1345" s="153">
        <f>IF(N1345="nulová",J1345,0)</f>
        <v>0</v>
      </c>
      <c r="BJ1345" s="20" t="s">
        <v>37</v>
      </c>
      <c r="BK1345" s="153">
        <f>ROUND(I1345*H1345,2)</f>
        <v>0</v>
      </c>
      <c r="BL1345" s="20" t="s">
        <v>140</v>
      </c>
      <c r="BM1345" s="152" t="s">
        <v>2357</v>
      </c>
    </row>
    <row r="1346" spans="1:65" s="2" customFormat="1">
      <c r="A1346" s="35"/>
      <c r="B1346" s="36"/>
      <c r="C1346" s="35"/>
      <c r="D1346" s="181" t="s">
        <v>290</v>
      </c>
      <c r="E1346" s="35"/>
      <c r="F1346" s="182" t="s">
        <v>2358</v>
      </c>
      <c r="G1346" s="35"/>
      <c r="H1346" s="35"/>
      <c r="I1346" s="183"/>
      <c r="J1346" s="35"/>
      <c r="K1346" s="35"/>
      <c r="L1346" s="36"/>
      <c r="M1346" s="184"/>
      <c r="N1346" s="185"/>
      <c r="O1346" s="56"/>
      <c r="P1346" s="56"/>
      <c r="Q1346" s="56"/>
      <c r="R1346" s="56"/>
      <c r="S1346" s="56"/>
      <c r="T1346" s="57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20" t="s">
        <v>290</v>
      </c>
      <c r="AU1346" s="20" t="s">
        <v>84</v>
      </c>
    </row>
    <row r="1347" spans="1:65" s="13" customFormat="1">
      <c r="B1347" s="154"/>
      <c r="D1347" s="155" t="s">
        <v>142</v>
      </c>
      <c r="E1347" s="156" t="s">
        <v>3</v>
      </c>
      <c r="F1347" s="157" t="s">
        <v>1830</v>
      </c>
      <c r="H1347" s="158">
        <v>93.39</v>
      </c>
      <c r="I1347" s="159"/>
      <c r="L1347" s="154"/>
      <c r="M1347" s="160"/>
      <c r="N1347" s="161"/>
      <c r="O1347" s="161"/>
      <c r="P1347" s="161"/>
      <c r="Q1347" s="161"/>
      <c r="R1347" s="161"/>
      <c r="S1347" s="161"/>
      <c r="T1347" s="162"/>
      <c r="AT1347" s="156" t="s">
        <v>142</v>
      </c>
      <c r="AU1347" s="156" t="s">
        <v>84</v>
      </c>
      <c r="AV1347" s="13" t="s">
        <v>84</v>
      </c>
      <c r="AW1347" s="13" t="s">
        <v>36</v>
      </c>
      <c r="AX1347" s="13" t="s">
        <v>75</v>
      </c>
      <c r="AY1347" s="156" t="s">
        <v>133</v>
      </c>
    </row>
    <row r="1348" spans="1:65" s="2" customFormat="1" ht="44.25" customHeight="1">
      <c r="A1348" s="35"/>
      <c r="B1348" s="140"/>
      <c r="C1348" s="141" t="s">
        <v>862</v>
      </c>
      <c r="D1348" s="141" t="s">
        <v>136</v>
      </c>
      <c r="E1348" s="142" t="s">
        <v>2359</v>
      </c>
      <c r="F1348" s="143" t="s">
        <v>2360</v>
      </c>
      <c r="G1348" s="144" t="s">
        <v>333</v>
      </c>
      <c r="H1348" s="145">
        <v>10.119999999999999</v>
      </c>
      <c r="I1348" s="146"/>
      <c r="J1348" s="147">
        <f>ROUND(I1348*H1348,2)</f>
        <v>0</v>
      </c>
      <c r="K1348" s="143" t="s">
        <v>288</v>
      </c>
      <c r="L1348" s="36"/>
      <c r="M1348" s="148" t="s">
        <v>3</v>
      </c>
      <c r="N1348" s="149" t="s">
        <v>46</v>
      </c>
      <c r="O1348" s="56"/>
      <c r="P1348" s="150">
        <f>O1348*H1348</f>
        <v>0</v>
      </c>
      <c r="Q1348" s="150">
        <v>0</v>
      </c>
      <c r="R1348" s="150">
        <f>Q1348*H1348</f>
        <v>0</v>
      </c>
      <c r="S1348" s="150">
        <v>0</v>
      </c>
      <c r="T1348" s="151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52" t="s">
        <v>140</v>
      </c>
      <c r="AT1348" s="152" t="s">
        <v>136</v>
      </c>
      <c r="AU1348" s="152" t="s">
        <v>84</v>
      </c>
      <c r="AY1348" s="20" t="s">
        <v>133</v>
      </c>
      <c r="BE1348" s="153">
        <f>IF(N1348="základní",J1348,0)</f>
        <v>0</v>
      </c>
      <c r="BF1348" s="153">
        <f>IF(N1348="snížená",J1348,0)</f>
        <v>0</v>
      </c>
      <c r="BG1348" s="153">
        <f>IF(N1348="zákl. přenesená",J1348,0)</f>
        <v>0</v>
      </c>
      <c r="BH1348" s="153">
        <f>IF(N1348="sníž. přenesená",J1348,0)</f>
        <v>0</v>
      </c>
      <c r="BI1348" s="153">
        <f>IF(N1348="nulová",J1348,0)</f>
        <v>0</v>
      </c>
      <c r="BJ1348" s="20" t="s">
        <v>37</v>
      </c>
      <c r="BK1348" s="153">
        <f>ROUND(I1348*H1348,2)</f>
        <v>0</v>
      </c>
      <c r="BL1348" s="20" t="s">
        <v>140</v>
      </c>
      <c r="BM1348" s="152" t="s">
        <v>2361</v>
      </c>
    </row>
    <row r="1349" spans="1:65" s="2" customFormat="1">
      <c r="A1349" s="35"/>
      <c r="B1349" s="36"/>
      <c r="C1349" s="35"/>
      <c r="D1349" s="181" t="s">
        <v>290</v>
      </c>
      <c r="E1349" s="35"/>
      <c r="F1349" s="182" t="s">
        <v>2362</v>
      </c>
      <c r="G1349" s="35"/>
      <c r="H1349" s="35"/>
      <c r="I1349" s="183"/>
      <c r="J1349" s="35"/>
      <c r="K1349" s="35"/>
      <c r="L1349" s="36"/>
      <c r="M1349" s="184"/>
      <c r="N1349" s="185"/>
      <c r="O1349" s="56"/>
      <c r="P1349" s="56"/>
      <c r="Q1349" s="56"/>
      <c r="R1349" s="56"/>
      <c r="S1349" s="56"/>
      <c r="T1349" s="57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T1349" s="20" t="s">
        <v>290</v>
      </c>
      <c r="AU1349" s="20" t="s">
        <v>84</v>
      </c>
    </row>
    <row r="1350" spans="1:65" s="13" customFormat="1">
      <c r="B1350" s="154"/>
      <c r="D1350" s="155" t="s">
        <v>142</v>
      </c>
      <c r="E1350" s="156" t="s">
        <v>3</v>
      </c>
      <c r="F1350" s="157" t="s">
        <v>1828</v>
      </c>
      <c r="H1350" s="158">
        <v>10.119999999999999</v>
      </c>
      <c r="I1350" s="159"/>
      <c r="L1350" s="154"/>
      <c r="M1350" s="160"/>
      <c r="N1350" s="161"/>
      <c r="O1350" s="161"/>
      <c r="P1350" s="161"/>
      <c r="Q1350" s="161"/>
      <c r="R1350" s="161"/>
      <c r="S1350" s="161"/>
      <c r="T1350" s="162"/>
      <c r="AT1350" s="156" t="s">
        <v>142</v>
      </c>
      <c r="AU1350" s="156" t="s">
        <v>84</v>
      </c>
      <c r="AV1350" s="13" t="s">
        <v>84</v>
      </c>
      <c r="AW1350" s="13" t="s">
        <v>36</v>
      </c>
      <c r="AX1350" s="13" t="s">
        <v>75</v>
      </c>
      <c r="AY1350" s="156" t="s">
        <v>133</v>
      </c>
    </row>
    <row r="1351" spans="1:65" s="2" customFormat="1" ht="16.5" customHeight="1">
      <c r="A1351" s="35"/>
      <c r="B1351" s="140"/>
      <c r="C1351" s="141" t="s">
        <v>866</v>
      </c>
      <c r="D1351" s="141" t="s">
        <v>136</v>
      </c>
      <c r="E1351" s="142" t="s">
        <v>1405</v>
      </c>
      <c r="F1351" s="143" t="s">
        <v>1406</v>
      </c>
      <c r="G1351" s="144" t="s">
        <v>342</v>
      </c>
      <c r="H1351" s="145">
        <v>11.545</v>
      </c>
      <c r="I1351" s="146"/>
      <c r="J1351" s="147">
        <f>ROUND(I1351*H1351,2)</f>
        <v>0</v>
      </c>
      <c r="K1351" s="143" t="s">
        <v>3</v>
      </c>
      <c r="L1351" s="36"/>
      <c r="M1351" s="148" t="s">
        <v>3</v>
      </c>
      <c r="N1351" s="149" t="s">
        <v>46</v>
      </c>
      <c r="O1351" s="56"/>
      <c r="P1351" s="150">
        <f>O1351*H1351</f>
        <v>0</v>
      </c>
      <c r="Q1351" s="150">
        <v>0</v>
      </c>
      <c r="R1351" s="150">
        <f>Q1351*H1351</f>
        <v>0</v>
      </c>
      <c r="S1351" s="150">
        <v>0</v>
      </c>
      <c r="T1351" s="15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52" t="s">
        <v>140</v>
      </c>
      <c r="AT1351" s="152" t="s">
        <v>136</v>
      </c>
      <c r="AU1351" s="152" t="s">
        <v>84</v>
      </c>
      <c r="AY1351" s="20" t="s">
        <v>133</v>
      </c>
      <c r="BE1351" s="153">
        <f>IF(N1351="základní",J1351,0)</f>
        <v>0</v>
      </c>
      <c r="BF1351" s="153">
        <f>IF(N1351="snížená",J1351,0)</f>
        <v>0</v>
      </c>
      <c r="BG1351" s="153">
        <f>IF(N1351="zákl. přenesená",J1351,0)</f>
        <v>0</v>
      </c>
      <c r="BH1351" s="153">
        <f>IF(N1351="sníž. přenesená",J1351,0)</f>
        <v>0</v>
      </c>
      <c r="BI1351" s="153">
        <f>IF(N1351="nulová",J1351,0)</f>
        <v>0</v>
      </c>
      <c r="BJ1351" s="20" t="s">
        <v>37</v>
      </c>
      <c r="BK1351" s="153">
        <f>ROUND(I1351*H1351,2)</f>
        <v>0</v>
      </c>
      <c r="BL1351" s="20" t="s">
        <v>140</v>
      </c>
      <c r="BM1351" s="152" t="s">
        <v>2363</v>
      </c>
    </row>
    <row r="1352" spans="1:65" s="13" customFormat="1">
      <c r="B1352" s="154"/>
      <c r="D1352" s="155" t="s">
        <v>142</v>
      </c>
      <c r="E1352" s="156" t="s">
        <v>3</v>
      </c>
      <c r="F1352" s="157" t="s">
        <v>2364</v>
      </c>
      <c r="H1352" s="158">
        <v>10.553000000000001</v>
      </c>
      <c r="I1352" s="159"/>
      <c r="L1352" s="154"/>
      <c r="M1352" s="160"/>
      <c r="N1352" s="161"/>
      <c r="O1352" s="161"/>
      <c r="P1352" s="161"/>
      <c r="Q1352" s="161"/>
      <c r="R1352" s="161"/>
      <c r="S1352" s="161"/>
      <c r="T1352" s="162"/>
      <c r="AT1352" s="156" t="s">
        <v>142</v>
      </c>
      <c r="AU1352" s="156" t="s">
        <v>84</v>
      </c>
      <c r="AV1352" s="13" t="s">
        <v>84</v>
      </c>
      <c r="AW1352" s="13" t="s">
        <v>36</v>
      </c>
      <c r="AX1352" s="13" t="s">
        <v>75</v>
      </c>
      <c r="AY1352" s="156" t="s">
        <v>133</v>
      </c>
    </row>
    <row r="1353" spans="1:65" s="13" customFormat="1">
      <c r="B1353" s="154"/>
      <c r="D1353" s="155" t="s">
        <v>142</v>
      </c>
      <c r="E1353" s="156" t="s">
        <v>3</v>
      </c>
      <c r="F1353" s="157" t="s">
        <v>2365</v>
      </c>
      <c r="H1353" s="158">
        <v>0.99199999999999999</v>
      </c>
      <c r="I1353" s="159"/>
      <c r="L1353" s="154"/>
      <c r="M1353" s="160"/>
      <c r="N1353" s="161"/>
      <c r="O1353" s="161"/>
      <c r="P1353" s="161"/>
      <c r="Q1353" s="161"/>
      <c r="R1353" s="161"/>
      <c r="S1353" s="161"/>
      <c r="T1353" s="162"/>
      <c r="AT1353" s="156" t="s">
        <v>142</v>
      </c>
      <c r="AU1353" s="156" t="s">
        <v>84</v>
      </c>
      <c r="AV1353" s="13" t="s">
        <v>84</v>
      </c>
      <c r="AW1353" s="13" t="s">
        <v>36</v>
      </c>
      <c r="AX1353" s="13" t="s">
        <v>75</v>
      </c>
      <c r="AY1353" s="156" t="s">
        <v>133</v>
      </c>
    </row>
    <row r="1354" spans="1:65" s="15" customFormat="1">
      <c r="B1354" s="170"/>
      <c r="D1354" s="155" t="s">
        <v>142</v>
      </c>
      <c r="E1354" s="171" t="s">
        <v>3</v>
      </c>
      <c r="F1354" s="172" t="s">
        <v>163</v>
      </c>
      <c r="H1354" s="173">
        <v>11.545</v>
      </c>
      <c r="I1354" s="174"/>
      <c r="L1354" s="170"/>
      <c r="M1354" s="175"/>
      <c r="N1354" s="176"/>
      <c r="O1354" s="176"/>
      <c r="P1354" s="176"/>
      <c r="Q1354" s="176"/>
      <c r="R1354" s="176"/>
      <c r="S1354" s="176"/>
      <c r="T1354" s="177"/>
      <c r="AT1354" s="171" t="s">
        <v>142</v>
      </c>
      <c r="AU1354" s="171" t="s">
        <v>84</v>
      </c>
      <c r="AV1354" s="15" t="s">
        <v>140</v>
      </c>
      <c r="AW1354" s="15" t="s">
        <v>36</v>
      </c>
      <c r="AX1354" s="15" t="s">
        <v>37</v>
      </c>
      <c r="AY1354" s="171" t="s">
        <v>133</v>
      </c>
    </row>
    <row r="1355" spans="1:65" s="2" customFormat="1" ht="16.5" customHeight="1">
      <c r="A1355" s="35"/>
      <c r="B1355" s="140"/>
      <c r="C1355" s="141" t="s">
        <v>871</v>
      </c>
      <c r="D1355" s="141" t="s">
        <v>136</v>
      </c>
      <c r="E1355" s="142" t="s">
        <v>894</v>
      </c>
      <c r="F1355" s="143" t="s">
        <v>895</v>
      </c>
      <c r="G1355" s="144" t="s">
        <v>156</v>
      </c>
      <c r="H1355" s="145">
        <v>132.6</v>
      </c>
      <c r="I1355" s="146"/>
      <c r="J1355" s="147">
        <f>ROUND(I1355*H1355,2)</f>
        <v>0</v>
      </c>
      <c r="K1355" s="143" t="s">
        <v>288</v>
      </c>
      <c r="L1355" s="36"/>
      <c r="M1355" s="148" t="s">
        <v>3</v>
      </c>
      <c r="N1355" s="149" t="s">
        <v>46</v>
      </c>
      <c r="O1355" s="56"/>
      <c r="P1355" s="150">
        <f>O1355*H1355</f>
        <v>0</v>
      </c>
      <c r="Q1355" s="150">
        <v>0</v>
      </c>
      <c r="R1355" s="150">
        <f>Q1355*H1355</f>
        <v>0</v>
      </c>
      <c r="S1355" s="150">
        <v>0</v>
      </c>
      <c r="T1355" s="151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52" t="s">
        <v>140</v>
      </c>
      <c r="AT1355" s="152" t="s">
        <v>136</v>
      </c>
      <c r="AU1355" s="152" t="s">
        <v>84</v>
      </c>
      <c r="AY1355" s="20" t="s">
        <v>133</v>
      </c>
      <c r="BE1355" s="153">
        <f>IF(N1355="základní",J1355,0)</f>
        <v>0</v>
      </c>
      <c r="BF1355" s="153">
        <f>IF(N1355="snížená",J1355,0)</f>
        <v>0</v>
      </c>
      <c r="BG1355" s="153">
        <f>IF(N1355="zákl. přenesená",J1355,0)</f>
        <v>0</v>
      </c>
      <c r="BH1355" s="153">
        <f>IF(N1355="sníž. přenesená",J1355,0)</f>
        <v>0</v>
      </c>
      <c r="BI1355" s="153">
        <f>IF(N1355="nulová",J1355,0)</f>
        <v>0</v>
      </c>
      <c r="BJ1355" s="20" t="s">
        <v>37</v>
      </c>
      <c r="BK1355" s="153">
        <f>ROUND(I1355*H1355,2)</f>
        <v>0</v>
      </c>
      <c r="BL1355" s="20" t="s">
        <v>140</v>
      </c>
      <c r="BM1355" s="152" t="s">
        <v>2366</v>
      </c>
    </row>
    <row r="1356" spans="1:65" s="2" customFormat="1">
      <c r="A1356" s="35"/>
      <c r="B1356" s="36"/>
      <c r="C1356" s="35"/>
      <c r="D1356" s="181" t="s">
        <v>290</v>
      </c>
      <c r="E1356" s="35"/>
      <c r="F1356" s="182" t="s">
        <v>897</v>
      </c>
      <c r="G1356" s="35"/>
      <c r="H1356" s="35"/>
      <c r="I1356" s="183"/>
      <c r="J1356" s="35"/>
      <c r="K1356" s="35"/>
      <c r="L1356" s="36"/>
      <c r="M1356" s="184"/>
      <c r="N1356" s="185"/>
      <c r="O1356" s="56"/>
      <c r="P1356" s="56"/>
      <c r="Q1356" s="56"/>
      <c r="R1356" s="56"/>
      <c r="S1356" s="56"/>
      <c r="T1356" s="57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20" t="s">
        <v>290</v>
      </c>
      <c r="AU1356" s="20" t="s">
        <v>84</v>
      </c>
    </row>
    <row r="1357" spans="1:65" s="14" customFormat="1">
      <c r="B1357" s="163"/>
      <c r="D1357" s="155" t="s">
        <v>142</v>
      </c>
      <c r="E1357" s="164" t="s">
        <v>3</v>
      </c>
      <c r="F1357" s="165" t="s">
        <v>1395</v>
      </c>
      <c r="H1357" s="164" t="s">
        <v>3</v>
      </c>
      <c r="I1357" s="166"/>
      <c r="L1357" s="163"/>
      <c r="M1357" s="167"/>
      <c r="N1357" s="168"/>
      <c r="O1357" s="168"/>
      <c r="P1357" s="168"/>
      <c r="Q1357" s="168"/>
      <c r="R1357" s="168"/>
      <c r="S1357" s="168"/>
      <c r="T1357" s="169"/>
      <c r="AT1357" s="164" t="s">
        <v>142</v>
      </c>
      <c r="AU1357" s="164" t="s">
        <v>84</v>
      </c>
      <c r="AV1357" s="14" t="s">
        <v>37</v>
      </c>
      <c r="AW1357" s="14" t="s">
        <v>36</v>
      </c>
      <c r="AX1357" s="14" t="s">
        <v>75</v>
      </c>
      <c r="AY1357" s="164" t="s">
        <v>133</v>
      </c>
    </row>
    <row r="1358" spans="1:65" s="13" customFormat="1">
      <c r="B1358" s="154"/>
      <c r="D1358" s="155" t="s">
        <v>142</v>
      </c>
      <c r="E1358" s="156" t="s">
        <v>3</v>
      </c>
      <c r="F1358" s="157" t="s">
        <v>2367</v>
      </c>
      <c r="H1358" s="158">
        <v>132.6</v>
      </c>
      <c r="I1358" s="159"/>
      <c r="L1358" s="154"/>
      <c r="M1358" s="160"/>
      <c r="N1358" s="161"/>
      <c r="O1358" s="161"/>
      <c r="P1358" s="161"/>
      <c r="Q1358" s="161"/>
      <c r="R1358" s="161"/>
      <c r="S1358" s="161"/>
      <c r="T1358" s="162"/>
      <c r="AT1358" s="156" t="s">
        <v>142</v>
      </c>
      <c r="AU1358" s="156" t="s">
        <v>84</v>
      </c>
      <c r="AV1358" s="13" t="s">
        <v>84</v>
      </c>
      <c r="AW1358" s="13" t="s">
        <v>36</v>
      </c>
      <c r="AX1358" s="13" t="s">
        <v>75</v>
      </c>
      <c r="AY1358" s="156" t="s">
        <v>133</v>
      </c>
    </row>
    <row r="1359" spans="1:65" s="2" customFormat="1" ht="16.5" customHeight="1">
      <c r="A1359" s="35"/>
      <c r="B1359" s="140"/>
      <c r="C1359" s="141" t="s">
        <v>877</v>
      </c>
      <c r="D1359" s="141" t="s">
        <v>136</v>
      </c>
      <c r="E1359" s="142" t="s">
        <v>901</v>
      </c>
      <c r="F1359" s="143" t="s">
        <v>902</v>
      </c>
      <c r="G1359" s="144" t="s">
        <v>156</v>
      </c>
      <c r="H1359" s="145">
        <v>87.6</v>
      </c>
      <c r="I1359" s="146"/>
      <c r="J1359" s="147">
        <f>ROUND(I1359*H1359,2)</f>
        <v>0</v>
      </c>
      <c r="K1359" s="143" t="s">
        <v>288</v>
      </c>
      <c r="L1359" s="36"/>
      <c r="M1359" s="148" t="s">
        <v>3</v>
      </c>
      <c r="N1359" s="149" t="s">
        <v>46</v>
      </c>
      <c r="O1359" s="56"/>
      <c r="P1359" s="150">
        <f>O1359*H1359</f>
        <v>0</v>
      </c>
      <c r="Q1359" s="150">
        <v>4.0810000000000004E-6</v>
      </c>
      <c r="R1359" s="150">
        <f>Q1359*H1359</f>
        <v>3.5749560000000003E-4</v>
      </c>
      <c r="S1359" s="150">
        <v>0</v>
      </c>
      <c r="T1359" s="151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152" t="s">
        <v>140</v>
      </c>
      <c r="AT1359" s="152" t="s">
        <v>136</v>
      </c>
      <c r="AU1359" s="152" t="s">
        <v>84</v>
      </c>
      <c r="AY1359" s="20" t="s">
        <v>133</v>
      </c>
      <c r="BE1359" s="153">
        <f>IF(N1359="základní",J1359,0)</f>
        <v>0</v>
      </c>
      <c r="BF1359" s="153">
        <f>IF(N1359="snížená",J1359,0)</f>
        <v>0</v>
      </c>
      <c r="BG1359" s="153">
        <f>IF(N1359="zákl. přenesená",J1359,0)</f>
        <v>0</v>
      </c>
      <c r="BH1359" s="153">
        <f>IF(N1359="sníž. přenesená",J1359,0)</f>
        <v>0</v>
      </c>
      <c r="BI1359" s="153">
        <f>IF(N1359="nulová",J1359,0)</f>
        <v>0</v>
      </c>
      <c r="BJ1359" s="20" t="s">
        <v>37</v>
      </c>
      <c r="BK1359" s="153">
        <f>ROUND(I1359*H1359,2)</f>
        <v>0</v>
      </c>
      <c r="BL1359" s="20" t="s">
        <v>140</v>
      </c>
      <c r="BM1359" s="152" t="s">
        <v>2368</v>
      </c>
    </row>
    <row r="1360" spans="1:65" s="2" customFormat="1">
      <c r="A1360" s="35"/>
      <c r="B1360" s="36"/>
      <c r="C1360" s="35"/>
      <c r="D1360" s="181" t="s">
        <v>290</v>
      </c>
      <c r="E1360" s="35"/>
      <c r="F1360" s="182" t="s">
        <v>904</v>
      </c>
      <c r="G1360" s="35"/>
      <c r="H1360" s="35"/>
      <c r="I1360" s="183"/>
      <c r="J1360" s="35"/>
      <c r="K1360" s="35"/>
      <c r="L1360" s="36"/>
      <c r="M1360" s="184"/>
      <c r="N1360" s="185"/>
      <c r="O1360" s="56"/>
      <c r="P1360" s="56"/>
      <c r="Q1360" s="56"/>
      <c r="R1360" s="56"/>
      <c r="S1360" s="56"/>
      <c r="T1360" s="57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20" t="s">
        <v>290</v>
      </c>
      <c r="AU1360" s="20" t="s">
        <v>84</v>
      </c>
    </row>
    <row r="1361" spans="1:65" s="14" customFormat="1">
      <c r="B1361" s="163"/>
      <c r="D1361" s="155" t="s">
        <v>142</v>
      </c>
      <c r="E1361" s="164" t="s">
        <v>3</v>
      </c>
      <c r="F1361" s="165" t="s">
        <v>1395</v>
      </c>
      <c r="H1361" s="164" t="s">
        <v>3</v>
      </c>
      <c r="I1361" s="166"/>
      <c r="L1361" s="163"/>
      <c r="M1361" s="167"/>
      <c r="N1361" s="168"/>
      <c r="O1361" s="168"/>
      <c r="P1361" s="168"/>
      <c r="Q1361" s="168"/>
      <c r="R1361" s="168"/>
      <c r="S1361" s="168"/>
      <c r="T1361" s="169"/>
      <c r="AT1361" s="164" t="s">
        <v>142</v>
      </c>
      <c r="AU1361" s="164" t="s">
        <v>84</v>
      </c>
      <c r="AV1361" s="14" t="s">
        <v>37</v>
      </c>
      <c r="AW1361" s="14" t="s">
        <v>36</v>
      </c>
      <c r="AX1361" s="14" t="s">
        <v>75</v>
      </c>
      <c r="AY1361" s="164" t="s">
        <v>133</v>
      </c>
    </row>
    <row r="1362" spans="1:65" s="13" customFormat="1">
      <c r="B1362" s="154"/>
      <c r="D1362" s="155" t="s">
        <v>142</v>
      </c>
      <c r="E1362" s="156" t="s">
        <v>3</v>
      </c>
      <c r="F1362" s="157" t="s">
        <v>2369</v>
      </c>
      <c r="H1362" s="158">
        <v>87.6</v>
      </c>
      <c r="I1362" s="159"/>
      <c r="L1362" s="154"/>
      <c r="M1362" s="160"/>
      <c r="N1362" s="161"/>
      <c r="O1362" s="161"/>
      <c r="P1362" s="161"/>
      <c r="Q1362" s="161"/>
      <c r="R1362" s="161"/>
      <c r="S1362" s="161"/>
      <c r="T1362" s="162"/>
      <c r="AT1362" s="156" t="s">
        <v>142</v>
      </c>
      <c r="AU1362" s="156" t="s">
        <v>84</v>
      </c>
      <c r="AV1362" s="13" t="s">
        <v>84</v>
      </c>
      <c r="AW1362" s="13" t="s">
        <v>36</v>
      </c>
      <c r="AX1362" s="13" t="s">
        <v>75</v>
      </c>
      <c r="AY1362" s="156" t="s">
        <v>133</v>
      </c>
    </row>
    <row r="1363" spans="1:65" s="2" customFormat="1" ht="16.5" customHeight="1">
      <c r="A1363" s="35"/>
      <c r="B1363" s="140"/>
      <c r="C1363" s="141" t="s">
        <v>886</v>
      </c>
      <c r="D1363" s="141" t="s">
        <v>136</v>
      </c>
      <c r="E1363" s="142" t="s">
        <v>2370</v>
      </c>
      <c r="F1363" s="143" t="s">
        <v>2371</v>
      </c>
      <c r="G1363" s="144" t="s">
        <v>156</v>
      </c>
      <c r="H1363" s="145">
        <v>32.200000000000003</v>
      </c>
      <c r="I1363" s="146"/>
      <c r="J1363" s="147">
        <f>ROUND(I1363*H1363,2)</f>
        <v>0</v>
      </c>
      <c r="K1363" s="143" t="s">
        <v>288</v>
      </c>
      <c r="L1363" s="36"/>
      <c r="M1363" s="148" t="s">
        <v>3</v>
      </c>
      <c r="N1363" s="149" t="s">
        <v>46</v>
      </c>
      <c r="O1363" s="56"/>
      <c r="P1363" s="150">
        <f>O1363*H1363</f>
        <v>0</v>
      </c>
      <c r="Q1363" s="150">
        <v>3.0000000000000001E-5</v>
      </c>
      <c r="R1363" s="150">
        <f>Q1363*H1363</f>
        <v>9.6600000000000006E-4</v>
      </c>
      <c r="S1363" s="150">
        <v>0</v>
      </c>
      <c r="T1363" s="151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52" t="s">
        <v>140</v>
      </c>
      <c r="AT1363" s="152" t="s">
        <v>136</v>
      </c>
      <c r="AU1363" s="152" t="s">
        <v>84</v>
      </c>
      <c r="AY1363" s="20" t="s">
        <v>133</v>
      </c>
      <c r="BE1363" s="153">
        <f>IF(N1363="základní",J1363,0)</f>
        <v>0</v>
      </c>
      <c r="BF1363" s="153">
        <f>IF(N1363="snížená",J1363,0)</f>
        <v>0</v>
      </c>
      <c r="BG1363" s="153">
        <f>IF(N1363="zákl. přenesená",J1363,0)</f>
        <v>0</v>
      </c>
      <c r="BH1363" s="153">
        <f>IF(N1363="sníž. přenesená",J1363,0)</f>
        <v>0</v>
      </c>
      <c r="BI1363" s="153">
        <f>IF(N1363="nulová",J1363,0)</f>
        <v>0</v>
      </c>
      <c r="BJ1363" s="20" t="s">
        <v>37</v>
      </c>
      <c r="BK1363" s="153">
        <f>ROUND(I1363*H1363,2)</f>
        <v>0</v>
      </c>
      <c r="BL1363" s="20" t="s">
        <v>140</v>
      </c>
      <c r="BM1363" s="152" t="s">
        <v>2372</v>
      </c>
    </row>
    <row r="1364" spans="1:65" s="2" customFormat="1">
      <c r="A1364" s="35"/>
      <c r="B1364" s="36"/>
      <c r="C1364" s="35"/>
      <c r="D1364" s="181" t="s">
        <v>290</v>
      </c>
      <c r="E1364" s="35"/>
      <c r="F1364" s="182" t="s">
        <v>2373</v>
      </c>
      <c r="G1364" s="35"/>
      <c r="H1364" s="35"/>
      <c r="I1364" s="183"/>
      <c r="J1364" s="35"/>
      <c r="K1364" s="35"/>
      <c r="L1364" s="36"/>
      <c r="M1364" s="184"/>
      <c r="N1364" s="185"/>
      <c r="O1364" s="56"/>
      <c r="P1364" s="56"/>
      <c r="Q1364" s="56"/>
      <c r="R1364" s="56"/>
      <c r="S1364" s="56"/>
      <c r="T1364" s="57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T1364" s="20" t="s">
        <v>290</v>
      </c>
      <c r="AU1364" s="20" t="s">
        <v>84</v>
      </c>
    </row>
    <row r="1365" spans="1:65" s="13" customFormat="1">
      <c r="B1365" s="154"/>
      <c r="D1365" s="155" t="s">
        <v>142</v>
      </c>
      <c r="E1365" s="156" t="s">
        <v>3</v>
      </c>
      <c r="F1365" s="157" t="s">
        <v>2374</v>
      </c>
      <c r="H1365" s="158">
        <v>32.200000000000003</v>
      </c>
      <c r="I1365" s="159"/>
      <c r="L1365" s="154"/>
      <c r="M1365" s="160"/>
      <c r="N1365" s="161"/>
      <c r="O1365" s="161"/>
      <c r="P1365" s="161"/>
      <c r="Q1365" s="161"/>
      <c r="R1365" s="161"/>
      <c r="S1365" s="161"/>
      <c r="T1365" s="162"/>
      <c r="AT1365" s="156" t="s">
        <v>142</v>
      </c>
      <c r="AU1365" s="156" t="s">
        <v>84</v>
      </c>
      <c r="AV1365" s="13" t="s">
        <v>84</v>
      </c>
      <c r="AW1365" s="13" t="s">
        <v>36</v>
      </c>
      <c r="AX1365" s="13" t="s">
        <v>37</v>
      </c>
      <c r="AY1365" s="156" t="s">
        <v>133</v>
      </c>
    </row>
    <row r="1366" spans="1:65" s="2" customFormat="1" ht="24.2" customHeight="1">
      <c r="A1366" s="35"/>
      <c r="B1366" s="140"/>
      <c r="C1366" s="141" t="s">
        <v>893</v>
      </c>
      <c r="D1366" s="141" t="s">
        <v>136</v>
      </c>
      <c r="E1366" s="142" t="s">
        <v>909</v>
      </c>
      <c r="F1366" s="143" t="s">
        <v>910</v>
      </c>
      <c r="G1366" s="144" t="s">
        <v>156</v>
      </c>
      <c r="H1366" s="145">
        <v>132.6</v>
      </c>
      <c r="I1366" s="146"/>
      <c r="J1366" s="147">
        <f>ROUND(I1366*H1366,2)</f>
        <v>0</v>
      </c>
      <c r="K1366" s="143" t="s">
        <v>3</v>
      </c>
      <c r="L1366" s="36"/>
      <c r="M1366" s="148" t="s">
        <v>3</v>
      </c>
      <c r="N1366" s="149" t="s">
        <v>46</v>
      </c>
      <c r="O1366" s="56"/>
      <c r="P1366" s="150">
        <f>O1366*H1366</f>
        <v>0</v>
      </c>
      <c r="Q1366" s="150">
        <v>0</v>
      </c>
      <c r="R1366" s="150">
        <f>Q1366*H1366</f>
        <v>0</v>
      </c>
      <c r="S1366" s="150">
        <v>0</v>
      </c>
      <c r="T1366" s="151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52" t="s">
        <v>140</v>
      </c>
      <c r="AT1366" s="152" t="s">
        <v>136</v>
      </c>
      <c r="AU1366" s="152" t="s">
        <v>84</v>
      </c>
      <c r="AY1366" s="20" t="s">
        <v>133</v>
      </c>
      <c r="BE1366" s="153">
        <f>IF(N1366="základní",J1366,0)</f>
        <v>0</v>
      </c>
      <c r="BF1366" s="153">
        <f>IF(N1366="snížená",J1366,0)</f>
        <v>0</v>
      </c>
      <c r="BG1366" s="153">
        <f>IF(N1366="zákl. přenesená",J1366,0)</f>
        <v>0</v>
      </c>
      <c r="BH1366" s="153">
        <f>IF(N1366="sníž. přenesená",J1366,0)</f>
        <v>0</v>
      </c>
      <c r="BI1366" s="153">
        <f>IF(N1366="nulová",J1366,0)</f>
        <v>0</v>
      </c>
      <c r="BJ1366" s="20" t="s">
        <v>37</v>
      </c>
      <c r="BK1366" s="153">
        <f>ROUND(I1366*H1366,2)</f>
        <v>0</v>
      </c>
      <c r="BL1366" s="20" t="s">
        <v>140</v>
      </c>
      <c r="BM1366" s="152" t="s">
        <v>2375</v>
      </c>
    </row>
    <row r="1367" spans="1:65" s="13" customFormat="1">
      <c r="B1367" s="154"/>
      <c r="D1367" s="155" t="s">
        <v>142</v>
      </c>
      <c r="E1367" s="156" t="s">
        <v>3</v>
      </c>
      <c r="F1367" s="157" t="s">
        <v>2376</v>
      </c>
      <c r="H1367" s="158">
        <v>132.6</v>
      </c>
      <c r="I1367" s="159"/>
      <c r="L1367" s="154"/>
      <c r="M1367" s="160"/>
      <c r="N1367" s="161"/>
      <c r="O1367" s="161"/>
      <c r="P1367" s="161"/>
      <c r="Q1367" s="161"/>
      <c r="R1367" s="161"/>
      <c r="S1367" s="161"/>
      <c r="T1367" s="162"/>
      <c r="AT1367" s="156" t="s">
        <v>142</v>
      </c>
      <c r="AU1367" s="156" t="s">
        <v>84</v>
      </c>
      <c r="AV1367" s="13" t="s">
        <v>84</v>
      </c>
      <c r="AW1367" s="13" t="s">
        <v>36</v>
      </c>
      <c r="AX1367" s="13" t="s">
        <v>37</v>
      </c>
      <c r="AY1367" s="156" t="s">
        <v>133</v>
      </c>
    </row>
    <row r="1368" spans="1:65" s="2" customFormat="1" ht="24.2" customHeight="1">
      <c r="A1368" s="35"/>
      <c r="B1368" s="140"/>
      <c r="C1368" s="141" t="s">
        <v>900</v>
      </c>
      <c r="D1368" s="141" t="s">
        <v>136</v>
      </c>
      <c r="E1368" s="142" t="s">
        <v>913</v>
      </c>
      <c r="F1368" s="143" t="s">
        <v>914</v>
      </c>
      <c r="G1368" s="144" t="s">
        <v>342</v>
      </c>
      <c r="H1368" s="145">
        <v>290.28899999999999</v>
      </c>
      <c r="I1368" s="146"/>
      <c r="J1368" s="147">
        <f>ROUND(I1368*H1368,2)</f>
        <v>0</v>
      </c>
      <c r="K1368" s="143" t="s">
        <v>288</v>
      </c>
      <c r="L1368" s="36"/>
      <c r="M1368" s="148" t="s">
        <v>3</v>
      </c>
      <c r="N1368" s="149" t="s">
        <v>46</v>
      </c>
      <c r="O1368" s="56"/>
      <c r="P1368" s="150">
        <f>O1368*H1368</f>
        <v>0</v>
      </c>
      <c r="Q1368" s="150">
        <v>0</v>
      </c>
      <c r="R1368" s="150">
        <f>Q1368*H1368</f>
        <v>0</v>
      </c>
      <c r="S1368" s="150">
        <v>0</v>
      </c>
      <c r="T1368" s="151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152" t="s">
        <v>140</v>
      </c>
      <c r="AT1368" s="152" t="s">
        <v>136</v>
      </c>
      <c r="AU1368" s="152" t="s">
        <v>84</v>
      </c>
      <c r="AY1368" s="20" t="s">
        <v>133</v>
      </c>
      <c r="BE1368" s="153">
        <f>IF(N1368="základní",J1368,0)</f>
        <v>0</v>
      </c>
      <c r="BF1368" s="153">
        <f>IF(N1368="snížená",J1368,0)</f>
        <v>0</v>
      </c>
      <c r="BG1368" s="153">
        <f>IF(N1368="zákl. přenesená",J1368,0)</f>
        <v>0</v>
      </c>
      <c r="BH1368" s="153">
        <f>IF(N1368="sníž. přenesená",J1368,0)</f>
        <v>0</v>
      </c>
      <c r="BI1368" s="153">
        <f>IF(N1368="nulová",J1368,0)</f>
        <v>0</v>
      </c>
      <c r="BJ1368" s="20" t="s">
        <v>37</v>
      </c>
      <c r="BK1368" s="153">
        <f>ROUND(I1368*H1368,2)</f>
        <v>0</v>
      </c>
      <c r="BL1368" s="20" t="s">
        <v>140</v>
      </c>
      <c r="BM1368" s="152" t="s">
        <v>2377</v>
      </c>
    </row>
    <row r="1369" spans="1:65" s="2" customFormat="1">
      <c r="A1369" s="35"/>
      <c r="B1369" s="36"/>
      <c r="C1369" s="35"/>
      <c r="D1369" s="181" t="s">
        <v>290</v>
      </c>
      <c r="E1369" s="35"/>
      <c r="F1369" s="182" t="s">
        <v>916</v>
      </c>
      <c r="G1369" s="35"/>
      <c r="H1369" s="35"/>
      <c r="I1369" s="183"/>
      <c r="J1369" s="35"/>
      <c r="K1369" s="35"/>
      <c r="L1369" s="36"/>
      <c r="M1369" s="184"/>
      <c r="N1369" s="185"/>
      <c r="O1369" s="56"/>
      <c r="P1369" s="56"/>
      <c r="Q1369" s="56"/>
      <c r="R1369" s="56"/>
      <c r="S1369" s="56"/>
      <c r="T1369" s="57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T1369" s="20" t="s">
        <v>290</v>
      </c>
      <c r="AU1369" s="20" t="s">
        <v>84</v>
      </c>
    </row>
    <row r="1370" spans="1:65" s="13" customFormat="1">
      <c r="B1370" s="154"/>
      <c r="D1370" s="155" t="s">
        <v>142</v>
      </c>
      <c r="E1370" s="156" t="s">
        <v>3</v>
      </c>
      <c r="F1370" s="157" t="s">
        <v>2378</v>
      </c>
      <c r="H1370" s="158">
        <v>290.28899999999999</v>
      </c>
      <c r="I1370" s="159"/>
      <c r="L1370" s="154"/>
      <c r="M1370" s="160"/>
      <c r="N1370" s="161"/>
      <c r="O1370" s="161"/>
      <c r="P1370" s="161"/>
      <c r="Q1370" s="161"/>
      <c r="R1370" s="161"/>
      <c r="S1370" s="161"/>
      <c r="T1370" s="162"/>
      <c r="AT1370" s="156" t="s">
        <v>142</v>
      </c>
      <c r="AU1370" s="156" t="s">
        <v>84</v>
      </c>
      <c r="AV1370" s="13" t="s">
        <v>84</v>
      </c>
      <c r="AW1370" s="13" t="s">
        <v>36</v>
      </c>
      <c r="AX1370" s="13" t="s">
        <v>75</v>
      </c>
      <c r="AY1370" s="156" t="s">
        <v>133</v>
      </c>
    </row>
    <row r="1371" spans="1:65" s="15" customFormat="1">
      <c r="B1371" s="170"/>
      <c r="D1371" s="155" t="s">
        <v>142</v>
      </c>
      <c r="E1371" s="171" t="s">
        <v>3</v>
      </c>
      <c r="F1371" s="172" t="s">
        <v>163</v>
      </c>
      <c r="H1371" s="173">
        <v>290.28899999999999</v>
      </c>
      <c r="I1371" s="174"/>
      <c r="L1371" s="170"/>
      <c r="M1371" s="175"/>
      <c r="N1371" s="176"/>
      <c r="O1371" s="176"/>
      <c r="P1371" s="176"/>
      <c r="Q1371" s="176"/>
      <c r="R1371" s="176"/>
      <c r="S1371" s="176"/>
      <c r="T1371" s="177"/>
      <c r="AT1371" s="171" t="s">
        <v>142</v>
      </c>
      <c r="AU1371" s="171" t="s">
        <v>84</v>
      </c>
      <c r="AV1371" s="15" t="s">
        <v>140</v>
      </c>
      <c r="AW1371" s="15" t="s">
        <v>36</v>
      </c>
      <c r="AX1371" s="15" t="s">
        <v>37</v>
      </c>
      <c r="AY1371" s="171" t="s">
        <v>133</v>
      </c>
    </row>
    <row r="1372" spans="1:65" s="2" customFormat="1" ht="24.2" customHeight="1">
      <c r="A1372" s="35"/>
      <c r="B1372" s="140"/>
      <c r="C1372" s="141" t="s">
        <v>908</v>
      </c>
      <c r="D1372" s="141" t="s">
        <v>136</v>
      </c>
      <c r="E1372" s="142" t="s">
        <v>918</v>
      </c>
      <c r="F1372" s="143" t="s">
        <v>919</v>
      </c>
      <c r="G1372" s="144" t="s">
        <v>342</v>
      </c>
      <c r="H1372" s="145">
        <v>2032.0229999999999</v>
      </c>
      <c r="I1372" s="146"/>
      <c r="J1372" s="147">
        <f>ROUND(I1372*H1372,2)</f>
        <v>0</v>
      </c>
      <c r="K1372" s="143" t="s">
        <v>288</v>
      </c>
      <c r="L1372" s="36"/>
      <c r="M1372" s="148" t="s">
        <v>3</v>
      </c>
      <c r="N1372" s="149" t="s">
        <v>46</v>
      </c>
      <c r="O1372" s="56"/>
      <c r="P1372" s="150">
        <f>O1372*H1372</f>
        <v>0</v>
      </c>
      <c r="Q1372" s="150">
        <v>0</v>
      </c>
      <c r="R1372" s="150">
        <f>Q1372*H1372</f>
        <v>0</v>
      </c>
      <c r="S1372" s="150">
        <v>0</v>
      </c>
      <c r="T1372" s="151">
        <f>S1372*H1372</f>
        <v>0</v>
      </c>
      <c r="U1372" s="35"/>
      <c r="V1372" s="35"/>
      <c r="W1372" s="35"/>
      <c r="X1372" s="35"/>
      <c r="Y1372" s="35"/>
      <c r="Z1372" s="35"/>
      <c r="AA1372" s="35"/>
      <c r="AB1372" s="35"/>
      <c r="AC1372" s="35"/>
      <c r="AD1372" s="35"/>
      <c r="AE1372" s="35"/>
      <c r="AR1372" s="152" t="s">
        <v>140</v>
      </c>
      <c r="AT1372" s="152" t="s">
        <v>136</v>
      </c>
      <c r="AU1372" s="152" t="s">
        <v>84</v>
      </c>
      <c r="AY1372" s="20" t="s">
        <v>133</v>
      </c>
      <c r="BE1372" s="153">
        <f>IF(N1372="základní",J1372,0)</f>
        <v>0</v>
      </c>
      <c r="BF1372" s="153">
        <f>IF(N1372="snížená",J1372,0)</f>
        <v>0</v>
      </c>
      <c r="BG1372" s="153">
        <f>IF(N1372="zákl. přenesená",J1372,0)</f>
        <v>0</v>
      </c>
      <c r="BH1372" s="153">
        <f>IF(N1372="sníž. přenesená",J1372,0)</f>
        <v>0</v>
      </c>
      <c r="BI1372" s="153">
        <f>IF(N1372="nulová",J1372,0)</f>
        <v>0</v>
      </c>
      <c r="BJ1372" s="20" t="s">
        <v>37</v>
      </c>
      <c r="BK1372" s="153">
        <f>ROUND(I1372*H1372,2)</f>
        <v>0</v>
      </c>
      <c r="BL1372" s="20" t="s">
        <v>140</v>
      </c>
      <c r="BM1372" s="152" t="s">
        <v>2379</v>
      </c>
    </row>
    <row r="1373" spans="1:65" s="2" customFormat="1">
      <c r="A1373" s="35"/>
      <c r="B1373" s="36"/>
      <c r="C1373" s="35"/>
      <c r="D1373" s="181" t="s">
        <v>290</v>
      </c>
      <c r="E1373" s="35"/>
      <c r="F1373" s="182" t="s">
        <v>921</v>
      </c>
      <c r="G1373" s="35"/>
      <c r="H1373" s="35"/>
      <c r="I1373" s="183"/>
      <c r="J1373" s="35"/>
      <c r="K1373" s="35"/>
      <c r="L1373" s="36"/>
      <c r="M1373" s="184"/>
      <c r="N1373" s="185"/>
      <c r="O1373" s="56"/>
      <c r="P1373" s="56"/>
      <c r="Q1373" s="56"/>
      <c r="R1373" s="56"/>
      <c r="S1373" s="56"/>
      <c r="T1373" s="57"/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T1373" s="20" t="s">
        <v>290</v>
      </c>
      <c r="AU1373" s="20" t="s">
        <v>84</v>
      </c>
    </row>
    <row r="1374" spans="1:65" s="13" customFormat="1">
      <c r="B1374" s="154"/>
      <c r="D1374" s="155" t="s">
        <v>142</v>
      </c>
      <c r="E1374" s="156" t="s">
        <v>3</v>
      </c>
      <c r="F1374" s="157" t="s">
        <v>2380</v>
      </c>
      <c r="H1374" s="158">
        <v>2032.0229999999999</v>
      </c>
      <c r="I1374" s="159"/>
      <c r="L1374" s="154"/>
      <c r="M1374" s="160"/>
      <c r="N1374" s="161"/>
      <c r="O1374" s="161"/>
      <c r="P1374" s="161"/>
      <c r="Q1374" s="161"/>
      <c r="R1374" s="161"/>
      <c r="S1374" s="161"/>
      <c r="T1374" s="162"/>
      <c r="AT1374" s="156" t="s">
        <v>142</v>
      </c>
      <c r="AU1374" s="156" t="s">
        <v>84</v>
      </c>
      <c r="AV1374" s="13" t="s">
        <v>84</v>
      </c>
      <c r="AW1374" s="13" t="s">
        <v>36</v>
      </c>
      <c r="AX1374" s="13" t="s">
        <v>75</v>
      </c>
      <c r="AY1374" s="156" t="s">
        <v>133</v>
      </c>
    </row>
    <row r="1375" spans="1:65" s="15" customFormat="1">
      <c r="B1375" s="170"/>
      <c r="D1375" s="155" t="s">
        <v>142</v>
      </c>
      <c r="E1375" s="171" t="s">
        <v>3</v>
      </c>
      <c r="F1375" s="172" t="s">
        <v>163</v>
      </c>
      <c r="H1375" s="173">
        <v>2032.0229999999999</v>
      </c>
      <c r="I1375" s="174"/>
      <c r="L1375" s="170"/>
      <c r="M1375" s="175"/>
      <c r="N1375" s="176"/>
      <c r="O1375" s="176"/>
      <c r="P1375" s="176"/>
      <c r="Q1375" s="176"/>
      <c r="R1375" s="176"/>
      <c r="S1375" s="176"/>
      <c r="T1375" s="177"/>
      <c r="AT1375" s="171" t="s">
        <v>142</v>
      </c>
      <c r="AU1375" s="171" t="s">
        <v>84</v>
      </c>
      <c r="AV1375" s="15" t="s">
        <v>140</v>
      </c>
      <c r="AW1375" s="15" t="s">
        <v>36</v>
      </c>
      <c r="AX1375" s="15" t="s">
        <v>37</v>
      </c>
      <c r="AY1375" s="171" t="s">
        <v>133</v>
      </c>
    </row>
    <row r="1376" spans="1:65" s="2" customFormat="1" ht="16.5" customHeight="1">
      <c r="A1376" s="35"/>
      <c r="B1376" s="140"/>
      <c r="C1376" s="141" t="s">
        <v>912</v>
      </c>
      <c r="D1376" s="141" t="s">
        <v>136</v>
      </c>
      <c r="E1376" s="142" t="s">
        <v>923</v>
      </c>
      <c r="F1376" s="143" t="s">
        <v>924</v>
      </c>
      <c r="G1376" s="144" t="s">
        <v>342</v>
      </c>
      <c r="H1376" s="145">
        <v>41.405999999999999</v>
      </c>
      <c r="I1376" s="146"/>
      <c r="J1376" s="147">
        <f>ROUND(I1376*H1376,2)</f>
        <v>0</v>
      </c>
      <c r="K1376" s="143" t="s">
        <v>3</v>
      </c>
      <c r="L1376" s="36"/>
      <c r="M1376" s="148" t="s">
        <v>3</v>
      </c>
      <c r="N1376" s="149" t="s">
        <v>46</v>
      </c>
      <c r="O1376" s="56"/>
      <c r="P1376" s="150">
        <f>O1376*H1376</f>
        <v>0</v>
      </c>
      <c r="Q1376" s="150">
        <v>0</v>
      </c>
      <c r="R1376" s="150">
        <f>Q1376*H1376</f>
        <v>0</v>
      </c>
      <c r="S1376" s="150">
        <v>0</v>
      </c>
      <c r="T1376" s="151">
        <f>S1376*H1376</f>
        <v>0</v>
      </c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R1376" s="152" t="s">
        <v>140</v>
      </c>
      <c r="AT1376" s="152" t="s">
        <v>136</v>
      </c>
      <c r="AU1376" s="152" t="s">
        <v>84</v>
      </c>
      <c r="AY1376" s="20" t="s">
        <v>133</v>
      </c>
      <c r="BE1376" s="153">
        <f>IF(N1376="základní",J1376,0)</f>
        <v>0</v>
      </c>
      <c r="BF1376" s="153">
        <f>IF(N1376="snížená",J1376,0)</f>
        <v>0</v>
      </c>
      <c r="BG1376" s="153">
        <f>IF(N1376="zákl. přenesená",J1376,0)</f>
        <v>0</v>
      </c>
      <c r="BH1376" s="153">
        <f>IF(N1376="sníž. přenesená",J1376,0)</f>
        <v>0</v>
      </c>
      <c r="BI1376" s="153">
        <f>IF(N1376="nulová",J1376,0)</f>
        <v>0</v>
      </c>
      <c r="BJ1376" s="20" t="s">
        <v>37</v>
      </c>
      <c r="BK1376" s="153">
        <f>ROUND(I1376*H1376,2)</f>
        <v>0</v>
      </c>
      <c r="BL1376" s="20" t="s">
        <v>140</v>
      </c>
      <c r="BM1376" s="152" t="s">
        <v>2381</v>
      </c>
    </row>
    <row r="1377" spans="1:65" s="13" customFormat="1">
      <c r="B1377" s="154"/>
      <c r="D1377" s="155" t="s">
        <v>142</v>
      </c>
      <c r="E1377" s="156" t="s">
        <v>3</v>
      </c>
      <c r="F1377" s="157" t="s">
        <v>2382</v>
      </c>
      <c r="H1377" s="158">
        <v>41.405999999999999</v>
      </c>
      <c r="I1377" s="159"/>
      <c r="L1377" s="154"/>
      <c r="M1377" s="160"/>
      <c r="N1377" s="161"/>
      <c r="O1377" s="161"/>
      <c r="P1377" s="161"/>
      <c r="Q1377" s="161"/>
      <c r="R1377" s="161"/>
      <c r="S1377" s="161"/>
      <c r="T1377" s="162"/>
      <c r="AT1377" s="156" t="s">
        <v>142</v>
      </c>
      <c r="AU1377" s="156" t="s">
        <v>84</v>
      </c>
      <c r="AV1377" s="13" t="s">
        <v>84</v>
      </c>
      <c r="AW1377" s="13" t="s">
        <v>36</v>
      </c>
      <c r="AX1377" s="13" t="s">
        <v>75</v>
      </c>
      <c r="AY1377" s="156" t="s">
        <v>133</v>
      </c>
    </row>
    <row r="1378" spans="1:65" s="15" customFormat="1">
      <c r="B1378" s="170"/>
      <c r="D1378" s="155" t="s">
        <v>142</v>
      </c>
      <c r="E1378" s="171" t="s">
        <v>3</v>
      </c>
      <c r="F1378" s="172" t="s">
        <v>163</v>
      </c>
      <c r="H1378" s="173">
        <v>41.405999999999999</v>
      </c>
      <c r="I1378" s="174"/>
      <c r="L1378" s="170"/>
      <c r="M1378" s="175"/>
      <c r="N1378" s="176"/>
      <c r="O1378" s="176"/>
      <c r="P1378" s="176"/>
      <c r="Q1378" s="176"/>
      <c r="R1378" s="176"/>
      <c r="S1378" s="176"/>
      <c r="T1378" s="177"/>
      <c r="AT1378" s="171" t="s">
        <v>142</v>
      </c>
      <c r="AU1378" s="171" t="s">
        <v>84</v>
      </c>
      <c r="AV1378" s="15" t="s">
        <v>140</v>
      </c>
      <c r="AW1378" s="15" t="s">
        <v>36</v>
      </c>
      <c r="AX1378" s="15" t="s">
        <v>37</v>
      </c>
      <c r="AY1378" s="171" t="s">
        <v>133</v>
      </c>
    </row>
    <row r="1379" spans="1:65" s="2" customFormat="1" ht="16.5" customHeight="1">
      <c r="A1379" s="35"/>
      <c r="B1379" s="140"/>
      <c r="C1379" s="141" t="s">
        <v>917</v>
      </c>
      <c r="D1379" s="141" t="s">
        <v>136</v>
      </c>
      <c r="E1379" s="142" t="s">
        <v>928</v>
      </c>
      <c r="F1379" s="143" t="s">
        <v>929</v>
      </c>
      <c r="G1379" s="144" t="s">
        <v>342</v>
      </c>
      <c r="H1379" s="145">
        <v>248.88300000000001</v>
      </c>
      <c r="I1379" s="146"/>
      <c r="J1379" s="147">
        <f>ROUND(I1379*H1379,2)</f>
        <v>0</v>
      </c>
      <c r="K1379" s="143" t="s">
        <v>3</v>
      </c>
      <c r="L1379" s="36"/>
      <c r="M1379" s="148" t="s">
        <v>3</v>
      </c>
      <c r="N1379" s="149" t="s">
        <v>46</v>
      </c>
      <c r="O1379" s="56"/>
      <c r="P1379" s="150">
        <f>O1379*H1379</f>
        <v>0</v>
      </c>
      <c r="Q1379" s="150">
        <v>0</v>
      </c>
      <c r="R1379" s="150">
        <f>Q1379*H1379</f>
        <v>0</v>
      </c>
      <c r="S1379" s="150">
        <v>0</v>
      </c>
      <c r="T1379" s="151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52" t="s">
        <v>140</v>
      </c>
      <c r="AT1379" s="152" t="s">
        <v>136</v>
      </c>
      <c r="AU1379" s="152" t="s">
        <v>84</v>
      </c>
      <c r="AY1379" s="20" t="s">
        <v>133</v>
      </c>
      <c r="BE1379" s="153">
        <f>IF(N1379="základní",J1379,0)</f>
        <v>0</v>
      </c>
      <c r="BF1379" s="153">
        <f>IF(N1379="snížená",J1379,0)</f>
        <v>0</v>
      </c>
      <c r="BG1379" s="153">
        <f>IF(N1379="zákl. přenesená",J1379,0)</f>
        <v>0</v>
      </c>
      <c r="BH1379" s="153">
        <f>IF(N1379="sníž. přenesená",J1379,0)</f>
        <v>0</v>
      </c>
      <c r="BI1379" s="153">
        <f>IF(N1379="nulová",J1379,0)</f>
        <v>0</v>
      </c>
      <c r="BJ1379" s="20" t="s">
        <v>37</v>
      </c>
      <c r="BK1379" s="153">
        <f>ROUND(I1379*H1379,2)</f>
        <v>0</v>
      </c>
      <c r="BL1379" s="20" t="s">
        <v>140</v>
      </c>
      <c r="BM1379" s="152" t="s">
        <v>2383</v>
      </c>
    </row>
    <row r="1380" spans="1:65" s="13" customFormat="1">
      <c r="B1380" s="154"/>
      <c r="D1380" s="155" t="s">
        <v>142</v>
      </c>
      <c r="E1380" s="156" t="s">
        <v>3</v>
      </c>
      <c r="F1380" s="157" t="s">
        <v>2384</v>
      </c>
      <c r="H1380" s="158">
        <v>248.88300000000001</v>
      </c>
      <c r="I1380" s="159"/>
      <c r="L1380" s="154"/>
      <c r="M1380" s="160"/>
      <c r="N1380" s="161"/>
      <c r="O1380" s="161"/>
      <c r="P1380" s="161"/>
      <c r="Q1380" s="161"/>
      <c r="R1380" s="161"/>
      <c r="S1380" s="161"/>
      <c r="T1380" s="162"/>
      <c r="AT1380" s="156" t="s">
        <v>142</v>
      </c>
      <c r="AU1380" s="156" t="s">
        <v>84</v>
      </c>
      <c r="AV1380" s="13" t="s">
        <v>84</v>
      </c>
      <c r="AW1380" s="13" t="s">
        <v>36</v>
      </c>
      <c r="AX1380" s="13" t="s">
        <v>75</v>
      </c>
      <c r="AY1380" s="156" t="s">
        <v>133</v>
      </c>
    </row>
    <row r="1381" spans="1:65" s="15" customFormat="1">
      <c r="B1381" s="170"/>
      <c r="D1381" s="155" t="s">
        <v>142</v>
      </c>
      <c r="E1381" s="171" t="s">
        <v>3</v>
      </c>
      <c r="F1381" s="172" t="s">
        <v>163</v>
      </c>
      <c r="H1381" s="173">
        <v>248.88300000000001</v>
      </c>
      <c r="I1381" s="174"/>
      <c r="L1381" s="170"/>
      <c r="M1381" s="175"/>
      <c r="N1381" s="176"/>
      <c r="O1381" s="176"/>
      <c r="P1381" s="176"/>
      <c r="Q1381" s="176"/>
      <c r="R1381" s="176"/>
      <c r="S1381" s="176"/>
      <c r="T1381" s="177"/>
      <c r="AT1381" s="171" t="s">
        <v>142</v>
      </c>
      <c r="AU1381" s="171" t="s">
        <v>84</v>
      </c>
      <c r="AV1381" s="15" t="s">
        <v>140</v>
      </c>
      <c r="AW1381" s="15" t="s">
        <v>36</v>
      </c>
      <c r="AX1381" s="15" t="s">
        <v>37</v>
      </c>
      <c r="AY1381" s="171" t="s">
        <v>133</v>
      </c>
    </row>
    <row r="1382" spans="1:65" s="2" customFormat="1" ht="24.2" customHeight="1">
      <c r="A1382" s="35"/>
      <c r="B1382" s="140"/>
      <c r="C1382" s="141" t="s">
        <v>407</v>
      </c>
      <c r="D1382" s="141" t="s">
        <v>136</v>
      </c>
      <c r="E1382" s="142" t="s">
        <v>2385</v>
      </c>
      <c r="F1382" s="143" t="s">
        <v>2386</v>
      </c>
      <c r="G1382" s="144" t="s">
        <v>342</v>
      </c>
      <c r="H1382" s="145">
        <v>111.331</v>
      </c>
      <c r="I1382" s="146"/>
      <c r="J1382" s="147">
        <f>ROUND(I1382*H1382,2)</f>
        <v>0</v>
      </c>
      <c r="K1382" s="143" t="s">
        <v>288</v>
      </c>
      <c r="L1382" s="36"/>
      <c r="M1382" s="148" t="s">
        <v>3</v>
      </c>
      <c r="N1382" s="149" t="s">
        <v>46</v>
      </c>
      <c r="O1382" s="56"/>
      <c r="P1382" s="150">
        <f>O1382*H1382</f>
        <v>0</v>
      </c>
      <c r="Q1382" s="150">
        <v>0</v>
      </c>
      <c r="R1382" s="150">
        <f>Q1382*H1382</f>
        <v>0</v>
      </c>
      <c r="S1382" s="150">
        <v>0</v>
      </c>
      <c r="T1382" s="151">
        <f>S1382*H1382</f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152" t="s">
        <v>140</v>
      </c>
      <c r="AT1382" s="152" t="s">
        <v>136</v>
      </c>
      <c r="AU1382" s="152" t="s">
        <v>84</v>
      </c>
      <c r="AY1382" s="20" t="s">
        <v>133</v>
      </c>
      <c r="BE1382" s="153">
        <f>IF(N1382="základní",J1382,0)</f>
        <v>0</v>
      </c>
      <c r="BF1382" s="153">
        <f>IF(N1382="snížená",J1382,0)</f>
        <v>0</v>
      </c>
      <c r="BG1382" s="153">
        <f>IF(N1382="zákl. přenesená",J1382,0)</f>
        <v>0</v>
      </c>
      <c r="BH1382" s="153">
        <f>IF(N1382="sníž. přenesená",J1382,0)</f>
        <v>0</v>
      </c>
      <c r="BI1382" s="153">
        <f>IF(N1382="nulová",J1382,0)</f>
        <v>0</v>
      </c>
      <c r="BJ1382" s="20" t="s">
        <v>37</v>
      </c>
      <c r="BK1382" s="153">
        <f>ROUND(I1382*H1382,2)</f>
        <v>0</v>
      </c>
      <c r="BL1382" s="20" t="s">
        <v>140</v>
      </c>
      <c r="BM1382" s="152" t="s">
        <v>2387</v>
      </c>
    </row>
    <row r="1383" spans="1:65" s="2" customFormat="1">
      <c r="A1383" s="35"/>
      <c r="B1383" s="36"/>
      <c r="C1383" s="35"/>
      <c r="D1383" s="181" t="s">
        <v>290</v>
      </c>
      <c r="E1383" s="35"/>
      <c r="F1383" s="182" t="s">
        <v>2388</v>
      </c>
      <c r="G1383" s="35"/>
      <c r="H1383" s="35"/>
      <c r="I1383" s="183"/>
      <c r="J1383" s="35"/>
      <c r="K1383" s="35"/>
      <c r="L1383" s="36"/>
      <c r="M1383" s="184"/>
      <c r="N1383" s="185"/>
      <c r="O1383" s="56"/>
      <c r="P1383" s="56"/>
      <c r="Q1383" s="56"/>
      <c r="R1383" s="56"/>
      <c r="S1383" s="56"/>
      <c r="T1383" s="57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T1383" s="20" t="s">
        <v>290</v>
      </c>
      <c r="AU1383" s="20" t="s">
        <v>84</v>
      </c>
    </row>
    <row r="1384" spans="1:65" s="13" customFormat="1">
      <c r="B1384" s="154"/>
      <c r="D1384" s="155" t="s">
        <v>142</v>
      </c>
      <c r="E1384" s="156" t="s">
        <v>3</v>
      </c>
      <c r="F1384" s="157" t="s">
        <v>2389</v>
      </c>
      <c r="H1384" s="158">
        <v>111.331</v>
      </c>
      <c r="I1384" s="159"/>
      <c r="L1384" s="154"/>
      <c r="M1384" s="160"/>
      <c r="N1384" s="161"/>
      <c r="O1384" s="161"/>
      <c r="P1384" s="161"/>
      <c r="Q1384" s="161"/>
      <c r="R1384" s="161"/>
      <c r="S1384" s="161"/>
      <c r="T1384" s="162"/>
      <c r="AT1384" s="156" t="s">
        <v>142</v>
      </c>
      <c r="AU1384" s="156" t="s">
        <v>84</v>
      </c>
      <c r="AV1384" s="13" t="s">
        <v>84</v>
      </c>
      <c r="AW1384" s="13" t="s">
        <v>36</v>
      </c>
      <c r="AX1384" s="13" t="s">
        <v>75</v>
      </c>
      <c r="AY1384" s="156" t="s">
        <v>133</v>
      </c>
    </row>
    <row r="1385" spans="1:65" s="15" customFormat="1">
      <c r="B1385" s="170"/>
      <c r="D1385" s="155" t="s">
        <v>142</v>
      </c>
      <c r="E1385" s="171" t="s">
        <v>3</v>
      </c>
      <c r="F1385" s="172" t="s">
        <v>163</v>
      </c>
      <c r="H1385" s="173">
        <v>111.331</v>
      </c>
      <c r="I1385" s="174"/>
      <c r="L1385" s="170"/>
      <c r="M1385" s="175"/>
      <c r="N1385" s="176"/>
      <c r="O1385" s="176"/>
      <c r="P1385" s="176"/>
      <c r="Q1385" s="176"/>
      <c r="R1385" s="176"/>
      <c r="S1385" s="176"/>
      <c r="T1385" s="177"/>
      <c r="AT1385" s="171" t="s">
        <v>142</v>
      </c>
      <c r="AU1385" s="171" t="s">
        <v>84</v>
      </c>
      <c r="AV1385" s="15" t="s">
        <v>140</v>
      </c>
      <c r="AW1385" s="15" t="s">
        <v>36</v>
      </c>
      <c r="AX1385" s="15" t="s">
        <v>37</v>
      </c>
      <c r="AY1385" s="171" t="s">
        <v>133</v>
      </c>
    </row>
    <row r="1386" spans="1:65" s="12" customFormat="1" ht="25.9" customHeight="1">
      <c r="B1386" s="127"/>
      <c r="D1386" s="128" t="s">
        <v>74</v>
      </c>
      <c r="E1386" s="129" t="s">
        <v>1419</v>
      </c>
      <c r="F1386" s="129" t="s">
        <v>1420</v>
      </c>
      <c r="I1386" s="130"/>
      <c r="J1386" s="131">
        <f>BK1386</f>
        <v>0</v>
      </c>
      <c r="L1386" s="127"/>
      <c r="M1386" s="132"/>
      <c r="N1386" s="133"/>
      <c r="O1386" s="133"/>
      <c r="P1386" s="134">
        <f>P1387</f>
        <v>0</v>
      </c>
      <c r="Q1386" s="133"/>
      <c r="R1386" s="134">
        <f>R1387</f>
        <v>8.3260000000000001E-2</v>
      </c>
      <c r="S1386" s="133"/>
      <c r="T1386" s="135">
        <f>T1387</f>
        <v>0</v>
      </c>
      <c r="AR1386" s="128" t="s">
        <v>84</v>
      </c>
      <c r="AT1386" s="136" t="s">
        <v>74</v>
      </c>
      <c r="AU1386" s="136" t="s">
        <v>75</v>
      </c>
      <c r="AY1386" s="128" t="s">
        <v>133</v>
      </c>
      <c r="BK1386" s="137">
        <f>BK1387</f>
        <v>0</v>
      </c>
    </row>
    <row r="1387" spans="1:65" s="12" customFormat="1" ht="22.9" customHeight="1">
      <c r="B1387" s="127"/>
      <c r="D1387" s="128" t="s">
        <v>74</v>
      </c>
      <c r="E1387" s="138" t="s">
        <v>2390</v>
      </c>
      <c r="F1387" s="138" t="s">
        <v>2391</v>
      </c>
      <c r="I1387" s="130"/>
      <c r="J1387" s="139">
        <f>BK1387</f>
        <v>0</v>
      </c>
      <c r="L1387" s="127"/>
      <c r="M1387" s="132"/>
      <c r="N1387" s="133"/>
      <c r="O1387" s="133"/>
      <c r="P1387" s="134">
        <f>SUM(P1388:P1394)</f>
        <v>0</v>
      </c>
      <c r="Q1387" s="133"/>
      <c r="R1387" s="134">
        <f>SUM(R1388:R1394)</f>
        <v>8.3260000000000001E-2</v>
      </c>
      <c r="S1387" s="133"/>
      <c r="T1387" s="135">
        <f>SUM(T1388:T1394)</f>
        <v>0</v>
      </c>
      <c r="AR1387" s="128" t="s">
        <v>84</v>
      </c>
      <c r="AT1387" s="136" t="s">
        <v>74</v>
      </c>
      <c r="AU1387" s="136" t="s">
        <v>37</v>
      </c>
      <c r="AY1387" s="128" t="s">
        <v>133</v>
      </c>
      <c r="BK1387" s="137">
        <f>SUM(BK1388:BK1394)</f>
        <v>0</v>
      </c>
    </row>
    <row r="1388" spans="1:65" s="2" customFormat="1" ht="21.75" customHeight="1">
      <c r="A1388" s="35"/>
      <c r="B1388" s="140"/>
      <c r="C1388" s="141" t="s">
        <v>927</v>
      </c>
      <c r="D1388" s="141" t="s">
        <v>136</v>
      </c>
      <c r="E1388" s="142" t="s">
        <v>2392</v>
      </c>
      <c r="F1388" s="143" t="s">
        <v>2393</v>
      </c>
      <c r="G1388" s="144" t="s">
        <v>237</v>
      </c>
      <c r="H1388" s="145">
        <v>46</v>
      </c>
      <c r="I1388" s="146"/>
      <c r="J1388" s="147">
        <f>ROUND(I1388*H1388,2)</f>
        <v>0</v>
      </c>
      <c r="K1388" s="143" t="s">
        <v>3</v>
      </c>
      <c r="L1388" s="36"/>
      <c r="M1388" s="148" t="s">
        <v>3</v>
      </c>
      <c r="N1388" s="149" t="s">
        <v>46</v>
      </c>
      <c r="O1388" s="56"/>
      <c r="P1388" s="150">
        <f>O1388*H1388</f>
        <v>0</v>
      </c>
      <c r="Q1388" s="150">
        <v>1.81E-3</v>
      </c>
      <c r="R1388" s="150">
        <f>Q1388*H1388</f>
        <v>8.3260000000000001E-2</v>
      </c>
      <c r="S1388" s="150">
        <v>0</v>
      </c>
      <c r="T1388" s="151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52" t="s">
        <v>208</v>
      </c>
      <c r="AT1388" s="152" t="s">
        <v>136</v>
      </c>
      <c r="AU1388" s="152" t="s">
        <v>84</v>
      </c>
      <c r="AY1388" s="20" t="s">
        <v>133</v>
      </c>
      <c r="BE1388" s="153">
        <f>IF(N1388="základní",J1388,0)</f>
        <v>0</v>
      </c>
      <c r="BF1388" s="153">
        <f>IF(N1388="snížená",J1388,0)</f>
        <v>0</v>
      </c>
      <c r="BG1388" s="153">
        <f>IF(N1388="zákl. přenesená",J1388,0)</f>
        <v>0</v>
      </c>
      <c r="BH1388" s="153">
        <f>IF(N1388="sníž. přenesená",J1388,0)</f>
        <v>0</v>
      </c>
      <c r="BI1388" s="153">
        <f>IF(N1388="nulová",J1388,0)</f>
        <v>0</v>
      </c>
      <c r="BJ1388" s="20" t="s">
        <v>37</v>
      </c>
      <c r="BK1388" s="153">
        <f>ROUND(I1388*H1388,2)</f>
        <v>0</v>
      </c>
      <c r="BL1388" s="20" t="s">
        <v>208</v>
      </c>
      <c r="BM1388" s="152" t="s">
        <v>2394</v>
      </c>
    </row>
    <row r="1389" spans="1:65" s="13" customFormat="1">
      <c r="B1389" s="154"/>
      <c r="D1389" s="155" t="s">
        <v>142</v>
      </c>
      <c r="E1389" s="156" t="s">
        <v>3</v>
      </c>
      <c r="F1389" s="157" t="s">
        <v>613</v>
      </c>
      <c r="H1389" s="158">
        <v>46</v>
      </c>
      <c r="I1389" s="159"/>
      <c r="L1389" s="154"/>
      <c r="M1389" s="160"/>
      <c r="N1389" s="161"/>
      <c r="O1389" s="161"/>
      <c r="P1389" s="161"/>
      <c r="Q1389" s="161"/>
      <c r="R1389" s="161"/>
      <c r="S1389" s="161"/>
      <c r="T1389" s="162"/>
      <c r="AT1389" s="156" t="s">
        <v>142</v>
      </c>
      <c r="AU1389" s="156" t="s">
        <v>84</v>
      </c>
      <c r="AV1389" s="13" t="s">
        <v>84</v>
      </c>
      <c r="AW1389" s="13" t="s">
        <v>36</v>
      </c>
      <c r="AX1389" s="13" t="s">
        <v>37</v>
      </c>
      <c r="AY1389" s="156" t="s">
        <v>133</v>
      </c>
    </row>
    <row r="1390" spans="1:65" s="2" customFormat="1" ht="16.5" customHeight="1">
      <c r="A1390" s="35"/>
      <c r="B1390" s="140"/>
      <c r="C1390" s="141" t="s">
        <v>932</v>
      </c>
      <c r="D1390" s="141" t="s">
        <v>136</v>
      </c>
      <c r="E1390" s="142" t="s">
        <v>2395</v>
      </c>
      <c r="F1390" s="143" t="s">
        <v>2396</v>
      </c>
      <c r="G1390" s="144" t="s">
        <v>237</v>
      </c>
      <c r="H1390" s="145">
        <v>0</v>
      </c>
      <c r="I1390" s="146"/>
      <c r="J1390" s="147">
        <f>ROUND(I1390*H1390,2)</f>
        <v>0</v>
      </c>
      <c r="K1390" s="143" t="s">
        <v>288</v>
      </c>
      <c r="L1390" s="36"/>
      <c r="M1390" s="148" t="s">
        <v>3</v>
      </c>
      <c r="N1390" s="149" t="s">
        <v>46</v>
      </c>
      <c r="O1390" s="56"/>
      <c r="P1390" s="150">
        <f>O1390*H1390</f>
        <v>0</v>
      </c>
      <c r="Q1390" s="150">
        <v>3.0000000000000001E-5</v>
      </c>
      <c r="R1390" s="150">
        <f>Q1390*H1390</f>
        <v>0</v>
      </c>
      <c r="S1390" s="150">
        <v>3.0000000000000001E-5</v>
      </c>
      <c r="T1390" s="151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52" t="s">
        <v>208</v>
      </c>
      <c r="AT1390" s="152" t="s">
        <v>136</v>
      </c>
      <c r="AU1390" s="152" t="s">
        <v>84</v>
      </c>
      <c r="AY1390" s="20" t="s">
        <v>133</v>
      </c>
      <c r="BE1390" s="153">
        <f>IF(N1390="základní",J1390,0)</f>
        <v>0</v>
      </c>
      <c r="BF1390" s="153">
        <f>IF(N1390="snížená",J1390,0)</f>
        <v>0</v>
      </c>
      <c r="BG1390" s="153">
        <f>IF(N1390="zákl. přenesená",J1390,0)</f>
        <v>0</v>
      </c>
      <c r="BH1390" s="153">
        <f>IF(N1390="sníž. přenesená",J1390,0)</f>
        <v>0</v>
      </c>
      <c r="BI1390" s="153">
        <f>IF(N1390="nulová",J1390,0)</f>
        <v>0</v>
      </c>
      <c r="BJ1390" s="20" t="s">
        <v>37</v>
      </c>
      <c r="BK1390" s="153">
        <f>ROUND(I1390*H1390,2)</f>
        <v>0</v>
      </c>
      <c r="BL1390" s="20" t="s">
        <v>208</v>
      </c>
      <c r="BM1390" s="152" t="s">
        <v>1484</v>
      </c>
    </row>
    <row r="1391" spans="1:65" s="2" customFormat="1">
      <c r="A1391" s="35"/>
      <c r="B1391" s="36"/>
      <c r="C1391" s="35"/>
      <c r="D1391" s="181" t="s">
        <v>290</v>
      </c>
      <c r="E1391" s="35"/>
      <c r="F1391" s="182" t="s">
        <v>2397</v>
      </c>
      <c r="G1391" s="35"/>
      <c r="H1391" s="35"/>
      <c r="I1391" s="183"/>
      <c r="J1391" s="35"/>
      <c r="K1391" s="35"/>
      <c r="L1391" s="36"/>
      <c r="M1391" s="184"/>
      <c r="N1391" s="185"/>
      <c r="O1391" s="56"/>
      <c r="P1391" s="56"/>
      <c r="Q1391" s="56"/>
      <c r="R1391" s="56"/>
      <c r="S1391" s="56"/>
      <c r="T1391" s="57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T1391" s="20" t="s">
        <v>290</v>
      </c>
      <c r="AU1391" s="20" t="s">
        <v>84</v>
      </c>
    </row>
    <row r="1392" spans="1:65" s="14" customFormat="1">
      <c r="B1392" s="163"/>
      <c r="D1392" s="155" t="s">
        <v>142</v>
      </c>
      <c r="E1392" s="164" t="s">
        <v>3</v>
      </c>
      <c r="F1392" s="165" t="s">
        <v>2398</v>
      </c>
      <c r="H1392" s="164" t="s">
        <v>3</v>
      </c>
      <c r="I1392" s="166"/>
      <c r="L1392" s="163"/>
      <c r="M1392" s="167"/>
      <c r="N1392" s="168"/>
      <c r="O1392" s="168"/>
      <c r="P1392" s="168"/>
      <c r="Q1392" s="168"/>
      <c r="R1392" s="168"/>
      <c r="S1392" s="168"/>
      <c r="T1392" s="169"/>
      <c r="AT1392" s="164" t="s">
        <v>142</v>
      </c>
      <c r="AU1392" s="164" t="s">
        <v>84</v>
      </c>
      <c r="AV1392" s="14" t="s">
        <v>37</v>
      </c>
      <c r="AW1392" s="14" t="s">
        <v>36</v>
      </c>
      <c r="AX1392" s="14" t="s">
        <v>75</v>
      </c>
      <c r="AY1392" s="164" t="s">
        <v>133</v>
      </c>
    </row>
    <row r="1393" spans="1:65" s="13" customFormat="1">
      <c r="B1393" s="154"/>
      <c r="D1393" s="155" t="s">
        <v>142</v>
      </c>
      <c r="E1393" s="156" t="s">
        <v>3</v>
      </c>
      <c r="F1393" s="157" t="s">
        <v>75</v>
      </c>
      <c r="H1393" s="158">
        <v>0</v>
      </c>
      <c r="I1393" s="159"/>
      <c r="L1393" s="154"/>
      <c r="M1393" s="160"/>
      <c r="N1393" s="161"/>
      <c r="O1393" s="161"/>
      <c r="P1393" s="161"/>
      <c r="Q1393" s="161"/>
      <c r="R1393" s="161"/>
      <c r="S1393" s="161"/>
      <c r="T1393" s="162"/>
      <c r="AT1393" s="156" t="s">
        <v>142</v>
      </c>
      <c r="AU1393" s="156" t="s">
        <v>84</v>
      </c>
      <c r="AV1393" s="13" t="s">
        <v>84</v>
      </c>
      <c r="AW1393" s="13" t="s">
        <v>36</v>
      </c>
      <c r="AX1393" s="13" t="s">
        <v>37</v>
      </c>
      <c r="AY1393" s="156" t="s">
        <v>133</v>
      </c>
    </row>
    <row r="1394" spans="1:65" s="2" customFormat="1" ht="24.2" customHeight="1">
      <c r="A1394" s="35"/>
      <c r="B1394" s="140"/>
      <c r="C1394" s="141" t="s">
        <v>1813</v>
      </c>
      <c r="D1394" s="141" t="s">
        <v>136</v>
      </c>
      <c r="E1394" s="142" t="s">
        <v>2399</v>
      </c>
      <c r="F1394" s="143" t="s">
        <v>2400</v>
      </c>
      <c r="G1394" s="144" t="s">
        <v>342</v>
      </c>
      <c r="H1394" s="145">
        <v>8.3000000000000004E-2</v>
      </c>
      <c r="I1394" s="146"/>
      <c r="J1394" s="147">
        <f>ROUND(I1394*H1394,2)</f>
        <v>0</v>
      </c>
      <c r="K1394" s="143" t="s">
        <v>3</v>
      </c>
      <c r="L1394" s="36"/>
      <c r="M1394" s="209" t="s">
        <v>3</v>
      </c>
      <c r="N1394" s="210" t="s">
        <v>46</v>
      </c>
      <c r="O1394" s="198"/>
      <c r="P1394" s="211">
        <f>O1394*H1394</f>
        <v>0</v>
      </c>
      <c r="Q1394" s="211">
        <v>0</v>
      </c>
      <c r="R1394" s="211">
        <f>Q1394*H1394</f>
        <v>0</v>
      </c>
      <c r="S1394" s="211">
        <v>0</v>
      </c>
      <c r="T1394" s="212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52" t="s">
        <v>208</v>
      </c>
      <c r="AT1394" s="152" t="s">
        <v>136</v>
      </c>
      <c r="AU1394" s="152" t="s">
        <v>84</v>
      </c>
      <c r="AY1394" s="20" t="s">
        <v>133</v>
      </c>
      <c r="BE1394" s="153">
        <f>IF(N1394="základní",J1394,0)</f>
        <v>0</v>
      </c>
      <c r="BF1394" s="153">
        <f>IF(N1394="snížená",J1394,0)</f>
        <v>0</v>
      </c>
      <c r="BG1394" s="153">
        <f>IF(N1394="zákl. přenesená",J1394,0)</f>
        <v>0</v>
      </c>
      <c r="BH1394" s="153">
        <f>IF(N1394="sníž. přenesená",J1394,0)</f>
        <v>0</v>
      </c>
      <c r="BI1394" s="153">
        <f>IF(N1394="nulová",J1394,0)</f>
        <v>0</v>
      </c>
      <c r="BJ1394" s="20" t="s">
        <v>37</v>
      </c>
      <c r="BK1394" s="153">
        <f>ROUND(I1394*H1394,2)</f>
        <v>0</v>
      </c>
      <c r="BL1394" s="20" t="s">
        <v>208</v>
      </c>
      <c r="BM1394" s="152" t="s">
        <v>2401</v>
      </c>
    </row>
    <row r="1395" spans="1:65" s="2" customFormat="1" ht="6.95" customHeight="1">
      <c r="A1395" s="35"/>
      <c r="B1395" s="45"/>
      <c r="C1395" s="46"/>
      <c r="D1395" s="46"/>
      <c r="E1395" s="46"/>
      <c r="F1395" s="46"/>
      <c r="G1395" s="46"/>
      <c r="H1395" s="46"/>
      <c r="I1395" s="46"/>
      <c r="J1395" s="46"/>
      <c r="K1395" s="46"/>
      <c r="L1395" s="36"/>
      <c r="M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</row>
  </sheetData>
  <autoFilter ref="C87:K1394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8" r:id="rId3"/>
    <hyperlink ref="F105" r:id="rId4"/>
    <hyperlink ref="F111" r:id="rId5"/>
    <hyperlink ref="F117" r:id="rId6"/>
    <hyperlink ref="F125" r:id="rId7"/>
    <hyperlink ref="F133" r:id="rId8"/>
    <hyperlink ref="F141" r:id="rId9"/>
    <hyperlink ref="F149" r:id="rId10"/>
    <hyperlink ref="F152" r:id="rId11"/>
    <hyperlink ref="F155" r:id="rId12"/>
    <hyperlink ref="F158" r:id="rId13"/>
    <hyperlink ref="F167" r:id="rId14"/>
    <hyperlink ref="F170" r:id="rId15"/>
    <hyperlink ref="F173" r:id="rId16"/>
    <hyperlink ref="F448" r:id="rId17"/>
    <hyperlink ref="F457" r:id="rId18"/>
    <hyperlink ref="F731" r:id="rId19"/>
    <hyperlink ref="F734" r:id="rId20"/>
    <hyperlink ref="F739" r:id="rId21"/>
    <hyperlink ref="F742" r:id="rId22"/>
    <hyperlink ref="F753" r:id="rId23"/>
    <hyperlink ref="F1037" r:id="rId24"/>
    <hyperlink ref="F1043" r:id="rId25"/>
    <hyperlink ref="F1049" r:id="rId26"/>
    <hyperlink ref="F1052" r:id="rId27"/>
    <hyperlink ref="F1059" r:id="rId28"/>
    <hyperlink ref="F1071" r:id="rId29"/>
    <hyperlink ref="F1075" r:id="rId30"/>
    <hyperlink ref="F1080" r:id="rId31"/>
    <hyperlink ref="F1083" r:id="rId32"/>
    <hyperlink ref="F1090" r:id="rId33"/>
    <hyperlink ref="F1093" r:id="rId34"/>
    <hyperlink ref="F1100" r:id="rId35"/>
    <hyperlink ref="F1103" r:id="rId36"/>
    <hyperlink ref="F1106" r:id="rId37"/>
    <hyperlink ref="F1112" r:id="rId38"/>
    <hyperlink ref="F1116" r:id="rId39"/>
    <hyperlink ref="F1120" r:id="rId40"/>
    <hyperlink ref="F1123" r:id="rId41"/>
    <hyperlink ref="F1126" r:id="rId42"/>
    <hyperlink ref="F1130" r:id="rId43"/>
    <hyperlink ref="F1146" r:id="rId44"/>
    <hyperlink ref="F1152" r:id="rId45"/>
    <hyperlink ref="F1159" r:id="rId46"/>
    <hyperlink ref="F1342" r:id="rId47"/>
    <hyperlink ref="F1346" r:id="rId48"/>
    <hyperlink ref="F1349" r:id="rId49"/>
    <hyperlink ref="F1356" r:id="rId50"/>
    <hyperlink ref="F1360" r:id="rId51"/>
    <hyperlink ref="F1364" r:id="rId52"/>
    <hyperlink ref="F1369" r:id="rId53"/>
    <hyperlink ref="F1373" r:id="rId54"/>
    <hyperlink ref="F1383" r:id="rId55"/>
    <hyperlink ref="F1391" r:id="rId5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102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2402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>46347275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>Brněnské vodárny a kanalizace a.s.</v>
      </c>
      <c r="F15" s="35"/>
      <c r="G15" s="35"/>
      <c r="H15" s="35"/>
      <c r="I15" s="30" t="s">
        <v>28</v>
      </c>
      <c r="J15" s="28" t="str">
        <f>IF('Rekapitulace stavby'!AN11="","",'Rekapitulace stavby'!AN11)</f>
        <v>CZ46347275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>44012900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>PROVO, spol. s r.o.</v>
      </c>
      <c r="F21" s="35"/>
      <c r="G21" s="35"/>
      <c r="H21" s="35"/>
      <c r="I21" s="30" t="s">
        <v>28</v>
      </c>
      <c r="J21" s="28" t="str">
        <f>IF('Rekapitulace stavby'!AN17="","",'Rekapitulace stavby'!AN17)</f>
        <v>CZ44012900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ROUND(J85,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ROUND((SUM(BE85:BE245)),  0)</f>
        <v>0</v>
      </c>
      <c r="G33" s="35"/>
      <c r="H33" s="35"/>
      <c r="I33" s="99">
        <v>0.21</v>
      </c>
      <c r="J33" s="98">
        <f>ROUND(((SUM(BE85:BE245))*I33),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ROUND((SUM(BF85:BF245)),  0)</f>
        <v>0</v>
      </c>
      <c r="G34" s="35"/>
      <c r="H34" s="35"/>
      <c r="I34" s="99">
        <v>0.12</v>
      </c>
      <c r="J34" s="98">
        <f>ROUND(((SUM(BF85:BF245))*I34),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ROUND((SUM(BG85:BG245)),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ROUND((SUM(BH85:BH245)),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ROUND((SUM(BI85:BI245)),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100.3 - Komunikace - odvodnění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2403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2404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9.899999999999999" customHeight="1">
      <c r="B62" s="113"/>
      <c r="D62" s="114" t="s">
        <v>365</v>
      </c>
      <c r="E62" s="115"/>
      <c r="F62" s="115"/>
      <c r="G62" s="115"/>
      <c r="H62" s="115"/>
      <c r="I62" s="115"/>
      <c r="J62" s="116">
        <f>J152</f>
        <v>0</v>
      </c>
      <c r="L62" s="113"/>
    </row>
    <row r="63" spans="1:47" s="10" customFormat="1" ht="19.899999999999999" customHeight="1">
      <c r="B63" s="113"/>
      <c r="D63" s="114" t="s">
        <v>2405</v>
      </c>
      <c r="E63" s="115"/>
      <c r="F63" s="115"/>
      <c r="G63" s="115"/>
      <c r="H63" s="115"/>
      <c r="I63" s="115"/>
      <c r="J63" s="116">
        <f>J174</f>
        <v>0</v>
      </c>
      <c r="L63" s="113"/>
    </row>
    <row r="64" spans="1:47" s="10" customFormat="1" ht="19.899999999999999" customHeight="1">
      <c r="B64" s="113"/>
      <c r="D64" s="114" t="s">
        <v>2406</v>
      </c>
      <c r="E64" s="115"/>
      <c r="F64" s="115"/>
      <c r="G64" s="115"/>
      <c r="H64" s="115"/>
      <c r="I64" s="115"/>
      <c r="J64" s="116">
        <f>J197</f>
        <v>0</v>
      </c>
      <c r="L64" s="113"/>
    </row>
    <row r="65" spans="1:31" s="10" customFormat="1" ht="19.899999999999999" customHeight="1">
      <c r="B65" s="113"/>
      <c r="D65" s="114" t="s">
        <v>117</v>
      </c>
      <c r="E65" s="115"/>
      <c r="F65" s="115"/>
      <c r="G65" s="115"/>
      <c r="H65" s="115"/>
      <c r="I65" s="115"/>
      <c r="J65" s="116">
        <f>J243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118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9" t="str">
        <f>E7</f>
        <v>Brno, Vinařického - rekonstrukce kanalizace a vodovodu</v>
      </c>
      <c r="F75" s="340"/>
      <c r="G75" s="340"/>
      <c r="H75" s="340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110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29" t="str">
        <f>E9</f>
        <v>100.3 - Komunikace - odvodnění</v>
      </c>
      <c r="F77" s="338"/>
      <c r="G77" s="338"/>
      <c r="H77" s="338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 xml:space="preserve"> </v>
      </c>
      <c r="G79" s="35"/>
      <c r="H79" s="35"/>
      <c r="I79" s="30" t="s">
        <v>23</v>
      </c>
      <c r="J79" s="53" t="str">
        <f>IF(J12="","",J12)</f>
        <v/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5"/>
      <c r="E81" s="35"/>
      <c r="F81" s="28" t="str">
        <f>E15</f>
        <v>Brněnské vodárny a kanalizace a.s.</v>
      </c>
      <c r="G81" s="35"/>
      <c r="H81" s="35"/>
      <c r="I81" s="30" t="s">
        <v>32</v>
      </c>
      <c r="J81" s="33" t="str">
        <f>E21</f>
        <v>PROVO, spol. s r.o.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30</v>
      </c>
      <c r="D82" s="35"/>
      <c r="E82" s="35"/>
      <c r="F82" s="28" t="str">
        <f>IF(E18="","",E18)</f>
        <v>Vyplň údaj</v>
      </c>
      <c r="G82" s="35"/>
      <c r="H82" s="35"/>
      <c r="I82" s="30" t="s">
        <v>38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119</v>
      </c>
      <c r="D84" s="120" t="s">
        <v>60</v>
      </c>
      <c r="E84" s="120" t="s">
        <v>56</v>
      </c>
      <c r="F84" s="120" t="s">
        <v>57</v>
      </c>
      <c r="G84" s="120" t="s">
        <v>120</v>
      </c>
      <c r="H84" s="120" t="s">
        <v>121</v>
      </c>
      <c r="I84" s="120" t="s">
        <v>122</v>
      </c>
      <c r="J84" s="120" t="s">
        <v>114</v>
      </c>
      <c r="K84" s="121" t="s">
        <v>123</v>
      </c>
      <c r="L84" s="122"/>
      <c r="M84" s="60" t="s">
        <v>3</v>
      </c>
      <c r="N84" s="61" t="s">
        <v>45</v>
      </c>
      <c r="O84" s="61" t="s">
        <v>124</v>
      </c>
      <c r="P84" s="61" t="s">
        <v>125</v>
      </c>
      <c r="Q84" s="61" t="s">
        <v>126</v>
      </c>
      <c r="R84" s="61" t="s">
        <v>127</v>
      </c>
      <c r="S84" s="61" t="s">
        <v>128</v>
      </c>
      <c r="T84" s="62" t="s">
        <v>129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130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63.998605468400001</v>
      </c>
      <c r="S85" s="64"/>
      <c r="T85" s="125">
        <f>T86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74</v>
      </c>
      <c r="AU85" s="20" t="s">
        <v>115</v>
      </c>
      <c r="BK85" s="126">
        <f>BK86</f>
        <v>0</v>
      </c>
    </row>
    <row r="86" spans="1:65" s="12" customFormat="1" ht="25.9" customHeight="1">
      <c r="B86" s="127"/>
      <c r="D86" s="128" t="s">
        <v>74</v>
      </c>
      <c r="E86" s="129" t="s">
        <v>131</v>
      </c>
      <c r="F86" s="129" t="s">
        <v>2407</v>
      </c>
      <c r="I86" s="130"/>
      <c r="J86" s="131">
        <f>BK86</f>
        <v>0</v>
      </c>
      <c r="L86" s="127"/>
      <c r="M86" s="132"/>
      <c r="N86" s="133"/>
      <c r="O86" s="133"/>
      <c r="P86" s="134">
        <f>P87+P152+P174+P197+P243</f>
        <v>0</v>
      </c>
      <c r="Q86" s="133"/>
      <c r="R86" s="134">
        <f>R87+R152+R174+R197+R243</f>
        <v>63.998605468400001</v>
      </c>
      <c r="S86" s="133"/>
      <c r="T86" s="135">
        <f>T87+T152+T174+T197+T243</f>
        <v>0</v>
      </c>
      <c r="AR86" s="128" t="s">
        <v>37</v>
      </c>
      <c r="AT86" s="136" t="s">
        <v>74</v>
      </c>
      <c r="AU86" s="136" t="s">
        <v>75</v>
      </c>
      <c r="AY86" s="128" t="s">
        <v>133</v>
      </c>
      <c r="BK86" s="137">
        <f>BK87+BK152+BK174+BK197+BK243</f>
        <v>0</v>
      </c>
    </row>
    <row r="87" spans="1:65" s="12" customFormat="1" ht="22.9" customHeight="1">
      <c r="B87" s="127"/>
      <c r="D87" s="128" t="s">
        <v>74</v>
      </c>
      <c r="E87" s="138" t="s">
        <v>37</v>
      </c>
      <c r="F87" s="138" t="s">
        <v>2408</v>
      </c>
      <c r="I87" s="130"/>
      <c r="J87" s="139">
        <f>BK87</f>
        <v>0</v>
      </c>
      <c r="L87" s="127"/>
      <c r="M87" s="132"/>
      <c r="N87" s="133"/>
      <c r="O87" s="133"/>
      <c r="P87" s="134">
        <f>SUM(P88:P151)</f>
        <v>0</v>
      </c>
      <c r="Q87" s="133"/>
      <c r="R87" s="134">
        <f>SUM(R88:R151)</f>
        <v>0.26009806839999999</v>
      </c>
      <c r="S87" s="133"/>
      <c r="T87" s="135">
        <f>SUM(T88:T151)</f>
        <v>0</v>
      </c>
      <c r="AR87" s="128" t="s">
        <v>37</v>
      </c>
      <c r="AT87" s="136" t="s">
        <v>74</v>
      </c>
      <c r="AU87" s="136" t="s">
        <v>37</v>
      </c>
      <c r="AY87" s="128" t="s">
        <v>133</v>
      </c>
      <c r="BK87" s="137">
        <f>SUM(BK88:BK151)</f>
        <v>0</v>
      </c>
    </row>
    <row r="88" spans="1:65" s="2" customFormat="1" ht="24.2" customHeight="1">
      <c r="A88" s="35"/>
      <c r="B88" s="140"/>
      <c r="C88" s="141" t="s">
        <v>37</v>
      </c>
      <c r="D88" s="141" t="s">
        <v>136</v>
      </c>
      <c r="E88" s="142" t="s">
        <v>431</v>
      </c>
      <c r="F88" s="143" t="s">
        <v>432</v>
      </c>
      <c r="G88" s="144" t="s">
        <v>295</v>
      </c>
      <c r="H88" s="145">
        <v>144.56200000000001</v>
      </c>
      <c r="I88" s="146"/>
      <c r="J88" s="147">
        <f>ROUND(I88*H88,2)</f>
        <v>0</v>
      </c>
      <c r="K88" s="143" t="s">
        <v>288</v>
      </c>
      <c r="L88" s="36"/>
      <c r="M88" s="148" t="s">
        <v>3</v>
      </c>
      <c r="N88" s="149" t="s">
        <v>46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140</v>
      </c>
      <c r="AT88" s="152" t="s">
        <v>136</v>
      </c>
      <c r="AU88" s="152" t="s">
        <v>84</v>
      </c>
      <c r="AY88" s="20" t="s">
        <v>133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37</v>
      </c>
      <c r="BK88" s="153">
        <f>ROUND(I88*H88,2)</f>
        <v>0</v>
      </c>
      <c r="BL88" s="20" t="s">
        <v>140</v>
      </c>
      <c r="BM88" s="152" t="s">
        <v>2409</v>
      </c>
    </row>
    <row r="89" spans="1:65" s="2" customFormat="1">
      <c r="A89" s="35"/>
      <c r="B89" s="36"/>
      <c r="C89" s="35"/>
      <c r="D89" s="181" t="s">
        <v>290</v>
      </c>
      <c r="E89" s="35"/>
      <c r="F89" s="182" t="s">
        <v>434</v>
      </c>
      <c r="G89" s="35"/>
      <c r="H89" s="35"/>
      <c r="I89" s="183"/>
      <c r="J89" s="35"/>
      <c r="K89" s="35"/>
      <c r="L89" s="36"/>
      <c r="M89" s="184"/>
      <c r="N89" s="185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290</v>
      </c>
      <c r="AU89" s="20" t="s">
        <v>84</v>
      </c>
    </row>
    <row r="90" spans="1:65" s="13" customFormat="1">
      <c r="B90" s="154"/>
      <c r="D90" s="155" t="s">
        <v>142</v>
      </c>
      <c r="E90" s="156" t="s">
        <v>3</v>
      </c>
      <c r="F90" s="157" t="s">
        <v>2410</v>
      </c>
      <c r="H90" s="158">
        <v>144.56200000000001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142</v>
      </c>
      <c r="AU90" s="156" t="s">
        <v>84</v>
      </c>
      <c r="AV90" s="13" t="s">
        <v>84</v>
      </c>
      <c r="AW90" s="13" t="s">
        <v>36</v>
      </c>
      <c r="AX90" s="13" t="s">
        <v>75</v>
      </c>
      <c r="AY90" s="156" t="s">
        <v>133</v>
      </c>
    </row>
    <row r="91" spans="1:65" s="2" customFormat="1" ht="33" customHeight="1">
      <c r="A91" s="35"/>
      <c r="B91" s="140"/>
      <c r="C91" s="141" t="s">
        <v>84</v>
      </c>
      <c r="D91" s="141" t="s">
        <v>136</v>
      </c>
      <c r="E91" s="142" t="s">
        <v>2411</v>
      </c>
      <c r="F91" s="143" t="s">
        <v>2412</v>
      </c>
      <c r="G91" s="144" t="s">
        <v>295</v>
      </c>
      <c r="H91" s="145">
        <v>44.55</v>
      </c>
      <c r="I91" s="146"/>
      <c r="J91" s="147">
        <f>ROUND(I91*H91,2)</f>
        <v>0</v>
      </c>
      <c r="K91" s="143" t="s">
        <v>288</v>
      </c>
      <c r="L91" s="36"/>
      <c r="M91" s="148" t="s">
        <v>3</v>
      </c>
      <c r="N91" s="149" t="s">
        <v>46</v>
      </c>
      <c r="O91" s="56"/>
      <c r="P91" s="150">
        <f>O91*H91</f>
        <v>0</v>
      </c>
      <c r="Q91" s="150">
        <v>0</v>
      </c>
      <c r="R91" s="150">
        <f>Q91*H91</f>
        <v>0</v>
      </c>
      <c r="S91" s="150">
        <v>0</v>
      </c>
      <c r="T91" s="151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2" t="s">
        <v>140</v>
      </c>
      <c r="AT91" s="152" t="s">
        <v>136</v>
      </c>
      <c r="AU91" s="152" t="s">
        <v>84</v>
      </c>
      <c r="AY91" s="20" t="s">
        <v>133</v>
      </c>
      <c r="BE91" s="153">
        <f>IF(N91="základní",J91,0)</f>
        <v>0</v>
      </c>
      <c r="BF91" s="153">
        <f>IF(N91="snížená",J91,0)</f>
        <v>0</v>
      </c>
      <c r="BG91" s="153">
        <f>IF(N91="zákl. přenesená",J91,0)</f>
        <v>0</v>
      </c>
      <c r="BH91" s="153">
        <f>IF(N91="sníž. přenesená",J91,0)</f>
        <v>0</v>
      </c>
      <c r="BI91" s="153">
        <f>IF(N91="nulová",J91,0)</f>
        <v>0</v>
      </c>
      <c r="BJ91" s="20" t="s">
        <v>37</v>
      </c>
      <c r="BK91" s="153">
        <f>ROUND(I91*H91,2)</f>
        <v>0</v>
      </c>
      <c r="BL91" s="20" t="s">
        <v>140</v>
      </c>
      <c r="BM91" s="152" t="s">
        <v>84</v>
      </c>
    </row>
    <row r="92" spans="1:65" s="2" customFormat="1">
      <c r="A92" s="35"/>
      <c r="B92" s="36"/>
      <c r="C92" s="35"/>
      <c r="D92" s="181" t="s">
        <v>290</v>
      </c>
      <c r="E92" s="35"/>
      <c r="F92" s="182" t="s">
        <v>2413</v>
      </c>
      <c r="G92" s="35"/>
      <c r="H92" s="35"/>
      <c r="I92" s="183"/>
      <c r="J92" s="35"/>
      <c r="K92" s="35"/>
      <c r="L92" s="36"/>
      <c r="M92" s="184"/>
      <c r="N92" s="185"/>
      <c r="O92" s="56"/>
      <c r="P92" s="56"/>
      <c r="Q92" s="56"/>
      <c r="R92" s="56"/>
      <c r="S92" s="56"/>
      <c r="T92" s="57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20" t="s">
        <v>290</v>
      </c>
      <c r="AU92" s="20" t="s">
        <v>84</v>
      </c>
    </row>
    <row r="93" spans="1:65" s="13" customFormat="1">
      <c r="B93" s="154"/>
      <c r="D93" s="155" t="s">
        <v>142</v>
      </c>
      <c r="E93" s="156" t="s">
        <v>3</v>
      </c>
      <c r="F93" s="157" t="s">
        <v>2414</v>
      </c>
      <c r="H93" s="158">
        <v>44.55</v>
      </c>
      <c r="I93" s="159"/>
      <c r="L93" s="154"/>
      <c r="M93" s="160"/>
      <c r="N93" s="161"/>
      <c r="O93" s="161"/>
      <c r="P93" s="161"/>
      <c r="Q93" s="161"/>
      <c r="R93" s="161"/>
      <c r="S93" s="161"/>
      <c r="T93" s="162"/>
      <c r="AT93" s="156" t="s">
        <v>142</v>
      </c>
      <c r="AU93" s="156" t="s">
        <v>84</v>
      </c>
      <c r="AV93" s="13" t="s">
        <v>84</v>
      </c>
      <c r="AW93" s="13" t="s">
        <v>36</v>
      </c>
      <c r="AX93" s="13" t="s">
        <v>75</v>
      </c>
      <c r="AY93" s="156" t="s">
        <v>133</v>
      </c>
    </row>
    <row r="94" spans="1:65" s="15" customFormat="1">
      <c r="B94" s="170"/>
      <c r="D94" s="155" t="s">
        <v>142</v>
      </c>
      <c r="E94" s="171" t="s">
        <v>3</v>
      </c>
      <c r="F94" s="172" t="s">
        <v>163</v>
      </c>
      <c r="H94" s="173">
        <v>44.55</v>
      </c>
      <c r="I94" s="174"/>
      <c r="L94" s="170"/>
      <c r="M94" s="175"/>
      <c r="N94" s="176"/>
      <c r="O94" s="176"/>
      <c r="P94" s="176"/>
      <c r="Q94" s="176"/>
      <c r="R94" s="176"/>
      <c r="S94" s="176"/>
      <c r="T94" s="177"/>
      <c r="AT94" s="171" t="s">
        <v>142</v>
      </c>
      <c r="AU94" s="171" t="s">
        <v>84</v>
      </c>
      <c r="AV94" s="15" t="s">
        <v>140</v>
      </c>
      <c r="AW94" s="15" t="s">
        <v>36</v>
      </c>
      <c r="AX94" s="15" t="s">
        <v>37</v>
      </c>
      <c r="AY94" s="171" t="s">
        <v>133</v>
      </c>
    </row>
    <row r="95" spans="1:65" s="2" customFormat="1" ht="33" customHeight="1">
      <c r="A95" s="35"/>
      <c r="B95" s="140"/>
      <c r="C95" s="141" t="s">
        <v>146</v>
      </c>
      <c r="D95" s="141" t="s">
        <v>136</v>
      </c>
      <c r="E95" s="142" t="s">
        <v>2415</v>
      </c>
      <c r="F95" s="143" t="s">
        <v>2416</v>
      </c>
      <c r="G95" s="144" t="s">
        <v>295</v>
      </c>
      <c r="H95" s="145">
        <v>4.95</v>
      </c>
      <c r="I95" s="146"/>
      <c r="J95" s="147">
        <f>ROUND(I95*H95,2)</f>
        <v>0</v>
      </c>
      <c r="K95" s="143" t="s">
        <v>288</v>
      </c>
      <c r="L95" s="36"/>
      <c r="M95" s="148" t="s">
        <v>3</v>
      </c>
      <c r="N95" s="149" t="s">
        <v>46</v>
      </c>
      <c r="O95" s="56"/>
      <c r="P95" s="150">
        <f>O95*H95</f>
        <v>0</v>
      </c>
      <c r="Q95" s="150">
        <v>0</v>
      </c>
      <c r="R95" s="150">
        <f>Q95*H95</f>
        <v>0</v>
      </c>
      <c r="S95" s="150">
        <v>0</v>
      </c>
      <c r="T95" s="151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2" t="s">
        <v>140</v>
      </c>
      <c r="AT95" s="152" t="s">
        <v>136</v>
      </c>
      <c r="AU95" s="152" t="s">
        <v>84</v>
      </c>
      <c r="AY95" s="20" t="s">
        <v>133</v>
      </c>
      <c r="BE95" s="153">
        <f>IF(N95="základní",J95,0)</f>
        <v>0</v>
      </c>
      <c r="BF95" s="153">
        <f>IF(N95="snížená",J95,0)</f>
        <v>0</v>
      </c>
      <c r="BG95" s="153">
        <f>IF(N95="zákl. přenesená",J95,0)</f>
        <v>0</v>
      </c>
      <c r="BH95" s="153">
        <f>IF(N95="sníž. přenesená",J95,0)</f>
        <v>0</v>
      </c>
      <c r="BI95" s="153">
        <f>IF(N95="nulová",J95,0)</f>
        <v>0</v>
      </c>
      <c r="BJ95" s="20" t="s">
        <v>37</v>
      </c>
      <c r="BK95" s="153">
        <f>ROUND(I95*H95,2)</f>
        <v>0</v>
      </c>
      <c r="BL95" s="20" t="s">
        <v>140</v>
      </c>
      <c r="BM95" s="152" t="s">
        <v>2417</v>
      </c>
    </row>
    <row r="96" spans="1:65" s="2" customFormat="1">
      <c r="A96" s="35"/>
      <c r="B96" s="36"/>
      <c r="C96" s="35"/>
      <c r="D96" s="181" t="s">
        <v>290</v>
      </c>
      <c r="E96" s="35"/>
      <c r="F96" s="182" t="s">
        <v>2418</v>
      </c>
      <c r="G96" s="35"/>
      <c r="H96" s="35"/>
      <c r="I96" s="183"/>
      <c r="J96" s="35"/>
      <c r="K96" s="35"/>
      <c r="L96" s="36"/>
      <c r="M96" s="184"/>
      <c r="N96" s="185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20" t="s">
        <v>290</v>
      </c>
      <c r="AU96" s="20" t="s">
        <v>84</v>
      </c>
    </row>
    <row r="97" spans="1:65" s="13" customFormat="1">
      <c r="B97" s="154"/>
      <c r="D97" s="155" t="s">
        <v>142</v>
      </c>
      <c r="E97" s="156" t="s">
        <v>3</v>
      </c>
      <c r="F97" s="157" t="s">
        <v>2419</v>
      </c>
      <c r="H97" s="158">
        <v>4.95</v>
      </c>
      <c r="I97" s="159"/>
      <c r="L97" s="154"/>
      <c r="M97" s="160"/>
      <c r="N97" s="161"/>
      <c r="O97" s="161"/>
      <c r="P97" s="161"/>
      <c r="Q97" s="161"/>
      <c r="R97" s="161"/>
      <c r="S97" s="161"/>
      <c r="T97" s="162"/>
      <c r="AT97" s="156" t="s">
        <v>142</v>
      </c>
      <c r="AU97" s="156" t="s">
        <v>84</v>
      </c>
      <c r="AV97" s="13" t="s">
        <v>84</v>
      </c>
      <c r="AW97" s="13" t="s">
        <v>36</v>
      </c>
      <c r="AX97" s="13" t="s">
        <v>75</v>
      </c>
      <c r="AY97" s="156" t="s">
        <v>133</v>
      </c>
    </row>
    <row r="98" spans="1:65" s="15" customFormat="1">
      <c r="B98" s="170"/>
      <c r="D98" s="155" t="s">
        <v>142</v>
      </c>
      <c r="E98" s="171" t="s">
        <v>3</v>
      </c>
      <c r="F98" s="172" t="s">
        <v>163</v>
      </c>
      <c r="H98" s="173">
        <v>4.95</v>
      </c>
      <c r="I98" s="174"/>
      <c r="L98" s="170"/>
      <c r="M98" s="175"/>
      <c r="N98" s="176"/>
      <c r="O98" s="176"/>
      <c r="P98" s="176"/>
      <c r="Q98" s="176"/>
      <c r="R98" s="176"/>
      <c r="S98" s="176"/>
      <c r="T98" s="177"/>
      <c r="AT98" s="171" t="s">
        <v>142</v>
      </c>
      <c r="AU98" s="171" t="s">
        <v>84</v>
      </c>
      <c r="AV98" s="15" t="s">
        <v>140</v>
      </c>
      <c r="AW98" s="15" t="s">
        <v>36</v>
      </c>
      <c r="AX98" s="15" t="s">
        <v>37</v>
      </c>
      <c r="AY98" s="171" t="s">
        <v>133</v>
      </c>
    </row>
    <row r="99" spans="1:65" s="2" customFormat="1" ht="37.9" customHeight="1">
      <c r="A99" s="35"/>
      <c r="B99" s="140"/>
      <c r="C99" s="141" t="s">
        <v>140</v>
      </c>
      <c r="D99" s="141" t="s">
        <v>136</v>
      </c>
      <c r="E99" s="142" t="s">
        <v>2420</v>
      </c>
      <c r="F99" s="143" t="s">
        <v>2421</v>
      </c>
      <c r="G99" s="144" t="s">
        <v>295</v>
      </c>
      <c r="H99" s="145">
        <v>85.555999999999997</v>
      </c>
      <c r="I99" s="146"/>
      <c r="J99" s="147">
        <f>ROUND(I99*H99,2)</f>
        <v>0</v>
      </c>
      <c r="K99" s="143" t="s">
        <v>288</v>
      </c>
      <c r="L99" s="36"/>
      <c r="M99" s="148" t="s">
        <v>3</v>
      </c>
      <c r="N99" s="149" t="s">
        <v>46</v>
      </c>
      <c r="O99" s="56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2" t="s">
        <v>140</v>
      </c>
      <c r="AT99" s="152" t="s">
        <v>136</v>
      </c>
      <c r="AU99" s="152" t="s">
        <v>84</v>
      </c>
      <c r="AY99" s="20" t="s">
        <v>133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20" t="s">
        <v>37</v>
      </c>
      <c r="BK99" s="153">
        <f>ROUND(I99*H99,2)</f>
        <v>0</v>
      </c>
      <c r="BL99" s="20" t="s">
        <v>140</v>
      </c>
      <c r="BM99" s="152" t="s">
        <v>164</v>
      </c>
    </row>
    <row r="100" spans="1:65" s="2" customFormat="1">
      <c r="A100" s="35"/>
      <c r="B100" s="36"/>
      <c r="C100" s="35"/>
      <c r="D100" s="181" t="s">
        <v>290</v>
      </c>
      <c r="E100" s="35"/>
      <c r="F100" s="182" t="s">
        <v>2422</v>
      </c>
      <c r="G100" s="35"/>
      <c r="H100" s="35"/>
      <c r="I100" s="183"/>
      <c r="J100" s="35"/>
      <c r="K100" s="35"/>
      <c r="L100" s="36"/>
      <c r="M100" s="184"/>
      <c r="N100" s="185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290</v>
      </c>
      <c r="AU100" s="20" t="s">
        <v>84</v>
      </c>
    </row>
    <row r="101" spans="1:65" s="13" customFormat="1">
      <c r="B101" s="154"/>
      <c r="D101" s="155" t="s">
        <v>142</v>
      </c>
      <c r="E101" s="156" t="s">
        <v>3</v>
      </c>
      <c r="F101" s="157" t="s">
        <v>2423</v>
      </c>
      <c r="H101" s="158">
        <v>85.555999999999997</v>
      </c>
      <c r="I101" s="159"/>
      <c r="L101" s="154"/>
      <c r="M101" s="160"/>
      <c r="N101" s="161"/>
      <c r="O101" s="161"/>
      <c r="P101" s="161"/>
      <c r="Q101" s="161"/>
      <c r="R101" s="161"/>
      <c r="S101" s="161"/>
      <c r="T101" s="162"/>
      <c r="AT101" s="156" t="s">
        <v>142</v>
      </c>
      <c r="AU101" s="156" t="s">
        <v>84</v>
      </c>
      <c r="AV101" s="13" t="s">
        <v>84</v>
      </c>
      <c r="AW101" s="13" t="s">
        <v>36</v>
      </c>
      <c r="AX101" s="13" t="s">
        <v>75</v>
      </c>
      <c r="AY101" s="156" t="s">
        <v>133</v>
      </c>
    </row>
    <row r="102" spans="1:65" s="15" customFormat="1">
      <c r="B102" s="170"/>
      <c r="D102" s="155" t="s">
        <v>142</v>
      </c>
      <c r="E102" s="171" t="s">
        <v>3</v>
      </c>
      <c r="F102" s="172" t="s">
        <v>163</v>
      </c>
      <c r="H102" s="173">
        <v>85.555999999999997</v>
      </c>
      <c r="I102" s="174"/>
      <c r="L102" s="170"/>
      <c r="M102" s="175"/>
      <c r="N102" s="176"/>
      <c r="O102" s="176"/>
      <c r="P102" s="176"/>
      <c r="Q102" s="176"/>
      <c r="R102" s="176"/>
      <c r="S102" s="176"/>
      <c r="T102" s="177"/>
      <c r="AT102" s="171" t="s">
        <v>142</v>
      </c>
      <c r="AU102" s="171" t="s">
        <v>84</v>
      </c>
      <c r="AV102" s="15" t="s">
        <v>140</v>
      </c>
      <c r="AW102" s="15" t="s">
        <v>36</v>
      </c>
      <c r="AX102" s="15" t="s">
        <v>37</v>
      </c>
      <c r="AY102" s="171" t="s">
        <v>133</v>
      </c>
    </row>
    <row r="103" spans="1:65" s="2" customFormat="1" ht="37.9" customHeight="1">
      <c r="A103" s="35"/>
      <c r="B103" s="140"/>
      <c r="C103" s="141" t="s">
        <v>153</v>
      </c>
      <c r="D103" s="141" t="s">
        <v>136</v>
      </c>
      <c r="E103" s="142" t="s">
        <v>2424</v>
      </c>
      <c r="F103" s="143" t="s">
        <v>2425</v>
      </c>
      <c r="G103" s="144" t="s">
        <v>295</v>
      </c>
      <c r="H103" s="145">
        <v>9.5060000000000002</v>
      </c>
      <c r="I103" s="146"/>
      <c r="J103" s="147">
        <f>ROUND(I103*H103,2)</f>
        <v>0</v>
      </c>
      <c r="K103" s="143" t="s">
        <v>288</v>
      </c>
      <c r="L103" s="36"/>
      <c r="M103" s="148" t="s">
        <v>3</v>
      </c>
      <c r="N103" s="149" t="s">
        <v>46</v>
      </c>
      <c r="O103" s="56"/>
      <c r="P103" s="150">
        <f>O103*H103</f>
        <v>0</v>
      </c>
      <c r="Q103" s="150">
        <v>0</v>
      </c>
      <c r="R103" s="150">
        <f>Q103*H103</f>
        <v>0</v>
      </c>
      <c r="S103" s="150">
        <v>0</v>
      </c>
      <c r="T103" s="15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2" t="s">
        <v>140</v>
      </c>
      <c r="AT103" s="152" t="s">
        <v>136</v>
      </c>
      <c r="AU103" s="152" t="s">
        <v>84</v>
      </c>
      <c r="AY103" s="20" t="s">
        <v>133</v>
      </c>
      <c r="BE103" s="153">
        <f>IF(N103="základní",J103,0)</f>
        <v>0</v>
      </c>
      <c r="BF103" s="153">
        <f>IF(N103="snížená",J103,0)</f>
        <v>0</v>
      </c>
      <c r="BG103" s="153">
        <f>IF(N103="zákl. přenesená",J103,0)</f>
        <v>0</v>
      </c>
      <c r="BH103" s="153">
        <f>IF(N103="sníž. přenesená",J103,0)</f>
        <v>0</v>
      </c>
      <c r="BI103" s="153">
        <f>IF(N103="nulová",J103,0)</f>
        <v>0</v>
      </c>
      <c r="BJ103" s="20" t="s">
        <v>37</v>
      </c>
      <c r="BK103" s="153">
        <f>ROUND(I103*H103,2)</f>
        <v>0</v>
      </c>
      <c r="BL103" s="20" t="s">
        <v>140</v>
      </c>
      <c r="BM103" s="152" t="s">
        <v>172</v>
      </c>
    </row>
    <row r="104" spans="1:65" s="2" customFormat="1">
      <c r="A104" s="35"/>
      <c r="B104" s="36"/>
      <c r="C104" s="35"/>
      <c r="D104" s="181" t="s">
        <v>290</v>
      </c>
      <c r="E104" s="35"/>
      <c r="F104" s="182" t="s">
        <v>2426</v>
      </c>
      <c r="G104" s="35"/>
      <c r="H104" s="35"/>
      <c r="I104" s="183"/>
      <c r="J104" s="35"/>
      <c r="K104" s="35"/>
      <c r="L104" s="36"/>
      <c r="M104" s="184"/>
      <c r="N104" s="185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20" t="s">
        <v>290</v>
      </c>
      <c r="AU104" s="20" t="s">
        <v>84</v>
      </c>
    </row>
    <row r="105" spans="1:65" s="13" customFormat="1">
      <c r="B105" s="154"/>
      <c r="D105" s="155" t="s">
        <v>142</v>
      </c>
      <c r="E105" s="156" t="s">
        <v>3</v>
      </c>
      <c r="F105" s="157" t="s">
        <v>2427</v>
      </c>
      <c r="H105" s="158">
        <v>9.5060000000000002</v>
      </c>
      <c r="I105" s="159"/>
      <c r="L105" s="154"/>
      <c r="M105" s="160"/>
      <c r="N105" s="161"/>
      <c r="O105" s="161"/>
      <c r="P105" s="161"/>
      <c r="Q105" s="161"/>
      <c r="R105" s="161"/>
      <c r="S105" s="161"/>
      <c r="T105" s="162"/>
      <c r="AT105" s="156" t="s">
        <v>142</v>
      </c>
      <c r="AU105" s="156" t="s">
        <v>84</v>
      </c>
      <c r="AV105" s="13" t="s">
        <v>84</v>
      </c>
      <c r="AW105" s="13" t="s">
        <v>36</v>
      </c>
      <c r="AX105" s="13" t="s">
        <v>75</v>
      </c>
      <c r="AY105" s="156" t="s">
        <v>133</v>
      </c>
    </row>
    <row r="106" spans="1:65" s="15" customFormat="1">
      <c r="B106" s="170"/>
      <c r="D106" s="155" t="s">
        <v>142</v>
      </c>
      <c r="E106" s="171" t="s">
        <v>3</v>
      </c>
      <c r="F106" s="172" t="s">
        <v>163</v>
      </c>
      <c r="H106" s="173">
        <v>9.5060000000000002</v>
      </c>
      <c r="I106" s="174"/>
      <c r="L106" s="170"/>
      <c r="M106" s="175"/>
      <c r="N106" s="176"/>
      <c r="O106" s="176"/>
      <c r="P106" s="176"/>
      <c r="Q106" s="176"/>
      <c r="R106" s="176"/>
      <c r="S106" s="176"/>
      <c r="T106" s="177"/>
      <c r="AT106" s="171" t="s">
        <v>142</v>
      </c>
      <c r="AU106" s="171" t="s">
        <v>84</v>
      </c>
      <c r="AV106" s="15" t="s">
        <v>140</v>
      </c>
      <c r="AW106" s="15" t="s">
        <v>36</v>
      </c>
      <c r="AX106" s="15" t="s">
        <v>37</v>
      </c>
      <c r="AY106" s="171" t="s">
        <v>133</v>
      </c>
    </row>
    <row r="107" spans="1:65" s="2" customFormat="1" ht="21.75" customHeight="1">
      <c r="A107" s="35"/>
      <c r="B107" s="140"/>
      <c r="C107" s="141" t="s">
        <v>164</v>
      </c>
      <c r="D107" s="141" t="s">
        <v>136</v>
      </c>
      <c r="E107" s="142" t="s">
        <v>1496</v>
      </c>
      <c r="F107" s="143" t="s">
        <v>1497</v>
      </c>
      <c r="G107" s="144" t="s">
        <v>333</v>
      </c>
      <c r="H107" s="145">
        <v>172.84</v>
      </c>
      <c r="I107" s="146"/>
      <c r="J107" s="147">
        <f>ROUND(I107*H107,2)</f>
        <v>0</v>
      </c>
      <c r="K107" s="143" t="s">
        <v>288</v>
      </c>
      <c r="L107" s="36"/>
      <c r="M107" s="148" t="s">
        <v>3</v>
      </c>
      <c r="N107" s="149" t="s">
        <v>46</v>
      </c>
      <c r="O107" s="56"/>
      <c r="P107" s="150">
        <f>O107*H107</f>
        <v>0</v>
      </c>
      <c r="Q107" s="150">
        <v>8.3850999999999999E-4</v>
      </c>
      <c r="R107" s="150">
        <f>Q107*H107</f>
        <v>0.1449280684</v>
      </c>
      <c r="S107" s="150">
        <v>0</v>
      </c>
      <c r="T107" s="151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2" t="s">
        <v>140</v>
      </c>
      <c r="AT107" s="152" t="s">
        <v>136</v>
      </c>
      <c r="AU107" s="152" t="s">
        <v>84</v>
      </c>
      <c r="AY107" s="20" t="s">
        <v>133</v>
      </c>
      <c r="BE107" s="153">
        <f>IF(N107="základní",J107,0)</f>
        <v>0</v>
      </c>
      <c r="BF107" s="153">
        <f>IF(N107="snížená",J107,0)</f>
        <v>0</v>
      </c>
      <c r="BG107" s="153">
        <f>IF(N107="zákl. přenesená",J107,0)</f>
        <v>0</v>
      </c>
      <c r="BH107" s="153">
        <f>IF(N107="sníž. přenesená",J107,0)</f>
        <v>0</v>
      </c>
      <c r="BI107" s="153">
        <f>IF(N107="nulová",J107,0)</f>
        <v>0</v>
      </c>
      <c r="BJ107" s="20" t="s">
        <v>37</v>
      </c>
      <c r="BK107" s="153">
        <f>ROUND(I107*H107,2)</f>
        <v>0</v>
      </c>
      <c r="BL107" s="20" t="s">
        <v>140</v>
      </c>
      <c r="BM107" s="152" t="s">
        <v>179</v>
      </c>
    </row>
    <row r="108" spans="1:65" s="2" customFormat="1">
      <c r="A108" s="35"/>
      <c r="B108" s="36"/>
      <c r="C108" s="35"/>
      <c r="D108" s="181" t="s">
        <v>290</v>
      </c>
      <c r="E108" s="35"/>
      <c r="F108" s="182" t="s">
        <v>1499</v>
      </c>
      <c r="G108" s="35"/>
      <c r="H108" s="35"/>
      <c r="I108" s="183"/>
      <c r="J108" s="35"/>
      <c r="K108" s="35"/>
      <c r="L108" s="36"/>
      <c r="M108" s="184"/>
      <c r="N108" s="185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20" t="s">
        <v>290</v>
      </c>
      <c r="AU108" s="20" t="s">
        <v>84</v>
      </c>
    </row>
    <row r="109" spans="1:65" s="13" customFormat="1">
      <c r="B109" s="154"/>
      <c r="D109" s="155" t="s">
        <v>142</v>
      </c>
      <c r="E109" s="156" t="s">
        <v>3</v>
      </c>
      <c r="F109" s="157" t="s">
        <v>2428</v>
      </c>
      <c r="H109" s="158">
        <v>172.84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142</v>
      </c>
      <c r="AU109" s="156" t="s">
        <v>84</v>
      </c>
      <c r="AV109" s="13" t="s">
        <v>84</v>
      </c>
      <c r="AW109" s="13" t="s">
        <v>36</v>
      </c>
      <c r="AX109" s="13" t="s">
        <v>75</v>
      </c>
      <c r="AY109" s="156" t="s">
        <v>133</v>
      </c>
    </row>
    <row r="110" spans="1:65" s="15" customFormat="1">
      <c r="B110" s="170"/>
      <c r="D110" s="155" t="s">
        <v>142</v>
      </c>
      <c r="E110" s="171" t="s">
        <v>3</v>
      </c>
      <c r="F110" s="172" t="s">
        <v>163</v>
      </c>
      <c r="H110" s="173">
        <v>172.84</v>
      </c>
      <c r="I110" s="174"/>
      <c r="L110" s="170"/>
      <c r="M110" s="175"/>
      <c r="N110" s="176"/>
      <c r="O110" s="176"/>
      <c r="P110" s="176"/>
      <c r="Q110" s="176"/>
      <c r="R110" s="176"/>
      <c r="S110" s="176"/>
      <c r="T110" s="177"/>
      <c r="AT110" s="171" t="s">
        <v>142</v>
      </c>
      <c r="AU110" s="171" t="s">
        <v>84</v>
      </c>
      <c r="AV110" s="15" t="s">
        <v>140</v>
      </c>
      <c r="AW110" s="15" t="s">
        <v>36</v>
      </c>
      <c r="AX110" s="15" t="s">
        <v>37</v>
      </c>
      <c r="AY110" s="171" t="s">
        <v>133</v>
      </c>
    </row>
    <row r="111" spans="1:65" s="2" customFormat="1" ht="24.2" customHeight="1">
      <c r="A111" s="35"/>
      <c r="B111" s="140"/>
      <c r="C111" s="141" t="s">
        <v>168</v>
      </c>
      <c r="D111" s="141" t="s">
        <v>136</v>
      </c>
      <c r="E111" s="142" t="s">
        <v>1506</v>
      </c>
      <c r="F111" s="143" t="s">
        <v>1507</v>
      </c>
      <c r="G111" s="144" t="s">
        <v>333</v>
      </c>
      <c r="H111" s="145">
        <v>172.84</v>
      </c>
      <c r="I111" s="146"/>
      <c r="J111" s="147">
        <f>ROUND(I111*H111,2)</f>
        <v>0</v>
      </c>
      <c r="K111" s="143" t="s">
        <v>288</v>
      </c>
      <c r="L111" s="36"/>
      <c r="M111" s="148" t="s">
        <v>3</v>
      </c>
      <c r="N111" s="149" t="s">
        <v>46</v>
      </c>
      <c r="O111" s="56"/>
      <c r="P111" s="150">
        <f>O111*H111</f>
        <v>0</v>
      </c>
      <c r="Q111" s="150">
        <v>0</v>
      </c>
      <c r="R111" s="150">
        <f>Q111*H111</f>
        <v>0</v>
      </c>
      <c r="S111" s="150">
        <v>0</v>
      </c>
      <c r="T111" s="151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52" t="s">
        <v>140</v>
      </c>
      <c r="AT111" s="152" t="s">
        <v>136</v>
      </c>
      <c r="AU111" s="152" t="s">
        <v>84</v>
      </c>
      <c r="AY111" s="20" t="s">
        <v>133</v>
      </c>
      <c r="BE111" s="153">
        <f>IF(N111="základní",J111,0)</f>
        <v>0</v>
      </c>
      <c r="BF111" s="153">
        <f>IF(N111="snížená",J111,0)</f>
        <v>0</v>
      </c>
      <c r="BG111" s="153">
        <f>IF(N111="zákl. přenesená",J111,0)</f>
        <v>0</v>
      </c>
      <c r="BH111" s="153">
        <f>IF(N111="sníž. přenesená",J111,0)</f>
        <v>0</v>
      </c>
      <c r="BI111" s="153">
        <f>IF(N111="nulová",J111,0)</f>
        <v>0</v>
      </c>
      <c r="BJ111" s="20" t="s">
        <v>37</v>
      </c>
      <c r="BK111" s="153">
        <f>ROUND(I111*H111,2)</f>
        <v>0</v>
      </c>
      <c r="BL111" s="20" t="s">
        <v>140</v>
      </c>
      <c r="BM111" s="152" t="s">
        <v>9</v>
      </c>
    </row>
    <row r="112" spans="1:65" s="2" customFormat="1">
      <c r="A112" s="35"/>
      <c r="B112" s="36"/>
      <c r="C112" s="35"/>
      <c r="D112" s="181" t="s">
        <v>290</v>
      </c>
      <c r="E112" s="35"/>
      <c r="F112" s="182" t="s">
        <v>1509</v>
      </c>
      <c r="G112" s="35"/>
      <c r="H112" s="35"/>
      <c r="I112" s="183"/>
      <c r="J112" s="35"/>
      <c r="K112" s="35"/>
      <c r="L112" s="36"/>
      <c r="M112" s="184"/>
      <c r="N112" s="185"/>
      <c r="O112" s="56"/>
      <c r="P112" s="56"/>
      <c r="Q112" s="56"/>
      <c r="R112" s="56"/>
      <c r="S112" s="56"/>
      <c r="T112" s="5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20" t="s">
        <v>290</v>
      </c>
      <c r="AU112" s="20" t="s">
        <v>84</v>
      </c>
    </row>
    <row r="113" spans="1:65" s="2" customFormat="1" ht="16.5" customHeight="1">
      <c r="A113" s="35"/>
      <c r="B113" s="140"/>
      <c r="C113" s="141" t="s">
        <v>172</v>
      </c>
      <c r="D113" s="141" t="s">
        <v>136</v>
      </c>
      <c r="E113" s="142" t="s">
        <v>1525</v>
      </c>
      <c r="F113" s="143" t="s">
        <v>1526</v>
      </c>
      <c r="G113" s="144" t="s">
        <v>333</v>
      </c>
      <c r="H113" s="145">
        <v>132</v>
      </c>
      <c r="I113" s="146"/>
      <c r="J113" s="147">
        <f>ROUND(I113*H113,2)</f>
        <v>0</v>
      </c>
      <c r="K113" s="143" t="s">
        <v>288</v>
      </c>
      <c r="L113" s="36"/>
      <c r="M113" s="148" t="s">
        <v>3</v>
      </c>
      <c r="N113" s="149" t="s">
        <v>46</v>
      </c>
      <c r="O113" s="56"/>
      <c r="P113" s="150">
        <f>O113*H113</f>
        <v>0</v>
      </c>
      <c r="Q113" s="150">
        <v>6.9999999999999999E-4</v>
      </c>
      <c r="R113" s="150">
        <f>Q113*H113</f>
        <v>9.2399999999999996E-2</v>
      </c>
      <c r="S113" s="150">
        <v>0</v>
      </c>
      <c r="T113" s="15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2" t="s">
        <v>140</v>
      </c>
      <c r="AT113" s="152" t="s">
        <v>136</v>
      </c>
      <c r="AU113" s="152" t="s">
        <v>84</v>
      </c>
      <c r="AY113" s="20" t="s">
        <v>133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20" t="s">
        <v>37</v>
      </c>
      <c r="BK113" s="153">
        <f>ROUND(I113*H113,2)</f>
        <v>0</v>
      </c>
      <c r="BL113" s="20" t="s">
        <v>140</v>
      </c>
      <c r="BM113" s="152" t="s">
        <v>2429</v>
      </c>
    </row>
    <row r="114" spans="1:65" s="2" customFormat="1">
      <c r="A114" s="35"/>
      <c r="B114" s="36"/>
      <c r="C114" s="35"/>
      <c r="D114" s="181" t="s">
        <v>290</v>
      </c>
      <c r="E114" s="35"/>
      <c r="F114" s="182" t="s">
        <v>1528</v>
      </c>
      <c r="G114" s="35"/>
      <c r="H114" s="35"/>
      <c r="I114" s="183"/>
      <c r="J114" s="35"/>
      <c r="K114" s="35"/>
      <c r="L114" s="36"/>
      <c r="M114" s="184"/>
      <c r="N114" s="185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290</v>
      </c>
      <c r="AU114" s="20" t="s">
        <v>84</v>
      </c>
    </row>
    <row r="115" spans="1:65" s="13" customFormat="1">
      <c r="B115" s="154"/>
      <c r="D115" s="155" t="s">
        <v>142</v>
      </c>
      <c r="E115" s="156" t="s">
        <v>3</v>
      </c>
      <c r="F115" s="157" t="s">
        <v>2430</v>
      </c>
      <c r="H115" s="158">
        <v>132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142</v>
      </c>
      <c r="AU115" s="156" t="s">
        <v>84</v>
      </c>
      <c r="AV115" s="13" t="s">
        <v>84</v>
      </c>
      <c r="AW115" s="13" t="s">
        <v>36</v>
      </c>
      <c r="AX115" s="13" t="s">
        <v>75</v>
      </c>
      <c r="AY115" s="156" t="s">
        <v>133</v>
      </c>
    </row>
    <row r="116" spans="1:65" s="2" customFormat="1" ht="24.2" customHeight="1">
      <c r="A116" s="35"/>
      <c r="B116" s="140"/>
      <c r="C116" s="141" t="s">
        <v>134</v>
      </c>
      <c r="D116" s="141" t="s">
        <v>136</v>
      </c>
      <c r="E116" s="142" t="s">
        <v>1530</v>
      </c>
      <c r="F116" s="143" t="s">
        <v>1531</v>
      </c>
      <c r="G116" s="144" t="s">
        <v>333</v>
      </c>
      <c r="H116" s="145">
        <v>132</v>
      </c>
      <c r="I116" s="146"/>
      <c r="J116" s="147">
        <f>ROUND(I116*H116,2)</f>
        <v>0</v>
      </c>
      <c r="K116" s="143" t="s">
        <v>288</v>
      </c>
      <c r="L116" s="36"/>
      <c r="M116" s="148" t="s">
        <v>3</v>
      </c>
      <c r="N116" s="149" t="s">
        <v>46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140</v>
      </c>
      <c r="AT116" s="152" t="s">
        <v>136</v>
      </c>
      <c r="AU116" s="152" t="s">
        <v>84</v>
      </c>
      <c r="AY116" s="20" t="s">
        <v>133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37</v>
      </c>
      <c r="BK116" s="153">
        <f>ROUND(I116*H116,2)</f>
        <v>0</v>
      </c>
      <c r="BL116" s="20" t="s">
        <v>140</v>
      </c>
      <c r="BM116" s="152" t="s">
        <v>2431</v>
      </c>
    </row>
    <row r="117" spans="1:65" s="2" customFormat="1">
      <c r="A117" s="35"/>
      <c r="B117" s="36"/>
      <c r="C117" s="35"/>
      <c r="D117" s="181" t="s">
        <v>290</v>
      </c>
      <c r="E117" s="35"/>
      <c r="F117" s="182" t="s">
        <v>1533</v>
      </c>
      <c r="G117" s="35"/>
      <c r="H117" s="35"/>
      <c r="I117" s="183"/>
      <c r="J117" s="35"/>
      <c r="K117" s="35"/>
      <c r="L117" s="36"/>
      <c r="M117" s="184"/>
      <c r="N117" s="185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290</v>
      </c>
      <c r="AU117" s="20" t="s">
        <v>84</v>
      </c>
    </row>
    <row r="118" spans="1:65" s="2" customFormat="1" ht="21.75" customHeight="1">
      <c r="A118" s="35"/>
      <c r="B118" s="140"/>
      <c r="C118" s="141" t="s">
        <v>179</v>
      </c>
      <c r="D118" s="141" t="s">
        <v>136</v>
      </c>
      <c r="E118" s="142" t="s">
        <v>1534</v>
      </c>
      <c r="F118" s="143" t="s">
        <v>1535</v>
      </c>
      <c r="G118" s="144" t="s">
        <v>295</v>
      </c>
      <c r="H118" s="145">
        <v>49.5</v>
      </c>
      <c r="I118" s="146"/>
      <c r="J118" s="147">
        <f>ROUND(I118*H118,2)</f>
        <v>0</v>
      </c>
      <c r="K118" s="143" t="s">
        <v>288</v>
      </c>
      <c r="L118" s="36"/>
      <c r="M118" s="148" t="s">
        <v>3</v>
      </c>
      <c r="N118" s="149" t="s">
        <v>46</v>
      </c>
      <c r="O118" s="56"/>
      <c r="P118" s="150">
        <f>O118*H118</f>
        <v>0</v>
      </c>
      <c r="Q118" s="150">
        <v>4.6000000000000001E-4</v>
      </c>
      <c r="R118" s="150">
        <f>Q118*H118</f>
        <v>2.2770000000000002E-2</v>
      </c>
      <c r="S118" s="150">
        <v>0</v>
      </c>
      <c r="T118" s="151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52" t="s">
        <v>140</v>
      </c>
      <c r="AT118" s="152" t="s">
        <v>136</v>
      </c>
      <c r="AU118" s="152" t="s">
        <v>84</v>
      </c>
      <c r="AY118" s="20" t="s">
        <v>133</v>
      </c>
      <c r="BE118" s="153">
        <f>IF(N118="základní",J118,0)</f>
        <v>0</v>
      </c>
      <c r="BF118" s="153">
        <f>IF(N118="snížená",J118,0)</f>
        <v>0</v>
      </c>
      <c r="BG118" s="153">
        <f>IF(N118="zákl. přenesená",J118,0)</f>
        <v>0</v>
      </c>
      <c r="BH118" s="153">
        <f>IF(N118="sníž. přenesená",J118,0)</f>
        <v>0</v>
      </c>
      <c r="BI118" s="153">
        <f>IF(N118="nulová",J118,0)</f>
        <v>0</v>
      </c>
      <c r="BJ118" s="20" t="s">
        <v>37</v>
      </c>
      <c r="BK118" s="153">
        <f>ROUND(I118*H118,2)</f>
        <v>0</v>
      </c>
      <c r="BL118" s="20" t="s">
        <v>140</v>
      </c>
      <c r="BM118" s="152" t="s">
        <v>2432</v>
      </c>
    </row>
    <row r="119" spans="1:65" s="2" customFormat="1">
      <c r="A119" s="35"/>
      <c r="B119" s="36"/>
      <c r="C119" s="35"/>
      <c r="D119" s="181" t="s">
        <v>290</v>
      </c>
      <c r="E119" s="35"/>
      <c r="F119" s="182" t="s">
        <v>1537</v>
      </c>
      <c r="G119" s="35"/>
      <c r="H119" s="35"/>
      <c r="I119" s="183"/>
      <c r="J119" s="35"/>
      <c r="K119" s="35"/>
      <c r="L119" s="36"/>
      <c r="M119" s="184"/>
      <c r="N119" s="185"/>
      <c r="O119" s="56"/>
      <c r="P119" s="56"/>
      <c r="Q119" s="56"/>
      <c r="R119" s="56"/>
      <c r="S119" s="56"/>
      <c r="T119" s="5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20" t="s">
        <v>290</v>
      </c>
      <c r="AU119" s="20" t="s">
        <v>84</v>
      </c>
    </row>
    <row r="120" spans="1:65" s="13" customFormat="1">
      <c r="B120" s="154"/>
      <c r="D120" s="155" t="s">
        <v>142</v>
      </c>
      <c r="E120" s="156" t="s">
        <v>3</v>
      </c>
      <c r="F120" s="157" t="s">
        <v>2433</v>
      </c>
      <c r="H120" s="158">
        <v>49.5</v>
      </c>
      <c r="I120" s="159"/>
      <c r="L120" s="154"/>
      <c r="M120" s="160"/>
      <c r="N120" s="161"/>
      <c r="O120" s="161"/>
      <c r="P120" s="161"/>
      <c r="Q120" s="161"/>
      <c r="R120" s="161"/>
      <c r="S120" s="161"/>
      <c r="T120" s="162"/>
      <c r="AT120" s="156" t="s">
        <v>142</v>
      </c>
      <c r="AU120" s="156" t="s">
        <v>84</v>
      </c>
      <c r="AV120" s="13" t="s">
        <v>84</v>
      </c>
      <c r="AW120" s="13" t="s">
        <v>36</v>
      </c>
      <c r="AX120" s="13" t="s">
        <v>75</v>
      </c>
      <c r="AY120" s="156" t="s">
        <v>133</v>
      </c>
    </row>
    <row r="121" spans="1:65" s="2" customFormat="1" ht="24.2" customHeight="1">
      <c r="A121" s="35"/>
      <c r="B121" s="140"/>
      <c r="C121" s="141" t="s">
        <v>186</v>
      </c>
      <c r="D121" s="141" t="s">
        <v>136</v>
      </c>
      <c r="E121" s="142" t="s">
        <v>1539</v>
      </c>
      <c r="F121" s="143" t="s">
        <v>1540</v>
      </c>
      <c r="G121" s="144" t="s">
        <v>295</v>
      </c>
      <c r="H121" s="145">
        <v>49.5</v>
      </c>
      <c r="I121" s="146"/>
      <c r="J121" s="147">
        <f>ROUND(I121*H121,2)</f>
        <v>0</v>
      </c>
      <c r="K121" s="143" t="s">
        <v>288</v>
      </c>
      <c r="L121" s="36"/>
      <c r="M121" s="148" t="s">
        <v>3</v>
      </c>
      <c r="N121" s="149" t="s">
        <v>46</v>
      </c>
      <c r="O121" s="56"/>
      <c r="P121" s="150">
        <f>O121*H121</f>
        <v>0</v>
      </c>
      <c r="Q121" s="150">
        <v>0</v>
      </c>
      <c r="R121" s="150">
        <f>Q121*H121</f>
        <v>0</v>
      </c>
      <c r="S121" s="150">
        <v>0</v>
      </c>
      <c r="T121" s="15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2" t="s">
        <v>140</v>
      </c>
      <c r="AT121" s="152" t="s">
        <v>136</v>
      </c>
      <c r="AU121" s="152" t="s">
        <v>84</v>
      </c>
      <c r="AY121" s="20" t="s">
        <v>133</v>
      </c>
      <c r="BE121" s="153">
        <f>IF(N121="základní",J121,0)</f>
        <v>0</v>
      </c>
      <c r="BF121" s="153">
        <f>IF(N121="snížená",J121,0)</f>
        <v>0</v>
      </c>
      <c r="BG121" s="153">
        <f>IF(N121="zákl. přenesená",J121,0)</f>
        <v>0</v>
      </c>
      <c r="BH121" s="153">
        <f>IF(N121="sníž. přenesená",J121,0)</f>
        <v>0</v>
      </c>
      <c r="BI121" s="153">
        <f>IF(N121="nulová",J121,0)</f>
        <v>0</v>
      </c>
      <c r="BJ121" s="20" t="s">
        <v>37</v>
      </c>
      <c r="BK121" s="153">
        <f>ROUND(I121*H121,2)</f>
        <v>0</v>
      </c>
      <c r="BL121" s="20" t="s">
        <v>140</v>
      </c>
      <c r="BM121" s="152" t="s">
        <v>2434</v>
      </c>
    </row>
    <row r="122" spans="1:65" s="2" customFormat="1">
      <c r="A122" s="35"/>
      <c r="B122" s="36"/>
      <c r="C122" s="35"/>
      <c r="D122" s="181" t="s">
        <v>290</v>
      </c>
      <c r="E122" s="35"/>
      <c r="F122" s="182" t="s">
        <v>1542</v>
      </c>
      <c r="G122" s="35"/>
      <c r="H122" s="35"/>
      <c r="I122" s="183"/>
      <c r="J122" s="35"/>
      <c r="K122" s="35"/>
      <c r="L122" s="36"/>
      <c r="M122" s="184"/>
      <c r="N122" s="185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20" t="s">
        <v>290</v>
      </c>
      <c r="AU122" s="20" t="s">
        <v>84</v>
      </c>
    </row>
    <row r="123" spans="1:65" s="2" customFormat="1" ht="37.9" customHeight="1">
      <c r="A123" s="35"/>
      <c r="B123" s="140"/>
      <c r="C123" s="141" t="s">
        <v>9</v>
      </c>
      <c r="D123" s="141" t="s">
        <v>136</v>
      </c>
      <c r="E123" s="142" t="s">
        <v>479</v>
      </c>
      <c r="F123" s="143" t="s">
        <v>480</v>
      </c>
      <c r="G123" s="144" t="s">
        <v>295</v>
      </c>
      <c r="H123" s="145">
        <v>130.10599999999999</v>
      </c>
      <c r="I123" s="146"/>
      <c r="J123" s="147">
        <f>ROUND(I123*H123,2)</f>
        <v>0</v>
      </c>
      <c r="K123" s="143" t="s">
        <v>288</v>
      </c>
      <c r="L123" s="36"/>
      <c r="M123" s="148" t="s">
        <v>3</v>
      </c>
      <c r="N123" s="149" t="s">
        <v>46</v>
      </c>
      <c r="O123" s="56"/>
      <c r="P123" s="150">
        <f>O123*H123</f>
        <v>0</v>
      </c>
      <c r="Q123" s="150">
        <v>0</v>
      </c>
      <c r="R123" s="150">
        <f>Q123*H123</f>
        <v>0</v>
      </c>
      <c r="S123" s="150">
        <v>0</v>
      </c>
      <c r="T123" s="15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2" t="s">
        <v>140</v>
      </c>
      <c r="AT123" s="152" t="s">
        <v>136</v>
      </c>
      <c r="AU123" s="152" t="s">
        <v>84</v>
      </c>
      <c r="AY123" s="20" t="s">
        <v>133</v>
      </c>
      <c r="BE123" s="153">
        <f>IF(N123="základní",J123,0)</f>
        <v>0</v>
      </c>
      <c r="BF123" s="153">
        <f>IF(N123="snížená",J123,0)</f>
        <v>0</v>
      </c>
      <c r="BG123" s="153">
        <f>IF(N123="zákl. přenesená",J123,0)</f>
        <v>0</v>
      </c>
      <c r="BH123" s="153">
        <f>IF(N123="sníž. přenesená",J123,0)</f>
        <v>0</v>
      </c>
      <c r="BI123" s="153">
        <f>IF(N123="nulová",J123,0)</f>
        <v>0</v>
      </c>
      <c r="BJ123" s="20" t="s">
        <v>37</v>
      </c>
      <c r="BK123" s="153">
        <f>ROUND(I123*H123,2)</f>
        <v>0</v>
      </c>
      <c r="BL123" s="20" t="s">
        <v>140</v>
      </c>
      <c r="BM123" s="152" t="s">
        <v>242</v>
      </c>
    </row>
    <row r="124" spans="1:65" s="2" customFormat="1">
      <c r="A124" s="35"/>
      <c r="B124" s="36"/>
      <c r="C124" s="35"/>
      <c r="D124" s="181" t="s">
        <v>290</v>
      </c>
      <c r="E124" s="35"/>
      <c r="F124" s="182" t="s">
        <v>482</v>
      </c>
      <c r="G124" s="35"/>
      <c r="H124" s="35"/>
      <c r="I124" s="183"/>
      <c r="J124" s="35"/>
      <c r="K124" s="35"/>
      <c r="L124" s="36"/>
      <c r="M124" s="184"/>
      <c r="N124" s="185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20" t="s">
        <v>290</v>
      </c>
      <c r="AU124" s="20" t="s">
        <v>84</v>
      </c>
    </row>
    <row r="125" spans="1:65" s="13" customFormat="1">
      <c r="B125" s="154"/>
      <c r="D125" s="155" t="s">
        <v>142</v>
      </c>
      <c r="E125" s="156" t="s">
        <v>3</v>
      </c>
      <c r="F125" s="157" t="s">
        <v>2435</v>
      </c>
      <c r="H125" s="158">
        <v>130.10599999999999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142</v>
      </c>
      <c r="AU125" s="156" t="s">
        <v>84</v>
      </c>
      <c r="AV125" s="13" t="s">
        <v>84</v>
      </c>
      <c r="AW125" s="13" t="s">
        <v>36</v>
      </c>
      <c r="AX125" s="13" t="s">
        <v>75</v>
      </c>
      <c r="AY125" s="156" t="s">
        <v>133</v>
      </c>
    </row>
    <row r="126" spans="1:65" s="15" customFormat="1">
      <c r="B126" s="170"/>
      <c r="D126" s="155" t="s">
        <v>142</v>
      </c>
      <c r="E126" s="171" t="s">
        <v>3</v>
      </c>
      <c r="F126" s="172" t="s">
        <v>163</v>
      </c>
      <c r="H126" s="173">
        <v>130.10599999999999</v>
      </c>
      <c r="I126" s="174"/>
      <c r="L126" s="170"/>
      <c r="M126" s="175"/>
      <c r="N126" s="176"/>
      <c r="O126" s="176"/>
      <c r="P126" s="176"/>
      <c r="Q126" s="176"/>
      <c r="R126" s="176"/>
      <c r="S126" s="176"/>
      <c r="T126" s="177"/>
      <c r="AT126" s="171" t="s">
        <v>142</v>
      </c>
      <c r="AU126" s="171" t="s">
        <v>84</v>
      </c>
      <c r="AV126" s="15" t="s">
        <v>140</v>
      </c>
      <c r="AW126" s="15" t="s">
        <v>36</v>
      </c>
      <c r="AX126" s="15" t="s">
        <v>37</v>
      </c>
      <c r="AY126" s="171" t="s">
        <v>133</v>
      </c>
    </row>
    <row r="127" spans="1:65" s="2" customFormat="1" ht="37.9" customHeight="1">
      <c r="A127" s="35"/>
      <c r="B127" s="140"/>
      <c r="C127" s="141" t="s">
        <v>193</v>
      </c>
      <c r="D127" s="141" t="s">
        <v>136</v>
      </c>
      <c r="E127" s="142" t="s">
        <v>483</v>
      </c>
      <c r="F127" s="143" t="s">
        <v>484</v>
      </c>
      <c r="G127" s="144" t="s">
        <v>295</v>
      </c>
      <c r="H127" s="145">
        <v>14.456</v>
      </c>
      <c r="I127" s="146"/>
      <c r="J127" s="147">
        <f>ROUND(I127*H127,2)</f>
        <v>0</v>
      </c>
      <c r="K127" s="143" t="s">
        <v>288</v>
      </c>
      <c r="L127" s="36"/>
      <c r="M127" s="148" t="s">
        <v>3</v>
      </c>
      <c r="N127" s="149" t="s">
        <v>46</v>
      </c>
      <c r="O127" s="56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2" t="s">
        <v>140</v>
      </c>
      <c r="AT127" s="152" t="s">
        <v>136</v>
      </c>
      <c r="AU127" s="152" t="s">
        <v>84</v>
      </c>
      <c r="AY127" s="20" t="s">
        <v>133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20" t="s">
        <v>37</v>
      </c>
      <c r="BK127" s="153">
        <f>ROUND(I127*H127,2)</f>
        <v>0</v>
      </c>
      <c r="BL127" s="20" t="s">
        <v>140</v>
      </c>
      <c r="BM127" s="152" t="s">
        <v>250</v>
      </c>
    </row>
    <row r="128" spans="1:65" s="2" customFormat="1">
      <c r="A128" s="35"/>
      <c r="B128" s="36"/>
      <c r="C128" s="35"/>
      <c r="D128" s="181" t="s">
        <v>290</v>
      </c>
      <c r="E128" s="35"/>
      <c r="F128" s="182" t="s">
        <v>486</v>
      </c>
      <c r="G128" s="35"/>
      <c r="H128" s="35"/>
      <c r="I128" s="183"/>
      <c r="J128" s="35"/>
      <c r="K128" s="35"/>
      <c r="L128" s="36"/>
      <c r="M128" s="184"/>
      <c r="N128" s="185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20" t="s">
        <v>290</v>
      </c>
      <c r="AU128" s="20" t="s">
        <v>84</v>
      </c>
    </row>
    <row r="129" spans="1:65" s="13" customFormat="1">
      <c r="B129" s="154"/>
      <c r="D129" s="155" t="s">
        <v>142</v>
      </c>
      <c r="E129" s="156" t="s">
        <v>3</v>
      </c>
      <c r="F129" s="157" t="s">
        <v>2436</v>
      </c>
      <c r="H129" s="158">
        <v>14.456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142</v>
      </c>
      <c r="AU129" s="156" t="s">
        <v>84</v>
      </c>
      <c r="AV129" s="13" t="s">
        <v>84</v>
      </c>
      <c r="AW129" s="13" t="s">
        <v>36</v>
      </c>
      <c r="AX129" s="13" t="s">
        <v>75</v>
      </c>
      <c r="AY129" s="156" t="s">
        <v>133</v>
      </c>
    </row>
    <row r="130" spans="1:65" s="15" customFormat="1">
      <c r="B130" s="170"/>
      <c r="D130" s="155" t="s">
        <v>142</v>
      </c>
      <c r="E130" s="171" t="s">
        <v>3</v>
      </c>
      <c r="F130" s="172" t="s">
        <v>163</v>
      </c>
      <c r="H130" s="173">
        <v>14.456</v>
      </c>
      <c r="I130" s="174"/>
      <c r="L130" s="170"/>
      <c r="M130" s="175"/>
      <c r="N130" s="176"/>
      <c r="O130" s="176"/>
      <c r="P130" s="176"/>
      <c r="Q130" s="176"/>
      <c r="R130" s="176"/>
      <c r="S130" s="176"/>
      <c r="T130" s="177"/>
      <c r="AT130" s="171" t="s">
        <v>142</v>
      </c>
      <c r="AU130" s="171" t="s">
        <v>84</v>
      </c>
      <c r="AV130" s="15" t="s">
        <v>140</v>
      </c>
      <c r="AW130" s="15" t="s">
        <v>36</v>
      </c>
      <c r="AX130" s="15" t="s">
        <v>37</v>
      </c>
      <c r="AY130" s="171" t="s">
        <v>133</v>
      </c>
    </row>
    <row r="131" spans="1:65" s="2" customFormat="1" ht="24.2" customHeight="1">
      <c r="A131" s="35"/>
      <c r="B131" s="140"/>
      <c r="C131" s="141" t="s">
        <v>197</v>
      </c>
      <c r="D131" s="141" t="s">
        <v>136</v>
      </c>
      <c r="E131" s="142" t="s">
        <v>488</v>
      </c>
      <c r="F131" s="143" t="s">
        <v>489</v>
      </c>
      <c r="G131" s="144" t="s">
        <v>295</v>
      </c>
      <c r="H131" s="145">
        <v>144.56200000000001</v>
      </c>
      <c r="I131" s="146"/>
      <c r="J131" s="147">
        <f>ROUND(I131*H131,2)</f>
        <v>0</v>
      </c>
      <c r="K131" s="143" t="s">
        <v>288</v>
      </c>
      <c r="L131" s="36"/>
      <c r="M131" s="148" t="s">
        <v>3</v>
      </c>
      <c r="N131" s="149" t="s">
        <v>46</v>
      </c>
      <c r="O131" s="56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2" t="s">
        <v>140</v>
      </c>
      <c r="AT131" s="152" t="s">
        <v>136</v>
      </c>
      <c r="AU131" s="152" t="s">
        <v>84</v>
      </c>
      <c r="AY131" s="20" t="s">
        <v>133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20" t="s">
        <v>37</v>
      </c>
      <c r="BK131" s="153">
        <f>ROUND(I131*H131,2)</f>
        <v>0</v>
      </c>
      <c r="BL131" s="20" t="s">
        <v>140</v>
      </c>
      <c r="BM131" s="152" t="s">
        <v>2437</v>
      </c>
    </row>
    <row r="132" spans="1:65" s="2" customFormat="1">
      <c r="A132" s="35"/>
      <c r="B132" s="36"/>
      <c r="C132" s="35"/>
      <c r="D132" s="181" t="s">
        <v>290</v>
      </c>
      <c r="E132" s="35"/>
      <c r="F132" s="182" t="s">
        <v>491</v>
      </c>
      <c r="G132" s="35"/>
      <c r="H132" s="35"/>
      <c r="I132" s="183"/>
      <c r="J132" s="35"/>
      <c r="K132" s="35"/>
      <c r="L132" s="36"/>
      <c r="M132" s="184"/>
      <c r="N132" s="185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20" t="s">
        <v>290</v>
      </c>
      <c r="AU132" s="20" t="s">
        <v>84</v>
      </c>
    </row>
    <row r="133" spans="1:65" s="13" customFormat="1">
      <c r="B133" s="154"/>
      <c r="D133" s="155" t="s">
        <v>142</v>
      </c>
      <c r="E133" s="156" t="s">
        <v>3</v>
      </c>
      <c r="F133" s="157" t="s">
        <v>2435</v>
      </c>
      <c r="H133" s="158">
        <v>130.10599999999999</v>
      </c>
      <c r="I133" s="159"/>
      <c r="L133" s="154"/>
      <c r="M133" s="160"/>
      <c r="N133" s="161"/>
      <c r="O133" s="161"/>
      <c r="P133" s="161"/>
      <c r="Q133" s="161"/>
      <c r="R133" s="161"/>
      <c r="S133" s="161"/>
      <c r="T133" s="162"/>
      <c r="AT133" s="156" t="s">
        <v>142</v>
      </c>
      <c r="AU133" s="156" t="s">
        <v>84</v>
      </c>
      <c r="AV133" s="13" t="s">
        <v>84</v>
      </c>
      <c r="AW133" s="13" t="s">
        <v>36</v>
      </c>
      <c r="AX133" s="13" t="s">
        <v>75</v>
      </c>
      <c r="AY133" s="156" t="s">
        <v>133</v>
      </c>
    </row>
    <row r="134" spans="1:65" s="13" customFormat="1">
      <c r="B134" s="154"/>
      <c r="D134" s="155" t="s">
        <v>142</v>
      </c>
      <c r="E134" s="156" t="s">
        <v>3</v>
      </c>
      <c r="F134" s="157" t="s">
        <v>2436</v>
      </c>
      <c r="H134" s="158">
        <v>14.456</v>
      </c>
      <c r="I134" s="159"/>
      <c r="L134" s="154"/>
      <c r="M134" s="160"/>
      <c r="N134" s="161"/>
      <c r="O134" s="161"/>
      <c r="P134" s="161"/>
      <c r="Q134" s="161"/>
      <c r="R134" s="161"/>
      <c r="S134" s="161"/>
      <c r="T134" s="162"/>
      <c r="AT134" s="156" t="s">
        <v>142</v>
      </c>
      <c r="AU134" s="156" t="s">
        <v>84</v>
      </c>
      <c r="AV134" s="13" t="s">
        <v>84</v>
      </c>
      <c r="AW134" s="13" t="s">
        <v>36</v>
      </c>
      <c r="AX134" s="13" t="s">
        <v>75</v>
      </c>
      <c r="AY134" s="156" t="s">
        <v>133</v>
      </c>
    </row>
    <row r="135" spans="1:65" s="15" customFormat="1">
      <c r="B135" s="170"/>
      <c r="D135" s="155" t="s">
        <v>142</v>
      </c>
      <c r="E135" s="171" t="s">
        <v>3</v>
      </c>
      <c r="F135" s="172" t="s">
        <v>163</v>
      </c>
      <c r="H135" s="173">
        <v>144.56200000000001</v>
      </c>
      <c r="I135" s="174"/>
      <c r="L135" s="170"/>
      <c r="M135" s="175"/>
      <c r="N135" s="176"/>
      <c r="O135" s="176"/>
      <c r="P135" s="176"/>
      <c r="Q135" s="176"/>
      <c r="R135" s="176"/>
      <c r="S135" s="176"/>
      <c r="T135" s="177"/>
      <c r="AT135" s="171" t="s">
        <v>142</v>
      </c>
      <c r="AU135" s="171" t="s">
        <v>84</v>
      </c>
      <c r="AV135" s="15" t="s">
        <v>140</v>
      </c>
      <c r="AW135" s="15" t="s">
        <v>36</v>
      </c>
      <c r="AX135" s="15" t="s">
        <v>37</v>
      </c>
      <c r="AY135" s="171" t="s">
        <v>133</v>
      </c>
    </row>
    <row r="136" spans="1:65" s="2" customFormat="1" ht="16.5" customHeight="1">
      <c r="A136" s="35"/>
      <c r="B136" s="140"/>
      <c r="C136" s="141" t="s">
        <v>203</v>
      </c>
      <c r="D136" s="141" t="s">
        <v>136</v>
      </c>
      <c r="E136" s="142" t="s">
        <v>493</v>
      </c>
      <c r="F136" s="143" t="s">
        <v>494</v>
      </c>
      <c r="G136" s="144" t="s">
        <v>295</v>
      </c>
      <c r="H136" s="145">
        <v>101.193</v>
      </c>
      <c r="I136" s="146"/>
      <c r="J136" s="147">
        <f>ROUND(I136*H136,2)</f>
        <v>0</v>
      </c>
      <c r="K136" s="143" t="s">
        <v>3</v>
      </c>
      <c r="L136" s="36"/>
      <c r="M136" s="148" t="s">
        <v>3</v>
      </c>
      <c r="N136" s="149" t="s">
        <v>46</v>
      </c>
      <c r="O136" s="56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2" t="s">
        <v>140</v>
      </c>
      <c r="AT136" s="152" t="s">
        <v>136</v>
      </c>
      <c r="AU136" s="152" t="s">
        <v>84</v>
      </c>
      <c r="AY136" s="20" t="s">
        <v>133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20" t="s">
        <v>37</v>
      </c>
      <c r="BK136" s="153">
        <f>ROUND(I136*H136,2)</f>
        <v>0</v>
      </c>
      <c r="BL136" s="20" t="s">
        <v>140</v>
      </c>
      <c r="BM136" s="152" t="s">
        <v>2438</v>
      </c>
    </row>
    <row r="137" spans="1:65" s="13" customFormat="1">
      <c r="B137" s="154"/>
      <c r="D137" s="155" t="s">
        <v>142</v>
      </c>
      <c r="E137" s="156" t="s">
        <v>3</v>
      </c>
      <c r="F137" s="157" t="s">
        <v>2439</v>
      </c>
      <c r="H137" s="158">
        <v>101.193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142</v>
      </c>
      <c r="AU137" s="156" t="s">
        <v>84</v>
      </c>
      <c r="AV137" s="13" t="s">
        <v>84</v>
      </c>
      <c r="AW137" s="13" t="s">
        <v>36</v>
      </c>
      <c r="AX137" s="13" t="s">
        <v>37</v>
      </c>
      <c r="AY137" s="156" t="s">
        <v>133</v>
      </c>
    </row>
    <row r="138" spans="1:65" s="2" customFormat="1" ht="16.5" customHeight="1">
      <c r="A138" s="35"/>
      <c r="B138" s="140"/>
      <c r="C138" s="141" t="s">
        <v>208</v>
      </c>
      <c r="D138" s="141" t="s">
        <v>136</v>
      </c>
      <c r="E138" s="142" t="s">
        <v>497</v>
      </c>
      <c r="F138" s="143" t="s">
        <v>498</v>
      </c>
      <c r="G138" s="144" t="s">
        <v>295</v>
      </c>
      <c r="H138" s="145">
        <v>43.369</v>
      </c>
      <c r="I138" s="146"/>
      <c r="J138" s="147">
        <f>ROUND(I138*H138,2)</f>
        <v>0</v>
      </c>
      <c r="K138" s="143" t="s">
        <v>3</v>
      </c>
      <c r="L138" s="36"/>
      <c r="M138" s="148" t="s">
        <v>3</v>
      </c>
      <c r="N138" s="149" t="s">
        <v>46</v>
      </c>
      <c r="O138" s="56"/>
      <c r="P138" s="150">
        <f>O138*H138</f>
        <v>0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2" t="s">
        <v>140</v>
      </c>
      <c r="AT138" s="152" t="s">
        <v>136</v>
      </c>
      <c r="AU138" s="152" t="s">
        <v>84</v>
      </c>
      <c r="AY138" s="20" t="s">
        <v>133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20" t="s">
        <v>37</v>
      </c>
      <c r="BK138" s="153">
        <f>ROUND(I138*H138,2)</f>
        <v>0</v>
      </c>
      <c r="BL138" s="20" t="s">
        <v>140</v>
      </c>
      <c r="BM138" s="152" t="s">
        <v>2440</v>
      </c>
    </row>
    <row r="139" spans="1:65" s="13" customFormat="1">
      <c r="B139" s="154"/>
      <c r="D139" s="155" t="s">
        <v>142</v>
      </c>
      <c r="E139" s="156" t="s">
        <v>3</v>
      </c>
      <c r="F139" s="157" t="s">
        <v>2441</v>
      </c>
      <c r="H139" s="158">
        <v>43.369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142</v>
      </c>
      <c r="AU139" s="156" t="s">
        <v>84</v>
      </c>
      <c r="AV139" s="13" t="s">
        <v>84</v>
      </c>
      <c r="AW139" s="13" t="s">
        <v>36</v>
      </c>
      <c r="AX139" s="13" t="s">
        <v>37</v>
      </c>
      <c r="AY139" s="156" t="s">
        <v>133</v>
      </c>
    </row>
    <row r="140" spans="1:65" s="2" customFormat="1" ht="24.2" customHeight="1">
      <c r="A140" s="35"/>
      <c r="B140" s="140"/>
      <c r="C140" s="141" t="s">
        <v>212</v>
      </c>
      <c r="D140" s="141" t="s">
        <v>136</v>
      </c>
      <c r="E140" s="142" t="s">
        <v>501</v>
      </c>
      <c r="F140" s="143" t="s">
        <v>502</v>
      </c>
      <c r="G140" s="144" t="s">
        <v>295</v>
      </c>
      <c r="H140" s="145">
        <v>144.56200000000001</v>
      </c>
      <c r="I140" s="146"/>
      <c r="J140" s="147">
        <f>ROUND(I140*H140,2)</f>
        <v>0</v>
      </c>
      <c r="K140" s="143" t="s">
        <v>288</v>
      </c>
      <c r="L140" s="36"/>
      <c r="M140" s="148" t="s">
        <v>3</v>
      </c>
      <c r="N140" s="149" t="s">
        <v>46</v>
      </c>
      <c r="O140" s="56"/>
      <c r="P140" s="150">
        <f>O140*H140</f>
        <v>0</v>
      </c>
      <c r="Q140" s="150">
        <v>0</v>
      </c>
      <c r="R140" s="150">
        <f>Q140*H140</f>
        <v>0</v>
      </c>
      <c r="S140" s="150">
        <v>0</v>
      </c>
      <c r="T140" s="15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140</v>
      </c>
      <c r="AT140" s="152" t="s">
        <v>136</v>
      </c>
      <c r="AU140" s="152" t="s">
        <v>84</v>
      </c>
      <c r="AY140" s="20" t="s">
        <v>133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37</v>
      </c>
      <c r="BK140" s="153">
        <f>ROUND(I140*H140,2)</f>
        <v>0</v>
      </c>
      <c r="BL140" s="20" t="s">
        <v>140</v>
      </c>
      <c r="BM140" s="152" t="s">
        <v>533</v>
      </c>
    </row>
    <row r="141" spans="1:65" s="2" customFormat="1">
      <c r="A141" s="35"/>
      <c r="B141" s="36"/>
      <c r="C141" s="35"/>
      <c r="D141" s="181" t="s">
        <v>290</v>
      </c>
      <c r="E141" s="35"/>
      <c r="F141" s="182" t="s">
        <v>504</v>
      </c>
      <c r="G141" s="35"/>
      <c r="H141" s="35"/>
      <c r="I141" s="183"/>
      <c r="J141" s="35"/>
      <c r="K141" s="35"/>
      <c r="L141" s="36"/>
      <c r="M141" s="184"/>
      <c r="N141" s="185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290</v>
      </c>
      <c r="AU141" s="20" t="s">
        <v>84</v>
      </c>
    </row>
    <row r="142" spans="1:65" s="2" customFormat="1" ht="16.5" customHeight="1">
      <c r="A142" s="35"/>
      <c r="B142" s="140"/>
      <c r="C142" s="186" t="s">
        <v>216</v>
      </c>
      <c r="D142" s="186" t="s">
        <v>292</v>
      </c>
      <c r="E142" s="187" t="s">
        <v>1214</v>
      </c>
      <c r="F142" s="188" t="s">
        <v>1215</v>
      </c>
      <c r="G142" s="189" t="s">
        <v>342</v>
      </c>
      <c r="H142" s="190">
        <v>300.54399999999998</v>
      </c>
      <c r="I142" s="191"/>
      <c r="J142" s="192">
        <f>ROUND(I142*H142,2)</f>
        <v>0</v>
      </c>
      <c r="K142" s="188" t="s">
        <v>3</v>
      </c>
      <c r="L142" s="193"/>
      <c r="M142" s="194" t="s">
        <v>3</v>
      </c>
      <c r="N142" s="195" t="s">
        <v>46</v>
      </c>
      <c r="O142" s="56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172</v>
      </c>
      <c r="AT142" s="152" t="s">
        <v>292</v>
      </c>
      <c r="AU142" s="152" t="s">
        <v>84</v>
      </c>
      <c r="AY142" s="20" t="s">
        <v>133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37</v>
      </c>
      <c r="BK142" s="153">
        <f>ROUND(I142*H142,2)</f>
        <v>0</v>
      </c>
      <c r="BL142" s="20" t="s">
        <v>140</v>
      </c>
      <c r="BM142" s="152" t="s">
        <v>2442</v>
      </c>
    </row>
    <row r="143" spans="1:65" s="13" customFormat="1">
      <c r="B143" s="154"/>
      <c r="D143" s="155" t="s">
        <v>142</v>
      </c>
      <c r="E143" s="156" t="s">
        <v>3</v>
      </c>
      <c r="F143" s="157" t="s">
        <v>2443</v>
      </c>
      <c r="H143" s="158">
        <v>300.54399999999998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142</v>
      </c>
      <c r="AU143" s="156" t="s">
        <v>84</v>
      </c>
      <c r="AV143" s="13" t="s">
        <v>84</v>
      </c>
      <c r="AW143" s="13" t="s">
        <v>36</v>
      </c>
      <c r="AX143" s="13" t="s">
        <v>75</v>
      </c>
      <c r="AY143" s="156" t="s">
        <v>133</v>
      </c>
    </row>
    <row r="144" spans="1:65" s="15" customFormat="1">
      <c r="B144" s="170"/>
      <c r="D144" s="155" t="s">
        <v>142</v>
      </c>
      <c r="E144" s="171" t="s">
        <v>3</v>
      </c>
      <c r="F144" s="172" t="s">
        <v>163</v>
      </c>
      <c r="H144" s="173">
        <v>300.54399999999998</v>
      </c>
      <c r="I144" s="174"/>
      <c r="L144" s="170"/>
      <c r="M144" s="175"/>
      <c r="N144" s="176"/>
      <c r="O144" s="176"/>
      <c r="P144" s="176"/>
      <c r="Q144" s="176"/>
      <c r="R144" s="176"/>
      <c r="S144" s="176"/>
      <c r="T144" s="177"/>
      <c r="AT144" s="171" t="s">
        <v>142</v>
      </c>
      <c r="AU144" s="171" t="s">
        <v>84</v>
      </c>
      <c r="AV144" s="15" t="s">
        <v>140</v>
      </c>
      <c r="AW144" s="15" t="s">
        <v>36</v>
      </c>
      <c r="AX144" s="15" t="s">
        <v>37</v>
      </c>
      <c r="AY144" s="171" t="s">
        <v>133</v>
      </c>
    </row>
    <row r="145" spans="1:65" s="2" customFormat="1" ht="24.2" customHeight="1">
      <c r="A145" s="35"/>
      <c r="B145" s="140"/>
      <c r="C145" s="141" t="s">
        <v>227</v>
      </c>
      <c r="D145" s="141" t="s">
        <v>136</v>
      </c>
      <c r="E145" s="142" t="s">
        <v>509</v>
      </c>
      <c r="F145" s="143" t="s">
        <v>510</v>
      </c>
      <c r="G145" s="144" t="s">
        <v>295</v>
      </c>
      <c r="H145" s="145">
        <v>166.96899999999999</v>
      </c>
      <c r="I145" s="146"/>
      <c r="J145" s="147">
        <f>ROUND(I145*H145,2)</f>
        <v>0</v>
      </c>
      <c r="K145" s="143" t="s">
        <v>288</v>
      </c>
      <c r="L145" s="36"/>
      <c r="M145" s="148" t="s">
        <v>3</v>
      </c>
      <c r="N145" s="149" t="s">
        <v>46</v>
      </c>
      <c r="O145" s="56"/>
      <c r="P145" s="150">
        <f>O145*H145</f>
        <v>0</v>
      </c>
      <c r="Q145" s="150">
        <v>0</v>
      </c>
      <c r="R145" s="150">
        <f>Q145*H145</f>
        <v>0</v>
      </c>
      <c r="S145" s="150">
        <v>0</v>
      </c>
      <c r="T145" s="15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2" t="s">
        <v>140</v>
      </c>
      <c r="AT145" s="152" t="s">
        <v>136</v>
      </c>
      <c r="AU145" s="152" t="s">
        <v>84</v>
      </c>
      <c r="AY145" s="20" t="s">
        <v>133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20" t="s">
        <v>37</v>
      </c>
      <c r="BK145" s="153">
        <f>ROUND(I145*H145,2)</f>
        <v>0</v>
      </c>
      <c r="BL145" s="20" t="s">
        <v>140</v>
      </c>
      <c r="BM145" s="152" t="s">
        <v>2444</v>
      </c>
    </row>
    <row r="146" spans="1:65" s="2" customFormat="1">
      <c r="A146" s="35"/>
      <c r="B146" s="36"/>
      <c r="C146" s="35"/>
      <c r="D146" s="181" t="s">
        <v>290</v>
      </c>
      <c r="E146" s="35"/>
      <c r="F146" s="182" t="s">
        <v>512</v>
      </c>
      <c r="G146" s="35"/>
      <c r="H146" s="35"/>
      <c r="I146" s="183"/>
      <c r="J146" s="35"/>
      <c r="K146" s="35"/>
      <c r="L146" s="36"/>
      <c r="M146" s="184"/>
      <c r="N146" s="185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20" t="s">
        <v>290</v>
      </c>
      <c r="AU146" s="20" t="s">
        <v>84</v>
      </c>
    </row>
    <row r="147" spans="1:65" s="13" customFormat="1">
      <c r="B147" s="154"/>
      <c r="D147" s="155" t="s">
        <v>142</v>
      </c>
      <c r="E147" s="156" t="s">
        <v>3</v>
      </c>
      <c r="F147" s="157" t="s">
        <v>2445</v>
      </c>
      <c r="H147" s="158">
        <v>166.96899999999999</v>
      </c>
      <c r="I147" s="159"/>
      <c r="L147" s="154"/>
      <c r="M147" s="160"/>
      <c r="N147" s="161"/>
      <c r="O147" s="161"/>
      <c r="P147" s="161"/>
      <c r="Q147" s="161"/>
      <c r="R147" s="161"/>
      <c r="S147" s="161"/>
      <c r="T147" s="162"/>
      <c r="AT147" s="156" t="s">
        <v>142</v>
      </c>
      <c r="AU147" s="156" t="s">
        <v>84</v>
      </c>
      <c r="AV147" s="13" t="s">
        <v>84</v>
      </c>
      <c r="AW147" s="13" t="s">
        <v>36</v>
      </c>
      <c r="AX147" s="13" t="s">
        <v>75</v>
      </c>
      <c r="AY147" s="156" t="s">
        <v>133</v>
      </c>
    </row>
    <row r="148" spans="1:65" s="15" customFormat="1">
      <c r="B148" s="170"/>
      <c r="D148" s="155" t="s">
        <v>142</v>
      </c>
      <c r="E148" s="171" t="s">
        <v>3</v>
      </c>
      <c r="F148" s="172" t="s">
        <v>163</v>
      </c>
      <c r="H148" s="173">
        <v>166.96899999999999</v>
      </c>
      <c r="I148" s="174"/>
      <c r="L148" s="170"/>
      <c r="M148" s="175"/>
      <c r="N148" s="176"/>
      <c r="O148" s="176"/>
      <c r="P148" s="176"/>
      <c r="Q148" s="176"/>
      <c r="R148" s="176"/>
      <c r="S148" s="176"/>
      <c r="T148" s="177"/>
      <c r="AT148" s="171" t="s">
        <v>142</v>
      </c>
      <c r="AU148" s="171" t="s">
        <v>84</v>
      </c>
      <c r="AV148" s="15" t="s">
        <v>140</v>
      </c>
      <c r="AW148" s="15" t="s">
        <v>36</v>
      </c>
      <c r="AX148" s="15" t="s">
        <v>37</v>
      </c>
      <c r="AY148" s="171" t="s">
        <v>133</v>
      </c>
    </row>
    <row r="149" spans="1:65" s="2" customFormat="1" ht="37.9" customHeight="1">
      <c r="A149" s="35"/>
      <c r="B149" s="140"/>
      <c r="C149" s="141" t="s">
        <v>231</v>
      </c>
      <c r="D149" s="141" t="s">
        <v>136</v>
      </c>
      <c r="E149" s="142" t="s">
        <v>1220</v>
      </c>
      <c r="F149" s="143" t="s">
        <v>515</v>
      </c>
      <c r="G149" s="144" t="s">
        <v>295</v>
      </c>
      <c r="H149" s="145">
        <v>166.96899999999999</v>
      </c>
      <c r="I149" s="146"/>
      <c r="J149" s="147">
        <f>ROUND(I149*H149,2)</f>
        <v>0</v>
      </c>
      <c r="K149" s="143" t="s">
        <v>288</v>
      </c>
      <c r="L149" s="36"/>
      <c r="M149" s="148" t="s">
        <v>3</v>
      </c>
      <c r="N149" s="149" t="s">
        <v>46</v>
      </c>
      <c r="O149" s="56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2" t="s">
        <v>140</v>
      </c>
      <c r="AT149" s="152" t="s">
        <v>136</v>
      </c>
      <c r="AU149" s="152" t="s">
        <v>84</v>
      </c>
      <c r="AY149" s="20" t="s">
        <v>133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20" t="s">
        <v>37</v>
      </c>
      <c r="BK149" s="153">
        <f>ROUND(I149*H149,2)</f>
        <v>0</v>
      </c>
      <c r="BL149" s="20" t="s">
        <v>140</v>
      </c>
      <c r="BM149" s="152" t="s">
        <v>2446</v>
      </c>
    </row>
    <row r="150" spans="1:65" s="2" customFormat="1">
      <c r="A150" s="35"/>
      <c r="B150" s="36"/>
      <c r="C150" s="35"/>
      <c r="D150" s="181" t="s">
        <v>290</v>
      </c>
      <c r="E150" s="35"/>
      <c r="F150" s="182" t="s">
        <v>1222</v>
      </c>
      <c r="G150" s="35"/>
      <c r="H150" s="35"/>
      <c r="I150" s="183"/>
      <c r="J150" s="35"/>
      <c r="K150" s="35"/>
      <c r="L150" s="36"/>
      <c r="M150" s="184"/>
      <c r="N150" s="185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290</v>
      </c>
      <c r="AU150" s="20" t="s">
        <v>84</v>
      </c>
    </row>
    <row r="151" spans="1:65" s="13" customFormat="1">
      <c r="B151" s="154"/>
      <c r="D151" s="155" t="s">
        <v>142</v>
      </c>
      <c r="E151" s="156" t="s">
        <v>3</v>
      </c>
      <c r="F151" s="157" t="s">
        <v>2447</v>
      </c>
      <c r="H151" s="158">
        <v>166.96899999999999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142</v>
      </c>
      <c r="AU151" s="156" t="s">
        <v>84</v>
      </c>
      <c r="AV151" s="13" t="s">
        <v>84</v>
      </c>
      <c r="AW151" s="13" t="s">
        <v>36</v>
      </c>
      <c r="AX151" s="13" t="s">
        <v>37</v>
      </c>
      <c r="AY151" s="156" t="s">
        <v>133</v>
      </c>
    </row>
    <row r="152" spans="1:65" s="12" customFormat="1" ht="22.9" customHeight="1">
      <c r="B152" s="127"/>
      <c r="D152" s="128" t="s">
        <v>74</v>
      </c>
      <c r="E152" s="138" t="s">
        <v>146</v>
      </c>
      <c r="F152" s="138" t="s">
        <v>519</v>
      </c>
      <c r="I152" s="130"/>
      <c r="J152" s="139">
        <f>BK152</f>
        <v>0</v>
      </c>
      <c r="L152" s="127"/>
      <c r="M152" s="132"/>
      <c r="N152" s="133"/>
      <c r="O152" s="133"/>
      <c r="P152" s="134">
        <f>SUM(P153:P173)</f>
        <v>0</v>
      </c>
      <c r="Q152" s="133"/>
      <c r="R152" s="134">
        <f>SUM(R153:R173)</f>
        <v>0</v>
      </c>
      <c r="S152" s="133"/>
      <c r="T152" s="135">
        <f>SUM(T153:T173)</f>
        <v>0</v>
      </c>
      <c r="AR152" s="128" t="s">
        <v>37</v>
      </c>
      <c r="AT152" s="136" t="s">
        <v>74</v>
      </c>
      <c r="AU152" s="136" t="s">
        <v>37</v>
      </c>
      <c r="AY152" s="128" t="s">
        <v>133</v>
      </c>
      <c r="BK152" s="137">
        <f>SUM(BK153:BK173)</f>
        <v>0</v>
      </c>
    </row>
    <row r="153" spans="1:65" s="2" customFormat="1" ht="21.75" customHeight="1">
      <c r="A153" s="35"/>
      <c r="B153" s="140"/>
      <c r="C153" s="141" t="s">
        <v>8</v>
      </c>
      <c r="D153" s="141" t="s">
        <v>136</v>
      </c>
      <c r="E153" s="142" t="s">
        <v>520</v>
      </c>
      <c r="F153" s="143" t="s">
        <v>521</v>
      </c>
      <c r="G153" s="144" t="s">
        <v>295</v>
      </c>
      <c r="H153" s="145">
        <v>7.4119999999999999</v>
      </c>
      <c r="I153" s="146"/>
      <c r="J153" s="147">
        <f>ROUND(I153*H153,2)</f>
        <v>0</v>
      </c>
      <c r="K153" s="143" t="s">
        <v>288</v>
      </c>
      <c r="L153" s="36"/>
      <c r="M153" s="148" t="s">
        <v>3</v>
      </c>
      <c r="N153" s="149" t="s">
        <v>46</v>
      </c>
      <c r="O153" s="56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2" t="s">
        <v>140</v>
      </c>
      <c r="AT153" s="152" t="s">
        <v>136</v>
      </c>
      <c r="AU153" s="152" t="s">
        <v>84</v>
      </c>
      <c r="AY153" s="20" t="s">
        <v>133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20" t="s">
        <v>37</v>
      </c>
      <c r="BK153" s="153">
        <f>ROUND(I153*H153,2)</f>
        <v>0</v>
      </c>
      <c r="BL153" s="20" t="s">
        <v>140</v>
      </c>
      <c r="BM153" s="152" t="s">
        <v>546</v>
      </c>
    </row>
    <row r="154" spans="1:65" s="2" customFormat="1">
      <c r="A154" s="35"/>
      <c r="B154" s="36"/>
      <c r="C154" s="35"/>
      <c r="D154" s="181" t="s">
        <v>290</v>
      </c>
      <c r="E154" s="35"/>
      <c r="F154" s="182" t="s">
        <v>523</v>
      </c>
      <c r="G154" s="35"/>
      <c r="H154" s="35"/>
      <c r="I154" s="183"/>
      <c r="J154" s="35"/>
      <c r="K154" s="35"/>
      <c r="L154" s="36"/>
      <c r="M154" s="184"/>
      <c r="N154" s="185"/>
      <c r="O154" s="56"/>
      <c r="P154" s="56"/>
      <c r="Q154" s="56"/>
      <c r="R154" s="56"/>
      <c r="S154" s="56"/>
      <c r="T154" s="5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20" t="s">
        <v>290</v>
      </c>
      <c r="AU154" s="20" t="s">
        <v>84</v>
      </c>
    </row>
    <row r="155" spans="1:65" s="13" customFormat="1">
      <c r="B155" s="154"/>
      <c r="D155" s="155" t="s">
        <v>142</v>
      </c>
      <c r="E155" s="156" t="s">
        <v>3</v>
      </c>
      <c r="F155" s="157" t="s">
        <v>2448</v>
      </c>
      <c r="H155" s="158">
        <v>7.1920000000000002</v>
      </c>
      <c r="I155" s="159"/>
      <c r="L155" s="154"/>
      <c r="M155" s="160"/>
      <c r="N155" s="161"/>
      <c r="O155" s="161"/>
      <c r="P155" s="161"/>
      <c r="Q155" s="161"/>
      <c r="R155" s="161"/>
      <c r="S155" s="161"/>
      <c r="T155" s="162"/>
      <c r="AT155" s="156" t="s">
        <v>142</v>
      </c>
      <c r="AU155" s="156" t="s">
        <v>84</v>
      </c>
      <c r="AV155" s="13" t="s">
        <v>84</v>
      </c>
      <c r="AW155" s="13" t="s">
        <v>36</v>
      </c>
      <c r="AX155" s="13" t="s">
        <v>75</v>
      </c>
      <c r="AY155" s="156" t="s">
        <v>133</v>
      </c>
    </row>
    <row r="156" spans="1:65" s="13" customFormat="1">
      <c r="B156" s="154"/>
      <c r="D156" s="155" t="s">
        <v>142</v>
      </c>
      <c r="E156" s="156" t="s">
        <v>3</v>
      </c>
      <c r="F156" s="157" t="s">
        <v>2449</v>
      </c>
      <c r="H156" s="158">
        <v>0.22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142</v>
      </c>
      <c r="AU156" s="156" t="s">
        <v>84</v>
      </c>
      <c r="AV156" s="13" t="s">
        <v>84</v>
      </c>
      <c r="AW156" s="13" t="s">
        <v>36</v>
      </c>
      <c r="AX156" s="13" t="s">
        <v>75</v>
      </c>
      <c r="AY156" s="156" t="s">
        <v>133</v>
      </c>
    </row>
    <row r="157" spans="1:65" s="15" customFormat="1">
      <c r="B157" s="170"/>
      <c r="D157" s="155" t="s">
        <v>142</v>
      </c>
      <c r="E157" s="171" t="s">
        <v>3</v>
      </c>
      <c r="F157" s="172" t="s">
        <v>163</v>
      </c>
      <c r="H157" s="173">
        <v>7.4119999999999999</v>
      </c>
      <c r="I157" s="174"/>
      <c r="L157" s="170"/>
      <c r="M157" s="175"/>
      <c r="N157" s="176"/>
      <c r="O157" s="176"/>
      <c r="P157" s="176"/>
      <c r="Q157" s="176"/>
      <c r="R157" s="176"/>
      <c r="S157" s="176"/>
      <c r="T157" s="177"/>
      <c r="AT157" s="171" t="s">
        <v>142</v>
      </c>
      <c r="AU157" s="171" t="s">
        <v>84</v>
      </c>
      <c r="AV157" s="15" t="s">
        <v>140</v>
      </c>
      <c r="AW157" s="15" t="s">
        <v>36</v>
      </c>
      <c r="AX157" s="15" t="s">
        <v>37</v>
      </c>
      <c r="AY157" s="171" t="s">
        <v>133</v>
      </c>
    </row>
    <row r="158" spans="1:65" s="2" customFormat="1" ht="16.5" customHeight="1">
      <c r="A158" s="35"/>
      <c r="B158" s="140"/>
      <c r="C158" s="141" t="s">
        <v>242</v>
      </c>
      <c r="D158" s="141" t="s">
        <v>136</v>
      </c>
      <c r="E158" s="142" t="s">
        <v>534</v>
      </c>
      <c r="F158" s="143" t="s">
        <v>535</v>
      </c>
      <c r="G158" s="144" t="s">
        <v>237</v>
      </c>
      <c r="H158" s="145">
        <v>13</v>
      </c>
      <c r="I158" s="146"/>
      <c r="J158" s="147">
        <f>ROUND(I158*H158,2)</f>
        <v>0</v>
      </c>
      <c r="K158" s="143" t="s">
        <v>288</v>
      </c>
      <c r="L158" s="36"/>
      <c r="M158" s="148" t="s">
        <v>3</v>
      </c>
      <c r="N158" s="149" t="s">
        <v>46</v>
      </c>
      <c r="O158" s="56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2" t="s">
        <v>140</v>
      </c>
      <c r="AT158" s="152" t="s">
        <v>136</v>
      </c>
      <c r="AU158" s="152" t="s">
        <v>84</v>
      </c>
      <c r="AY158" s="20" t="s">
        <v>133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20" t="s">
        <v>37</v>
      </c>
      <c r="BK158" s="153">
        <f>ROUND(I158*H158,2)</f>
        <v>0</v>
      </c>
      <c r="BL158" s="20" t="s">
        <v>140</v>
      </c>
      <c r="BM158" s="152" t="s">
        <v>572</v>
      </c>
    </row>
    <row r="159" spans="1:65" s="2" customFormat="1">
      <c r="A159" s="35"/>
      <c r="B159" s="36"/>
      <c r="C159" s="35"/>
      <c r="D159" s="181" t="s">
        <v>290</v>
      </c>
      <c r="E159" s="35"/>
      <c r="F159" s="182" t="s">
        <v>537</v>
      </c>
      <c r="G159" s="35"/>
      <c r="H159" s="35"/>
      <c r="I159" s="183"/>
      <c r="J159" s="35"/>
      <c r="K159" s="35"/>
      <c r="L159" s="36"/>
      <c r="M159" s="184"/>
      <c r="N159" s="185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20" t="s">
        <v>290</v>
      </c>
      <c r="AU159" s="20" t="s">
        <v>84</v>
      </c>
    </row>
    <row r="160" spans="1:65" s="2" customFormat="1" ht="24.2" customHeight="1">
      <c r="A160" s="35"/>
      <c r="B160" s="140"/>
      <c r="C160" s="141" t="s">
        <v>246</v>
      </c>
      <c r="D160" s="141" t="s">
        <v>136</v>
      </c>
      <c r="E160" s="142" t="s">
        <v>539</v>
      </c>
      <c r="F160" s="143" t="s">
        <v>540</v>
      </c>
      <c r="G160" s="144" t="s">
        <v>342</v>
      </c>
      <c r="H160" s="145">
        <v>17.606000000000002</v>
      </c>
      <c r="I160" s="146"/>
      <c r="J160" s="147">
        <f>ROUND(I160*H160,2)</f>
        <v>0</v>
      </c>
      <c r="K160" s="143" t="s">
        <v>288</v>
      </c>
      <c r="L160" s="36"/>
      <c r="M160" s="148" t="s">
        <v>3</v>
      </c>
      <c r="N160" s="149" t="s">
        <v>46</v>
      </c>
      <c r="O160" s="56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2" t="s">
        <v>140</v>
      </c>
      <c r="AT160" s="152" t="s">
        <v>136</v>
      </c>
      <c r="AU160" s="152" t="s">
        <v>84</v>
      </c>
      <c r="AY160" s="20" t="s">
        <v>133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20" t="s">
        <v>37</v>
      </c>
      <c r="BK160" s="153">
        <f>ROUND(I160*H160,2)</f>
        <v>0</v>
      </c>
      <c r="BL160" s="20" t="s">
        <v>140</v>
      </c>
      <c r="BM160" s="152" t="s">
        <v>2450</v>
      </c>
    </row>
    <row r="161" spans="1:65" s="2" customFormat="1">
      <c r="A161" s="35"/>
      <c r="B161" s="36"/>
      <c r="C161" s="35"/>
      <c r="D161" s="181" t="s">
        <v>290</v>
      </c>
      <c r="E161" s="35"/>
      <c r="F161" s="182" t="s">
        <v>542</v>
      </c>
      <c r="G161" s="35"/>
      <c r="H161" s="35"/>
      <c r="I161" s="183"/>
      <c r="J161" s="35"/>
      <c r="K161" s="35"/>
      <c r="L161" s="36"/>
      <c r="M161" s="184"/>
      <c r="N161" s="185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20" t="s">
        <v>290</v>
      </c>
      <c r="AU161" s="20" t="s">
        <v>84</v>
      </c>
    </row>
    <row r="162" spans="1:65" s="13" customFormat="1">
      <c r="B162" s="154"/>
      <c r="D162" s="155" t="s">
        <v>142</v>
      </c>
      <c r="E162" s="156" t="s">
        <v>3</v>
      </c>
      <c r="F162" s="157" t="s">
        <v>2451</v>
      </c>
      <c r="H162" s="158">
        <v>16.306000000000001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84</v>
      </c>
      <c r="AV162" s="13" t="s">
        <v>84</v>
      </c>
      <c r="AW162" s="13" t="s">
        <v>36</v>
      </c>
      <c r="AX162" s="13" t="s">
        <v>75</v>
      </c>
      <c r="AY162" s="156" t="s">
        <v>133</v>
      </c>
    </row>
    <row r="163" spans="1:65" s="13" customFormat="1">
      <c r="B163" s="154"/>
      <c r="D163" s="155" t="s">
        <v>142</v>
      </c>
      <c r="E163" s="156" t="s">
        <v>3</v>
      </c>
      <c r="F163" s="157" t="s">
        <v>2452</v>
      </c>
      <c r="H163" s="158">
        <v>1.3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142</v>
      </c>
      <c r="AU163" s="156" t="s">
        <v>84</v>
      </c>
      <c r="AV163" s="13" t="s">
        <v>84</v>
      </c>
      <c r="AW163" s="13" t="s">
        <v>36</v>
      </c>
      <c r="AX163" s="13" t="s">
        <v>75</v>
      </c>
      <c r="AY163" s="156" t="s">
        <v>133</v>
      </c>
    </row>
    <row r="164" spans="1:65" s="15" customFormat="1">
      <c r="B164" s="170"/>
      <c r="D164" s="155" t="s">
        <v>142</v>
      </c>
      <c r="E164" s="171" t="s">
        <v>3</v>
      </c>
      <c r="F164" s="172" t="s">
        <v>163</v>
      </c>
      <c r="H164" s="173">
        <v>17.606000000000002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142</v>
      </c>
      <c r="AU164" s="171" t="s">
        <v>84</v>
      </c>
      <c r="AV164" s="15" t="s">
        <v>140</v>
      </c>
      <c r="AW164" s="15" t="s">
        <v>36</v>
      </c>
      <c r="AX164" s="15" t="s">
        <v>37</v>
      </c>
      <c r="AY164" s="171" t="s">
        <v>133</v>
      </c>
    </row>
    <row r="165" spans="1:65" s="2" customFormat="1" ht="21.75" customHeight="1">
      <c r="A165" s="35"/>
      <c r="B165" s="140"/>
      <c r="C165" s="141" t="s">
        <v>250</v>
      </c>
      <c r="D165" s="141" t="s">
        <v>136</v>
      </c>
      <c r="E165" s="142" t="s">
        <v>547</v>
      </c>
      <c r="F165" s="143" t="s">
        <v>548</v>
      </c>
      <c r="G165" s="144" t="s">
        <v>342</v>
      </c>
      <c r="H165" s="145">
        <v>17.606000000000002</v>
      </c>
      <c r="I165" s="146"/>
      <c r="J165" s="147">
        <f>ROUND(I165*H165,2)</f>
        <v>0</v>
      </c>
      <c r="K165" s="143" t="s">
        <v>288</v>
      </c>
      <c r="L165" s="36"/>
      <c r="M165" s="148" t="s">
        <v>3</v>
      </c>
      <c r="N165" s="149" t="s">
        <v>46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140</v>
      </c>
      <c r="AT165" s="152" t="s">
        <v>136</v>
      </c>
      <c r="AU165" s="152" t="s">
        <v>84</v>
      </c>
      <c r="AY165" s="20" t="s">
        <v>133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37</v>
      </c>
      <c r="BK165" s="153">
        <f>ROUND(I165*H165,2)</f>
        <v>0</v>
      </c>
      <c r="BL165" s="20" t="s">
        <v>140</v>
      </c>
      <c r="BM165" s="152" t="s">
        <v>2453</v>
      </c>
    </row>
    <row r="166" spans="1:65" s="2" customFormat="1">
      <c r="A166" s="35"/>
      <c r="B166" s="36"/>
      <c r="C166" s="35"/>
      <c r="D166" s="181" t="s">
        <v>290</v>
      </c>
      <c r="E166" s="35"/>
      <c r="F166" s="182" t="s">
        <v>550</v>
      </c>
      <c r="G166" s="35"/>
      <c r="H166" s="35"/>
      <c r="I166" s="183"/>
      <c r="J166" s="35"/>
      <c r="K166" s="35"/>
      <c r="L166" s="36"/>
      <c r="M166" s="184"/>
      <c r="N166" s="185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290</v>
      </c>
      <c r="AU166" s="20" t="s">
        <v>84</v>
      </c>
    </row>
    <row r="167" spans="1:65" s="13" customFormat="1">
      <c r="B167" s="154"/>
      <c r="D167" s="155" t="s">
        <v>142</v>
      </c>
      <c r="E167" s="156" t="s">
        <v>3</v>
      </c>
      <c r="F167" s="157" t="s">
        <v>2454</v>
      </c>
      <c r="H167" s="158">
        <v>17.606000000000002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142</v>
      </c>
      <c r="AU167" s="156" t="s">
        <v>84</v>
      </c>
      <c r="AV167" s="13" t="s">
        <v>84</v>
      </c>
      <c r="AW167" s="13" t="s">
        <v>36</v>
      </c>
      <c r="AX167" s="13" t="s">
        <v>37</v>
      </c>
      <c r="AY167" s="156" t="s">
        <v>133</v>
      </c>
    </row>
    <row r="168" spans="1:65" s="2" customFormat="1" ht="24.2" customHeight="1">
      <c r="A168" s="35"/>
      <c r="B168" s="140"/>
      <c r="C168" s="141" t="s">
        <v>254</v>
      </c>
      <c r="D168" s="141" t="s">
        <v>136</v>
      </c>
      <c r="E168" s="142" t="s">
        <v>2455</v>
      </c>
      <c r="F168" s="143" t="s">
        <v>554</v>
      </c>
      <c r="G168" s="144" t="s">
        <v>342</v>
      </c>
      <c r="H168" s="145">
        <v>123.242</v>
      </c>
      <c r="I168" s="146"/>
      <c r="J168" s="147">
        <f>ROUND(I168*H168,2)</f>
        <v>0</v>
      </c>
      <c r="K168" s="143" t="s">
        <v>288</v>
      </c>
      <c r="L168" s="36"/>
      <c r="M168" s="148" t="s">
        <v>3</v>
      </c>
      <c r="N168" s="149" t="s">
        <v>46</v>
      </c>
      <c r="O168" s="56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2" t="s">
        <v>140</v>
      </c>
      <c r="AT168" s="152" t="s">
        <v>136</v>
      </c>
      <c r="AU168" s="152" t="s">
        <v>84</v>
      </c>
      <c r="AY168" s="20" t="s">
        <v>133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20" t="s">
        <v>37</v>
      </c>
      <c r="BK168" s="153">
        <f>ROUND(I168*H168,2)</f>
        <v>0</v>
      </c>
      <c r="BL168" s="20" t="s">
        <v>140</v>
      </c>
      <c r="BM168" s="152" t="s">
        <v>2456</v>
      </c>
    </row>
    <row r="169" spans="1:65" s="2" customFormat="1">
      <c r="A169" s="35"/>
      <c r="B169" s="36"/>
      <c r="C169" s="35"/>
      <c r="D169" s="181" t="s">
        <v>290</v>
      </c>
      <c r="E169" s="35"/>
      <c r="F169" s="182" t="s">
        <v>2457</v>
      </c>
      <c r="G169" s="35"/>
      <c r="H169" s="35"/>
      <c r="I169" s="183"/>
      <c r="J169" s="35"/>
      <c r="K169" s="35"/>
      <c r="L169" s="36"/>
      <c r="M169" s="184"/>
      <c r="N169" s="185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290</v>
      </c>
      <c r="AU169" s="20" t="s">
        <v>84</v>
      </c>
    </row>
    <row r="170" spans="1:65" s="13" customFormat="1">
      <c r="B170" s="154"/>
      <c r="D170" s="155" t="s">
        <v>142</v>
      </c>
      <c r="E170" s="156" t="s">
        <v>3</v>
      </c>
      <c r="F170" s="157" t="s">
        <v>2458</v>
      </c>
      <c r="H170" s="158">
        <v>123.242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142</v>
      </c>
      <c r="AU170" s="156" t="s">
        <v>84</v>
      </c>
      <c r="AV170" s="13" t="s">
        <v>84</v>
      </c>
      <c r="AW170" s="13" t="s">
        <v>36</v>
      </c>
      <c r="AX170" s="13" t="s">
        <v>75</v>
      </c>
      <c r="AY170" s="156" t="s">
        <v>133</v>
      </c>
    </row>
    <row r="171" spans="1:65" s="15" customFormat="1">
      <c r="B171" s="170"/>
      <c r="D171" s="155" t="s">
        <v>142</v>
      </c>
      <c r="E171" s="171" t="s">
        <v>3</v>
      </c>
      <c r="F171" s="172" t="s">
        <v>163</v>
      </c>
      <c r="H171" s="173">
        <v>123.242</v>
      </c>
      <c r="I171" s="174"/>
      <c r="L171" s="170"/>
      <c r="M171" s="175"/>
      <c r="N171" s="176"/>
      <c r="O171" s="176"/>
      <c r="P171" s="176"/>
      <c r="Q171" s="176"/>
      <c r="R171" s="176"/>
      <c r="S171" s="176"/>
      <c r="T171" s="177"/>
      <c r="AT171" s="171" t="s">
        <v>142</v>
      </c>
      <c r="AU171" s="171" t="s">
        <v>84</v>
      </c>
      <c r="AV171" s="15" t="s">
        <v>140</v>
      </c>
      <c r="AW171" s="15" t="s">
        <v>36</v>
      </c>
      <c r="AX171" s="15" t="s">
        <v>37</v>
      </c>
      <c r="AY171" s="171" t="s">
        <v>133</v>
      </c>
    </row>
    <row r="172" spans="1:65" s="2" customFormat="1" ht="16.5" customHeight="1">
      <c r="A172" s="35"/>
      <c r="B172" s="140"/>
      <c r="C172" s="141" t="s">
        <v>258</v>
      </c>
      <c r="D172" s="141" t="s">
        <v>136</v>
      </c>
      <c r="E172" s="142" t="s">
        <v>1256</v>
      </c>
      <c r="F172" s="143" t="s">
        <v>929</v>
      </c>
      <c r="G172" s="144" t="s">
        <v>342</v>
      </c>
      <c r="H172" s="145">
        <v>17.606000000000002</v>
      </c>
      <c r="I172" s="146"/>
      <c r="J172" s="147">
        <f>ROUND(I172*H172,2)</f>
        <v>0</v>
      </c>
      <c r="K172" s="143" t="s">
        <v>3</v>
      </c>
      <c r="L172" s="36"/>
      <c r="M172" s="148" t="s">
        <v>3</v>
      </c>
      <c r="N172" s="149" t="s">
        <v>46</v>
      </c>
      <c r="O172" s="56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2" t="s">
        <v>140</v>
      </c>
      <c r="AT172" s="152" t="s">
        <v>136</v>
      </c>
      <c r="AU172" s="152" t="s">
        <v>84</v>
      </c>
      <c r="AY172" s="20" t="s">
        <v>133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20" t="s">
        <v>37</v>
      </c>
      <c r="BK172" s="153">
        <f>ROUND(I172*H172,2)</f>
        <v>0</v>
      </c>
      <c r="BL172" s="20" t="s">
        <v>140</v>
      </c>
      <c r="BM172" s="152" t="s">
        <v>2459</v>
      </c>
    </row>
    <row r="173" spans="1:65" s="13" customFormat="1">
      <c r="B173" s="154"/>
      <c r="D173" s="155" t="s">
        <v>142</v>
      </c>
      <c r="E173" s="156" t="s">
        <v>3</v>
      </c>
      <c r="F173" s="157" t="s">
        <v>2454</v>
      </c>
      <c r="H173" s="158">
        <v>17.606000000000002</v>
      </c>
      <c r="I173" s="159"/>
      <c r="L173" s="154"/>
      <c r="M173" s="160"/>
      <c r="N173" s="161"/>
      <c r="O173" s="161"/>
      <c r="P173" s="161"/>
      <c r="Q173" s="161"/>
      <c r="R173" s="161"/>
      <c r="S173" s="161"/>
      <c r="T173" s="162"/>
      <c r="AT173" s="156" t="s">
        <v>142</v>
      </c>
      <c r="AU173" s="156" t="s">
        <v>84</v>
      </c>
      <c r="AV173" s="13" t="s">
        <v>84</v>
      </c>
      <c r="AW173" s="13" t="s">
        <v>36</v>
      </c>
      <c r="AX173" s="13" t="s">
        <v>37</v>
      </c>
      <c r="AY173" s="156" t="s">
        <v>133</v>
      </c>
    </row>
    <row r="174" spans="1:65" s="12" customFormat="1" ht="22.9" customHeight="1">
      <c r="B174" s="127"/>
      <c r="D174" s="128" t="s">
        <v>74</v>
      </c>
      <c r="E174" s="138" t="s">
        <v>140</v>
      </c>
      <c r="F174" s="138" t="s">
        <v>2460</v>
      </c>
      <c r="I174" s="130"/>
      <c r="J174" s="139">
        <f>BK174</f>
        <v>0</v>
      </c>
      <c r="L174" s="127"/>
      <c r="M174" s="132"/>
      <c r="N174" s="133"/>
      <c r="O174" s="133"/>
      <c r="P174" s="134">
        <f>SUM(P175:P196)</f>
        <v>0</v>
      </c>
      <c r="Q174" s="133"/>
      <c r="R174" s="134">
        <f>SUM(R175:R196)</f>
        <v>11.181008</v>
      </c>
      <c r="S174" s="133"/>
      <c r="T174" s="135">
        <f>SUM(T175:T196)</f>
        <v>0</v>
      </c>
      <c r="AR174" s="128" t="s">
        <v>37</v>
      </c>
      <c r="AT174" s="136" t="s">
        <v>74</v>
      </c>
      <c r="AU174" s="136" t="s">
        <v>37</v>
      </c>
      <c r="AY174" s="128" t="s">
        <v>133</v>
      </c>
      <c r="BK174" s="137">
        <f>SUM(BK175:BK196)</f>
        <v>0</v>
      </c>
    </row>
    <row r="175" spans="1:65" s="2" customFormat="1" ht="21.75" customHeight="1">
      <c r="A175" s="35"/>
      <c r="B175" s="140"/>
      <c r="C175" s="141" t="s">
        <v>262</v>
      </c>
      <c r="D175" s="141" t="s">
        <v>136</v>
      </c>
      <c r="E175" s="142" t="s">
        <v>1604</v>
      </c>
      <c r="F175" s="143" t="s">
        <v>1605</v>
      </c>
      <c r="G175" s="144" t="s">
        <v>295</v>
      </c>
      <c r="H175" s="145">
        <v>4.9169999999999998</v>
      </c>
      <c r="I175" s="146"/>
      <c r="J175" s="147">
        <f>ROUND(I175*H175,2)</f>
        <v>0</v>
      </c>
      <c r="K175" s="143" t="s">
        <v>288</v>
      </c>
      <c r="L175" s="36"/>
      <c r="M175" s="148" t="s">
        <v>3</v>
      </c>
      <c r="N175" s="149" t="s">
        <v>46</v>
      </c>
      <c r="O175" s="56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2" t="s">
        <v>140</v>
      </c>
      <c r="AT175" s="152" t="s">
        <v>136</v>
      </c>
      <c r="AU175" s="152" t="s">
        <v>84</v>
      </c>
      <c r="AY175" s="20" t="s">
        <v>133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20" t="s">
        <v>37</v>
      </c>
      <c r="BK175" s="153">
        <f>ROUND(I175*H175,2)</f>
        <v>0</v>
      </c>
      <c r="BL175" s="20" t="s">
        <v>140</v>
      </c>
      <c r="BM175" s="152" t="s">
        <v>623</v>
      </c>
    </row>
    <row r="176" spans="1:65" s="2" customFormat="1">
      <c r="A176" s="35"/>
      <c r="B176" s="36"/>
      <c r="C176" s="35"/>
      <c r="D176" s="181" t="s">
        <v>290</v>
      </c>
      <c r="E176" s="35"/>
      <c r="F176" s="182" t="s">
        <v>1607</v>
      </c>
      <c r="G176" s="35"/>
      <c r="H176" s="35"/>
      <c r="I176" s="183"/>
      <c r="J176" s="35"/>
      <c r="K176" s="35"/>
      <c r="L176" s="36"/>
      <c r="M176" s="184"/>
      <c r="N176" s="185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20" t="s">
        <v>290</v>
      </c>
      <c r="AU176" s="20" t="s">
        <v>84</v>
      </c>
    </row>
    <row r="177" spans="1:65" s="13" customFormat="1">
      <c r="B177" s="154"/>
      <c r="D177" s="155" t="s">
        <v>142</v>
      </c>
      <c r="E177" s="156" t="s">
        <v>3</v>
      </c>
      <c r="F177" s="157" t="s">
        <v>2461</v>
      </c>
      <c r="H177" s="158">
        <v>4.9169999999999998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142</v>
      </c>
      <c r="AU177" s="156" t="s">
        <v>84</v>
      </c>
      <c r="AV177" s="13" t="s">
        <v>84</v>
      </c>
      <c r="AW177" s="13" t="s">
        <v>36</v>
      </c>
      <c r="AX177" s="13" t="s">
        <v>75</v>
      </c>
      <c r="AY177" s="156" t="s">
        <v>133</v>
      </c>
    </row>
    <row r="178" spans="1:65" s="15" customFormat="1">
      <c r="B178" s="170"/>
      <c r="D178" s="155" t="s">
        <v>142</v>
      </c>
      <c r="E178" s="171" t="s">
        <v>3</v>
      </c>
      <c r="F178" s="172" t="s">
        <v>163</v>
      </c>
      <c r="H178" s="173">
        <v>4.9169999999999998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142</v>
      </c>
      <c r="AU178" s="171" t="s">
        <v>84</v>
      </c>
      <c r="AV178" s="15" t="s">
        <v>140</v>
      </c>
      <c r="AW178" s="15" t="s">
        <v>36</v>
      </c>
      <c r="AX178" s="15" t="s">
        <v>37</v>
      </c>
      <c r="AY178" s="171" t="s">
        <v>133</v>
      </c>
    </row>
    <row r="179" spans="1:65" s="2" customFormat="1" ht="24.2" customHeight="1">
      <c r="A179" s="35"/>
      <c r="B179" s="140"/>
      <c r="C179" s="141" t="s">
        <v>270</v>
      </c>
      <c r="D179" s="141" t="s">
        <v>136</v>
      </c>
      <c r="E179" s="142" t="s">
        <v>573</v>
      </c>
      <c r="F179" s="143" t="s">
        <v>574</v>
      </c>
      <c r="G179" s="144" t="s">
        <v>295</v>
      </c>
      <c r="H179" s="145">
        <v>4.9169999999999998</v>
      </c>
      <c r="I179" s="146"/>
      <c r="J179" s="147">
        <f>ROUND(I179*H179,2)</f>
        <v>0</v>
      </c>
      <c r="K179" s="143" t="s">
        <v>288</v>
      </c>
      <c r="L179" s="36"/>
      <c r="M179" s="148" t="s">
        <v>3</v>
      </c>
      <c r="N179" s="149" t="s">
        <v>46</v>
      </c>
      <c r="O179" s="56"/>
      <c r="P179" s="150">
        <f>O179*H179</f>
        <v>0</v>
      </c>
      <c r="Q179" s="150">
        <v>0</v>
      </c>
      <c r="R179" s="150">
        <f>Q179*H179</f>
        <v>0</v>
      </c>
      <c r="S179" s="150">
        <v>0</v>
      </c>
      <c r="T179" s="15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2" t="s">
        <v>140</v>
      </c>
      <c r="AT179" s="152" t="s">
        <v>136</v>
      </c>
      <c r="AU179" s="152" t="s">
        <v>84</v>
      </c>
      <c r="AY179" s="20" t="s">
        <v>133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20" t="s">
        <v>37</v>
      </c>
      <c r="BK179" s="153">
        <f>ROUND(I179*H179,2)</f>
        <v>0</v>
      </c>
      <c r="BL179" s="20" t="s">
        <v>140</v>
      </c>
      <c r="BM179" s="152" t="s">
        <v>2462</v>
      </c>
    </row>
    <row r="180" spans="1:65" s="2" customFormat="1">
      <c r="A180" s="35"/>
      <c r="B180" s="36"/>
      <c r="C180" s="35"/>
      <c r="D180" s="181" t="s">
        <v>290</v>
      </c>
      <c r="E180" s="35"/>
      <c r="F180" s="182" t="s">
        <v>576</v>
      </c>
      <c r="G180" s="35"/>
      <c r="H180" s="35"/>
      <c r="I180" s="183"/>
      <c r="J180" s="35"/>
      <c r="K180" s="35"/>
      <c r="L180" s="36"/>
      <c r="M180" s="184"/>
      <c r="N180" s="185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290</v>
      </c>
      <c r="AU180" s="20" t="s">
        <v>84</v>
      </c>
    </row>
    <row r="181" spans="1:65" s="13" customFormat="1">
      <c r="B181" s="154"/>
      <c r="D181" s="155" t="s">
        <v>142</v>
      </c>
      <c r="E181" s="156" t="s">
        <v>3</v>
      </c>
      <c r="F181" s="157" t="s">
        <v>2463</v>
      </c>
      <c r="H181" s="158">
        <v>4.9169999999999998</v>
      </c>
      <c r="I181" s="159"/>
      <c r="L181" s="154"/>
      <c r="M181" s="160"/>
      <c r="N181" s="161"/>
      <c r="O181" s="161"/>
      <c r="P181" s="161"/>
      <c r="Q181" s="161"/>
      <c r="R181" s="161"/>
      <c r="S181" s="161"/>
      <c r="T181" s="162"/>
      <c r="AT181" s="156" t="s">
        <v>142</v>
      </c>
      <c r="AU181" s="156" t="s">
        <v>84</v>
      </c>
      <c r="AV181" s="13" t="s">
        <v>84</v>
      </c>
      <c r="AW181" s="13" t="s">
        <v>36</v>
      </c>
      <c r="AX181" s="13" t="s">
        <v>37</v>
      </c>
      <c r="AY181" s="156" t="s">
        <v>133</v>
      </c>
    </row>
    <row r="182" spans="1:65" s="2" customFormat="1" ht="37.9" customHeight="1">
      <c r="A182" s="35"/>
      <c r="B182" s="140"/>
      <c r="C182" s="141" t="s">
        <v>274</v>
      </c>
      <c r="D182" s="141" t="s">
        <v>136</v>
      </c>
      <c r="E182" s="142" t="s">
        <v>514</v>
      </c>
      <c r="F182" s="143" t="s">
        <v>515</v>
      </c>
      <c r="G182" s="144" t="s">
        <v>295</v>
      </c>
      <c r="H182" s="145">
        <v>4.9169999999999998</v>
      </c>
      <c r="I182" s="146"/>
      <c r="J182" s="147">
        <f>ROUND(I182*H182,2)</f>
        <v>0</v>
      </c>
      <c r="K182" s="143" t="s">
        <v>288</v>
      </c>
      <c r="L182" s="36"/>
      <c r="M182" s="148" t="s">
        <v>3</v>
      </c>
      <c r="N182" s="149" t="s">
        <v>46</v>
      </c>
      <c r="O182" s="56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2" t="s">
        <v>140</v>
      </c>
      <c r="AT182" s="152" t="s">
        <v>136</v>
      </c>
      <c r="AU182" s="152" t="s">
        <v>84</v>
      </c>
      <c r="AY182" s="20" t="s">
        <v>133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20" t="s">
        <v>37</v>
      </c>
      <c r="BK182" s="153">
        <f>ROUND(I182*H182,2)</f>
        <v>0</v>
      </c>
      <c r="BL182" s="20" t="s">
        <v>140</v>
      </c>
      <c r="BM182" s="152" t="s">
        <v>2464</v>
      </c>
    </row>
    <row r="183" spans="1:65" s="2" customFormat="1">
      <c r="A183" s="35"/>
      <c r="B183" s="36"/>
      <c r="C183" s="35"/>
      <c r="D183" s="181" t="s">
        <v>290</v>
      </c>
      <c r="E183" s="35"/>
      <c r="F183" s="182" t="s">
        <v>517</v>
      </c>
      <c r="G183" s="35"/>
      <c r="H183" s="35"/>
      <c r="I183" s="183"/>
      <c r="J183" s="35"/>
      <c r="K183" s="35"/>
      <c r="L183" s="36"/>
      <c r="M183" s="184"/>
      <c r="N183" s="185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290</v>
      </c>
      <c r="AU183" s="20" t="s">
        <v>84</v>
      </c>
    </row>
    <row r="184" spans="1:65" s="13" customFormat="1">
      <c r="B184" s="154"/>
      <c r="D184" s="155" t="s">
        <v>142</v>
      </c>
      <c r="E184" s="156" t="s">
        <v>3</v>
      </c>
      <c r="F184" s="157" t="s">
        <v>2463</v>
      </c>
      <c r="H184" s="158">
        <v>4.9169999999999998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142</v>
      </c>
      <c r="AU184" s="156" t="s">
        <v>84</v>
      </c>
      <c r="AV184" s="13" t="s">
        <v>84</v>
      </c>
      <c r="AW184" s="13" t="s">
        <v>36</v>
      </c>
      <c r="AX184" s="13" t="s">
        <v>37</v>
      </c>
      <c r="AY184" s="156" t="s">
        <v>133</v>
      </c>
    </row>
    <row r="185" spans="1:65" s="2" customFormat="1" ht="21.75" customHeight="1">
      <c r="A185" s="35"/>
      <c r="B185" s="140"/>
      <c r="C185" s="141" t="s">
        <v>278</v>
      </c>
      <c r="D185" s="141" t="s">
        <v>136</v>
      </c>
      <c r="E185" s="142" t="s">
        <v>586</v>
      </c>
      <c r="F185" s="143" t="s">
        <v>587</v>
      </c>
      <c r="G185" s="144" t="s">
        <v>237</v>
      </c>
      <c r="H185" s="145">
        <v>59.6</v>
      </c>
      <c r="I185" s="146"/>
      <c r="J185" s="147">
        <f>ROUND(I185*H185,2)</f>
        <v>0</v>
      </c>
      <c r="K185" s="143" t="s">
        <v>288</v>
      </c>
      <c r="L185" s="36"/>
      <c r="M185" s="148" t="s">
        <v>3</v>
      </c>
      <c r="N185" s="149" t="s">
        <v>46</v>
      </c>
      <c r="O185" s="56"/>
      <c r="P185" s="150">
        <f>O185*H185</f>
        <v>0</v>
      </c>
      <c r="Q185" s="150">
        <v>1.65E-3</v>
      </c>
      <c r="R185" s="150">
        <f>Q185*H185</f>
        <v>9.8339999999999997E-2</v>
      </c>
      <c r="S185" s="150">
        <v>0</v>
      </c>
      <c r="T185" s="15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2" t="s">
        <v>140</v>
      </c>
      <c r="AT185" s="152" t="s">
        <v>136</v>
      </c>
      <c r="AU185" s="152" t="s">
        <v>84</v>
      </c>
      <c r="AY185" s="20" t="s">
        <v>133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20" t="s">
        <v>37</v>
      </c>
      <c r="BK185" s="153">
        <f>ROUND(I185*H185,2)</f>
        <v>0</v>
      </c>
      <c r="BL185" s="20" t="s">
        <v>140</v>
      </c>
      <c r="BM185" s="152" t="s">
        <v>633</v>
      </c>
    </row>
    <row r="186" spans="1:65" s="2" customFormat="1">
      <c r="A186" s="35"/>
      <c r="B186" s="36"/>
      <c r="C186" s="35"/>
      <c r="D186" s="181" t="s">
        <v>290</v>
      </c>
      <c r="E186" s="35"/>
      <c r="F186" s="182" t="s">
        <v>589</v>
      </c>
      <c r="G186" s="35"/>
      <c r="H186" s="35"/>
      <c r="I186" s="183"/>
      <c r="J186" s="35"/>
      <c r="K186" s="35"/>
      <c r="L186" s="36"/>
      <c r="M186" s="184"/>
      <c r="N186" s="185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290</v>
      </c>
      <c r="AU186" s="20" t="s">
        <v>84</v>
      </c>
    </row>
    <row r="187" spans="1:65" s="13" customFormat="1">
      <c r="B187" s="154"/>
      <c r="D187" s="155" t="s">
        <v>142</v>
      </c>
      <c r="E187" s="156" t="s">
        <v>3</v>
      </c>
      <c r="F187" s="157" t="s">
        <v>2465</v>
      </c>
      <c r="H187" s="158">
        <v>59.6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142</v>
      </c>
      <c r="AU187" s="156" t="s">
        <v>84</v>
      </c>
      <c r="AV187" s="13" t="s">
        <v>84</v>
      </c>
      <c r="AW187" s="13" t="s">
        <v>36</v>
      </c>
      <c r="AX187" s="13" t="s">
        <v>75</v>
      </c>
      <c r="AY187" s="156" t="s">
        <v>133</v>
      </c>
    </row>
    <row r="188" spans="1:65" s="15" customFormat="1">
      <c r="B188" s="170"/>
      <c r="D188" s="155" t="s">
        <v>142</v>
      </c>
      <c r="E188" s="171" t="s">
        <v>3</v>
      </c>
      <c r="F188" s="172" t="s">
        <v>163</v>
      </c>
      <c r="H188" s="173">
        <v>59.6</v>
      </c>
      <c r="I188" s="174"/>
      <c r="L188" s="170"/>
      <c r="M188" s="175"/>
      <c r="N188" s="176"/>
      <c r="O188" s="176"/>
      <c r="P188" s="176"/>
      <c r="Q188" s="176"/>
      <c r="R188" s="176"/>
      <c r="S188" s="176"/>
      <c r="T188" s="177"/>
      <c r="AT188" s="171" t="s">
        <v>142</v>
      </c>
      <c r="AU188" s="171" t="s">
        <v>84</v>
      </c>
      <c r="AV188" s="15" t="s">
        <v>140</v>
      </c>
      <c r="AW188" s="15" t="s">
        <v>36</v>
      </c>
      <c r="AX188" s="15" t="s">
        <v>37</v>
      </c>
      <c r="AY188" s="171" t="s">
        <v>133</v>
      </c>
    </row>
    <row r="189" spans="1:65" s="2" customFormat="1" ht="16.5" customHeight="1">
      <c r="A189" s="35"/>
      <c r="B189" s="140"/>
      <c r="C189" s="186" t="s">
        <v>526</v>
      </c>
      <c r="D189" s="186" t="s">
        <v>292</v>
      </c>
      <c r="E189" s="187" t="s">
        <v>1266</v>
      </c>
      <c r="F189" s="188" t="s">
        <v>1267</v>
      </c>
      <c r="G189" s="189" t="s">
        <v>237</v>
      </c>
      <c r="H189" s="190">
        <v>60.195999999999998</v>
      </c>
      <c r="I189" s="191"/>
      <c r="J189" s="192">
        <f>ROUND(I189*H189,2)</f>
        <v>0</v>
      </c>
      <c r="K189" s="188" t="s">
        <v>3</v>
      </c>
      <c r="L189" s="193"/>
      <c r="M189" s="194" t="s">
        <v>3</v>
      </c>
      <c r="N189" s="195" t="s">
        <v>46</v>
      </c>
      <c r="O189" s="56"/>
      <c r="P189" s="150">
        <f>O189*H189</f>
        <v>0</v>
      </c>
      <c r="Q189" s="150">
        <v>0.02</v>
      </c>
      <c r="R189" s="150">
        <f>Q189*H189</f>
        <v>1.2039199999999999</v>
      </c>
      <c r="S189" s="150">
        <v>0</v>
      </c>
      <c r="T189" s="15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2" t="s">
        <v>172</v>
      </c>
      <c r="AT189" s="152" t="s">
        <v>292</v>
      </c>
      <c r="AU189" s="152" t="s">
        <v>84</v>
      </c>
      <c r="AY189" s="20" t="s">
        <v>133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20" t="s">
        <v>37</v>
      </c>
      <c r="BK189" s="153">
        <f>ROUND(I189*H189,2)</f>
        <v>0</v>
      </c>
      <c r="BL189" s="20" t="s">
        <v>140</v>
      </c>
      <c r="BM189" s="152" t="s">
        <v>2466</v>
      </c>
    </row>
    <row r="190" spans="1:65" s="13" customFormat="1">
      <c r="B190" s="154"/>
      <c r="D190" s="155" t="s">
        <v>142</v>
      </c>
      <c r="E190" s="156" t="s">
        <v>3</v>
      </c>
      <c r="F190" s="157" t="s">
        <v>2467</v>
      </c>
      <c r="H190" s="158">
        <v>60.195999999999998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142</v>
      </c>
      <c r="AU190" s="156" t="s">
        <v>84</v>
      </c>
      <c r="AV190" s="13" t="s">
        <v>84</v>
      </c>
      <c r="AW190" s="13" t="s">
        <v>36</v>
      </c>
      <c r="AX190" s="13" t="s">
        <v>75</v>
      </c>
      <c r="AY190" s="156" t="s">
        <v>133</v>
      </c>
    </row>
    <row r="191" spans="1:65" s="15" customFormat="1">
      <c r="B191" s="170"/>
      <c r="D191" s="155" t="s">
        <v>142</v>
      </c>
      <c r="E191" s="171" t="s">
        <v>3</v>
      </c>
      <c r="F191" s="172" t="s">
        <v>163</v>
      </c>
      <c r="H191" s="173">
        <v>60.195999999999998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142</v>
      </c>
      <c r="AU191" s="171" t="s">
        <v>84</v>
      </c>
      <c r="AV191" s="15" t="s">
        <v>140</v>
      </c>
      <c r="AW191" s="15" t="s">
        <v>36</v>
      </c>
      <c r="AX191" s="15" t="s">
        <v>37</v>
      </c>
      <c r="AY191" s="171" t="s">
        <v>133</v>
      </c>
    </row>
    <row r="192" spans="1:65" s="2" customFormat="1" ht="24.2" customHeight="1">
      <c r="A192" s="35"/>
      <c r="B192" s="140"/>
      <c r="C192" s="141" t="s">
        <v>533</v>
      </c>
      <c r="D192" s="141" t="s">
        <v>136</v>
      </c>
      <c r="E192" s="142" t="s">
        <v>581</v>
      </c>
      <c r="F192" s="143" t="s">
        <v>582</v>
      </c>
      <c r="G192" s="144" t="s">
        <v>295</v>
      </c>
      <c r="H192" s="145">
        <v>4.4219999999999997</v>
      </c>
      <c r="I192" s="146"/>
      <c r="J192" s="147">
        <f>ROUND(I192*H192,2)</f>
        <v>0</v>
      </c>
      <c r="K192" s="143" t="s">
        <v>288</v>
      </c>
      <c r="L192" s="36"/>
      <c r="M192" s="148" t="s">
        <v>3</v>
      </c>
      <c r="N192" s="149" t="s">
        <v>46</v>
      </c>
      <c r="O192" s="56"/>
      <c r="P192" s="150">
        <f>O192*H192</f>
        <v>0</v>
      </c>
      <c r="Q192" s="150">
        <v>2.234</v>
      </c>
      <c r="R192" s="150">
        <f>Q192*H192</f>
        <v>9.8787479999999999</v>
      </c>
      <c r="S192" s="150">
        <v>0</v>
      </c>
      <c r="T192" s="15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2" t="s">
        <v>140</v>
      </c>
      <c r="AT192" s="152" t="s">
        <v>136</v>
      </c>
      <c r="AU192" s="152" t="s">
        <v>84</v>
      </c>
      <c r="AY192" s="20" t="s">
        <v>133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20" t="s">
        <v>37</v>
      </c>
      <c r="BK192" s="153">
        <f>ROUND(I192*H192,2)</f>
        <v>0</v>
      </c>
      <c r="BL192" s="20" t="s">
        <v>140</v>
      </c>
      <c r="BM192" s="152" t="s">
        <v>669</v>
      </c>
    </row>
    <row r="193" spans="1:65" s="2" customFormat="1">
      <c r="A193" s="35"/>
      <c r="B193" s="36"/>
      <c r="C193" s="35"/>
      <c r="D193" s="181" t="s">
        <v>290</v>
      </c>
      <c r="E193" s="35"/>
      <c r="F193" s="182" t="s">
        <v>584</v>
      </c>
      <c r="G193" s="35"/>
      <c r="H193" s="35"/>
      <c r="I193" s="183"/>
      <c r="J193" s="35"/>
      <c r="K193" s="35"/>
      <c r="L193" s="36"/>
      <c r="M193" s="184"/>
      <c r="N193" s="185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290</v>
      </c>
      <c r="AU193" s="20" t="s">
        <v>84</v>
      </c>
    </row>
    <row r="194" spans="1:65" s="13" customFormat="1">
      <c r="B194" s="154"/>
      <c r="D194" s="155" t="s">
        <v>142</v>
      </c>
      <c r="E194" s="156" t="s">
        <v>3</v>
      </c>
      <c r="F194" s="157" t="s">
        <v>2468</v>
      </c>
      <c r="H194" s="158">
        <v>2.6219999999999999</v>
      </c>
      <c r="I194" s="159"/>
      <c r="L194" s="154"/>
      <c r="M194" s="160"/>
      <c r="N194" s="161"/>
      <c r="O194" s="161"/>
      <c r="P194" s="161"/>
      <c r="Q194" s="161"/>
      <c r="R194" s="161"/>
      <c r="S194" s="161"/>
      <c r="T194" s="162"/>
      <c r="AT194" s="156" t="s">
        <v>142</v>
      </c>
      <c r="AU194" s="156" t="s">
        <v>84</v>
      </c>
      <c r="AV194" s="13" t="s">
        <v>84</v>
      </c>
      <c r="AW194" s="13" t="s">
        <v>36</v>
      </c>
      <c r="AX194" s="13" t="s">
        <v>75</v>
      </c>
      <c r="AY194" s="156" t="s">
        <v>133</v>
      </c>
    </row>
    <row r="195" spans="1:65" s="13" customFormat="1">
      <c r="B195" s="154"/>
      <c r="D195" s="155" t="s">
        <v>142</v>
      </c>
      <c r="E195" s="156" t="s">
        <v>3</v>
      </c>
      <c r="F195" s="157" t="s">
        <v>2469</v>
      </c>
      <c r="H195" s="158">
        <v>1.8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142</v>
      </c>
      <c r="AU195" s="156" t="s">
        <v>84</v>
      </c>
      <c r="AV195" s="13" t="s">
        <v>84</v>
      </c>
      <c r="AW195" s="13" t="s">
        <v>36</v>
      </c>
      <c r="AX195" s="13" t="s">
        <v>75</v>
      </c>
      <c r="AY195" s="156" t="s">
        <v>133</v>
      </c>
    </row>
    <row r="196" spans="1:65" s="15" customFormat="1">
      <c r="B196" s="170"/>
      <c r="D196" s="155" t="s">
        <v>142</v>
      </c>
      <c r="E196" s="171" t="s">
        <v>3</v>
      </c>
      <c r="F196" s="172" t="s">
        <v>163</v>
      </c>
      <c r="H196" s="173">
        <v>4.4219999999999997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142</v>
      </c>
      <c r="AU196" s="171" t="s">
        <v>84</v>
      </c>
      <c r="AV196" s="15" t="s">
        <v>140</v>
      </c>
      <c r="AW196" s="15" t="s">
        <v>36</v>
      </c>
      <c r="AX196" s="15" t="s">
        <v>37</v>
      </c>
      <c r="AY196" s="171" t="s">
        <v>133</v>
      </c>
    </row>
    <row r="197" spans="1:65" s="12" customFormat="1" ht="22.9" customHeight="1">
      <c r="B197" s="127"/>
      <c r="D197" s="128" t="s">
        <v>74</v>
      </c>
      <c r="E197" s="138" t="s">
        <v>172</v>
      </c>
      <c r="F197" s="138" t="s">
        <v>2470</v>
      </c>
      <c r="I197" s="130"/>
      <c r="J197" s="139">
        <f>BK197</f>
        <v>0</v>
      </c>
      <c r="L197" s="127"/>
      <c r="M197" s="132"/>
      <c r="N197" s="133"/>
      <c r="O197" s="133"/>
      <c r="P197" s="134">
        <f>SUM(P198:P242)</f>
        <v>0</v>
      </c>
      <c r="Q197" s="133"/>
      <c r="R197" s="134">
        <f>SUM(R198:R242)</f>
        <v>52.557499399999998</v>
      </c>
      <c r="S197" s="133"/>
      <c r="T197" s="135">
        <f>SUM(T198:T242)</f>
        <v>0</v>
      </c>
      <c r="AR197" s="128" t="s">
        <v>37</v>
      </c>
      <c r="AT197" s="136" t="s">
        <v>74</v>
      </c>
      <c r="AU197" s="136" t="s">
        <v>37</v>
      </c>
      <c r="AY197" s="128" t="s">
        <v>133</v>
      </c>
      <c r="BK197" s="137">
        <f>SUM(BK198:BK242)</f>
        <v>0</v>
      </c>
    </row>
    <row r="198" spans="1:65" s="2" customFormat="1" ht="24.2" customHeight="1">
      <c r="A198" s="35"/>
      <c r="B198" s="140"/>
      <c r="C198" s="141" t="s">
        <v>538</v>
      </c>
      <c r="D198" s="141" t="s">
        <v>136</v>
      </c>
      <c r="E198" s="142" t="s">
        <v>1299</v>
      </c>
      <c r="F198" s="143" t="s">
        <v>1300</v>
      </c>
      <c r="G198" s="144" t="s">
        <v>156</v>
      </c>
      <c r="H198" s="145">
        <v>29.8</v>
      </c>
      <c r="I198" s="146"/>
      <c r="J198" s="147">
        <f>ROUND(I198*H198,2)</f>
        <v>0</v>
      </c>
      <c r="K198" s="143" t="s">
        <v>288</v>
      </c>
      <c r="L198" s="36"/>
      <c r="M198" s="148" t="s">
        <v>3</v>
      </c>
      <c r="N198" s="149" t="s">
        <v>46</v>
      </c>
      <c r="O198" s="56"/>
      <c r="P198" s="150">
        <f>O198*H198</f>
        <v>0</v>
      </c>
      <c r="Q198" s="150">
        <v>3.1999999999999999E-5</v>
      </c>
      <c r="R198" s="150">
        <f>Q198*H198</f>
        <v>9.5359999999999998E-4</v>
      </c>
      <c r="S198" s="150">
        <v>0</v>
      </c>
      <c r="T198" s="15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2" t="s">
        <v>140</v>
      </c>
      <c r="AT198" s="152" t="s">
        <v>136</v>
      </c>
      <c r="AU198" s="152" t="s">
        <v>84</v>
      </c>
      <c r="AY198" s="20" t="s">
        <v>133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20" t="s">
        <v>37</v>
      </c>
      <c r="BK198" s="153">
        <f>ROUND(I198*H198,2)</f>
        <v>0</v>
      </c>
      <c r="BL198" s="20" t="s">
        <v>140</v>
      </c>
      <c r="BM198" s="152" t="s">
        <v>690</v>
      </c>
    </row>
    <row r="199" spans="1:65" s="2" customFormat="1">
      <c r="A199" s="35"/>
      <c r="B199" s="36"/>
      <c r="C199" s="35"/>
      <c r="D199" s="181" t="s">
        <v>290</v>
      </c>
      <c r="E199" s="35"/>
      <c r="F199" s="182" t="s">
        <v>1302</v>
      </c>
      <c r="G199" s="35"/>
      <c r="H199" s="35"/>
      <c r="I199" s="183"/>
      <c r="J199" s="35"/>
      <c r="K199" s="35"/>
      <c r="L199" s="36"/>
      <c r="M199" s="184"/>
      <c r="N199" s="185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20" t="s">
        <v>290</v>
      </c>
      <c r="AU199" s="20" t="s">
        <v>84</v>
      </c>
    </row>
    <row r="200" spans="1:65" s="2" customFormat="1" ht="16.5" customHeight="1">
      <c r="A200" s="35"/>
      <c r="B200" s="140"/>
      <c r="C200" s="186" t="s">
        <v>546</v>
      </c>
      <c r="D200" s="186" t="s">
        <v>292</v>
      </c>
      <c r="E200" s="187" t="s">
        <v>2471</v>
      </c>
      <c r="F200" s="188" t="s">
        <v>2472</v>
      </c>
      <c r="G200" s="189" t="s">
        <v>156</v>
      </c>
      <c r="H200" s="190">
        <v>30.247</v>
      </c>
      <c r="I200" s="191"/>
      <c r="J200" s="192">
        <f>ROUND(I200*H200,2)</f>
        <v>0</v>
      </c>
      <c r="K200" s="188" t="s">
        <v>288</v>
      </c>
      <c r="L200" s="193"/>
      <c r="M200" s="194" t="s">
        <v>3</v>
      </c>
      <c r="N200" s="195" t="s">
        <v>46</v>
      </c>
      <c r="O200" s="56"/>
      <c r="P200" s="150">
        <f>O200*H200</f>
        <v>0</v>
      </c>
      <c r="Q200" s="150">
        <v>2.4E-2</v>
      </c>
      <c r="R200" s="150">
        <f>Q200*H200</f>
        <v>0.72592800000000002</v>
      </c>
      <c r="S200" s="150">
        <v>0</v>
      </c>
      <c r="T200" s="15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2" t="s">
        <v>172</v>
      </c>
      <c r="AT200" s="152" t="s">
        <v>292</v>
      </c>
      <c r="AU200" s="152" t="s">
        <v>84</v>
      </c>
      <c r="AY200" s="20" t="s">
        <v>133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20" t="s">
        <v>37</v>
      </c>
      <c r="BK200" s="153">
        <f>ROUND(I200*H200,2)</f>
        <v>0</v>
      </c>
      <c r="BL200" s="20" t="s">
        <v>140</v>
      </c>
      <c r="BM200" s="152" t="s">
        <v>703</v>
      </c>
    </row>
    <row r="201" spans="1:65" s="13" customFormat="1">
      <c r="B201" s="154"/>
      <c r="D201" s="155" t="s">
        <v>142</v>
      </c>
      <c r="E201" s="156" t="s">
        <v>3</v>
      </c>
      <c r="F201" s="157" t="s">
        <v>2473</v>
      </c>
      <c r="H201" s="158">
        <v>30.247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142</v>
      </c>
      <c r="AU201" s="156" t="s">
        <v>84</v>
      </c>
      <c r="AV201" s="13" t="s">
        <v>84</v>
      </c>
      <c r="AW201" s="13" t="s">
        <v>36</v>
      </c>
      <c r="AX201" s="13" t="s">
        <v>75</v>
      </c>
      <c r="AY201" s="156" t="s">
        <v>133</v>
      </c>
    </row>
    <row r="202" spans="1:65" s="15" customFormat="1">
      <c r="B202" s="170"/>
      <c r="D202" s="155" t="s">
        <v>142</v>
      </c>
      <c r="E202" s="171" t="s">
        <v>3</v>
      </c>
      <c r="F202" s="172" t="s">
        <v>163</v>
      </c>
      <c r="H202" s="173">
        <v>30.247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142</v>
      </c>
      <c r="AU202" s="171" t="s">
        <v>84</v>
      </c>
      <c r="AV202" s="15" t="s">
        <v>140</v>
      </c>
      <c r="AW202" s="15" t="s">
        <v>36</v>
      </c>
      <c r="AX202" s="15" t="s">
        <v>37</v>
      </c>
      <c r="AY202" s="171" t="s">
        <v>133</v>
      </c>
    </row>
    <row r="203" spans="1:65" s="2" customFormat="1" ht="24.2" customHeight="1">
      <c r="A203" s="35"/>
      <c r="B203" s="140"/>
      <c r="C203" s="141" t="s">
        <v>552</v>
      </c>
      <c r="D203" s="141" t="s">
        <v>136</v>
      </c>
      <c r="E203" s="142" t="s">
        <v>1348</v>
      </c>
      <c r="F203" s="143" t="s">
        <v>1349</v>
      </c>
      <c r="G203" s="144" t="s">
        <v>237</v>
      </c>
      <c r="H203" s="145">
        <v>50</v>
      </c>
      <c r="I203" s="146"/>
      <c r="J203" s="147">
        <f>ROUND(I203*H203,2)</f>
        <v>0</v>
      </c>
      <c r="K203" s="143" t="s">
        <v>288</v>
      </c>
      <c r="L203" s="36"/>
      <c r="M203" s="148" t="s">
        <v>3</v>
      </c>
      <c r="N203" s="149" t="s">
        <v>46</v>
      </c>
      <c r="O203" s="56"/>
      <c r="P203" s="150">
        <f>O203*H203</f>
        <v>0</v>
      </c>
      <c r="Q203" s="150">
        <v>6.9999999999999994E-5</v>
      </c>
      <c r="R203" s="150">
        <f>Q203*H203</f>
        <v>3.4999999999999996E-3</v>
      </c>
      <c r="S203" s="150">
        <v>0</v>
      </c>
      <c r="T203" s="15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2" t="s">
        <v>140</v>
      </c>
      <c r="AT203" s="152" t="s">
        <v>136</v>
      </c>
      <c r="AU203" s="152" t="s">
        <v>84</v>
      </c>
      <c r="AY203" s="20" t="s">
        <v>133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20" t="s">
        <v>37</v>
      </c>
      <c r="BK203" s="153">
        <f>ROUND(I203*H203,2)</f>
        <v>0</v>
      </c>
      <c r="BL203" s="20" t="s">
        <v>140</v>
      </c>
      <c r="BM203" s="152" t="s">
        <v>712</v>
      </c>
    </row>
    <row r="204" spans="1:65" s="2" customFormat="1">
      <c r="A204" s="35"/>
      <c r="B204" s="36"/>
      <c r="C204" s="35"/>
      <c r="D204" s="181" t="s">
        <v>290</v>
      </c>
      <c r="E204" s="35"/>
      <c r="F204" s="182" t="s">
        <v>1351</v>
      </c>
      <c r="G204" s="35"/>
      <c r="H204" s="35"/>
      <c r="I204" s="183"/>
      <c r="J204" s="35"/>
      <c r="K204" s="35"/>
      <c r="L204" s="36"/>
      <c r="M204" s="184"/>
      <c r="N204" s="185"/>
      <c r="O204" s="56"/>
      <c r="P204" s="56"/>
      <c r="Q204" s="56"/>
      <c r="R204" s="56"/>
      <c r="S204" s="56"/>
      <c r="T204" s="57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20" t="s">
        <v>290</v>
      </c>
      <c r="AU204" s="20" t="s">
        <v>84</v>
      </c>
    </row>
    <row r="205" spans="1:65" s="2" customFormat="1" ht="16.5" customHeight="1">
      <c r="A205" s="35"/>
      <c r="B205" s="140"/>
      <c r="C205" s="186" t="s">
        <v>558</v>
      </c>
      <c r="D205" s="186" t="s">
        <v>292</v>
      </c>
      <c r="E205" s="187" t="s">
        <v>1353</v>
      </c>
      <c r="F205" s="188" t="s">
        <v>1354</v>
      </c>
      <c r="G205" s="189" t="s">
        <v>237</v>
      </c>
      <c r="H205" s="190">
        <v>30.45</v>
      </c>
      <c r="I205" s="191"/>
      <c r="J205" s="192">
        <f>ROUND(I205*H205,2)</f>
        <v>0</v>
      </c>
      <c r="K205" s="188" t="s">
        <v>288</v>
      </c>
      <c r="L205" s="193"/>
      <c r="M205" s="194" t="s">
        <v>3</v>
      </c>
      <c r="N205" s="195" t="s">
        <v>46</v>
      </c>
      <c r="O205" s="56"/>
      <c r="P205" s="150">
        <f>O205*H205</f>
        <v>0</v>
      </c>
      <c r="Q205" s="150">
        <v>0.01</v>
      </c>
      <c r="R205" s="150">
        <f>Q205*H205</f>
        <v>0.30449999999999999</v>
      </c>
      <c r="S205" s="150">
        <v>0</v>
      </c>
      <c r="T205" s="15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2" t="s">
        <v>172</v>
      </c>
      <c r="AT205" s="152" t="s">
        <v>292</v>
      </c>
      <c r="AU205" s="152" t="s">
        <v>84</v>
      </c>
      <c r="AY205" s="20" t="s">
        <v>133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20" t="s">
        <v>37</v>
      </c>
      <c r="BK205" s="153">
        <f>ROUND(I205*H205,2)</f>
        <v>0</v>
      </c>
      <c r="BL205" s="20" t="s">
        <v>140</v>
      </c>
      <c r="BM205" s="152" t="s">
        <v>720</v>
      </c>
    </row>
    <row r="206" spans="1:65" s="13" customFormat="1">
      <c r="B206" s="154"/>
      <c r="D206" s="155" t="s">
        <v>142</v>
      </c>
      <c r="E206" s="156" t="s">
        <v>3</v>
      </c>
      <c r="F206" s="157" t="s">
        <v>2474</v>
      </c>
      <c r="H206" s="158">
        <v>20.3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142</v>
      </c>
      <c r="AU206" s="156" t="s">
        <v>84</v>
      </c>
      <c r="AV206" s="13" t="s">
        <v>84</v>
      </c>
      <c r="AW206" s="13" t="s">
        <v>36</v>
      </c>
      <c r="AX206" s="13" t="s">
        <v>75</v>
      </c>
      <c r="AY206" s="156" t="s">
        <v>133</v>
      </c>
    </row>
    <row r="207" spans="1:65" s="14" customFormat="1">
      <c r="B207" s="163"/>
      <c r="D207" s="155" t="s">
        <v>142</v>
      </c>
      <c r="E207" s="164" t="s">
        <v>3</v>
      </c>
      <c r="F207" s="165" t="s">
        <v>2475</v>
      </c>
      <c r="H207" s="164" t="s">
        <v>3</v>
      </c>
      <c r="I207" s="166"/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142</v>
      </c>
      <c r="AU207" s="164" t="s">
        <v>84</v>
      </c>
      <c r="AV207" s="14" t="s">
        <v>37</v>
      </c>
      <c r="AW207" s="14" t="s">
        <v>36</v>
      </c>
      <c r="AX207" s="14" t="s">
        <v>75</v>
      </c>
      <c r="AY207" s="164" t="s">
        <v>133</v>
      </c>
    </row>
    <row r="208" spans="1:65" s="13" customFormat="1">
      <c r="B208" s="154"/>
      <c r="D208" s="155" t="s">
        <v>142</v>
      </c>
      <c r="E208" s="156" t="s">
        <v>3</v>
      </c>
      <c r="F208" s="157" t="s">
        <v>2476</v>
      </c>
      <c r="H208" s="158">
        <v>10.15</v>
      </c>
      <c r="I208" s="159"/>
      <c r="L208" s="154"/>
      <c r="M208" s="160"/>
      <c r="N208" s="161"/>
      <c r="O208" s="161"/>
      <c r="P208" s="161"/>
      <c r="Q208" s="161"/>
      <c r="R208" s="161"/>
      <c r="S208" s="161"/>
      <c r="T208" s="162"/>
      <c r="AT208" s="156" t="s">
        <v>142</v>
      </c>
      <c r="AU208" s="156" t="s">
        <v>84</v>
      </c>
      <c r="AV208" s="13" t="s">
        <v>84</v>
      </c>
      <c r="AW208" s="13" t="s">
        <v>36</v>
      </c>
      <c r="AX208" s="13" t="s">
        <v>75</v>
      </c>
      <c r="AY208" s="156" t="s">
        <v>133</v>
      </c>
    </row>
    <row r="209" spans="1:65" s="15" customFormat="1">
      <c r="B209" s="170"/>
      <c r="D209" s="155" t="s">
        <v>142</v>
      </c>
      <c r="E209" s="171" t="s">
        <v>3</v>
      </c>
      <c r="F209" s="172" t="s">
        <v>163</v>
      </c>
      <c r="H209" s="173">
        <v>30.45</v>
      </c>
      <c r="I209" s="174"/>
      <c r="L209" s="170"/>
      <c r="M209" s="175"/>
      <c r="N209" s="176"/>
      <c r="O209" s="176"/>
      <c r="P209" s="176"/>
      <c r="Q209" s="176"/>
      <c r="R209" s="176"/>
      <c r="S209" s="176"/>
      <c r="T209" s="177"/>
      <c r="AT209" s="171" t="s">
        <v>142</v>
      </c>
      <c r="AU209" s="171" t="s">
        <v>84</v>
      </c>
      <c r="AV209" s="15" t="s">
        <v>140</v>
      </c>
      <c r="AW209" s="15" t="s">
        <v>36</v>
      </c>
      <c r="AX209" s="15" t="s">
        <v>37</v>
      </c>
      <c r="AY209" s="171" t="s">
        <v>133</v>
      </c>
    </row>
    <row r="210" spans="1:65" s="2" customFormat="1" ht="16.5" customHeight="1">
      <c r="A210" s="35"/>
      <c r="B210" s="140"/>
      <c r="C210" s="186" t="s">
        <v>563</v>
      </c>
      <c r="D210" s="186" t="s">
        <v>292</v>
      </c>
      <c r="E210" s="187" t="s">
        <v>2477</v>
      </c>
      <c r="F210" s="188" t="s">
        <v>2478</v>
      </c>
      <c r="G210" s="189" t="s">
        <v>237</v>
      </c>
      <c r="H210" s="190">
        <v>20.3</v>
      </c>
      <c r="I210" s="191"/>
      <c r="J210" s="192">
        <f>ROUND(I210*H210,2)</f>
        <v>0</v>
      </c>
      <c r="K210" s="188" t="s">
        <v>288</v>
      </c>
      <c r="L210" s="193"/>
      <c r="M210" s="194" t="s">
        <v>3</v>
      </c>
      <c r="N210" s="195" t="s">
        <v>46</v>
      </c>
      <c r="O210" s="56"/>
      <c r="P210" s="150">
        <f>O210*H210</f>
        <v>0</v>
      </c>
      <c r="Q210" s="150">
        <v>0.01</v>
      </c>
      <c r="R210" s="150">
        <f>Q210*H210</f>
        <v>0.20300000000000001</v>
      </c>
      <c r="S210" s="150">
        <v>0</v>
      </c>
      <c r="T210" s="15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2" t="s">
        <v>172</v>
      </c>
      <c r="AT210" s="152" t="s">
        <v>292</v>
      </c>
      <c r="AU210" s="152" t="s">
        <v>84</v>
      </c>
      <c r="AY210" s="20" t="s">
        <v>133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20" t="s">
        <v>37</v>
      </c>
      <c r="BK210" s="153">
        <f>ROUND(I210*H210,2)</f>
        <v>0</v>
      </c>
      <c r="BL210" s="20" t="s">
        <v>140</v>
      </c>
      <c r="BM210" s="152" t="s">
        <v>730</v>
      </c>
    </row>
    <row r="211" spans="1:65" s="13" customFormat="1">
      <c r="B211" s="154"/>
      <c r="D211" s="155" t="s">
        <v>142</v>
      </c>
      <c r="E211" s="156" t="s">
        <v>3</v>
      </c>
      <c r="F211" s="157" t="s">
        <v>2479</v>
      </c>
      <c r="H211" s="158">
        <v>10.15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142</v>
      </c>
      <c r="AU211" s="156" t="s">
        <v>84</v>
      </c>
      <c r="AV211" s="13" t="s">
        <v>84</v>
      </c>
      <c r="AW211" s="13" t="s">
        <v>36</v>
      </c>
      <c r="AX211" s="13" t="s">
        <v>75</v>
      </c>
      <c r="AY211" s="156" t="s">
        <v>133</v>
      </c>
    </row>
    <row r="212" spans="1:65" s="14" customFormat="1">
      <c r="B212" s="163"/>
      <c r="D212" s="155" t="s">
        <v>142</v>
      </c>
      <c r="E212" s="164" t="s">
        <v>3</v>
      </c>
      <c r="F212" s="165" t="s">
        <v>2475</v>
      </c>
      <c r="H212" s="164" t="s">
        <v>3</v>
      </c>
      <c r="I212" s="166"/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142</v>
      </c>
      <c r="AU212" s="164" t="s">
        <v>84</v>
      </c>
      <c r="AV212" s="14" t="s">
        <v>37</v>
      </c>
      <c r="AW212" s="14" t="s">
        <v>36</v>
      </c>
      <c r="AX212" s="14" t="s">
        <v>75</v>
      </c>
      <c r="AY212" s="164" t="s">
        <v>133</v>
      </c>
    </row>
    <row r="213" spans="1:65" s="13" customFormat="1">
      <c r="B213" s="154"/>
      <c r="D213" s="155" t="s">
        <v>142</v>
      </c>
      <c r="E213" s="156" t="s">
        <v>3</v>
      </c>
      <c r="F213" s="157" t="s">
        <v>2479</v>
      </c>
      <c r="H213" s="158">
        <v>10.15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142</v>
      </c>
      <c r="AU213" s="156" t="s">
        <v>84</v>
      </c>
      <c r="AV213" s="13" t="s">
        <v>84</v>
      </c>
      <c r="AW213" s="13" t="s">
        <v>36</v>
      </c>
      <c r="AX213" s="13" t="s">
        <v>75</v>
      </c>
      <c r="AY213" s="156" t="s">
        <v>133</v>
      </c>
    </row>
    <row r="214" spans="1:65" s="15" customFormat="1">
      <c r="B214" s="170"/>
      <c r="D214" s="155" t="s">
        <v>142</v>
      </c>
      <c r="E214" s="171" t="s">
        <v>3</v>
      </c>
      <c r="F214" s="172" t="s">
        <v>163</v>
      </c>
      <c r="H214" s="173">
        <v>20.3</v>
      </c>
      <c r="I214" s="174"/>
      <c r="L214" s="170"/>
      <c r="M214" s="175"/>
      <c r="N214" s="176"/>
      <c r="O214" s="176"/>
      <c r="P214" s="176"/>
      <c r="Q214" s="176"/>
      <c r="R214" s="176"/>
      <c r="S214" s="176"/>
      <c r="T214" s="177"/>
      <c r="AT214" s="171" t="s">
        <v>142</v>
      </c>
      <c r="AU214" s="171" t="s">
        <v>84</v>
      </c>
      <c r="AV214" s="15" t="s">
        <v>140</v>
      </c>
      <c r="AW214" s="15" t="s">
        <v>36</v>
      </c>
      <c r="AX214" s="15" t="s">
        <v>37</v>
      </c>
      <c r="AY214" s="171" t="s">
        <v>133</v>
      </c>
    </row>
    <row r="215" spans="1:65" s="2" customFormat="1" ht="16.5" customHeight="1">
      <c r="A215" s="35"/>
      <c r="B215" s="140"/>
      <c r="C215" s="141" t="s">
        <v>572</v>
      </c>
      <c r="D215" s="141" t="s">
        <v>136</v>
      </c>
      <c r="E215" s="142" t="s">
        <v>2480</v>
      </c>
      <c r="F215" s="143" t="s">
        <v>2481</v>
      </c>
      <c r="G215" s="144" t="s">
        <v>237</v>
      </c>
      <c r="H215" s="145">
        <v>10</v>
      </c>
      <c r="I215" s="146"/>
      <c r="J215" s="147">
        <f>ROUND(I215*H215,2)</f>
        <v>0</v>
      </c>
      <c r="K215" s="143" t="s">
        <v>3</v>
      </c>
      <c r="L215" s="36"/>
      <c r="M215" s="148" t="s">
        <v>3</v>
      </c>
      <c r="N215" s="149" t="s">
        <v>46</v>
      </c>
      <c r="O215" s="56"/>
      <c r="P215" s="150">
        <f>O215*H215</f>
        <v>0</v>
      </c>
      <c r="Q215" s="150">
        <v>0.34089999999999998</v>
      </c>
      <c r="R215" s="150">
        <f>Q215*H215</f>
        <v>3.4089999999999998</v>
      </c>
      <c r="S215" s="150">
        <v>0</v>
      </c>
      <c r="T215" s="15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2" t="s">
        <v>140</v>
      </c>
      <c r="AT215" s="152" t="s">
        <v>136</v>
      </c>
      <c r="AU215" s="152" t="s">
        <v>84</v>
      </c>
      <c r="AY215" s="20" t="s">
        <v>133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20" t="s">
        <v>37</v>
      </c>
      <c r="BK215" s="153">
        <f>ROUND(I215*H215,2)</f>
        <v>0</v>
      </c>
      <c r="BL215" s="20" t="s">
        <v>140</v>
      </c>
      <c r="BM215" s="152" t="s">
        <v>2482</v>
      </c>
    </row>
    <row r="216" spans="1:65" s="13" customFormat="1">
      <c r="B216" s="154"/>
      <c r="D216" s="155" t="s">
        <v>142</v>
      </c>
      <c r="E216" s="156" t="s">
        <v>3</v>
      </c>
      <c r="F216" s="157" t="s">
        <v>179</v>
      </c>
      <c r="H216" s="158">
        <v>10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37</v>
      </c>
      <c r="AY216" s="156" t="s">
        <v>133</v>
      </c>
    </row>
    <row r="217" spans="1:65" s="2" customFormat="1" ht="16.5" customHeight="1">
      <c r="A217" s="35"/>
      <c r="B217" s="140"/>
      <c r="C217" s="186" t="s">
        <v>578</v>
      </c>
      <c r="D217" s="186" t="s">
        <v>292</v>
      </c>
      <c r="E217" s="187" t="s">
        <v>2483</v>
      </c>
      <c r="F217" s="188" t="s">
        <v>2484</v>
      </c>
      <c r="G217" s="189" t="s">
        <v>237</v>
      </c>
      <c r="H217" s="190">
        <v>10.1</v>
      </c>
      <c r="I217" s="191"/>
      <c r="J217" s="192">
        <f>ROUND(I217*H217,2)</f>
        <v>0</v>
      </c>
      <c r="K217" s="188" t="s">
        <v>3</v>
      </c>
      <c r="L217" s="193"/>
      <c r="M217" s="194" t="s">
        <v>3</v>
      </c>
      <c r="N217" s="195" t="s">
        <v>46</v>
      </c>
      <c r="O217" s="56"/>
      <c r="P217" s="150">
        <f>O217*H217</f>
        <v>0</v>
      </c>
      <c r="Q217" s="150">
        <v>2.7E-2</v>
      </c>
      <c r="R217" s="150">
        <f>Q217*H217</f>
        <v>0.2727</v>
      </c>
      <c r="S217" s="150">
        <v>0</v>
      </c>
      <c r="T217" s="15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52" t="s">
        <v>172</v>
      </c>
      <c r="AT217" s="152" t="s">
        <v>292</v>
      </c>
      <c r="AU217" s="152" t="s">
        <v>84</v>
      </c>
      <c r="AY217" s="20" t="s">
        <v>133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20" t="s">
        <v>37</v>
      </c>
      <c r="BK217" s="153">
        <f>ROUND(I217*H217,2)</f>
        <v>0</v>
      </c>
      <c r="BL217" s="20" t="s">
        <v>140</v>
      </c>
      <c r="BM217" s="152" t="s">
        <v>2485</v>
      </c>
    </row>
    <row r="218" spans="1:65" s="13" customFormat="1">
      <c r="B218" s="154"/>
      <c r="D218" s="155" t="s">
        <v>142</v>
      </c>
      <c r="E218" s="156" t="s">
        <v>3</v>
      </c>
      <c r="F218" s="157" t="s">
        <v>2486</v>
      </c>
      <c r="H218" s="158">
        <v>10.1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142</v>
      </c>
      <c r="AU218" s="156" t="s">
        <v>84</v>
      </c>
      <c r="AV218" s="13" t="s">
        <v>84</v>
      </c>
      <c r="AW218" s="13" t="s">
        <v>36</v>
      </c>
      <c r="AX218" s="13" t="s">
        <v>75</v>
      </c>
      <c r="AY218" s="156" t="s">
        <v>133</v>
      </c>
    </row>
    <row r="219" spans="1:65" s="15" customFormat="1">
      <c r="B219" s="170"/>
      <c r="D219" s="155" t="s">
        <v>142</v>
      </c>
      <c r="E219" s="171" t="s">
        <v>3</v>
      </c>
      <c r="F219" s="172" t="s">
        <v>163</v>
      </c>
      <c r="H219" s="173">
        <v>10.1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142</v>
      </c>
      <c r="AU219" s="171" t="s">
        <v>84</v>
      </c>
      <c r="AV219" s="15" t="s">
        <v>140</v>
      </c>
      <c r="AW219" s="15" t="s">
        <v>36</v>
      </c>
      <c r="AX219" s="15" t="s">
        <v>37</v>
      </c>
      <c r="AY219" s="171" t="s">
        <v>133</v>
      </c>
    </row>
    <row r="220" spans="1:65" s="2" customFormat="1" ht="16.5" customHeight="1">
      <c r="A220" s="35"/>
      <c r="B220" s="140"/>
      <c r="C220" s="186" t="s">
        <v>580</v>
      </c>
      <c r="D220" s="186" t="s">
        <v>292</v>
      </c>
      <c r="E220" s="187" t="s">
        <v>2487</v>
      </c>
      <c r="F220" s="188" t="s">
        <v>2488</v>
      </c>
      <c r="G220" s="189" t="s">
        <v>237</v>
      </c>
      <c r="H220" s="190">
        <v>10.1</v>
      </c>
      <c r="I220" s="191"/>
      <c r="J220" s="192">
        <f>ROUND(I220*H220,2)</f>
        <v>0</v>
      </c>
      <c r="K220" s="188" t="s">
        <v>3</v>
      </c>
      <c r="L220" s="193"/>
      <c r="M220" s="194" t="s">
        <v>3</v>
      </c>
      <c r="N220" s="195" t="s">
        <v>46</v>
      </c>
      <c r="O220" s="56"/>
      <c r="P220" s="150">
        <f>O220*H220</f>
        <v>0</v>
      </c>
      <c r="Q220" s="150">
        <v>7.0000000000000007E-2</v>
      </c>
      <c r="R220" s="150">
        <f>Q220*H220</f>
        <v>0.70700000000000007</v>
      </c>
      <c r="S220" s="150">
        <v>0</v>
      </c>
      <c r="T220" s="15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2" t="s">
        <v>172</v>
      </c>
      <c r="AT220" s="152" t="s">
        <v>292</v>
      </c>
      <c r="AU220" s="152" t="s">
        <v>84</v>
      </c>
      <c r="AY220" s="20" t="s">
        <v>133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20" t="s">
        <v>37</v>
      </c>
      <c r="BK220" s="153">
        <f>ROUND(I220*H220,2)</f>
        <v>0</v>
      </c>
      <c r="BL220" s="20" t="s">
        <v>140</v>
      </c>
      <c r="BM220" s="152" t="s">
        <v>2489</v>
      </c>
    </row>
    <row r="221" spans="1:65" s="13" customFormat="1">
      <c r="B221" s="154"/>
      <c r="D221" s="155" t="s">
        <v>142</v>
      </c>
      <c r="E221" s="156" t="s">
        <v>3</v>
      </c>
      <c r="F221" s="157" t="s">
        <v>2486</v>
      </c>
      <c r="H221" s="158">
        <v>10.1</v>
      </c>
      <c r="I221" s="159"/>
      <c r="L221" s="154"/>
      <c r="M221" s="160"/>
      <c r="N221" s="161"/>
      <c r="O221" s="161"/>
      <c r="P221" s="161"/>
      <c r="Q221" s="161"/>
      <c r="R221" s="161"/>
      <c r="S221" s="161"/>
      <c r="T221" s="162"/>
      <c r="AT221" s="156" t="s">
        <v>142</v>
      </c>
      <c r="AU221" s="156" t="s">
        <v>84</v>
      </c>
      <c r="AV221" s="13" t="s">
        <v>84</v>
      </c>
      <c r="AW221" s="13" t="s">
        <v>36</v>
      </c>
      <c r="AX221" s="13" t="s">
        <v>75</v>
      </c>
      <c r="AY221" s="156" t="s">
        <v>133</v>
      </c>
    </row>
    <row r="222" spans="1:65" s="15" customFormat="1">
      <c r="B222" s="170"/>
      <c r="D222" s="155" t="s">
        <v>142</v>
      </c>
      <c r="E222" s="171" t="s">
        <v>3</v>
      </c>
      <c r="F222" s="172" t="s">
        <v>163</v>
      </c>
      <c r="H222" s="173">
        <v>10.1</v>
      </c>
      <c r="I222" s="174"/>
      <c r="L222" s="170"/>
      <c r="M222" s="175"/>
      <c r="N222" s="176"/>
      <c r="O222" s="176"/>
      <c r="P222" s="176"/>
      <c r="Q222" s="176"/>
      <c r="R222" s="176"/>
      <c r="S222" s="176"/>
      <c r="T222" s="177"/>
      <c r="AT222" s="171" t="s">
        <v>142</v>
      </c>
      <c r="AU222" s="171" t="s">
        <v>84</v>
      </c>
      <c r="AV222" s="15" t="s">
        <v>140</v>
      </c>
      <c r="AW222" s="15" t="s">
        <v>36</v>
      </c>
      <c r="AX222" s="15" t="s">
        <v>37</v>
      </c>
      <c r="AY222" s="171" t="s">
        <v>133</v>
      </c>
    </row>
    <row r="223" spans="1:65" s="2" customFormat="1" ht="16.5" customHeight="1">
      <c r="A223" s="35"/>
      <c r="B223" s="140"/>
      <c r="C223" s="186" t="s">
        <v>585</v>
      </c>
      <c r="D223" s="186" t="s">
        <v>292</v>
      </c>
      <c r="E223" s="187" t="s">
        <v>2490</v>
      </c>
      <c r="F223" s="188" t="s">
        <v>2491</v>
      </c>
      <c r="G223" s="189" t="s">
        <v>237</v>
      </c>
      <c r="H223" s="190">
        <v>20.2</v>
      </c>
      <c r="I223" s="191"/>
      <c r="J223" s="192">
        <f>ROUND(I223*H223,2)</f>
        <v>0</v>
      </c>
      <c r="K223" s="188" t="s">
        <v>3</v>
      </c>
      <c r="L223" s="193"/>
      <c r="M223" s="194" t="s">
        <v>3</v>
      </c>
      <c r="N223" s="195" t="s">
        <v>46</v>
      </c>
      <c r="O223" s="56"/>
      <c r="P223" s="150">
        <f>O223*H223</f>
        <v>0</v>
      </c>
      <c r="Q223" s="150">
        <v>0.155</v>
      </c>
      <c r="R223" s="150">
        <f>Q223*H223</f>
        <v>3.1309999999999998</v>
      </c>
      <c r="S223" s="150">
        <v>0</v>
      </c>
      <c r="T223" s="15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2" t="s">
        <v>172</v>
      </c>
      <c r="AT223" s="152" t="s">
        <v>292</v>
      </c>
      <c r="AU223" s="152" t="s">
        <v>84</v>
      </c>
      <c r="AY223" s="20" t="s">
        <v>133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20" t="s">
        <v>37</v>
      </c>
      <c r="BK223" s="153">
        <f>ROUND(I223*H223,2)</f>
        <v>0</v>
      </c>
      <c r="BL223" s="20" t="s">
        <v>140</v>
      </c>
      <c r="BM223" s="152" t="s">
        <v>2492</v>
      </c>
    </row>
    <row r="224" spans="1:65" s="13" customFormat="1">
      <c r="B224" s="154"/>
      <c r="D224" s="155" t="s">
        <v>142</v>
      </c>
      <c r="E224" s="156" t="s">
        <v>3</v>
      </c>
      <c r="F224" s="157" t="s">
        <v>2493</v>
      </c>
      <c r="H224" s="158">
        <v>20.2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142</v>
      </c>
      <c r="AU224" s="156" t="s">
        <v>84</v>
      </c>
      <c r="AV224" s="13" t="s">
        <v>84</v>
      </c>
      <c r="AW224" s="13" t="s">
        <v>36</v>
      </c>
      <c r="AX224" s="13" t="s">
        <v>75</v>
      </c>
      <c r="AY224" s="156" t="s">
        <v>133</v>
      </c>
    </row>
    <row r="225" spans="1:65" s="15" customFormat="1">
      <c r="B225" s="170"/>
      <c r="D225" s="155" t="s">
        <v>142</v>
      </c>
      <c r="E225" s="171" t="s">
        <v>3</v>
      </c>
      <c r="F225" s="172" t="s">
        <v>163</v>
      </c>
      <c r="H225" s="173">
        <v>20.2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142</v>
      </c>
      <c r="AU225" s="171" t="s">
        <v>84</v>
      </c>
      <c r="AV225" s="15" t="s">
        <v>140</v>
      </c>
      <c r="AW225" s="15" t="s">
        <v>36</v>
      </c>
      <c r="AX225" s="15" t="s">
        <v>37</v>
      </c>
      <c r="AY225" s="171" t="s">
        <v>133</v>
      </c>
    </row>
    <row r="226" spans="1:65" s="2" customFormat="1" ht="16.5" customHeight="1">
      <c r="A226" s="35"/>
      <c r="B226" s="140"/>
      <c r="C226" s="186" t="s">
        <v>593</v>
      </c>
      <c r="D226" s="186" t="s">
        <v>292</v>
      </c>
      <c r="E226" s="187" t="s">
        <v>2494</v>
      </c>
      <c r="F226" s="188" t="s">
        <v>2495</v>
      </c>
      <c r="G226" s="189" t="s">
        <v>237</v>
      </c>
      <c r="H226" s="190">
        <v>10.1</v>
      </c>
      <c r="I226" s="191"/>
      <c r="J226" s="192">
        <f>ROUND(I226*H226,2)</f>
        <v>0</v>
      </c>
      <c r="K226" s="188" t="s">
        <v>3</v>
      </c>
      <c r="L226" s="193"/>
      <c r="M226" s="194" t="s">
        <v>3</v>
      </c>
      <c r="N226" s="195" t="s">
        <v>46</v>
      </c>
      <c r="O226" s="56"/>
      <c r="P226" s="150">
        <f>O226*H226</f>
        <v>0</v>
      </c>
      <c r="Q226" s="150">
        <v>7.5999999999999998E-2</v>
      </c>
      <c r="R226" s="150">
        <f>Q226*H226</f>
        <v>0.76759999999999995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172</v>
      </c>
      <c r="AT226" s="152" t="s">
        <v>292</v>
      </c>
      <c r="AU226" s="152" t="s">
        <v>84</v>
      </c>
      <c r="AY226" s="20" t="s">
        <v>133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37</v>
      </c>
      <c r="BK226" s="153">
        <f>ROUND(I226*H226,2)</f>
        <v>0</v>
      </c>
      <c r="BL226" s="20" t="s">
        <v>140</v>
      </c>
      <c r="BM226" s="152" t="s">
        <v>2496</v>
      </c>
    </row>
    <row r="227" spans="1:65" s="13" customFormat="1">
      <c r="B227" s="154"/>
      <c r="D227" s="155" t="s">
        <v>142</v>
      </c>
      <c r="E227" s="156" t="s">
        <v>3</v>
      </c>
      <c r="F227" s="157" t="s">
        <v>2486</v>
      </c>
      <c r="H227" s="158">
        <v>10.1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142</v>
      </c>
      <c r="AU227" s="156" t="s">
        <v>84</v>
      </c>
      <c r="AV227" s="13" t="s">
        <v>84</v>
      </c>
      <c r="AW227" s="13" t="s">
        <v>36</v>
      </c>
      <c r="AX227" s="13" t="s">
        <v>75</v>
      </c>
      <c r="AY227" s="156" t="s">
        <v>133</v>
      </c>
    </row>
    <row r="228" spans="1:65" s="15" customFormat="1">
      <c r="B228" s="170"/>
      <c r="D228" s="155" t="s">
        <v>142</v>
      </c>
      <c r="E228" s="171" t="s">
        <v>3</v>
      </c>
      <c r="F228" s="172" t="s">
        <v>163</v>
      </c>
      <c r="H228" s="173">
        <v>10.1</v>
      </c>
      <c r="I228" s="174"/>
      <c r="L228" s="170"/>
      <c r="M228" s="175"/>
      <c r="N228" s="176"/>
      <c r="O228" s="176"/>
      <c r="P228" s="176"/>
      <c r="Q228" s="176"/>
      <c r="R228" s="176"/>
      <c r="S228" s="176"/>
      <c r="T228" s="177"/>
      <c r="AT228" s="171" t="s">
        <v>142</v>
      </c>
      <c r="AU228" s="171" t="s">
        <v>84</v>
      </c>
      <c r="AV228" s="15" t="s">
        <v>140</v>
      </c>
      <c r="AW228" s="15" t="s">
        <v>36</v>
      </c>
      <c r="AX228" s="15" t="s">
        <v>37</v>
      </c>
      <c r="AY228" s="171" t="s">
        <v>133</v>
      </c>
    </row>
    <row r="229" spans="1:65" s="2" customFormat="1" ht="16.5" customHeight="1">
      <c r="A229" s="35"/>
      <c r="B229" s="140"/>
      <c r="C229" s="186" t="s">
        <v>598</v>
      </c>
      <c r="D229" s="186" t="s">
        <v>292</v>
      </c>
      <c r="E229" s="187" t="s">
        <v>2497</v>
      </c>
      <c r="F229" s="188" t="s">
        <v>2498</v>
      </c>
      <c r="G229" s="189" t="s">
        <v>237</v>
      </c>
      <c r="H229" s="190">
        <v>10.1</v>
      </c>
      <c r="I229" s="191"/>
      <c r="J229" s="192">
        <f>ROUND(I229*H229,2)</f>
        <v>0</v>
      </c>
      <c r="K229" s="188" t="s">
        <v>3</v>
      </c>
      <c r="L229" s="193"/>
      <c r="M229" s="194" t="s">
        <v>3</v>
      </c>
      <c r="N229" s="195" t="s">
        <v>46</v>
      </c>
      <c r="O229" s="56"/>
      <c r="P229" s="150">
        <f>O229*H229</f>
        <v>0</v>
      </c>
      <c r="Q229" s="150">
        <v>0.17</v>
      </c>
      <c r="R229" s="150">
        <f>Q229*H229</f>
        <v>1.7170000000000001</v>
      </c>
      <c r="S229" s="150">
        <v>0</v>
      </c>
      <c r="T229" s="1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172</v>
      </c>
      <c r="AT229" s="152" t="s">
        <v>292</v>
      </c>
      <c r="AU229" s="152" t="s">
        <v>84</v>
      </c>
      <c r="AY229" s="20" t="s">
        <v>133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20" t="s">
        <v>37</v>
      </c>
      <c r="BK229" s="153">
        <f>ROUND(I229*H229,2)</f>
        <v>0</v>
      </c>
      <c r="BL229" s="20" t="s">
        <v>140</v>
      </c>
      <c r="BM229" s="152" t="s">
        <v>2499</v>
      </c>
    </row>
    <row r="230" spans="1:65" s="13" customFormat="1">
      <c r="B230" s="154"/>
      <c r="D230" s="155" t="s">
        <v>142</v>
      </c>
      <c r="E230" s="156" t="s">
        <v>3</v>
      </c>
      <c r="F230" s="157" t="s">
        <v>2486</v>
      </c>
      <c r="H230" s="158">
        <v>10.1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142</v>
      </c>
      <c r="AU230" s="156" t="s">
        <v>84</v>
      </c>
      <c r="AV230" s="13" t="s">
        <v>84</v>
      </c>
      <c r="AW230" s="13" t="s">
        <v>36</v>
      </c>
      <c r="AX230" s="13" t="s">
        <v>75</v>
      </c>
      <c r="AY230" s="156" t="s">
        <v>133</v>
      </c>
    </row>
    <row r="231" spans="1:65" s="15" customFormat="1">
      <c r="B231" s="170"/>
      <c r="D231" s="155" t="s">
        <v>142</v>
      </c>
      <c r="E231" s="171" t="s">
        <v>3</v>
      </c>
      <c r="F231" s="172" t="s">
        <v>163</v>
      </c>
      <c r="H231" s="173">
        <v>10.1</v>
      </c>
      <c r="I231" s="174"/>
      <c r="L231" s="170"/>
      <c r="M231" s="175"/>
      <c r="N231" s="176"/>
      <c r="O231" s="176"/>
      <c r="P231" s="176"/>
      <c r="Q231" s="176"/>
      <c r="R231" s="176"/>
      <c r="S231" s="176"/>
      <c r="T231" s="177"/>
      <c r="AT231" s="171" t="s">
        <v>142</v>
      </c>
      <c r="AU231" s="171" t="s">
        <v>84</v>
      </c>
      <c r="AV231" s="15" t="s">
        <v>140</v>
      </c>
      <c r="AW231" s="15" t="s">
        <v>36</v>
      </c>
      <c r="AX231" s="15" t="s">
        <v>37</v>
      </c>
      <c r="AY231" s="171" t="s">
        <v>133</v>
      </c>
    </row>
    <row r="232" spans="1:65" s="2" customFormat="1" ht="16.5" customHeight="1">
      <c r="A232" s="35"/>
      <c r="B232" s="140"/>
      <c r="C232" s="186" t="s">
        <v>604</v>
      </c>
      <c r="D232" s="186" t="s">
        <v>292</v>
      </c>
      <c r="E232" s="187" t="s">
        <v>2500</v>
      </c>
      <c r="F232" s="188" t="s">
        <v>2501</v>
      </c>
      <c r="G232" s="189" t="s">
        <v>237</v>
      </c>
      <c r="H232" s="190">
        <v>10.1</v>
      </c>
      <c r="I232" s="191"/>
      <c r="J232" s="192">
        <f>ROUND(I232*H232,2)</f>
        <v>0</v>
      </c>
      <c r="K232" s="188" t="s">
        <v>3</v>
      </c>
      <c r="L232" s="193"/>
      <c r="M232" s="194" t="s">
        <v>3</v>
      </c>
      <c r="N232" s="195" t="s">
        <v>46</v>
      </c>
      <c r="O232" s="56"/>
      <c r="P232" s="150">
        <f>O232*H232</f>
        <v>0</v>
      </c>
      <c r="Q232" s="150">
        <v>0.28000000000000003</v>
      </c>
      <c r="R232" s="150">
        <f>Q232*H232</f>
        <v>2.8280000000000003</v>
      </c>
      <c r="S232" s="150">
        <v>0</v>
      </c>
      <c r="T232" s="15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2" t="s">
        <v>172</v>
      </c>
      <c r="AT232" s="152" t="s">
        <v>292</v>
      </c>
      <c r="AU232" s="152" t="s">
        <v>84</v>
      </c>
      <c r="AY232" s="20" t="s">
        <v>133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20" t="s">
        <v>37</v>
      </c>
      <c r="BK232" s="153">
        <f>ROUND(I232*H232,2)</f>
        <v>0</v>
      </c>
      <c r="BL232" s="20" t="s">
        <v>140</v>
      </c>
      <c r="BM232" s="152" t="s">
        <v>2502</v>
      </c>
    </row>
    <row r="233" spans="1:65" s="13" customFormat="1">
      <c r="B233" s="154"/>
      <c r="D233" s="155" t="s">
        <v>142</v>
      </c>
      <c r="E233" s="156" t="s">
        <v>3</v>
      </c>
      <c r="F233" s="157" t="s">
        <v>2486</v>
      </c>
      <c r="H233" s="158">
        <v>10.1</v>
      </c>
      <c r="I233" s="159"/>
      <c r="L233" s="154"/>
      <c r="M233" s="160"/>
      <c r="N233" s="161"/>
      <c r="O233" s="161"/>
      <c r="P233" s="161"/>
      <c r="Q233" s="161"/>
      <c r="R233" s="161"/>
      <c r="S233" s="161"/>
      <c r="T233" s="162"/>
      <c r="AT233" s="156" t="s">
        <v>142</v>
      </c>
      <c r="AU233" s="156" t="s">
        <v>84</v>
      </c>
      <c r="AV233" s="13" t="s">
        <v>84</v>
      </c>
      <c r="AW233" s="13" t="s">
        <v>36</v>
      </c>
      <c r="AX233" s="13" t="s">
        <v>75</v>
      </c>
      <c r="AY233" s="156" t="s">
        <v>133</v>
      </c>
    </row>
    <row r="234" spans="1:65" s="15" customFormat="1">
      <c r="B234" s="170"/>
      <c r="D234" s="155" t="s">
        <v>142</v>
      </c>
      <c r="E234" s="171" t="s">
        <v>3</v>
      </c>
      <c r="F234" s="172" t="s">
        <v>163</v>
      </c>
      <c r="H234" s="173">
        <v>10.1</v>
      </c>
      <c r="I234" s="174"/>
      <c r="L234" s="170"/>
      <c r="M234" s="175"/>
      <c r="N234" s="176"/>
      <c r="O234" s="176"/>
      <c r="P234" s="176"/>
      <c r="Q234" s="176"/>
      <c r="R234" s="176"/>
      <c r="S234" s="176"/>
      <c r="T234" s="177"/>
      <c r="AT234" s="171" t="s">
        <v>142</v>
      </c>
      <c r="AU234" s="171" t="s">
        <v>84</v>
      </c>
      <c r="AV234" s="15" t="s">
        <v>140</v>
      </c>
      <c r="AW234" s="15" t="s">
        <v>36</v>
      </c>
      <c r="AX234" s="15" t="s">
        <v>37</v>
      </c>
      <c r="AY234" s="171" t="s">
        <v>133</v>
      </c>
    </row>
    <row r="235" spans="1:65" s="2" customFormat="1" ht="16.5" customHeight="1">
      <c r="A235" s="35"/>
      <c r="B235" s="140"/>
      <c r="C235" s="141" t="s">
        <v>609</v>
      </c>
      <c r="D235" s="141" t="s">
        <v>136</v>
      </c>
      <c r="E235" s="142" t="s">
        <v>2503</v>
      </c>
      <c r="F235" s="143" t="s">
        <v>2504</v>
      </c>
      <c r="G235" s="144" t="s">
        <v>237</v>
      </c>
      <c r="H235" s="145">
        <v>10</v>
      </c>
      <c r="I235" s="146"/>
      <c r="J235" s="147">
        <f>ROUND(I235*H235,2)</f>
        <v>0</v>
      </c>
      <c r="K235" s="143" t="s">
        <v>3</v>
      </c>
      <c r="L235" s="36"/>
      <c r="M235" s="148" t="s">
        <v>3</v>
      </c>
      <c r="N235" s="149" t="s">
        <v>46</v>
      </c>
      <c r="O235" s="56"/>
      <c r="P235" s="150">
        <f>O235*H235</f>
        <v>0</v>
      </c>
      <c r="Q235" s="150">
        <v>9.3600000000000003E-3</v>
      </c>
      <c r="R235" s="150">
        <f>Q235*H235</f>
        <v>9.3600000000000003E-2</v>
      </c>
      <c r="S235" s="150">
        <v>0</v>
      </c>
      <c r="T235" s="15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2" t="s">
        <v>140</v>
      </c>
      <c r="AT235" s="152" t="s">
        <v>136</v>
      </c>
      <c r="AU235" s="152" t="s">
        <v>84</v>
      </c>
      <c r="AY235" s="20" t="s">
        <v>133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20" t="s">
        <v>37</v>
      </c>
      <c r="BK235" s="153">
        <f>ROUND(I235*H235,2)</f>
        <v>0</v>
      </c>
      <c r="BL235" s="20" t="s">
        <v>140</v>
      </c>
      <c r="BM235" s="152" t="s">
        <v>2505</v>
      </c>
    </row>
    <row r="236" spans="1:65" s="13" customFormat="1">
      <c r="B236" s="154"/>
      <c r="D236" s="155" t="s">
        <v>142</v>
      </c>
      <c r="E236" s="156" t="s">
        <v>3</v>
      </c>
      <c r="F236" s="157" t="s">
        <v>179</v>
      </c>
      <c r="H236" s="158">
        <v>10</v>
      </c>
      <c r="I236" s="159"/>
      <c r="L236" s="154"/>
      <c r="M236" s="160"/>
      <c r="N236" s="161"/>
      <c r="O236" s="161"/>
      <c r="P236" s="161"/>
      <c r="Q236" s="161"/>
      <c r="R236" s="161"/>
      <c r="S236" s="161"/>
      <c r="T236" s="162"/>
      <c r="AT236" s="156" t="s">
        <v>142</v>
      </c>
      <c r="AU236" s="156" t="s">
        <v>84</v>
      </c>
      <c r="AV236" s="13" t="s">
        <v>84</v>
      </c>
      <c r="AW236" s="13" t="s">
        <v>36</v>
      </c>
      <c r="AX236" s="13" t="s">
        <v>37</v>
      </c>
      <c r="AY236" s="156" t="s">
        <v>133</v>
      </c>
    </row>
    <row r="237" spans="1:65" s="2" customFormat="1" ht="16.5" customHeight="1">
      <c r="A237" s="35"/>
      <c r="B237" s="140"/>
      <c r="C237" s="186" t="s">
        <v>613</v>
      </c>
      <c r="D237" s="186" t="s">
        <v>292</v>
      </c>
      <c r="E237" s="187" t="s">
        <v>2506</v>
      </c>
      <c r="F237" s="188" t="s">
        <v>2507</v>
      </c>
      <c r="G237" s="189" t="s">
        <v>237</v>
      </c>
      <c r="H237" s="190">
        <v>10</v>
      </c>
      <c r="I237" s="191"/>
      <c r="J237" s="192">
        <f>ROUND(I237*H237,2)</f>
        <v>0</v>
      </c>
      <c r="K237" s="188" t="s">
        <v>3</v>
      </c>
      <c r="L237" s="193"/>
      <c r="M237" s="194" t="s">
        <v>3</v>
      </c>
      <c r="N237" s="195" t="s">
        <v>46</v>
      </c>
      <c r="O237" s="56"/>
      <c r="P237" s="150">
        <f>O237*H237</f>
        <v>0</v>
      </c>
      <c r="Q237" s="150">
        <v>6.8000000000000005E-2</v>
      </c>
      <c r="R237" s="150">
        <f>Q237*H237</f>
        <v>0.68</v>
      </c>
      <c r="S237" s="150">
        <v>0</v>
      </c>
      <c r="T237" s="15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2" t="s">
        <v>172</v>
      </c>
      <c r="AT237" s="152" t="s">
        <v>292</v>
      </c>
      <c r="AU237" s="152" t="s">
        <v>84</v>
      </c>
      <c r="AY237" s="20" t="s">
        <v>133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20" t="s">
        <v>37</v>
      </c>
      <c r="BK237" s="153">
        <f>ROUND(I237*H237,2)</f>
        <v>0</v>
      </c>
      <c r="BL237" s="20" t="s">
        <v>140</v>
      </c>
      <c r="BM237" s="152" t="s">
        <v>2508</v>
      </c>
    </row>
    <row r="238" spans="1:65" s="13" customFormat="1">
      <c r="B238" s="154"/>
      <c r="D238" s="155" t="s">
        <v>142</v>
      </c>
      <c r="E238" s="156" t="s">
        <v>3</v>
      </c>
      <c r="F238" s="157" t="s">
        <v>179</v>
      </c>
      <c r="H238" s="158">
        <v>10</v>
      </c>
      <c r="I238" s="159"/>
      <c r="L238" s="154"/>
      <c r="M238" s="160"/>
      <c r="N238" s="161"/>
      <c r="O238" s="161"/>
      <c r="P238" s="161"/>
      <c r="Q238" s="161"/>
      <c r="R238" s="161"/>
      <c r="S238" s="161"/>
      <c r="T238" s="162"/>
      <c r="AT238" s="156" t="s">
        <v>142</v>
      </c>
      <c r="AU238" s="156" t="s">
        <v>84</v>
      </c>
      <c r="AV238" s="13" t="s">
        <v>84</v>
      </c>
      <c r="AW238" s="13" t="s">
        <v>36</v>
      </c>
      <c r="AX238" s="13" t="s">
        <v>37</v>
      </c>
      <c r="AY238" s="156" t="s">
        <v>133</v>
      </c>
    </row>
    <row r="239" spans="1:65" s="2" customFormat="1" ht="16.5" customHeight="1">
      <c r="A239" s="35"/>
      <c r="B239" s="140"/>
      <c r="C239" s="141" t="s">
        <v>618</v>
      </c>
      <c r="D239" s="141" t="s">
        <v>136</v>
      </c>
      <c r="E239" s="142" t="s">
        <v>691</v>
      </c>
      <c r="F239" s="143" t="s">
        <v>692</v>
      </c>
      <c r="G239" s="144" t="s">
        <v>295</v>
      </c>
      <c r="H239" s="145">
        <v>16.39</v>
      </c>
      <c r="I239" s="146"/>
      <c r="J239" s="147">
        <f>ROUND(I239*H239,2)</f>
        <v>0</v>
      </c>
      <c r="K239" s="143" t="s">
        <v>288</v>
      </c>
      <c r="L239" s="36"/>
      <c r="M239" s="148" t="s">
        <v>3</v>
      </c>
      <c r="N239" s="149" t="s">
        <v>46</v>
      </c>
      <c r="O239" s="56"/>
      <c r="P239" s="150">
        <f>O239*H239</f>
        <v>0</v>
      </c>
      <c r="Q239" s="150">
        <v>2.3010199999999998</v>
      </c>
      <c r="R239" s="150">
        <f>Q239*H239</f>
        <v>37.713717799999998</v>
      </c>
      <c r="S239" s="150">
        <v>0</v>
      </c>
      <c r="T239" s="15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2" t="s">
        <v>140</v>
      </c>
      <c r="AT239" s="152" t="s">
        <v>136</v>
      </c>
      <c r="AU239" s="152" t="s">
        <v>84</v>
      </c>
      <c r="AY239" s="20" t="s">
        <v>133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20" t="s">
        <v>37</v>
      </c>
      <c r="BK239" s="153">
        <f>ROUND(I239*H239,2)</f>
        <v>0</v>
      </c>
      <c r="BL239" s="20" t="s">
        <v>140</v>
      </c>
      <c r="BM239" s="152" t="s">
        <v>817</v>
      </c>
    </row>
    <row r="240" spans="1:65" s="2" customFormat="1">
      <c r="A240" s="35"/>
      <c r="B240" s="36"/>
      <c r="C240" s="35"/>
      <c r="D240" s="181" t="s">
        <v>290</v>
      </c>
      <c r="E240" s="35"/>
      <c r="F240" s="182" t="s">
        <v>694</v>
      </c>
      <c r="G240" s="35"/>
      <c r="H240" s="35"/>
      <c r="I240" s="183"/>
      <c r="J240" s="35"/>
      <c r="K240" s="35"/>
      <c r="L240" s="36"/>
      <c r="M240" s="184"/>
      <c r="N240" s="185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290</v>
      </c>
      <c r="AU240" s="20" t="s">
        <v>84</v>
      </c>
    </row>
    <row r="241" spans="1:65" s="13" customFormat="1">
      <c r="B241" s="154"/>
      <c r="D241" s="155" t="s">
        <v>142</v>
      </c>
      <c r="E241" s="156" t="s">
        <v>3</v>
      </c>
      <c r="F241" s="157" t="s">
        <v>2509</v>
      </c>
      <c r="H241" s="158">
        <v>16.39</v>
      </c>
      <c r="I241" s="159"/>
      <c r="L241" s="154"/>
      <c r="M241" s="160"/>
      <c r="N241" s="161"/>
      <c r="O241" s="161"/>
      <c r="P241" s="161"/>
      <c r="Q241" s="161"/>
      <c r="R241" s="161"/>
      <c r="S241" s="161"/>
      <c r="T241" s="162"/>
      <c r="AT241" s="156" t="s">
        <v>142</v>
      </c>
      <c r="AU241" s="156" t="s">
        <v>84</v>
      </c>
      <c r="AV241" s="13" t="s">
        <v>84</v>
      </c>
      <c r="AW241" s="13" t="s">
        <v>36</v>
      </c>
      <c r="AX241" s="13" t="s">
        <v>75</v>
      </c>
      <c r="AY241" s="156" t="s">
        <v>133</v>
      </c>
    </row>
    <row r="242" spans="1:65" s="15" customFormat="1">
      <c r="B242" s="170"/>
      <c r="D242" s="155" t="s">
        <v>142</v>
      </c>
      <c r="E242" s="171" t="s">
        <v>3</v>
      </c>
      <c r="F242" s="172" t="s">
        <v>163</v>
      </c>
      <c r="H242" s="173">
        <v>16.39</v>
      </c>
      <c r="I242" s="174"/>
      <c r="L242" s="170"/>
      <c r="M242" s="175"/>
      <c r="N242" s="176"/>
      <c r="O242" s="176"/>
      <c r="P242" s="176"/>
      <c r="Q242" s="176"/>
      <c r="R242" s="176"/>
      <c r="S242" s="176"/>
      <c r="T242" s="177"/>
      <c r="AT242" s="171" t="s">
        <v>142</v>
      </c>
      <c r="AU242" s="171" t="s">
        <v>84</v>
      </c>
      <c r="AV242" s="15" t="s">
        <v>140</v>
      </c>
      <c r="AW242" s="15" t="s">
        <v>36</v>
      </c>
      <c r="AX242" s="15" t="s">
        <v>37</v>
      </c>
      <c r="AY242" s="171" t="s">
        <v>133</v>
      </c>
    </row>
    <row r="243" spans="1:65" s="12" customFormat="1" ht="22.9" customHeight="1">
      <c r="B243" s="127"/>
      <c r="D243" s="128" t="s">
        <v>74</v>
      </c>
      <c r="E243" s="138" t="s">
        <v>134</v>
      </c>
      <c r="F243" s="138" t="s">
        <v>135</v>
      </c>
      <c r="I243" s="130"/>
      <c r="J243" s="139">
        <f>BK243</f>
        <v>0</v>
      </c>
      <c r="L243" s="127"/>
      <c r="M243" s="132"/>
      <c r="N243" s="133"/>
      <c r="O243" s="133"/>
      <c r="P243" s="134">
        <f>SUM(P244:P245)</f>
        <v>0</v>
      </c>
      <c r="Q243" s="133"/>
      <c r="R243" s="134">
        <f>SUM(R244:R245)</f>
        <v>0</v>
      </c>
      <c r="S243" s="133"/>
      <c r="T243" s="135">
        <f>SUM(T244:T245)</f>
        <v>0</v>
      </c>
      <c r="AR243" s="128" t="s">
        <v>37</v>
      </c>
      <c r="AT243" s="136" t="s">
        <v>74</v>
      </c>
      <c r="AU243" s="136" t="s">
        <v>37</v>
      </c>
      <c r="AY243" s="128" t="s">
        <v>133</v>
      </c>
      <c r="BK243" s="137">
        <f>SUM(BK244:BK245)</f>
        <v>0</v>
      </c>
    </row>
    <row r="244" spans="1:65" s="2" customFormat="1" ht="24.2" customHeight="1">
      <c r="A244" s="35"/>
      <c r="B244" s="140"/>
      <c r="C244" s="141" t="s">
        <v>623</v>
      </c>
      <c r="D244" s="141" t="s">
        <v>136</v>
      </c>
      <c r="E244" s="142" t="s">
        <v>933</v>
      </c>
      <c r="F244" s="143" t="s">
        <v>934</v>
      </c>
      <c r="G244" s="144" t="s">
        <v>342</v>
      </c>
      <c r="H244" s="145">
        <v>63.999000000000002</v>
      </c>
      <c r="I244" s="146"/>
      <c r="J244" s="147">
        <f>ROUND(I244*H244,2)</f>
        <v>0</v>
      </c>
      <c r="K244" s="143" t="s">
        <v>288</v>
      </c>
      <c r="L244" s="36"/>
      <c r="M244" s="148" t="s">
        <v>3</v>
      </c>
      <c r="N244" s="149" t="s">
        <v>46</v>
      </c>
      <c r="O244" s="56"/>
      <c r="P244" s="150">
        <f>O244*H244</f>
        <v>0</v>
      </c>
      <c r="Q244" s="150">
        <v>0</v>
      </c>
      <c r="R244" s="150">
        <f>Q244*H244</f>
        <v>0</v>
      </c>
      <c r="S244" s="150">
        <v>0</v>
      </c>
      <c r="T244" s="15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52" t="s">
        <v>140</v>
      </c>
      <c r="AT244" s="152" t="s">
        <v>136</v>
      </c>
      <c r="AU244" s="152" t="s">
        <v>84</v>
      </c>
      <c r="AY244" s="20" t="s">
        <v>133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20" t="s">
        <v>37</v>
      </c>
      <c r="BK244" s="153">
        <f>ROUND(I244*H244,2)</f>
        <v>0</v>
      </c>
      <c r="BL244" s="20" t="s">
        <v>140</v>
      </c>
      <c r="BM244" s="152" t="s">
        <v>852</v>
      </c>
    </row>
    <row r="245" spans="1:65" s="2" customFormat="1">
      <c r="A245" s="35"/>
      <c r="B245" s="36"/>
      <c r="C245" s="35"/>
      <c r="D245" s="181" t="s">
        <v>290</v>
      </c>
      <c r="E245" s="35"/>
      <c r="F245" s="182" t="s">
        <v>936</v>
      </c>
      <c r="G245" s="35"/>
      <c r="H245" s="35"/>
      <c r="I245" s="183"/>
      <c r="J245" s="35"/>
      <c r="K245" s="35"/>
      <c r="L245" s="36"/>
      <c r="M245" s="196"/>
      <c r="N245" s="197"/>
      <c r="O245" s="198"/>
      <c r="P245" s="198"/>
      <c r="Q245" s="198"/>
      <c r="R245" s="198"/>
      <c r="S245" s="198"/>
      <c r="T245" s="19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20" t="s">
        <v>290</v>
      </c>
      <c r="AU245" s="20" t="s">
        <v>84</v>
      </c>
    </row>
    <row r="246" spans="1:65" s="2" customFormat="1" ht="6.95" customHeight="1">
      <c r="A246" s="35"/>
      <c r="B246" s="45"/>
      <c r="C246" s="46"/>
      <c r="D246" s="46"/>
      <c r="E246" s="46"/>
      <c r="F246" s="46"/>
      <c r="G246" s="46"/>
      <c r="H246" s="46"/>
      <c r="I246" s="46"/>
      <c r="J246" s="46"/>
      <c r="K246" s="46"/>
      <c r="L246" s="36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autoFilter ref="C84:K24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6" r:id="rId3"/>
    <hyperlink ref="F100" r:id="rId4"/>
    <hyperlink ref="F104" r:id="rId5"/>
    <hyperlink ref="F108" r:id="rId6"/>
    <hyperlink ref="F112" r:id="rId7"/>
    <hyperlink ref="F114" r:id="rId8"/>
    <hyperlink ref="F117" r:id="rId9"/>
    <hyperlink ref="F119" r:id="rId10"/>
    <hyperlink ref="F122" r:id="rId11"/>
    <hyperlink ref="F124" r:id="rId12"/>
    <hyperlink ref="F128" r:id="rId13"/>
    <hyperlink ref="F132" r:id="rId14"/>
    <hyperlink ref="F141" r:id="rId15"/>
    <hyperlink ref="F146" r:id="rId16"/>
    <hyperlink ref="F150" r:id="rId17"/>
    <hyperlink ref="F154" r:id="rId18"/>
    <hyperlink ref="F159" r:id="rId19"/>
    <hyperlink ref="F161" r:id="rId20"/>
    <hyperlink ref="F166" r:id="rId21"/>
    <hyperlink ref="F169" r:id="rId22"/>
    <hyperlink ref="F176" r:id="rId23"/>
    <hyperlink ref="F180" r:id="rId24"/>
    <hyperlink ref="F183" r:id="rId25"/>
    <hyperlink ref="F186" r:id="rId26"/>
    <hyperlink ref="F193" r:id="rId27"/>
    <hyperlink ref="F199" r:id="rId28"/>
    <hyperlink ref="F204" r:id="rId29"/>
    <hyperlink ref="F240" r:id="rId30"/>
    <hyperlink ref="F245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105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2510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>46347275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>Brněnské vodárny a kanalizace a.s.</v>
      </c>
      <c r="F15" s="35"/>
      <c r="G15" s="35"/>
      <c r="H15" s="35"/>
      <c r="I15" s="30" t="s">
        <v>28</v>
      </c>
      <c r="J15" s="28" t="str">
        <f>IF('Rekapitulace stavby'!AN11="","",'Rekapitulace stavby'!AN11)</f>
        <v>CZ46347275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>44012900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>PROVO, spol. s r.o.</v>
      </c>
      <c r="F21" s="35"/>
      <c r="G21" s="35"/>
      <c r="H21" s="35"/>
      <c r="I21" s="30" t="s">
        <v>28</v>
      </c>
      <c r="J21" s="28" t="str">
        <f>IF('Rekapitulace stavby'!AN17="","",'Rekapitulace stavby'!AN17)</f>
        <v>CZ44012900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ROUND(J84,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ROUND((SUM(BE84:BE229)),  0)</f>
        <v>0</v>
      </c>
      <c r="G33" s="35"/>
      <c r="H33" s="35"/>
      <c r="I33" s="99">
        <v>0.21</v>
      </c>
      <c r="J33" s="98">
        <f>ROUND(((SUM(BE84:BE229))*I33),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ROUND((SUM(BF84:BF229)),  0)</f>
        <v>0</v>
      </c>
      <c r="G34" s="35"/>
      <c r="H34" s="35"/>
      <c r="I34" s="99">
        <v>0.12</v>
      </c>
      <c r="J34" s="98">
        <f>ROUND(((SUM(BF84:BF229))*I34),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ROUND((SUM(BG84:BG229)),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ROUND((SUM(BH84:BH229)),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ROUND((SUM(BI84:BI229)),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100.2 - Komunikace - chodníky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J84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2403</v>
      </c>
      <c r="E60" s="111"/>
      <c r="F60" s="111"/>
      <c r="G60" s="111"/>
      <c r="H60" s="111"/>
      <c r="I60" s="111"/>
      <c r="J60" s="112">
        <f>J85</f>
        <v>0</v>
      </c>
      <c r="L60" s="109"/>
    </row>
    <row r="61" spans="1:47" s="10" customFormat="1" ht="19.899999999999999" customHeight="1">
      <c r="B61" s="113"/>
      <c r="D61" s="114" t="s">
        <v>2404</v>
      </c>
      <c r="E61" s="115"/>
      <c r="F61" s="115"/>
      <c r="G61" s="115"/>
      <c r="H61" s="115"/>
      <c r="I61" s="115"/>
      <c r="J61" s="116">
        <f>J86</f>
        <v>0</v>
      </c>
      <c r="L61" s="113"/>
    </row>
    <row r="62" spans="1:47" s="10" customFormat="1" ht="14.85" customHeight="1">
      <c r="B62" s="113"/>
      <c r="D62" s="114" t="s">
        <v>2511</v>
      </c>
      <c r="E62" s="115"/>
      <c r="F62" s="115"/>
      <c r="G62" s="115"/>
      <c r="H62" s="115"/>
      <c r="I62" s="115"/>
      <c r="J62" s="116">
        <f>J158</f>
        <v>0</v>
      </c>
      <c r="L62" s="113"/>
    </row>
    <row r="63" spans="1:47" s="10" customFormat="1" ht="19.899999999999999" customHeight="1">
      <c r="B63" s="113"/>
      <c r="D63" s="114" t="s">
        <v>2512</v>
      </c>
      <c r="E63" s="115"/>
      <c r="F63" s="115"/>
      <c r="G63" s="115"/>
      <c r="H63" s="115"/>
      <c r="I63" s="115"/>
      <c r="J63" s="116">
        <f>J169</f>
        <v>0</v>
      </c>
      <c r="L63" s="113"/>
    </row>
    <row r="64" spans="1:47" s="10" customFormat="1" ht="19.899999999999999" customHeight="1">
      <c r="B64" s="113"/>
      <c r="D64" s="114" t="s">
        <v>2513</v>
      </c>
      <c r="E64" s="115"/>
      <c r="F64" s="115"/>
      <c r="G64" s="115"/>
      <c r="H64" s="115"/>
      <c r="I64" s="115"/>
      <c r="J64" s="116">
        <f>J206</f>
        <v>0</v>
      </c>
      <c r="L64" s="113"/>
    </row>
    <row r="65" spans="1:31" s="2" customFormat="1" ht="21.75" customHeight="1">
      <c r="A65" s="35"/>
      <c r="B65" s="36"/>
      <c r="C65" s="35"/>
      <c r="D65" s="35"/>
      <c r="E65" s="35"/>
      <c r="F65" s="35"/>
      <c r="G65" s="35"/>
      <c r="H65" s="35"/>
      <c r="I65" s="35"/>
      <c r="J65" s="35"/>
      <c r="K65" s="35"/>
      <c r="L65" s="9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9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118</v>
      </c>
      <c r="D71" s="35"/>
      <c r="E71" s="35"/>
      <c r="F71" s="35"/>
      <c r="G71" s="35"/>
      <c r="H71" s="35"/>
      <c r="I71" s="35"/>
      <c r="J71" s="35"/>
      <c r="K71" s="35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17</v>
      </c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5"/>
      <c r="D74" s="35"/>
      <c r="E74" s="339" t="str">
        <f>E7</f>
        <v>Brno, Vinařického - rekonstrukce kanalizace a vodovodu</v>
      </c>
      <c r="F74" s="340"/>
      <c r="G74" s="340"/>
      <c r="H74" s="340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110</v>
      </c>
      <c r="D75" s="35"/>
      <c r="E75" s="35"/>
      <c r="F75" s="35"/>
      <c r="G75" s="35"/>
      <c r="H75" s="35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5"/>
      <c r="D76" s="35"/>
      <c r="E76" s="329" t="str">
        <f>E9</f>
        <v>100.2 - Komunikace - chodníky</v>
      </c>
      <c r="F76" s="338"/>
      <c r="G76" s="338"/>
      <c r="H76" s="338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5"/>
      <c r="E78" s="35"/>
      <c r="F78" s="28" t="str">
        <f>F12</f>
        <v xml:space="preserve"> </v>
      </c>
      <c r="G78" s="35"/>
      <c r="H78" s="35"/>
      <c r="I78" s="30" t="s">
        <v>23</v>
      </c>
      <c r="J78" s="53" t="str">
        <f>IF(J12="","",J12)</f>
        <v/>
      </c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24</v>
      </c>
      <c r="D80" s="35"/>
      <c r="E80" s="35"/>
      <c r="F80" s="28" t="str">
        <f>E15</f>
        <v>Brněnské vodárny a kanalizace a.s.</v>
      </c>
      <c r="G80" s="35"/>
      <c r="H80" s="35"/>
      <c r="I80" s="30" t="s">
        <v>32</v>
      </c>
      <c r="J80" s="33" t="str">
        <f>E21</f>
        <v>PROVO, spol. s r.o.</v>
      </c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30</v>
      </c>
      <c r="D81" s="35"/>
      <c r="E81" s="35"/>
      <c r="F81" s="28" t="str">
        <f>IF(E18="","",E18)</f>
        <v>Vyplň údaj</v>
      </c>
      <c r="G81" s="35"/>
      <c r="H81" s="35"/>
      <c r="I81" s="30" t="s">
        <v>38</v>
      </c>
      <c r="J81" s="33" t="str">
        <f>E24</f>
        <v xml:space="preserve"> 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17"/>
      <c r="B83" s="118"/>
      <c r="C83" s="119" t="s">
        <v>119</v>
      </c>
      <c r="D83" s="120" t="s">
        <v>60</v>
      </c>
      <c r="E83" s="120" t="s">
        <v>56</v>
      </c>
      <c r="F83" s="120" t="s">
        <v>57</v>
      </c>
      <c r="G83" s="120" t="s">
        <v>120</v>
      </c>
      <c r="H83" s="120" t="s">
        <v>121</v>
      </c>
      <c r="I83" s="120" t="s">
        <v>122</v>
      </c>
      <c r="J83" s="120" t="s">
        <v>114</v>
      </c>
      <c r="K83" s="121" t="s">
        <v>123</v>
      </c>
      <c r="L83" s="122"/>
      <c r="M83" s="60" t="s">
        <v>3</v>
      </c>
      <c r="N83" s="61" t="s">
        <v>45</v>
      </c>
      <c r="O83" s="61" t="s">
        <v>124</v>
      </c>
      <c r="P83" s="61" t="s">
        <v>125</v>
      </c>
      <c r="Q83" s="61" t="s">
        <v>126</v>
      </c>
      <c r="R83" s="61" t="s">
        <v>127</v>
      </c>
      <c r="S83" s="61" t="s">
        <v>128</v>
      </c>
      <c r="T83" s="62" t="s">
        <v>129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</row>
    <row r="84" spans="1:65" s="2" customFormat="1" ht="22.9" customHeight="1">
      <c r="A84" s="35"/>
      <c r="B84" s="36"/>
      <c r="C84" s="67" t="s">
        <v>130</v>
      </c>
      <c r="D84" s="35"/>
      <c r="E84" s="35"/>
      <c r="F84" s="35"/>
      <c r="G84" s="35"/>
      <c r="H84" s="35"/>
      <c r="I84" s="35"/>
      <c r="J84" s="123">
        <f>BK84</f>
        <v>0</v>
      </c>
      <c r="K84" s="35"/>
      <c r="L84" s="36"/>
      <c r="M84" s="63"/>
      <c r="N84" s="54"/>
      <c r="O84" s="64"/>
      <c r="P84" s="124">
        <f>P85</f>
        <v>0</v>
      </c>
      <c r="Q84" s="64"/>
      <c r="R84" s="124">
        <f>R85</f>
        <v>1267.0223348599995</v>
      </c>
      <c r="S84" s="64"/>
      <c r="T84" s="125">
        <f>T85</f>
        <v>837.01499999999999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20" t="s">
        <v>74</v>
      </c>
      <c r="AU84" s="20" t="s">
        <v>115</v>
      </c>
      <c r="BK84" s="126">
        <f>BK85</f>
        <v>0</v>
      </c>
    </row>
    <row r="85" spans="1:65" s="12" customFormat="1" ht="25.9" customHeight="1">
      <c r="B85" s="127"/>
      <c r="D85" s="128" t="s">
        <v>74</v>
      </c>
      <c r="E85" s="129" t="s">
        <v>131</v>
      </c>
      <c r="F85" s="129" t="s">
        <v>2407</v>
      </c>
      <c r="I85" s="130"/>
      <c r="J85" s="131">
        <f>BK85</f>
        <v>0</v>
      </c>
      <c r="L85" s="127"/>
      <c r="M85" s="132"/>
      <c r="N85" s="133"/>
      <c r="O85" s="133"/>
      <c r="P85" s="134">
        <f>P86+P169+P206</f>
        <v>0</v>
      </c>
      <c r="Q85" s="133"/>
      <c r="R85" s="134">
        <f>R86+R169+R206</f>
        <v>1267.0223348599995</v>
      </c>
      <c r="S85" s="133"/>
      <c r="T85" s="135">
        <f>T86+T169+T206</f>
        <v>837.01499999999999</v>
      </c>
      <c r="AR85" s="128" t="s">
        <v>37</v>
      </c>
      <c r="AT85" s="136" t="s">
        <v>74</v>
      </c>
      <c r="AU85" s="136" t="s">
        <v>75</v>
      </c>
      <c r="AY85" s="128" t="s">
        <v>133</v>
      </c>
      <c r="BK85" s="137">
        <f>BK86+BK169+BK206</f>
        <v>0</v>
      </c>
    </row>
    <row r="86" spans="1:65" s="12" customFormat="1" ht="22.9" customHeight="1">
      <c r="B86" s="127"/>
      <c r="D86" s="128" t="s">
        <v>74</v>
      </c>
      <c r="E86" s="138" t="s">
        <v>37</v>
      </c>
      <c r="F86" s="138" t="s">
        <v>2408</v>
      </c>
      <c r="I86" s="130"/>
      <c r="J86" s="139">
        <f>BK86</f>
        <v>0</v>
      </c>
      <c r="L86" s="127"/>
      <c r="M86" s="132"/>
      <c r="N86" s="133"/>
      <c r="O86" s="133"/>
      <c r="P86" s="134">
        <f>P87+SUM(P88:P158)</f>
        <v>0</v>
      </c>
      <c r="Q86" s="133"/>
      <c r="R86" s="134">
        <f>R87+SUM(R88:R158)</f>
        <v>8.3569999999999998E-3</v>
      </c>
      <c r="S86" s="133"/>
      <c r="T86" s="135">
        <f>T87+SUM(T88:T158)</f>
        <v>837.01499999999999</v>
      </c>
      <c r="AR86" s="128" t="s">
        <v>37</v>
      </c>
      <c r="AT86" s="136" t="s">
        <v>74</v>
      </c>
      <c r="AU86" s="136" t="s">
        <v>37</v>
      </c>
      <c r="AY86" s="128" t="s">
        <v>133</v>
      </c>
      <c r="BK86" s="137">
        <f>BK87+SUM(BK88:BK158)</f>
        <v>0</v>
      </c>
    </row>
    <row r="87" spans="1:65" s="2" customFormat="1" ht="24.2" customHeight="1">
      <c r="A87" s="35"/>
      <c r="B87" s="140"/>
      <c r="C87" s="141" t="s">
        <v>37</v>
      </c>
      <c r="D87" s="141" t="s">
        <v>136</v>
      </c>
      <c r="E87" s="142" t="s">
        <v>2514</v>
      </c>
      <c r="F87" s="143" t="s">
        <v>2515</v>
      </c>
      <c r="G87" s="144" t="s">
        <v>295</v>
      </c>
      <c r="H87" s="145">
        <v>248.702</v>
      </c>
      <c r="I87" s="146"/>
      <c r="J87" s="147">
        <f>ROUND(I87*H87,2)</f>
        <v>0</v>
      </c>
      <c r="K87" s="143" t="s">
        <v>288</v>
      </c>
      <c r="L87" s="36"/>
      <c r="M87" s="148" t="s">
        <v>3</v>
      </c>
      <c r="N87" s="149" t="s">
        <v>46</v>
      </c>
      <c r="O87" s="56"/>
      <c r="P87" s="150">
        <f>O87*H87</f>
        <v>0</v>
      </c>
      <c r="Q87" s="150">
        <v>0</v>
      </c>
      <c r="R87" s="150">
        <f>Q87*H87</f>
        <v>0</v>
      </c>
      <c r="S87" s="150">
        <v>0</v>
      </c>
      <c r="T87" s="151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2" t="s">
        <v>140</v>
      </c>
      <c r="AT87" s="152" t="s">
        <v>136</v>
      </c>
      <c r="AU87" s="152" t="s">
        <v>84</v>
      </c>
      <c r="AY87" s="20" t="s">
        <v>133</v>
      </c>
      <c r="BE87" s="153">
        <f>IF(N87="základní",J87,0)</f>
        <v>0</v>
      </c>
      <c r="BF87" s="153">
        <f>IF(N87="snížená",J87,0)</f>
        <v>0</v>
      </c>
      <c r="BG87" s="153">
        <f>IF(N87="zákl. přenesená",J87,0)</f>
        <v>0</v>
      </c>
      <c r="BH87" s="153">
        <f>IF(N87="sníž. přenesená",J87,0)</f>
        <v>0</v>
      </c>
      <c r="BI87" s="153">
        <f>IF(N87="nulová",J87,0)</f>
        <v>0</v>
      </c>
      <c r="BJ87" s="20" t="s">
        <v>37</v>
      </c>
      <c r="BK87" s="153">
        <f>ROUND(I87*H87,2)</f>
        <v>0</v>
      </c>
      <c r="BL87" s="20" t="s">
        <v>140</v>
      </c>
      <c r="BM87" s="152" t="s">
        <v>84</v>
      </c>
    </row>
    <row r="88" spans="1:65" s="2" customFormat="1">
      <c r="A88" s="35"/>
      <c r="B88" s="36"/>
      <c r="C88" s="35"/>
      <c r="D88" s="181" t="s">
        <v>290</v>
      </c>
      <c r="E88" s="35"/>
      <c r="F88" s="182" t="s">
        <v>2516</v>
      </c>
      <c r="G88" s="35"/>
      <c r="H88" s="35"/>
      <c r="I88" s="183"/>
      <c r="J88" s="35"/>
      <c r="K88" s="35"/>
      <c r="L88" s="36"/>
      <c r="M88" s="184"/>
      <c r="N88" s="185"/>
      <c r="O88" s="56"/>
      <c r="P88" s="56"/>
      <c r="Q88" s="56"/>
      <c r="R88" s="56"/>
      <c r="S88" s="56"/>
      <c r="T88" s="5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20" t="s">
        <v>290</v>
      </c>
      <c r="AU88" s="20" t="s">
        <v>84</v>
      </c>
    </row>
    <row r="89" spans="1:65" s="13" customFormat="1">
      <c r="B89" s="154"/>
      <c r="D89" s="155" t="s">
        <v>142</v>
      </c>
      <c r="E89" s="156" t="s">
        <v>3</v>
      </c>
      <c r="F89" s="157" t="s">
        <v>2517</v>
      </c>
      <c r="H89" s="158">
        <v>143.262</v>
      </c>
      <c r="I89" s="159"/>
      <c r="L89" s="154"/>
      <c r="M89" s="160"/>
      <c r="N89" s="161"/>
      <c r="O89" s="161"/>
      <c r="P89" s="161"/>
      <c r="Q89" s="161"/>
      <c r="R89" s="161"/>
      <c r="S89" s="161"/>
      <c r="T89" s="162"/>
      <c r="AT89" s="156" t="s">
        <v>142</v>
      </c>
      <c r="AU89" s="156" t="s">
        <v>84</v>
      </c>
      <c r="AV89" s="13" t="s">
        <v>84</v>
      </c>
      <c r="AW89" s="13" t="s">
        <v>36</v>
      </c>
      <c r="AX89" s="13" t="s">
        <v>75</v>
      </c>
      <c r="AY89" s="156" t="s">
        <v>133</v>
      </c>
    </row>
    <row r="90" spans="1:65" s="13" customFormat="1">
      <c r="B90" s="154"/>
      <c r="D90" s="155" t="s">
        <v>142</v>
      </c>
      <c r="E90" s="156" t="s">
        <v>3</v>
      </c>
      <c r="F90" s="157" t="s">
        <v>2518</v>
      </c>
      <c r="H90" s="158">
        <v>105.44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142</v>
      </c>
      <c r="AU90" s="156" t="s">
        <v>84</v>
      </c>
      <c r="AV90" s="13" t="s">
        <v>84</v>
      </c>
      <c r="AW90" s="13" t="s">
        <v>36</v>
      </c>
      <c r="AX90" s="13" t="s">
        <v>75</v>
      </c>
      <c r="AY90" s="156" t="s">
        <v>133</v>
      </c>
    </row>
    <row r="91" spans="1:65" s="15" customFormat="1">
      <c r="B91" s="170"/>
      <c r="D91" s="155" t="s">
        <v>142</v>
      </c>
      <c r="E91" s="171" t="s">
        <v>3</v>
      </c>
      <c r="F91" s="172" t="s">
        <v>163</v>
      </c>
      <c r="H91" s="173">
        <v>248.702</v>
      </c>
      <c r="I91" s="174"/>
      <c r="L91" s="170"/>
      <c r="M91" s="175"/>
      <c r="N91" s="176"/>
      <c r="O91" s="176"/>
      <c r="P91" s="176"/>
      <c r="Q91" s="176"/>
      <c r="R91" s="176"/>
      <c r="S91" s="176"/>
      <c r="T91" s="177"/>
      <c r="AT91" s="171" t="s">
        <v>142</v>
      </c>
      <c r="AU91" s="171" t="s">
        <v>84</v>
      </c>
      <c r="AV91" s="15" t="s">
        <v>140</v>
      </c>
      <c r="AW91" s="15" t="s">
        <v>36</v>
      </c>
      <c r="AX91" s="15" t="s">
        <v>37</v>
      </c>
      <c r="AY91" s="171" t="s">
        <v>133</v>
      </c>
    </row>
    <row r="92" spans="1:65" s="2" customFormat="1" ht="24.2" customHeight="1">
      <c r="A92" s="35"/>
      <c r="B92" s="140"/>
      <c r="C92" s="141" t="s">
        <v>84</v>
      </c>
      <c r="D92" s="141" t="s">
        <v>136</v>
      </c>
      <c r="E92" s="142" t="s">
        <v>2519</v>
      </c>
      <c r="F92" s="143" t="s">
        <v>2520</v>
      </c>
      <c r="G92" s="144" t="s">
        <v>295</v>
      </c>
      <c r="H92" s="145">
        <v>27.634</v>
      </c>
      <c r="I92" s="146"/>
      <c r="J92" s="147">
        <f>ROUND(I92*H92,2)</f>
        <v>0</v>
      </c>
      <c r="K92" s="143" t="s">
        <v>288</v>
      </c>
      <c r="L92" s="36"/>
      <c r="M92" s="148" t="s">
        <v>3</v>
      </c>
      <c r="N92" s="149" t="s">
        <v>46</v>
      </c>
      <c r="O92" s="56"/>
      <c r="P92" s="150">
        <f>O92*H92</f>
        <v>0</v>
      </c>
      <c r="Q92" s="150">
        <v>0</v>
      </c>
      <c r="R92" s="150">
        <f>Q92*H92</f>
        <v>0</v>
      </c>
      <c r="S92" s="150">
        <v>0</v>
      </c>
      <c r="T92" s="151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2" t="s">
        <v>140</v>
      </c>
      <c r="AT92" s="152" t="s">
        <v>136</v>
      </c>
      <c r="AU92" s="152" t="s">
        <v>84</v>
      </c>
      <c r="AY92" s="20" t="s">
        <v>133</v>
      </c>
      <c r="BE92" s="153">
        <f>IF(N92="základní",J92,0)</f>
        <v>0</v>
      </c>
      <c r="BF92" s="153">
        <f>IF(N92="snížená",J92,0)</f>
        <v>0</v>
      </c>
      <c r="BG92" s="153">
        <f>IF(N92="zákl. přenesená",J92,0)</f>
        <v>0</v>
      </c>
      <c r="BH92" s="153">
        <f>IF(N92="sníž. přenesená",J92,0)</f>
        <v>0</v>
      </c>
      <c r="BI92" s="153">
        <f>IF(N92="nulová",J92,0)</f>
        <v>0</v>
      </c>
      <c r="BJ92" s="20" t="s">
        <v>37</v>
      </c>
      <c r="BK92" s="153">
        <f>ROUND(I92*H92,2)</f>
        <v>0</v>
      </c>
      <c r="BL92" s="20" t="s">
        <v>140</v>
      </c>
      <c r="BM92" s="152" t="s">
        <v>2521</v>
      </c>
    </row>
    <row r="93" spans="1:65" s="2" customFormat="1">
      <c r="A93" s="35"/>
      <c r="B93" s="36"/>
      <c r="C93" s="35"/>
      <c r="D93" s="181" t="s">
        <v>290</v>
      </c>
      <c r="E93" s="35"/>
      <c r="F93" s="182" t="s">
        <v>2522</v>
      </c>
      <c r="G93" s="35"/>
      <c r="H93" s="35"/>
      <c r="I93" s="183"/>
      <c r="J93" s="35"/>
      <c r="K93" s="35"/>
      <c r="L93" s="36"/>
      <c r="M93" s="184"/>
      <c r="N93" s="185"/>
      <c r="O93" s="56"/>
      <c r="P93" s="56"/>
      <c r="Q93" s="56"/>
      <c r="R93" s="56"/>
      <c r="S93" s="56"/>
      <c r="T93" s="57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20" t="s">
        <v>290</v>
      </c>
      <c r="AU93" s="20" t="s">
        <v>84</v>
      </c>
    </row>
    <row r="94" spans="1:65" s="13" customFormat="1">
      <c r="B94" s="154"/>
      <c r="D94" s="155" t="s">
        <v>142</v>
      </c>
      <c r="E94" s="156" t="s">
        <v>3</v>
      </c>
      <c r="F94" s="157" t="s">
        <v>2523</v>
      </c>
      <c r="H94" s="158">
        <v>15.917999999999999</v>
      </c>
      <c r="I94" s="159"/>
      <c r="L94" s="154"/>
      <c r="M94" s="160"/>
      <c r="N94" s="161"/>
      <c r="O94" s="161"/>
      <c r="P94" s="161"/>
      <c r="Q94" s="161"/>
      <c r="R94" s="161"/>
      <c r="S94" s="161"/>
      <c r="T94" s="162"/>
      <c r="AT94" s="156" t="s">
        <v>142</v>
      </c>
      <c r="AU94" s="156" t="s">
        <v>84</v>
      </c>
      <c r="AV94" s="13" t="s">
        <v>84</v>
      </c>
      <c r="AW94" s="13" t="s">
        <v>36</v>
      </c>
      <c r="AX94" s="13" t="s">
        <v>75</v>
      </c>
      <c r="AY94" s="156" t="s">
        <v>133</v>
      </c>
    </row>
    <row r="95" spans="1:65" s="14" customFormat="1">
      <c r="B95" s="163"/>
      <c r="D95" s="155" t="s">
        <v>142</v>
      </c>
      <c r="E95" s="164" t="s">
        <v>3</v>
      </c>
      <c r="F95" s="165" t="s">
        <v>2524</v>
      </c>
      <c r="H95" s="164" t="s">
        <v>3</v>
      </c>
      <c r="I95" s="166"/>
      <c r="L95" s="163"/>
      <c r="M95" s="167"/>
      <c r="N95" s="168"/>
      <c r="O95" s="168"/>
      <c r="P95" s="168"/>
      <c r="Q95" s="168"/>
      <c r="R95" s="168"/>
      <c r="S95" s="168"/>
      <c r="T95" s="169"/>
      <c r="AT95" s="164" t="s">
        <v>142</v>
      </c>
      <c r="AU95" s="164" t="s">
        <v>84</v>
      </c>
      <c r="AV95" s="14" t="s">
        <v>37</v>
      </c>
      <c r="AW95" s="14" t="s">
        <v>36</v>
      </c>
      <c r="AX95" s="14" t="s">
        <v>75</v>
      </c>
      <c r="AY95" s="164" t="s">
        <v>133</v>
      </c>
    </row>
    <row r="96" spans="1:65" s="13" customFormat="1">
      <c r="B96" s="154"/>
      <c r="D96" s="155" t="s">
        <v>142</v>
      </c>
      <c r="E96" s="156" t="s">
        <v>3</v>
      </c>
      <c r="F96" s="157" t="s">
        <v>2525</v>
      </c>
      <c r="H96" s="158">
        <v>11.715999999999999</v>
      </c>
      <c r="I96" s="159"/>
      <c r="L96" s="154"/>
      <c r="M96" s="160"/>
      <c r="N96" s="161"/>
      <c r="O96" s="161"/>
      <c r="P96" s="161"/>
      <c r="Q96" s="161"/>
      <c r="R96" s="161"/>
      <c r="S96" s="161"/>
      <c r="T96" s="162"/>
      <c r="AT96" s="156" t="s">
        <v>142</v>
      </c>
      <c r="AU96" s="156" t="s">
        <v>84</v>
      </c>
      <c r="AV96" s="13" t="s">
        <v>84</v>
      </c>
      <c r="AW96" s="13" t="s">
        <v>36</v>
      </c>
      <c r="AX96" s="13" t="s">
        <v>75</v>
      </c>
      <c r="AY96" s="156" t="s">
        <v>133</v>
      </c>
    </row>
    <row r="97" spans="1:65" s="14" customFormat="1">
      <c r="B97" s="163"/>
      <c r="D97" s="155" t="s">
        <v>142</v>
      </c>
      <c r="E97" s="164" t="s">
        <v>3</v>
      </c>
      <c r="F97" s="165" t="s">
        <v>2526</v>
      </c>
      <c r="H97" s="164" t="s">
        <v>3</v>
      </c>
      <c r="I97" s="166"/>
      <c r="L97" s="163"/>
      <c r="M97" s="167"/>
      <c r="N97" s="168"/>
      <c r="O97" s="168"/>
      <c r="P97" s="168"/>
      <c r="Q97" s="168"/>
      <c r="R97" s="168"/>
      <c r="S97" s="168"/>
      <c r="T97" s="169"/>
      <c r="AT97" s="164" t="s">
        <v>142</v>
      </c>
      <c r="AU97" s="164" t="s">
        <v>84</v>
      </c>
      <c r="AV97" s="14" t="s">
        <v>37</v>
      </c>
      <c r="AW97" s="14" t="s">
        <v>36</v>
      </c>
      <c r="AX97" s="14" t="s">
        <v>75</v>
      </c>
      <c r="AY97" s="164" t="s">
        <v>133</v>
      </c>
    </row>
    <row r="98" spans="1:65" s="15" customFormat="1">
      <c r="B98" s="170"/>
      <c r="D98" s="155" t="s">
        <v>142</v>
      </c>
      <c r="E98" s="171" t="s">
        <v>3</v>
      </c>
      <c r="F98" s="172" t="s">
        <v>163</v>
      </c>
      <c r="H98" s="173">
        <v>27.634</v>
      </c>
      <c r="I98" s="174"/>
      <c r="L98" s="170"/>
      <c r="M98" s="175"/>
      <c r="N98" s="176"/>
      <c r="O98" s="176"/>
      <c r="P98" s="176"/>
      <c r="Q98" s="176"/>
      <c r="R98" s="176"/>
      <c r="S98" s="176"/>
      <c r="T98" s="177"/>
      <c r="AT98" s="171" t="s">
        <v>142</v>
      </c>
      <c r="AU98" s="171" t="s">
        <v>84</v>
      </c>
      <c r="AV98" s="15" t="s">
        <v>140</v>
      </c>
      <c r="AW98" s="15" t="s">
        <v>36</v>
      </c>
      <c r="AX98" s="15" t="s">
        <v>37</v>
      </c>
      <c r="AY98" s="171" t="s">
        <v>133</v>
      </c>
    </row>
    <row r="99" spans="1:65" s="2" customFormat="1" ht="33" customHeight="1">
      <c r="A99" s="35"/>
      <c r="B99" s="140"/>
      <c r="C99" s="141" t="s">
        <v>146</v>
      </c>
      <c r="D99" s="141" t="s">
        <v>136</v>
      </c>
      <c r="E99" s="142" t="s">
        <v>2527</v>
      </c>
      <c r="F99" s="143" t="s">
        <v>2528</v>
      </c>
      <c r="G99" s="144" t="s">
        <v>295</v>
      </c>
      <c r="H99" s="145">
        <v>37.575000000000003</v>
      </c>
      <c r="I99" s="146"/>
      <c r="J99" s="147">
        <f>ROUND(I99*H99,2)</f>
        <v>0</v>
      </c>
      <c r="K99" s="143" t="s">
        <v>288</v>
      </c>
      <c r="L99" s="36"/>
      <c r="M99" s="148" t="s">
        <v>3</v>
      </c>
      <c r="N99" s="149" t="s">
        <v>46</v>
      </c>
      <c r="O99" s="56"/>
      <c r="P99" s="150">
        <f>O99*H99</f>
        <v>0</v>
      </c>
      <c r="Q99" s="150">
        <v>0</v>
      </c>
      <c r="R99" s="150">
        <f>Q99*H99</f>
        <v>0</v>
      </c>
      <c r="S99" s="150">
        <v>0</v>
      </c>
      <c r="T99" s="151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2" t="s">
        <v>140</v>
      </c>
      <c r="AT99" s="152" t="s">
        <v>136</v>
      </c>
      <c r="AU99" s="152" t="s">
        <v>84</v>
      </c>
      <c r="AY99" s="20" t="s">
        <v>133</v>
      </c>
      <c r="BE99" s="153">
        <f>IF(N99="základní",J99,0)</f>
        <v>0</v>
      </c>
      <c r="BF99" s="153">
        <f>IF(N99="snížená",J99,0)</f>
        <v>0</v>
      </c>
      <c r="BG99" s="153">
        <f>IF(N99="zákl. přenesená",J99,0)</f>
        <v>0</v>
      </c>
      <c r="BH99" s="153">
        <f>IF(N99="sníž. přenesená",J99,0)</f>
        <v>0</v>
      </c>
      <c r="BI99" s="153">
        <f>IF(N99="nulová",J99,0)</f>
        <v>0</v>
      </c>
      <c r="BJ99" s="20" t="s">
        <v>37</v>
      </c>
      <c r="BK99" s="153">
        <f>ROUND(I99*H99,2)</f>
        <v>0</v>
      </c>
      <c r="BL99" s="20" t="s">
        <v>140</v>
      </c>
      <c r="BM99" s="152" t="s">
        <v>164</v>
      </c>
    </row>
    <row r="100" spans="1:65" s="2" customFormat="1">
      <c r="A100" s="35"/>
      <c r="B100" s="36"/>
      <c r="C100" s="35"/>
      <c r="D100" s="181" t="s">
        <v>290</v>
      </c>
      <c r="E100" s="35"/>
      <c r="F100" s="182" t="s">
        <v>2529</v>
      </c>
      <c r="G100" s="35"/>
      <c r="H100" s="35"/>
      <c r="I100" s="183"/>
      <c r="J100" s="35"/>
      <c r="K100" s="35"/>
      <c r="L100" s="36"/>
      <c r="M100" s="184"/>
      <c r="N100" s="185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20" t="s">
        <v>290</v>
      </c>
      <c r="AU100" s="20" t="s">
        <v>84</v>
      </c>
    </row>
    <row r="101" spans="1:65" s="13" customFormat="1">
      <c r="B101" s="154"/>
      <c r="D101" s="155" t="s">
        <v>142</v>
      </c>
      <c r="E101" s="156" t="s">
        <v>3</v>
      </c>
      <c r="F101" s="157" t="s">
        <v>2530</v>
      </c>
      <c r="H101" s="158">
        <v>37.575000000000003</v>
      </c>
      <c r="I101" s="159"/>
      <c r="L101" s="154"/>
      <c r="M101" s="160"/>
      <c r="N101" s="161"/>
      <c r="O101" s="161"/>
      <c r="P101" s="161"/>
      <c r="Q101" s="161"/>
      <c r="R101" s="161"/>
      <c r="S101" s="161"/>
      <c r="T101" s="162"/>
      <c r="AT101" s="156" t="s">
        <v>142</v>
      </c>
      <c r="AU101" s="156" t="s">
        <v>84</v>
      </c>
      <c r="AV101" s="13" t="s">
        <v>84</v>
      </c>
      <c r="AW101" s="13" t="s">
        <v>36</v>
      </c>
      <c r="AX101" s="13" t="s">
        <v>75</v>
      </c>
      <c r="AY101" s="156" t="s">
        <v>133</v>
      </c>
    </row>
    <row r="102" spans="1:65" s="14" customFormat="1">
      <c r="B102" s="163"/>
      <c r="D102" s="155" t="s">
        <v>142</v>
      </c>
      <c r="E102" s="164" t="s">
        <v>3</v>
      </c>
      <c r="F102" s="165" t="s">
        <v>2531</v>
      </c>
      <c r="H102" s="164" t="s">
        <v>3</v>
      </c>
      <c r="I102" s="166"/>
      <c r="L102" s="163"/>
      <c r="M102" s="167"/>
      <c r="N102" s="168"/>
      <c r="O102" s="168"/>
      <c r="P102" s="168"/>
      <c r="Q102" s="168"/>
      <c r="R102" s="168"/>
      <c r="S102" s="168"/>
      <c r="T102" s="169"/>
      <c r="AT102" s="164" t="s">
        <v>142</v>
      </c>
      <c r="AU102" s="164" t="s">
        <v>84</v>
      </c>
      <c r="AV102" s="14" t="s">
        <v>37</v>
      </c>
      <c r="AW102" s="14" t="s">
        <v>36</v>
      </c>
      <c r="AX102" s="14" t="s">
        <v>75</v>
      </c>
      <c r="AY102" s="164" t="s">
        <v>133</v>
      </c>
    </row>
    <row r="103" spans="1:65" s="15" customFormat="1">
      <c r="B103" s="170"/>
      <c r="D103" s="155" t="s">
        <v>142</v>
      </c>
      <c r="E103" s="171" t="s">
        <v>3</v>
      </c>
      <c r="F103" s="172" t="s">
        <v>163</v>
      </c>
      <c r="H103" s="173">
        <v>37.575000000000003</v>
      </c>
      <c r="I103" s="174"/>
      <c r="L103" s="170"/>
      <c r="M103" s="175"/>
      <c r="N103" s="176"/>
      <c r="O103" s="176"/>
      <c r="P103" s="176"/>
      <c r="Q103" s="176"/>
      <c r="R103" s="176"/>
      <c r="S103" s="176"/>
      <c r="T103" s="177"/>
      <c r="AT103" s="171" t="s">
        <v>142</v>
      </c>
      <c r="AU103" s="171" t="s">
        <v>84</v>
      </c>
      <c r="AV103" s="15" t="s">
        <v>140</v>
      </c>
      <c r="AW103" s="15" t="s">
        <v>36</v>
      </c>
      <c r="AX103" s="15" t="s">
        <v>37</v>
      </c>
      <c r="AY103" s="171" t="s">
        <v>133</v>
      </c>
    </row>
    <row r="104" spans="1:65" s="2" customFormat="1" ht="33" customHeight="1">
      <c r="A104" s="35"/>
      <c r="B104" s="140"/>
      <c r="C104" s="141" t="s">
        <v>140</v>
      </c>
      <c r="D104" s="141" t="s">
        <v>136</v>
      </c>
      <c r="E104" s="142" t="s">
        <v>2532</v>
      </c>
      <c r="F104" s="143" t="s">
        <v>2533</v>
      </c>
      <c r="G104" s="144" t="s">
        <v>295</v>
      </c>
      <c r="H104" s="145">
        <v>4.1749999999999998</v>
      </c>
      <c r="I104" s="146"/>
      <c r="J104" s="147">
        <f>ROUND(I104*H104,2)</f>
        <v>0</v>
      </c>
      <c r="K104" s="143" t="s">
        <v>288</v>
      </c>
      <c r="L104" s="36"/>
      <c r="M104" s="148" t="s">
        <v>3</v>
      </c>
      <c r="N104" s="149" t="s">
        <v>46</v>
      </c>
      <c r="O104" s="56"/>
      <c r="P104" s="150">
        <f>O104*H104</f>
        <v>0</v>
      </c>
      <c r="Q104" s="150">
        <v>0</v>
      </c>
      <c r="R104" s="150">
        <f>Q104*H104</f>
        <v>0</v>
      </c>
      <c r="S104" s="150">
        <v>0</v>
      </c>
      <c r="T104" s="151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2" t="s">
        <v>140</v>
      </c>
      <c r="AT104" s="152" t="s">
        <v>136</v>
      </c>
      <c r="AU104" s="152" t="s">
        <v>84</v>
      </c>
      <c r="AY104" s="20" t="s">
        <v>133</v>
      </c>
      <c r="BE104" s="153">
        <f>IF(N104="základní",J104,0)</f>
        <v>0</v>
      </c>
      <c r="BF104" s="153">
        <f>IF(N104="snížená",J104,0)</f>
        <v>0</v>
      </c>
      <c r="BG104" s="153">
        <f>IF(N104="zákl. přenesená",J104,0)</f>
        <v>0</v>
      </c>
      <c r="BH104" s="153">
        <f>IF(N104="sníž. přenesená",J104,0)</f>
        <v>0</v>
      </c>
      <c r="BI104" s="153">
        <f>IF(N104="nulová",J104,0)</f>
        <v>0</v>
      </c>
      <c r="BJ104" s="20" t="s">
        <v>37</v>
      </c>
      <c r="BK104" s="153">
        <f>ROUND(I104*H104,2)</f>
        <v>0</v>
      </c>
      <c r="BL104" s="20" t="s">
        <v>140</v>
      </c>
      <c r="BM104" s="152" t="s">
        <v>172</v>
      </c>
    </row>
    <row r="105" spans="1:65" s="2" customFormat="1">
      <c r="A105" s="35"/>
      <c r="B105" s="36"/>
      <c r="C105" s="35"/>
      <c r="D105" s="181" t="s">
        <v>290</v>
      </c>
      <c r="E105" s="35"/>
      <c r="F105" s="182" t="s">
        <v>2534</v>
      </c>
      <c r="G105" s="35"/>
      <c r="H105" s="35"/>
      <c r="I105" s="183"/>
      <c r="J105" s="35"/>
      <c r="K105" s="35"/>
      <c r="L105" s="36"/>
      <c r="M105" s="184"/>
      <c r="N105" s="185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20" t="s">
        <v>290</v>
      </c>
      <c r="AU105" s="20" t="s">
        <v>84</v>
      </c>
    </row>
    <row r="106" spans="1:65" s="13" customFormat="1">
      <c r="B106" s="154"/>
      <c r="D106" s="155" t="s">
        <v>142</v>
      </c>
      <c r="E106" s="156" t="s">
        <v>3</v>
      </c>
      <c r="F106" s="157" t="s">
        <v>2535</v>
      </c>
      <c r="H106" s="158">
        <v>4.1749999999999998</v>
      </c>
      <c r="I106" s="159"/>
      <c r="L106" s="154"/>
      <c r="M106" s="160"/>
      <c r="N106" s="161"/>
      <c r="O106" s="161"/>
      <c r="P106" s="161"/>
      <c r="Q106" s="161"/>
      <c r="R106" s="161"/>
      <c r="S106" s="161"/>
      <c r="T106" s="162"/>
      <c r="AT106" s="156" t="s">
        <v>142</v>
      </c>
      <c r="AU106" s="156" t="s">
        <v>84</v>
      </c>
      <c r="AV106" s="13" t="s">
        <v>84</v>
      </c>
      <c r="AW106" s="13" t="s">
        <v>36</v>
      </c>
      <c r="AX106" s="13" t="s">
        <v>75</v>
      </c>
      <c r="AY106" s="156" t="s">
        <v>133</v>
      </c>
    </row>
    <row r="107" spans="1:65" s="14" customFormat="1">
      <c r="B107" s="163"/>
      <c r="D107" s="155" t="s">
        <v>142</v>
      </c>
      <c r="E107" s="164" t="s">
        <v>3</v>
      </c>
      <c r="F107" s="165" t="s">
        <v>2531</v>
      </c>
      <c r="H107" s="164" t="s">
        <v>3</v>
      </c>
      <c r="I107" s="166"/>
      <c r="L107" s="163"/>
      <c r="M107" s="167"/>
      <c r="N107" s="168"/>
      <c r="O107" s="168"/>
      <c r="P107" s="168"/>
      <c r="Q107" s="168"/>
      <c r="R107" s="168"/>
      <c r="S107" s="168"/>
      <c r="T107" s="169"/>
      <c r="AT107" s="164" t="s">
        <v>142</v>
      </c>
      <c r="AU107" s="164" t="s">
        <v>84</v>
      </c>
      <c r="AV107" s="14" t="s">
        <v>37</v>
      </c>
      <c r="AW107" s="14" t="s">
        <v>36</v>
      </c>
      <c r="AX107" s="14" t="s">
        <v>75</v>
      </c>
      <c r="AY107" s="164" t="s">
        <v>133</v>
      </c>
    </row>
    <row r="108" spans="1:65" s="15" customFormat="1">
      <c r="B108" s="170"/>
      <c r="D108" s="155" t="s">
        <v>142</v>
      </c>
      <c r="E108" s="171" t="s">
        <v>3</v>
      </c>
      <c r="F108" s="172" t="s">
        <v>163</v>
      </c>
      <c r="H108" s="173">
        <v>4.1749999999999998</v>
      </c>
      <c r="I108" s="174"/>
      <c r="L108" s="170"/>
      <c r="M108" s="175"/>
      <c r="N108" s="176"/>
      <c r="O108" s="176"/>
      <c r="P108" s="176"/>
      <c r="Q108" s="176"/>
      <c r="R108" s="176"/>
      <c r="S108" s="176"/>
      <c r="T108" s="177"/>
      <c r="AT108" s="171" t="s">
        <v>142</v>
      </c>
      <c r="AU108" s="171" t="s">
        <v>84</v>
      </c>
      <c r="AV108" s="15" t="s">
        <v>140</v>
      </c>
      <c r="AW108" s="15" t="s">
        <v>36</v>
      </c>
      <c r="AX108" s="15" t="s">
        <v>37</v>
      </c>
      <c r="AY108" s="171" t="s">
        <v>133</v>
      </c>
    </row>
    <row r="109" spans="1:65" s="2" customFormat="1" ht="37.9" customHeight="1">
      <c r="A109" s="35"/>
      <c r="B109" s="140"/>
      <c r="C109" s="141" t="s">
        <v>153</v>
      </c>
      <c r="D109" s="141" t="s">
        <v>136</v>
      </c>
      <c r="E109" s="142" t="s">
        <v>479</v>
      </c>
      <c r="F109" s="143" t="s">
        <v>480</v>
      </c>
      <c r="G109" s="144" t="s">
        <v>295</v>
      </c>
      <c r="H109" s="145">
        <v>286.27699999999999</v>
      </c>
      <c r="I109" s="146"/>
      <c r="J109" s="147">
        <f>ROUND(I109*H109,2)</f>
        <v>0</v>
      </c>
      <c r="K109" s="143" t="s">
        <v>288</v>
      </c>
      <c r="L109" s="36"/>
      <c r="M109" s="148" t="s">
        <v>3</v>
      </c>
      <c r="N109" s="149" t="s">
        <v>46</v>
      </c>
      <c r="O109" s="56"/>
      <c r="P109" s="150">
        <f>O109*H109</f>
        <v>0</v>
      </c>
      <c r="Q109" s="150">
        <v>0</v>
      </c>
      <c r="R109" s="150">
        <f>Q109*H109</f>
        <v>0</v>
      </c>
      <c r="S109" s="150">
        <v>0</v>
      </c>
      <c r="T109" s="151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2" t="s">
        <v>140</v>
      </c>
      <c r="AT109" s="152" t="s">
        <v>136</v>
      </c>
      <c r="AU109" s="152" t="s">
        <v>84</v>
      </c>
      <c r="AY109" s="20" t="s">
        <v>133</v>
      </c>
      <c r="BE109" s="153">
        <f>IF(N109="základní",J109,0)</f>
        <v>0</v>
      </c>
      <c r="BF109" s="153">
        <f>IF(N109="snížená",J109,0)</f>
        <v>0</v>
      </c>
      <c r="BG109" s="153">
        <f>IF(N109="zákl. přenesená",J109,0)</f>
        <v>0</v>
      </c>
      <c r="BH109" s="153">
        <f>IF(N109="sníž. přenesená",J109,0)</f>
        <v>0</v>
      </c>
      <c r="BI109" s="153">
        <f>IF(N109="nulová",J109,0)</f>
        <v>0</v>
      </c>
      <c r="BJ109" s="20" t="s">
        <v>37</v>
      </c>
      <c r="BK109" s="153">
        <f>ROUND(I109*H109,2)</f>
        <v>0</v>
      </c>
      <c r="BL109" s="20" t="s">
        <v>140</v>
      </c>
      <c r="BM109" s="152" t="s">
        <v>179</v>
      </c>
    </row>
    <row r="110" spans="1:65" s="2" customFormat="1">
      <c r="A110" s="35"/>
      <c r="B110" s="36"/>
      <c r="C110" s="35"/>
      <c r="D110" s="181" t="s">
        <v>290</v>
      </c>
      <c r="E110" s="35"/>
      <c r="F110" s="182" t="s">
        <v>482</v>
      </c>
      <c r="G110" s="35"/>
      <c r="H110" s="35"/>
      <c r="I110" s="183"/>
      <c r="J110" s="35"/>
      <c r="K110" s="35"/>
      <c r="L110" s="36"/>
      <c r="M110" s="184"/>
      <c r="N110" s="185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20" t="s">
        <v>290</v>
      </c>
      <c r="AU110" s="20" t="s">
        <v>84</v>
      </c>
    </row>
    <row r="111" spans="1:65" s="13" customFormat="1">
      <c r="B111" s="154"/>
      <c r="D111" s="155" t="s">
        <v>142</v>
      </c>
      <c r="E111" s="156" t="s">
        <v>3</v>
      </c>
      <c r="F111" s="157" t="s">
        <v>2536</v>
      </c>
      <c r="H111" s="158">
        <v>286.27699999999999</v>
      </c>
      <c r="I111" s="159"/>
      <c r="L111" s="154"/>
      <c r="M111" s="160"/>
      <c r="N111" s="161"/>
      <c r="O111" s="161"/>
      <c r="P111" s="161"/>
      <c r="Q111" s="161"/>
      <c r="R111" s="161"/>
      <c r="S111" s="161"/>
      <c r="T111" s="162"/>
      <c r="AT111" s="156" t="s">
        <v>142</v>
      </c>
      <c r="AU111" s="156" t="s">
        <v>84</v>
      </c>
      <c r="AV111" s="13" t="s">
        <v>84</v>
      </c>
      <c r="AW111" s="13" t="s">
        <v>36</v>
      </c>
      <c r="AX111" s="13" t="s">
        <v>75</v>
      </c>
      <c r="AY111" s="156" t="s">
        <v>133</v>
      </c>
    </row>
    <row r="112" spans="1:65" s="15" customFormat="1">
      <c r="B112" s="170"/>
      <c r="D112" s="155" t="s">
        <v>142</v>
      </c>
      <c r="E112" s="171" t="s">
        <v>3</v>
      </c>
      <c r="F112" s="172" t="s">
        <v>163</v>
      </c>
      <c r="H112" s="173">
        <v>286.27699999999999</v>
      </c>
      <c r="I112" s="174"/>
      <c r="L112" s="170"/>
      <c r="M112" s="175"/>
      <c r="N112" s="176"/>
      <c r="O112" s="176"/>
      <c r="P112" s="176"/>
      <c r="Q112" s="176"/>
      <c r="R112" s="176"/>
      <c r="S112" s="176"/>
      <c r="T112" s="177"/>
      <c r="AT112" s="171" t="s">
        <v>142</v>
      </c>
      <c r="AU112" s="171" t="s">
        <v>84</v>
      </c>
      <c r="AV112" s="15" t="s">
        <v>140</v>
      </c>
      <c r="AW112" s="15" t="s">
        <v>36</v>
      </c>
      <c r="AX112" s="15" t="s">
        <v>37</v>
      </c>
      <c r="AY112" s="171" t="s">
        <v>133</v>
      </c>
    </row>
    <row r="113" spans="1:65" s="2" customFormat="1" ht="37.9" customHeight="1">
      <c r="A113" s="35"/>
      <c r="B113" s="140"/>
      <c r="C113" s="141" t="s">
        <v>164</v>
      </c>
      <c r="D113" s="141" t="s">
        <v>136</v>
      </c>
      <c r="E113" s="142" t="s">
        <v>483</v>
      </c>
      <c r="F113" s="143" t="s">
        <v>484</v>
      </c>
      <c r="G113" s="144" t="s">
        <v>295</v>
      </c>
      <c r="H113" s="145">
        <v>31.809000000000001</v>
      </c>
      <c r="I113" s="146"/>
      <c r="J113" s="147">
        <f>ROUND(I113*H113,2)</f>
        <v>0</v>
      </c>
      <c r="K113" s="143" t="s">
        <v>288</v>
      </c>
      <c r="L113" s="36"/>
      <c r="M113" s="148" t="s">
        <v>3</v>
      </c>
      <c r="N113" s="149" t="s">
        <v>46</v>
      </c>
      <c r="O113" s="56"/>
      <c r="P113" s="150">
        <f>O113*H113</f>
        <v>0</v>
      </c>
      <c r="Q113" s="150">
        <v>0</v>
      </c>
      <c r="R113" s="150">
        <f>Q113*H113</f>
        <v>0</v>
      </c>
      <c r="S113" s="150">
        <v>0</v>
      </c>
      <c r="T113" s="15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2" t="s">
        <v>140</v>
      </c>
      <c r="AT113" s="152" t="s">
        <v>136</v>
      </c>
      <c r="AU113" s="152" t="s">
        <v>84</v>
      </c>
      <c r="AY113" s="20" t="s">
        <v>133</v>
      </c>
      <c r="BE113" s="153">
        <f>IF(N113="základní",J113,0)</f>
        <v>0</v>
      </c>
      <c r="BF113" s="153">
        <f>IF(N113="snížená",J113,0)</f>
        <v>0</v>
      </c>
      <c r="BG113" s="153">
        <f>IF(N113="zákl. přenesená",J113,0)</f>
        <v>0</v>
      </c>
      <c r="BH113" s="153">
        <f>IF(N113="sníž. přenesená",J113,0)</f>
        <v>0</v>
      </c>
      <c r="BI113" s="153">
        <f>IF(N113="nulová",J113,0)</f>
        <v>0</v>
      </c>
      <c r="BJ113" s="20" t="s">
        <v>37</v>
      </c>
      <c r="BK113" s="153">
        <f>ROUND(I113*H113,2)</f>
        <v>0</v>
      </c>
      <c r="BL113" s="20" t="s">
        <v>140</v>
      </c>
      <c r="BM113" s="152" t="s">
        <v>9</v>
      </c>
    </row>
    <row r="114" spans="1:65" s="2" customFormat="1">
      <c r="A114" s="35"/>
      <c r="B114" s="36"/>
      <c r="C114" s="35"/>
      <c r="D114" s="181" t="s">
        <v>290</v>
      </c>
      <c r="E114" s="35"/>
      <c r="F114" s="182" t="s">
        <v>486</v>
      </c>
      <c r="G114" s="35"/>
      <c r="H114" s="35"/>
      <c r="I114" s="183"/>
      <c r="J114" s="35"/>
      <c r="K114" s="35"/>
      <c r="L114" s="36"/>
      <c r="M114" s="184"/>
      <c r="N114" s="185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20" t="s">
        <v>290</v>
      </c>
      <c r="AU114" s="20" t="s">
        <v>84</v>
      </c>
    </row>
    <row r="115" spans="1:65" s="13" customFormat="1">
      <c r="B115" s="154"/>
      <c r="D115" s="155" t="s">
        <v>142</v>
      </c>
      <c r="E115" s="156" t="s">
        <v>3</v>
      </c>
      <c r="F115" s="157" t="s">
        <v>2537</v>
      </c>
      <c r="H115" s="158">
        <v>31.809000000000001</v>
      </c>
      <c r="I115" s="159"/>
      <c r="L115" s="154"/>
      <c r="M115" s="160"/>
      <c r="N115" s="161"/>
      <c r="O115" s="161"/>
      <c r="P115" s="161"/>
      <c r="Q115" s="161"/>
      <c r="R115" s="161"/>
      <c r="S115" s="161"/>
      <c r="T115" s="162"/>
      <c r="AT115" s="156" t="s">
        <v>142</v>
      </c>
      <c r="AU115" s="156" t="s">
        <v>84</v>
      </c>
      <c r="AV115" s="13" t="s">
        <v>84</v>
      </c>
      <c r="AW115" s="13" t="s">
        <v>36</v>
      </c>
      <c r="AX115" s="13" t="s">
        <v>75</v>
      </c>
      <c r="AY115" s="156" t="s">
        <v>133</v>
      </c>
    </row>
    <row r="116" spans="1:65" s="15" customFormat="1">
      <c r="B116" s="170"/>
      <c r="D116" s="155" t="s">
        <v>142</v>
      </c>
      <c r="E116" s="171" t="s">
        <v>3</v>
      </c>
      <c r="F116" s="172" t="s">
        <v>163</v>
      </c>
      <c r="H116" s="173">
        <v>31.809000000000001</v>
      </c>
      <c r="I116" s="174"/>
      <c r="L116" s="170"/>
      <c r="M116" s="175"/>
      <c r="N116" s="176"/>
      <c r="O116" s="176"/>
      <c r="P116" s="176"/>
      <c r="Q116" s="176"/>
      <c r="R116" s="176"/>
      <c r="S116" s="176"/>
      <c r="T116" s="177"/>
      <c r="AT116" s="171" t="s">
        <v>142</v>
      </c>
      <c r="AU116" s="171" t="s">
        <v>84</v>
      </c>
      <c r="AV116" s="15" t="s">
        <v>140</v>
      </c>
      <c r="AW116" s="15" t="s">
        <v>36</v>
      </c>
      <c r="AX116" s="15" t="s">
        <v>37</v>
      </c>
      <c r="AY116" s="171" t="s">
        <v>133</v>
      </c>
    </row>
    <row r="117" spans="1:65" s="2" customFormat="1" ht="24.2" customHeight="1">
      <c r="A117" s="35"/>
      <c r="B117" s="140"/>
      <c r="C117" s="141" t="s">
        <v>168</v>
      </c>
      <c r="D117" s="141" t="s">
        <v>136</v>
      </c>
      <c r="E117" s="142" t="s">
        <v>488</v>
      </c>
      <c r="F117" s="143" t="s">
        <v>489</v>
      </c>
      <c r="G117" s="144" t="s">
        <v>295</v>
      </c>
      <c r="H117" s="145">
        <v>318.08600000000001</v>
      </c>
      <c r="I117" s="146"/>
      <c r="J117" s="147">
        <f>ROUND(I117*H117,2)</f>
        <v>0</v>
      </c>
      <c r="K117" s="143" t="s">
        <v>288</v>
      </c>
      <c r="L117" s="36"/>
      <c r="M117" s="148" t="s">
        <v>3</v>
      </c>
      <c r="N117" s="149" t="s">
        <v>46</v>
      </c>
      <c r="O117" s="56"/>
      <c r="P117" s="150">
        <f>O117*H117</f>
        <v>0</v>
      </c>
      <c r="Q117" s="150">
        <v>0</v>
      </c>
      <c r="R117" s="150">
        <f>Q117*H117</f>
        <v>0</v>
      </c>
      <c r="S117" s="150">
        <v>0</v>
      </c>
      <c r="T117" s="15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2" t="s">
        <v>140</v>
      </c>
      <c r="AT117" s="152" t="s">
        <v>136</v>
      </c>
      <c r="AU117" s="152" t="s">
        <v>84</v>
      </c>
      <c r="AY117" s="20" t="s">
        <v>133</v>
      </c>
      <c r="BE117" s="153">
        <f>IF(N117="základní",J117,0)</f>
        <v>0</v>
      </c>
      <c r="BF117" s="153">
        <f>IF(N117="snížená",J117,0)</f>
        <v>0</v>
      </c>
      <c r="BG117" s="153">
        <f>IF(N117="zákl. přenesená",J117,0)</f>
        <v>0</v>
      </c>
      <c r="BH117" s="153">
        <f>IF(N117="sníž. přenesená",J117,0)</f>
        <v>0</v>
      </c>
      <c r="BI117" s="153">
        <f>IF(N117="nulová",J117,0)</f>
        <v>0</v>
      </c>
      <c r="BJ117" s="20" t="s">
        <v>37</v>
      </c>
      <c r="BK117" s="153">
        <f>ROUND(I117*H117,2)</f>
        <v>0</v>
      </c>
      <c r="BL117" s="20" t="s">
        <v>140</v>
      </c>
      <c r="BM117" s="152" t="s">
        <v>2538</v>
      </c>
    </row>
    <row r="118" spans="1:65" s="2" customFormat="1">
      <c r="A118" s="35"/>
      <c r="B118" s="36"/>
      <c r="C118" s="35"/>
      <c r="D118" s="181" t="s">
        <v>290</v>
      </c>
      <c r="E118" s="35"/>
      <c r="F118" s="182" t="s">
        <v>491</v>
      </c>
      <c r="G118" s="35"/>
      <c r="H118" s="35"/>
      <c r="I118" s="183"/>
      <c r="J118" s="35"/>
      <c r="K118" s="35"/>
      <c r="L118" s="36"/>
      <c r="M118" s="184"/>
      <c r="N118" s="185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20" t="s">
        <v>290</v>
      </c>
      <c r="AU118" s="20" t="s">
        <v>84</v>
      </c>
    </row>
    <row r="119" spans="1:65" s="13" customFormat="1">
      <c r="B119" s="154"/>
      <c r="D119" s="155" t="s">
        <v>142</v>
      </c>
      <c r="E119" s="156" t="s">
        <v>3</v>
      </c>
      <c r="F119" s="157" t="s">
        <v>2536</v>
      </c>
      <c r="H119" s="158">
        <v>286.27699999999999</v>
      </c>
      <c r="I119" s="159"/>
      <c r="L119" s="154"/>
      <c r="M119" s="160"/>
      <c r="N119" s="161"/>
      <c r="O119" s="161"/>
      <c r="P119" s="161"/>
      <c r="Q119" s="161"/>
      <c r="R119" s="161"/>
      <c r="S119" s="161"/>
      <c r="T119" s="162"/>
      <c r="AT119" s="156" t="s">
        <v>142</v>
      </c>
      <c r="AU119" s="156" t="s">
        <v>84</v>
      </c>
      <c r="AV119" s="13" t="s">
        <v>84</v>
      </c>
      <c r="AW119" s="13" t="s">
        <v>36</v>
      </c>
      <c r="AX119" s="13" t="s">
        <v>75</v>
      </c>
      <c r="AY119" s="156" t="s">
        <v>133</v>
      </c>
    </row>
    <row r="120" spans="1:65" s="13" customFormat="1">
      <c r="B120" s="154"/>
      <c r="D120" s="155" t="s">
        <v>142</v>
      </c>
      <c r="E120" s="156" t="s">
        <v>3</v>
      </c>
      <c r="F120" s="157" t="s">
        <v>2537</v>
      </c>
      <c r="H120" s="158">
        <v>31.809000000000001</v>
      </c>
      <c r="I120" s="159"/>
      <c r="L120" s="154"/>
      <c r="M120" s="160"/>
      <c r="N120" s="161"/>
      <c r="O120" s="161"/>
      <c r="P120" s="161"/>
      <c r="Q120" s="161"/>
      <c r="R120" s="161"/>
      <c r="S120" s="161"/>
      <c r="T120" s="162"/>
      <c r="AT120" s="156" t="s">
        <v>142</v>
      </c>
      <c r="AU120" s="156" t="s">
        <v>84</v>
      </c>
      <c r="AV120" s="13" t="s">
        <v>84</v>
      </c>
      <c r="AW120" s="13" t="s">
        <v>36</v>
      </c>
      <c r="AX120" s="13" t="s">
        <v>75</v>
      </c>
      <c r="AY120" s="156" t="s">
        <v>133</v>
      </c>
    </row>
    <row r="121" spans="1:65" s="15" customFormat="1">
      <c r="B121" s="170"/>
      <c r="D121" s="155" t="s">
        <v>142</v>
      </c>
      <c r="E121" s="171" t="s">
        <v>3</v>
      </c>
      <c r="F121" s="172" t="s">
        <v>163</v>
      </c>
      <c r="H121" s="173">
        <v>318.08600000000001</v>
      </c>
      <c r="I121" s="174"/>
      <c r="L121" s="170"/>
      <c r="M121" s="175"/>
      <c r="N121" s="176"/>
      <c r="O121" s="176"/>
      <c r="P121" s="176"/>
      <c r="Q121" s="176"/>
      <c r="R121" s="176"/>
      <c r="S121" s="176"/>
      <c r="T121" s="177"/>
      <c r="AT121" s="171" t="s">
        <v>142</v>
      </c>
      <c r="AU121" s="171" t="s">
        <v>84</v>
      </c>
      <c r="AV121" s="15" t="s">
        <v>140</v>
      </c>
      <c r="AW121" s="15" t="s">
        <v>36</v>
      </c>
      <c r="AX121" s="15" t="s">
        <v>37</v>
      </c>
      <c r="AY121" s="171" t="s">
        <v>133</v>
      </c>
    </row>
    <row r="122" spans="1:65" s="2" customFormat="1" ht="16.5" customHeight="1">
      <c r="A122" s="35"/>
      <c r="B122" s="140"/>
      <c r="C122" s="141" t="s">
        <v>172</v>
      </c>
      <c r="D122" s="141" t="s">
        <v>136</v>
      </c>
      <c r="E122" s="142" t="s">
        <v>493</v>
      </c>
      <c r="F122" s="143" t="s">
        <v>494</v>
      </c>
      <c r="G122" s="144" t="s">
        <v>295</v>
      </c>
      <c r="H122" s="145">
        <v>222.66</v>
      </c>
      <c r="I122" s="146"/>
      <c r="J122" s="147">
        <f>ROUND(I122*H122,2)</f>
        <v>0</v>
      </c>
      <c r="K122" s="143" t="s">
        <v>3</v>
      </c>
      <c r="L122" s="36"/>
      <c r="M122" s="148" t="s">
        <v>3</v>
      </c>
      <c r="N122" s="149" t="s">
        <v>46</v>
      </c>
      <c r="O122" s="56"/>
      <c r="P122" s="150">
        <f>O122*H122</f>
        <v>0</v>
      </c>
      <c r="Q122" s="150">
        <v>0</v>
      </c>
      <c r="R122" s="150">
        <f>Q122*H122</f>
        <v>0</v>
      </c>
      <c r="S122" s="150">
        <v>0</v>
      </c>
      <c r="T122" s="15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52" t="s">
        <v>140</v>
      </c>
      <c r="AT122" s="152" t="s">
        <v>136</v>
      </c>
      <c r="AU122" s="152" t="s">
        <v>84</v>
      </c>
      <c r="AY122" s="20" t="s">
        <v>133</v>
      </c>
      <c r="BE122" s="153">
        <f>IF(N122="základní",J122,0)</f>
        <v>0</v>
      </c>
      <c r="BF122" s="153">
        <f>IF(N122="snížená",J122,0)</f>
        <v>0</v>
      </c>
      <c r="BG122" s="153">
        <f>IF(N122="zákl. přenesená",J122,0)</f>
        <v>0</v>
      </c>
      <c r="BH122" s="153">
        <f>IF(N122="sníž. přenesená",J122,0)</f>
        <v>0</v>
      </c>
      <c r="BI122" s="153">
        <f>IF(N122="nulová",J122,0)</f>
        <v>0</v>
      </c>
      <c r="BJ122" s="20" t="s">
        <v>37</v>
      </c>
      <c r="BK122" s="153">
        <f>ROUND(I122*H122,2)</f>
        <v>0</v>
      </c>
      <c r="BL122" s="20" t="s">
        <v>140</v>
      </c>
      <c r="BM122" s="152" t="s">
        <v>2539</v>
      </c>
    </row>
    <row r="123" spans="1:65" s="13" customFormat="1">
      <c r="B123" s="154"/>
      <c r="D123" s="155" t="s">
        <v>142</v>
      </c>
      <c r="E123" s="156" t="s">
        <v>3</v>
      </c>
      <c r="F123" s="157" t="s">
        <v>2540</v>
      </c>
      <c r="H123" s="158">
        <v>222.66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142</v>
      </c>
      <c r="AU123" s="156" t="s">
        <v>84</v>
      </c>
      <c r="AV123" s="13" t="s">
        <v>84</v>
      </c>
      <c r="AW123" s="13" t="s">
        <v>36</v>
      </c>
      <c r="AX123" s="13" t="s">
        <v>37</v>
      </c>
      <c r="AY123" s="156" t="s">
        <v>133</v>
      </c>
    </row>
    <row r="124" spans="1:65" s="2" customFormat="1" ht="16.5" customHeight="1">
      <c r="A124" s="35"/>
      <c r="B124" s="140"/>
      <c r="C124" s="141" t="s">
        <v>134</v>
      </c>
      <c r="D124" s="141" t="s">
        <v>136</v>
      </c>
      <c r="E124" s="142" t="s">
        <v>497</v>
      </c>
      <c r="F124" s="143" t="s">
        <v>498</v>
      </c>
      <c r="G124" s="144" t="s">
        <v>295</v>
      </c>
      <c r="H124" s="145">
        <v>95.426000000000002</v>
      </c>
      <c r="I124" s="146"/>
      <c r="J124" s="147">
        <f>ROUND(I124*H124,2)</f>
        <v>0</v>
      </c>
      <c r="K124" s="143" t="s">
        <v>3</v>
      </c>
      <c r="L124" s="36"/>
      <c r="M124" s="148" t="s">
        <v>3</v>
      </c>
      <c r="N124" s="149" t="s">
        <v>46</v>
      </c>
      <c r="O124" s="56"/>
      <c r="P124" s="150">
        <f>O124*H124</f>
        <v>0</v>
      </c>
      <c r="Q124" s="150">
        <v>0</v>
      </c>
      <c r="R124" s="150">
        <f>Q124*H124</f>
        <v>0</v>
      </c>
      <c r="S124" s="150">
        <v>0</v>
      </c>
      <c r="T124" s="15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2" t="s">
        <v>140</v>
      </c>
      <c r="AT124" s="152" t="s">
        <v>136</v>
      </c>
      <c r="AU124" s="152" t="s">
        <v>84</v>
      </c>
      <c r="AY124" s="20" t="s">
        <v>133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20" t="s">
        <v>37</v>
      </c>
      <c r="BK124" s="153">
        <f>ROUND(I124*H124,2)</f>
        <v>0</v>
      </c>
      <c r="BL124" s="20" t="s">
        <v>140</v>
      </c>
      <c r="BM124" s="152" t="s">
        <v>2541</v>
      </c>
    </row>
    <row r="125" spans="1:65" s="13" customFormat="1">
      <c r="B125" s="154"/>
      <c r="D125" s="155" t="s">
        <v>142</v>
      </c>
      <c r="E125" s="156" t="s">
        <v>3</v>
      </c>
      <c r="F125" s="157" t="s">
        <v>2542</v>
      </c>
      <c r="H125" s="158">
        <v>95.426000000000002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142</v>
      </c>
      <c r="AU125" s="156" t="s">
        <v>84</v>
      </c>
      <c r="AV125" s="13" t="s">
        <v>84</v>
      </c>
      <c r="AW125" s="13" t="s">
        <v>36</v>
      </c>
      <c r="AX125" s="13" t="s">
        <v>37</v>
      </c>
      <c r="AY125" s="156" t="s">
        <v>133</v>
      </c>
    </row>
    <row r="126" spans="1:65" s="2" customFormat="1" ht="24.2" customHeight="1">
      <c r="A126" s="35"/>
      <c r="B126" s="140"/>
      <c r="C126" s="141" t="s">
        <v>179</v>
      </c>
      <c r="D126" s="141" t="s">
        <v>136</v>
      </c>
      <c r="E126" s="142" t="s">
        <v>2543</v>
      </c>
      <c r="F126" s="143" t="s">
        <v>1225</v>
      </c>
      <c r="G126" s="144" t="s">
        <v>333</v>
      </c>
      <c r="H126" s="145">
        <v>265.3</v>
      </c>
      <c r="I126" s="146"/>
      <c r="J126" s="147">
        <f>ROUND(I126*H126,2)</f>
        <v>0</v>
      </c>
      <c r="K126" s="143" t="s">
        <v>288</v>
      </c>
      <c r="L126" s="36"/>
      <c r="M126" s="148" t="s">
        <v>3</v>
      </c>
      <c r="N126" s="149" t="s">
        <v>46</v>
      </c>
      <c r="O126" s="56"/>
      <c r="P126" s="150">
        <f>O126*H126</f>
        <v>0</v>
      </c>
      <c r="Q126" s="150">
        <v>0</v>
      </c>
      <c r="R126" s="150">
        <f>Q126*H126</f>
        <v>0</v>
      </c>
      <c r="S126" s="150">
        <v>0</v>
      </c>
      <c r="T126" s="15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52" t="s">
        <v>140</v>
      </c>
      <c r="AT126" s="152" t="s">
        <v>136</v>
      </c>
      <c r="AU126" s="152" t="s">
        <v>84</v>
      </c>
      <c r="AY126" s="20" t="s">
        <v>133</v>
      </c>
      <c r="BE126" s="153">
        <f>IF(N126="základní",J126,0)</f>
        <v>0</v>
      </c>
      <c r="BF126" s="153">
        <f>IF(N126="snížená",J126,0)</f>
        <v>0</v>
      </c>
      <c r="BG126" s="153">
        <f>IF(N126="zákl. přenesená",J126,0)</f>
        <v>0</v>
      </c>
      <c r="BH126" s="153">
        <f>IF(N126="sníž. přenesená",J126,0)</f>
        <v>0</v>
      </c>
      <c r="BI126" s="153">
        <f>IF(N126="nulová",J126,0)</f>
        <v>0</v>
      </c>
      <c r="BJ126" s="20" t="s">
        <v>37</v>
      </c>
      <c r="BK126" s="153">
        <f>ROUND(I126*H126,2)</f>
        <v>0</v>
      </c>
      <c r="BL126" s="20" t="s">
        <v>140</v>
      </c>
      <c r="BM126" s="152" t="s">
        <v>216</v>
      </c>
    </row>
    <row r="127" spans="1:65" s="2" customFormat="1">
      <c r="A127" s="35"/>
      <c r="B127" s="36"/>
      <c r="C127" s="35"/>
      <c r="D127" s="181" t="s">
        <v>290</v>
      </c>
      <c r="E127" s="35"/>
      <c r="F127" s="182" t="s">
        <v>2544</v>
      </c>
      <c r="G127" s="35"/>
      <c r="H127" s="35"/>
      <c r="I127" s="183"/>
      <c r="J127" s="35"/>
      <c r="K127" s="35"/>
      <c r="L127" s="36"/>
      <c r="M127" s="184"/>
      <c r="N127" s="185"/>
      <c r="O127" s="56"/>
      <c r="P127" s="56"/>
      <c r="Q127" s="56"/>
      <c r="R127" s="56"/>
      <c r="S127" s="56"/>
      <c r="T127" s="57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20" t="s">
        <v>290</v>
      </c>
      <c r="AU127" s="20" t="s">
        <v>84</v>
      </c>
    </row>
    <row r="128" spans="1:65" s="2" customFormat="1" ht="16.5" customHeight="1">
      <c r="A128" s="35"/>
      <c r="B128" s="140"/>
      <c r="C128" s="186" t="s">
        <v>186</v>
      </c>
      <c r="D128" s="186" t="s">
        <v>292</v>
      </c>
      <c r="E128" s="187" t="s">
        <v>2545</v>
      </c>
      <c r="F128" s="188" t="s">
        <v>2546</v>
      </c>
      <c r="G128" s="189" t="s">
        <v>295</v>
      </c>
      <c r="H128" s="190">
        <v>53.06</v>
      </c>
      <c r="I128" s="191"/>
      <c r="J128" s="192">
        <f>ROUND(I128*H128,2)</f>
        <v>0</v>
      </c>
      <c r="K128" s="188" t="s">
        <v>288</v>
      </c>
      <c r="L128" s="193"/>
      <c r="M128" s="194" t="s">
        <v>3</v>
      </c>
      <c r="N128" s="195" t="s">
        <v>46</v>
      </c>
      <c r="O128" s="56"/>
      <c r="P128" s="150">
        <f>O128*H128</f>
        <v>0</v>
      </c>
      <c r="Q128" s="150">
        <v>0</v>
      </c>
      <c r="R128" s="150">
        <f>Q128*H128</f>
        <v>0</v>
      </c>
      <c r="S128" s="150">
        <v>0</v>
      </c>
      <c r="T128" s="15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52" t="s">
        <v>172</v>
      </c>
      <c r="AT128" s="152" t="s">
        <v>292</v>
      </c>
      <c r="AU128" s="152" t="s">
        <v>84</v>
      </c>
      <c r="AY128" s="20" t="s">
        <v>133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20" t="s">
        <v>37</v>
      </c>
      <c r="BK128" s="153">
        <f>ROUND(I128*H128,2)</f>
        <v>0</v>
      </c>
      <c r="BL128" s="20" t="s">
        <v>140</v>
      </c>
      <c r="BM128" s="152" t="s">
        <v>231</v>
      </c>
    </row>
    <row r="129" spans="1:65" s="13" customFormat="1">
      <c r="B129" s="154"/>
      <c r="D129" s="155" t="s">
        <v>142</v>
      </c>
      <c r="E129" s="156" t="s">
        <v>3</v>
      </c>
      <c r="F129" s="157" t="s">
        <v>2547</v>
      </c>
      <c r="H129" s="158">
        <v>53.06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142</v>
      </c>
      <c r="AU129" s="156" t="s">
        <v>84</v>
      </c>
      <c r="AV129" s="13" t="s">
        <v>84</v>
      </c>
      <c r="AW129" s="13" t="s">
        <v>36</v>
      </c>
      <c r="AX129" s="13" t="s">
        <v>75</v>
      </c>
      <c r="AY129" s="156" t="s">
        <v>133</v>
      </c>
    </row>
    <row r="130" spans="1:65" s="15" customFormat="1">
      <c r="B130" s="170"/>
      <c r="D130" s="155" t="s">
        <v>142</v>
      </c>
      <c r="E130" s="171" t="s">
        <v>3</v>
      </c>
      <c r="F130" s="172" t="s">
        <v>163</v>
      </c>
      <c r="H130" s="173">
        <v>53.06</v>
      </c>
      <c r="I130" s="174"/>
      <c r="L130" s="170"/>
      <c r="M130" s="175"/>
      <c r="N130" s="176"/>
      <c r="O130" s="176"/>
      <c r="P130" s="176"/>
      <c r="Q130" s="176"/>
      <c r="R130" s="176"/>
      <c r="S130" s="176"/>
      <c r="T130" s="177"/>
      <c r="AT130" s="171" t="s">
        <v>142</v>
      </c>
      <c r="AU130" s="171" t="s">
        <v>84</v>
      </c>
      <c r="AV130" s="15" t="s">
        <v>140</v>
      </c>
      <c r="AW130" s="15" t="s">
        <v>36</v>
      </c>
      <c r="AX130" s="15" t="s">
        <v>37</v>
      </c>
      <c r="AY130" s="171" t="s">
        <v>133</v>
      </c>
    </row>
    <row r="131" spans="1:65" s="2" customFormat="1" ht="16.5" customHeight="1">
      <c r="A131" s="35"/>
      <c r="B131" s="140"/>
      <c r="C131" s="186" t="s">
        <v>9</v>
      </c>
      <c r="D131" s="186" t="s">
        <v>292</v>
      </c>
      <c r="E131" s="187" t="s">
        <v>293</v>
      </c>
      <c r="F131" s="188" t="s">
        <v>294</v>
      </c>
      <c r="G131" s="189" t="s">
        <v>295</v>
      </c>
      <c r="H131" s="190">
        <v>106.12</v>
      </c>
      <c r="I131" s="191"/>
      <c r="J131" s="192">
        <f>ROUND(I131*H131,2)</f>
        <v>0</v>
      </c>
      <c r="K131" s="188" t="s">
        <v>288</v>
      </c>
      <c r="L131" s="193"/>
      <c r="M131" s="194" t="s">
        <v>3</v>
      </c>
      <c r="N131" s="195" t="s">
        <v>46</v>
      </c>
      <c r="O131" s="56"/>
      <c r="P131" s="150">
        <f>O131*H131</f>
        <v>0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2" t="s">
        <v>172</v>
      </c>
      <c r="AT131" s="152" t="s">
        <v>292</v>
      </c>
      <c r="AU131" s="152" t="s">
        <v>84</v>
      </c>
      <c r="AY131" s="20" t="s">
        <v>133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20" t="s">
        <v>37</v>
      </c>
      <c r="BK131" s="153">
        <f>ROUND(I131*H131,2)</f>
        <v>0</v>
      </c>
      <c r="BL131" s="20" t="s">
        <v>140</v>
      </c>
      <c r="BM131" s="152" t="s">
        <v>242</v>
      </c>
    </row>
    <row r="132" spans="1:65" s="13" customFormat="1">
      <c r="B132" s="154"/>
      <c r="D132" s="155" t="s">
        <v>142</v>
      </c>
      <c r="E132" s="156" t="s">
        <v>3</v>
      </c>
      <c r="F132" s="157" t="s">
        <v>2548</v>
      </c>
      <c r="H132" s="158">
        <v>106.12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142</v>
      </c>
      <c r="AU132" s="156" t="s">
        <v>84</v>
      </c>
      <c r="AV132" s="13" t="s">
        <v>84</v>
      </c>
      <c r="AW132" s="13" t="s">
        <v>36</v>
      </c>
      <c r="AX132" s="13" t="s">
        <v>75</v>
      </c>
      <c r="AY132" s="156" t="s">
        <v>133</v>
      </c>
    </row>
    <row r="133" spans="1:65" s="15" customFormat="1">
      <c r="B133" s="170"/>
      <c r="D133" s="155" t="s">
        <v>142</v>
      </c>
      <c r="E133" s="171" t="s">
        <v>3</v>
      </c>
      <c r="F133" s="172" t="s">
        <v>2549</v>
      </c>
      <c r="H133" s="173">
        <v>106.12</v>
      </c>
      <c r="I133" s="174"/>
      <c r="L133" s="170"/>
      <c r="M133" s="175"/>
      <c r="N133" s="176"/>
      <c r="O133" s="176"/>
      <c r="P133" s="176"/>
      <c r="Q133" s="176"/>
      <c r="R133" s="176"/>
      <c r="S133" s="176"/>
      <c r="T133" s="177"/>
      <c r="AT133" s="171" t="s">
        <v>142</v>
      </c>
      <c r="AU133" s="171" t="s">
        <v>84</v>
      </c>
      <c r="AV133" s="15" t="s">
        <v>140</v>
      </c>
      <c r="AW133" s="15" t="s">
        <v>36</v>
      </c>
      <c r="AX133" s="15" t="s">
        <v>37</v>
      </c>
      <c r="AY133" s="171" t="s">
        <v>133</v>
      </c>
    </row>
    <row r="134" spans="1:65" s="2" customFormat="1" ht="24.2" customHeight="1">
      <c r="A134" s="35"/>
      <c r="B134" s="140"/>
      <c r="C134" s="141" t="s">
        <v>193</v>
      </c>
      <c r="D134" s="141" t="s">
        <v>136</v>
      </c>
      <c r="E134" s="142" t="s">
        <v>573</v>
      </c>
      <c r="F134" s="143" t="s">
        <v>574</v>
      </c>
      <c r="G134" s="144" t="s">
        <v>295</v>
      </c>
      <c r="H134" s="145">
        <v>159.18</v>
      </c>
      <c r="I134" s="146"/>
      <c r="J134" s="147">
        <f>ROUND(I134*H134,2)</f>
        <v>0</v>
      </c>
      <c r="K134" s="143" t="s">
        <v>288</v>
      </c>
      <c r="L134" s="36"/>
      <c r="M134" s="148" t="s">
        <v>3</v>
      </c>
      <c r="N134" s="149" t="s">
        <v>46</v>
      </c>
      <c r="O134" s="56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2" t="s">
        <v>140</v>
      </c>
      <c r="AT134" s="152" t="s">
        <v>136</v>
      </c>
      <c r="AU134" s="152" t="s">
        <v>84</v>
      </c>
      <c r="AY134" s="20" t="s">
        <v>133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20" t="s">
        <v>37</v>
      </c>
      <c r="BK134" s="153">
        <f>ROUND(I134*H134,2)</f>
        <v>0</v>
      </c>
      <c r="BL134" s="20" t="s">
        <v>140</v>
      </c>
      <c r="BM134" s="152" t="s">
        <v>2550</v>
      </c>
    </row>
    <row r="135" spans="1:65" s="2" customFormat="1">
      <c r="A135" s="35"/>
      <c r="B135" s="36"/>
      <c r="C135" s="35"/>
      <c r="D135" s="181" t="s">
        <v>290</v>
      </c>
      <c r="E135" s="35"/>
      <c r="F135" s="182" t="s">
        <v>576</v>
      </c>
      <c r="G135" s="35"/>
      <c r="H135" s="35"/>
      <c r="I135" s="183"/>
      <c r="J135" s="35"/>
      <c r="K135" s="35"/>
      <c r="L135" s="36"/>
      <c r="M135" s="184"/>
      <c r="N135" s="185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20" t="s">
        <v>290</v>
      </c>
      <c r="AU135" s="20" t="s">
        <v>84</v>
      </c>
    </row>
    <row r="136" spans="1:65" s="13" customFormat="1">
      <c r="B136" s="154"/>
      <c r="D136" s="155" t="s">
        <v>142</v>
      </c>
      <c r="E136" s="156" t="s">
        <v>3</v>
      </c>
      <c r="F136" s="157" t="s">
        <v>2551</v>
      </c>
      <c r="H136" s="158">
        <v>53.06</v>
      </c>
      <c r="I136" s="159"/>
      <c r="L136" s="154"/>
      <c r="M136" s="160"/>
      <c r="N136" s="161"/>
      <c r="O136" s="161"/>
      <c r="P136" s="161"/>
      <c r="Q136" s="161"/>
      <c r="R136" s="161"/>
      <c r="S136" s="161"/>
      <c r="T136" s="162"/>
      <c r="AT136" s="156" t="s">
        <v>142</v>
      </c>
      <c r="AU136" s="156" t="s">
        <v>84</v>
      </c>
      <c r="AV136" s="13" t="s">
        <v>84</v>
      </c>
      <c r="AW136" s="13" t="s">
        <v>36</v>
      </c>
      <c r="AX136" s="13" t="s">
        <v>75</v>
      </c>
      <c r="AY136" s="156" t="s">
        <v>133</v>
      </c>
    </row>
    <row r="137" spans="1:65" s="13" customFormat="1">
      <c r="B137" s="154"/>
      <c r="D137" s="155" t="s">
        <v>142</v>
      </c>
      <c r="E137" s="156" t="s">
        <v>3</v>
      </c>
      <c r="F137" s="157" t="s">
        <v>2552</v>
      </c>
      <c r="H137" s="158">
        <v>106.12</v>
      </c>
      <c r="I137" s="159"/>
      <c r="L137" s="154"/>
      <c r="M137" s="160"/>
      <c r="N137" s="161"/>
      <c r="O137" s="161"/>
      <c r="P137" s="161"/>
      <c r="Q137" s="161"/>
      <c r="R137" s="161"/>
      <c r="S137" s="161"/>
      <c r="T137" s="162"/>
      <c r="AT137" s="156" t="s">
        <v>142</v>
      </c>
      <c r="AU137" s="156" t="s">
        <v>84</v>
      </c>
      <c r="AV137" s="13" t="s">
        <v>84</v>
      </c>
      <c r="AW137" s="13" t="s">
        <v>36</v>
      </c>
      <c r="AX137" s="13" t="s">
        <v>75</v>
      </c>
      <c r="AY137" s="156" t="s">
        <v>133</v>
      </c>
    </row>
    <row r="138" spans="1:65" s="15" customFormat="1">
      <c r="B138" s="170"/>
      <c r="D138" s="155" t="s">
        <v>142</v>
      </c>
      <c r="E138" s="171" t="s">
        <v>3</v>
      </c>
      <c r="F138" s="172" t="s">
        <v>163</v>
      </c>
      <c r="H138" s="173">
        <v>159.18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1" t="s">
        <v>142</v>
      </c>
      <c r="AU138" s="171" t="s">
        <v>84</v>
      </c>
      <c r="AV138" s="15" t="s">
        <v>140</v>
      </c>
      <c r="AW138" s="15" t="s">
        <v>36</v>
      </c>
      <c r="AX138" s="15" t="s">
        <v>37</v>
      </c>
      <c r="AY138" s="171" t="s">
        <v>133</v>
      </c>
    </row>
    <row r="139" spans="1:65" s="2" customFormat="1" ht="37.9" customHeight="1">
      <c r="A139" s="35"/>
      <c r="B139" s="140"/>
      <c r="C139" s="141" t="s">
        <v>197</v>
      </c>
      <c r="D139" s="141" t="s">
        <v>136</v>
      </c>
      <c r="E139" s="142" t="s">
        <v>514</v>
      </c>
      <c r="F139" s="143" t="s">
        <v>515</v>
      </c>
      <c r="G139" s="144" t="s">
        <v>295</v>
      </c>
      <c r="H139" s="145">
        <v>159.18</v>
      </c>
      <c r="I139" s="146"/>
      <c r="J139" s="147">
        <f>ROUND(I139*H139,2)</f>
        <v>0</v>
      </c>
      <c r="K139" s="143" t="s">
        <v>288</v>
      </c>
      <c r="L139" s="36"/>
      <c r="M139" s="148" t="s">
        <v>3</v>
      </c>
      <c r="N139" s="149" t="s">
        <v>46</v>
      </c>
      <c r="O139" s="56"/>
      <c r="P139" s="150">
        <f>O139*H139</f>
        <v>0</v>
      </c>
      <c r="Q139" s="150">
        <v>0</v>
      </c>
      <c r="R139" s="150">
        <f>Q139*H139</f>
        <v>0</v>
      </c>
      <c r="S139" s="150">
        <v>0</v>
      </c>
      <c r="T139" s="15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2" t="s">
        <v>140</v>
      </c>
      <c r="AT139" s="152" t="s">
        <v>136</v>
      </c>
      <c r="AU139" s="152" t="s">
        <v>84</v>
      </c>
      <c r="AY139" s="20" t="s">
        <v>133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20" t="s">
        <v>37</v>
      </c>
      <c r="BK139" s="153">
        <f>ROUND(I139*H139,2)</f>
        <v>0</v>
      </c>
      <c r="BL139" s="20" t="s">
        <v>140</v>
      </c>
      <c r="BM139" s="152" t="s">
        <v>2553</v>
      </c>
    </row>
    <row r="140" spans="1:65" s="2" customFormat="1">
      <c r="A140" s="35"/>
      <c r="B140" s="36"/>
      <c r="C140" s="35"/>
      <c r="D140" s="181" t="s">
        <v>290</v>
      </c>
      <c r="E140" s="35"/>
      <c r="F140" s="182" t="s">
        <v>517</v>
      </c>
      <c r="G140" s="35"/>
      <c r="H140" s="35"/>
      <c r="I140" s="183"/>
      <c r="J140" s="35"/>
      <c r="K140" s="35"/>
      <c r="L140" s="36"/>
      <c r="M140" s="184"/>
      <c r="N140" s="185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20" t="s">
        <v>290</v>
      </c>
      <c r="AU140" s="20" t="s">
        <v>84</v>
      </c>
    </row>
    <row r="141" spans="1:65" s="13" customFormat="1">
      <c r="B141" s="154"/>
      <c r="D141" s="155" t="s">
        <v>142</v>
      </c>
      <c r="E141" s="156" t="s">
        <v>3</v>
      </c>
      <c r="F141" s="157" t="s">
        <v>2554</v>
      </c>
      <c r="H141" s="158">
        <v>159.18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142</v>
      </c>
      <c r="AU141" s="156" t="s">
        <v>84</v>
      </c>
      <c r="AV141" s="13" t="s">
        <v>84</v>
      </c>
      <c r="AW141" s="13" t="s">
        <v>36</v>
      </c>
      <c r="AX141" s="13" t="s">
        <v>37</v>
      </c>
      <c r="AY141" s="156" t="s">
        <v>133</v>
      </c>
    </row>
    <row r="142" spans="1:65" s="2" customFormat="1" ht="24.2" customHeight="1">
      <c r="A142" s="35"/>
      <c r="B142" s="140"/>
      <c r="C142" s="141" t="s">
        <v>203</v>
      </c>
      <c r="D142" s="141" t="s">
        <v>136</v>
      </c>
      <c r="E142" s="142" t="s">
        <v>1233</v>
      </c>
      <c r="F142" s="143" t="s">
        <v>1234</v>
      </c>
      <c r="G142" s="144" t="s">
        <v>333</v>
      </c>
      <c r="H142" s="145">
        <v>265.3</v>
      </c>
      <c r="I142" s="146"/>
      <c r="J142" s="147">
        <f>ROUND(I142*H142,2)</f>
        <v>0</v>
      </c>
      <c r="K142" s="143" t="s">
        <v>288</v>
      </c>
      <c r="L142" s="36"/>
      <c r="M142" s="148" t="s">
        <v>3</v>
      </c>
      <c r="N142" s="149" t="s">
        <v>46</v>
      </c>
      <c r="O142" s="56"/>
      <c r="P142" s="150">
        <f>O142*H142</f>
        <v>0</v>
      </c>
      <c r="Q142" s="150">
        <v>0</v>
      </c>
      <c r="R142" s="150">
        <f>Q142*H142</f>
        <v>0</v>
      </c>
      <c r="S142" s="150">
        <v>0</v>
      </c>
      <c r="T142" s="15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140</v>
      </c>
      <c r="AT142" s="152" t="s">
        <v>136</v>
      </c>
      <c r="AU142" s="152" t="s">
        <v>84</v>
      </c>
      <c r="AY142" s="20" t="s">
        <v>133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37</v>
      </c>
      <c r="BK142" s="153">
        <f>ROUND(I142*H142,2)</f>
        <v>0</v>
      </c>
      <c r="BL142" s="20" t="s">
        <v>140</v>
      </c>
      <c r="BM142" s="152" t="s">
        <v>250</v>
      </c>
    </row>
    <row r="143" spans="1:65" s="2" customFormat="1">
      <c r="A143" s="35"/>
      <c r="B143" s="36"/>
      <c r="C143" s="35"/>
      <c r="D143" s="181" t="s">
        <v>290</v>
      </c>
      <c r="E143" s="35"/>
      <c r="F143" s="182" t="s">
        <v>1236</v>
      </c>
      <c r="G143" s="35"/>
      <c r="H143" s="35"/>
      <c r="I143" s="183"/>
      <c r="J143" s="35"/>
      <c r="K143" s="35"/>
      <c r="L143" s="36"/>
      <c r="M143" s="184"/>
      <c r="N143" s="185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290</v>
      </c>
      <c r="AU143" s="20" t="s">
        <v>84</v>
      </c>
    </row>
    <row r="144" spans="1:65" s="2" customFormat="1" ht="16.5" customHeight="1">
      <c r="A144" s="35"/>
      <c r="B144" s="140"/>
      <c r="C144" s="186" t="s">
        <v>208</v>
      </c>
      <c r="D144" s="186" t="s">
        <v>292</v>
      </c>
      <c r="E144" s="187" t="s">
        <v>1237</v>
      </c>
      <c r="F144" s="188" t="s">
        <v>1238</v>
      </c>
      <c r="G144" s="189" t="s">
        <v>1239</v>
      </c>
      <c r="H144" s="190">
        <v>8.3569999999999993</v>
      </c>
      <c r="I144" s="191"/>
      <c r="J144" s="192">
        <f>ROUND(I144*H144,2)</f>
        <v>0</v>
      </c>
      <c r="K144" s="188" t="s">
        <v>288</v>
      </c>
      <c r="L144" s="193"/>
      <c r="M144" s="194" t="s">
        <v>3</v>
      </c>
      <c r="N144" s="195" t="s">
        <v>46</v>
      </c>
      <c r="O144" s="56"/>
      <c r="P144" s="150">
        <f>O144*H144</f>
        <v>0</v>
      </c>
      <c r="Q144" s="150">
        <v>1E-3</v>
      </c>
      <c r="R144" s="150">
        <f>Q144*H144</f>
        <v>8.3569999999999998E-3</v>
      </c>
      <c r="S144" s="150">
        <v>0</v>
      </c>
      <c r="T144" s="15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2" t="s">
        <v>172</v>
      </c>
      <c r="AT144" s="152" t="s">
        <v>292</v>
      </c>
      <c r="AU144" s="152" t="s">
        <v>84</v>
      </c>
      <c r="AY144" s="20" t="s">
        <v>133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20" t="s">
        <v>37</v>
      </c>
      <c r="BK144" s="153">
        <f>ROUND(I144*H144,2)</f>
        <v>0</v>
      </c>
      <c r="BL144" s="20" t="s">
        <v>140</v>
      </c>
      <c r="BM144" s="152" t="s">
        <v>2555</v>
      </c>
    </row>
    <row r="145" spans="1:65" s="13" customFormat="1">
      <c r="B145" s="154"/>
      <c r="D145" s="155" t="s">
        <v>142</v>
      </c>
      <c r="E145" s="156" t="s">
        <v>3</v>
      </c>
      <c r="F145" s="157" t="s">
        <v>2556</v>
      </c>
      <c r="H145" s="158">
        <v>8.3569999999999993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142</v>
      </c>
      <c r="AU145" s="156" t="s">
        <v>84</v>
      </c>
      <c r="AV145" s="13" t="s">
        <v>84</v>
      </c>
      <c r="AW145" s="13" t="s">
        <v>36</v>
      </c>
      <c r="AX145" s="13" t="s">
        <v>75</v>
      </c>
      <c r="AY145" s="156" t="s">
        <v>133</v>
      </c>
    </row>
    <row r="146" spans="1:65" s="15" customFormat="1">
      <c r="B146" s="170"/>
      <c r="D146" s="155" t="s">
        <v>142</v>
      </c>
      <c r="E146" s="171" t="s">
        <v>3</v>
      </c>
      <c r="F146" s="172" t="s">
        <v>2549</v>
      </c>
      <c r="H146" s="173">
        <v>8.3569999999999993</v>
      </c>
      <c r="I146" s="174"/>
      <c r="L146" s="170"/>
      <c r="M146" s="175"/>
      <c r="N146" s="176"/>
      <c r="O146" s="176"/>
      <c r="P146" s="176"/>
      <c r="Q146" s="176"/>
      <c r="R146" s="176"/>
      <c r="S146" s="176"/>
      <c r="T146" s="177"/>
      <c r="AT146" s="171" t="s">
        <v>142</v>
      </c>
      <c r="AU146" s="171" t="s">
        <v>84</v>
      </c>
      <c r="AV146" s="15" t="s">
        <v>140</v>
      </c>
      <c r="AW146" s="15" t="s">
        <v>36</v>
      </c>
      <c r="AX146" s="15" t="s">
        <v>37</v>
      </c>
      <c r="AY146" s="171" t="s">
        <v>133</v>
      </c>
    </row>
    <row r="147" spans="1:65" s="2" customFormat="1" ht="21.75" customHeight="1">
      <c r="A147" s="35"/>
      <c r="B147" s="140"/>
      <c r="C147" s="141" t="s">
        <v>212</v>
      </c>
      <c r="D147" s="141" t="s">
        <v>136</v>
      </c>
      <c r="E147" s="142" t="s">
        <v>2557</v>
      </c>
      <c r="F147" s="143" t="s">
        <v>2558</v>
      </c>
      <c r="G147" s="144" t="s">
        <v>333</v>
      </c>
      <c r="H147" s="145">
        <v>265.3</v>
      </c>
      <c r="I147" s="146"/>
      <c r="J147" s="147">
        <f>ROUND(I147*H147,2)</f>
        <v>0</v>
      </c>
      <c r="K147" s="143" t="s">
        <v>288</v>
      </c>
      <c r="L147" s="36"/>
      <c r="M147" s="148" t="s">
        <v>3</v>
      </c>
      <c r="N147" s="149" t="s">
        <v>46</v>
      </c>
      <c r="O147" s="56"/>
      <c r="P147" s="150">
        <f>O147*H147</f>
        <v>0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52" t="s">
        <v>140</v>
      </c>
      <c r="AT147" s="152" t="s">
        <v>136</v>
      </c>
      <c r="AU147" s="152" t="s">
        <v>84</v>
      </c>
      <c r="AY147" s="20" t="s">
        <v>133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20" t="s">
        <v>37</v>
      </c>
      <c r="BK147" s="153">
        <f>ROUND(I147*H147,2)</f>
        <v>0</v>
      </c>
      <c r="BL147" s="20" t="s">
        <v>140</v>
      </c>
      <c r="BM147" s="152" t="s">
        <v>270</v>
      </c>
    </row>
    <row r="148" spans="1:65" s="2" customFormat="1">
      <c r="A148" s="35"/>
      <c r="B148" s="36"/>
      <c r="C148" s="35"/>
      <c r="D148" s="181" t="s">
        <v>290</v>
      </c>
      <c r="E148" s="35"/>
      <c r="F148" s="182" t="s">
        <v>2559</v>
      </c>
      <c r="G148" s="35"/>
      <c r="H148" s="35"/>
      <c r="I148" s="183"/>
      <c r="J148" s="35"/>
      <c r="K148" s="35"/>
      <c r="L148" s="36"/>
      <c r="M148" s="184"/>
      <c r="N148" s="185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20" t="s">
        <v>290</v>
      </c>
      <c r="AU148" s="20" t="s">
        <v>84</v>
      </c>
    </row>
    <row r="149" spans="1:65" s="2" customFormat="1" ht="21.75" customHeight="1">
      <c r="A149" s="35"/>
      <c r="B149" s="140"/>
      <c r="C149" s="141" t="s">
        <v>216</v>
      </c>
      <c r="D149" s="141" t="s">
        <v>136</v>
      </c>
      <c r="E149" s="142" t="s">
        <v>2560</v>
      </c>
      <c r="F149" s="143" t="s">
        <v>2561</v>
      </c>
      <c r="G149" s="144" t="s">
        <v>333</v>
      </c>
      <c r="H149" s="145">
        <v>1018.98</v>
      </c>
      <c r="I149" s="146"/>
      <c r="J149" s="147">
        <f>ROUND(I149*H149,2)</f>
        <v>0</v>
      </c>
      <c r="K149" s="143" t="s">
        <v>288</v>
      </c>
      <c r="L149" s="36"/>
      <c r="M149" s="148" t="s">
        <v>3</v>
      </c>
      <c r="N149" s="149" t="s">
        <v>46</v>
      </c>
      <c r="O149" s="56"/>
      <c r="P149" s="150">
        <f>O149*H149</f>
        <v>0</v>
      </c>
      <c r="Q149" s="150">
        <v>0</v>
      </c>
      <c r="R149" s="150">
        <f>Q149*H149</f>
        <v>0</v>
      </c>
      <c r="S149" s="150">
        <v>0</v>
      </c>
      <c r="T149" s="15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2" t="s">
        <v>140</v>
      </c>
      <c r="AT149" s="152" t="s">
        <v>136</v>
      </c>
      <c r="AU149" s="152" t="s">
        <v>84</v>
      </c>
      <c r="AY149" s="20" t="s">
        <v>133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20" t="s">
        <v>37</v>
      </c>
      <c r="BK149" s="153">
        <f>ROUND(I149*H149,2)</f>
        <v>0</v>
      </c>
      <c r="BL149" s="20" t="s">
        <v>140</v>
      </c>
      <c r="BM149" s="152" t="s">
        <v>278</v>
      </c>
    </row>
    <row r="150" spans="1:65" s="2" customFormat="1">
      <c r="A150" s="35"/>
      <c r="B150" s="36"/>
      <c r="C150" s="35"/>
      <c r="D150" s="181" t="s">
        <v>290</v>
      </c>
      <c r="E150" s="35"/>
      <c r="F150" s="182" t="s">
        <v>2562</v>
      </c>
      <c r="G150" s="35"/>
      <c r="H150" s="35"/>
      <c r="I150" s="183"/>
      <c r="J150" s="35"/>
      <c r="K150" s="35"/>
      <c r="L150" s="36"/>
      <c r="M150" s="184"/>
      <c r="N150" s="185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20" t="s">
        <v>290</v>
      </c>
      <c r="AU150" s="20" t="s">
        <v>84</v>
      </c>
    </row>
    <row r="151" spans="1:65" s="13" customFormat="1">
      <c r="B151" s="154"/>
      <c r="D151" s="155" t="s">
        <v>142</v>
      </c>
      <c r="E151" s="156" t="s">
        <v>3</v>
      </c>
      <c r="F151" s="157" t="s">
        <v>2563</v>
      </c>
      <c r="H151" s="158">
        <v>1132.2</v>
      </c>
      <c r="I151" s="159"/>
      <c r="L151" s="154"/>
      <c r="M151" s="160"/>
      <c r="N151" s="161"/>
      <c r="O151" s="161"/>
      <c r="P151" s="161"/>
      <c r="Q151" s="161"/>
      <c r="R151" s="161"/>
      <c r="S151" s="161"/>
      <c r="T151" s="162"/>
      <c r="AT151" s="156" t="s">
        <v>142</v>
      </c>
      <c r="AU151" s="156" t="s">
        <v>84</v>
      </c>
      <c r="AV151" s="13" t="s">
        <v>84</v>
      </c>
      <c r="AW151" s="13" t="s">
        <v>36</v>
      </c>
      <c r="AX151" s="13" t="s">
        <v>75</v>
      </c>
      <c r="AY151" s="156" t="s">
        <v>133</v>
      </c>
    </row>
    <row r="152" spans="1:65" s="14" customFormat="1">
      <c r="B152" s="163"/>
      <c r="D152" s="155" t="s">
        <v>142</v>
      </c>
      <c r="E152" s="164" t="s">
        <v>3</v>
      </c>
      <c r="F152" s="165" t="s">
        <v>2564</v>
      </c>
      <c r="H152" s="164" t="s">
        <v>3</v>
      </c>
      <c r="I152" s="166"/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142</v>
      </c>
      <c r="AU152" s="164" t="s">
        <v>84</v>
      </c>
      <c r="AV152" s="14" t="s">
        <v>37</v>
      </c>
      <c r="AW152" s="14" t="s">
        <v>36</v>
      </c>
      <c r="AX152" s="14" t="s">
        <v>75</v>
      </c>
      <c r="AY152" s="164" t="s">
        <v>133</v>
      </c>
    </row>
    <row r="153" spans="1:65" s="15" customFormat="1">
      <c r="B153" s="170"/>
      <c r="D153" s="155" t="s">
        <v>142</v>
      </c>
      <c r="E153" s="171" t="s">
        <v>3</v>
      </c>
      <c r="F153" s="172" t="s">
        <v>163</v>
      </c>
      <c r="H153" s="173">
        <v>1132.2</v>
      </c>
      <c r="I153" s="174"/>
      <c r="L153" s="170"/>
      <c r="M153" s="175"/>
      <c r="N153" s="176"/>
      <c r="O153" s="176"/>
      <c r="P153" s="176"/>
      <c r="Q153" s="176"/>
      <c r="R153" s="176"/>
      <c r="S153" s="176"/>
      <c r="T153" s="177"/>
      <c r="AT153" s="171" t="s">
        <v>142</v>
      </c>
      <c r="AU153" s="171" t="s">
        <v>84</v>
      </c>
      <c r="AV153" s="15" t="s">
        <v>140</v>
      </c>
      <c r="AW153" s="15" t="s">
        <v>36</v>
      </c>
      <c r="AX153" s="15" t="s">
        <v>75</v>
      </c>
      <c r="AY153" s="171" t="s">
        <v>133</v>
      </c>
    </row>
    <row r="154" spans="1:65" s="13" customFormat="1">
      <c r="B154" s="154"/>
      <c r="D154" s="155" t="s">
        <v>142</v>
      </c>
      <c r="E154" s="156" t="s">
        <v>3</v>
      </c>
      <c r="F154" s="157" t="s">
        <v>2565</v>
      </c>
      <c r="H154" s="158">
        <v>1018.98</v>
      </c>
      <c r="I154" s="159"/>
      <c r="L154" s="154"/>
      <c r="M154" s="160"/>
      <c r="N154" s="161"/>
      <c r="O154" s="161"/>
      <c r="P154" s="161"/>
      <c r="Q154" s="161"/>
      <c r="R154" s="161"/>
      <c r="S154" s="161"/>
      <c r="T154" s="162"/>
      <c r="AT154" s="156" t="s">
        <v>142</v>
      </c>
      <c r="AU154" s="156" t="s">
        <v>84</v>
      </c>
      <c r="AV154" s="13" t="s">
        <v>84</v>
      </c>
      <c r="AW154" s="13" t="s">
        <v>36</v>
      </c>
      <c r="AX154" s="13" t="s">
        <v>37</v>
      </c>
      <c r="AY154" s="156" t="s">
        <v>133</v>
      </c>
    </row>
    <row r="155" spans="1:65" s="2" customFormat="1" ht="21.75" customHeight="1">
      <c r="A155" s="35"/>
      <c r="B155" s="140"/>
      <c r="C155" s="141" t="s">
        <v>227</v>
      </c>
      <c r="D155" s="141" t="s">
        <v>136</v>
      </c>
      <c r="E155" s="142" t="s">
        <v>2566</v>
      </c>
      <c r="F155" s="143" t="s">
        <v>2567</v>
      </c>
      <c r="G155" s="144" t="s">
        <v>333</v>
      </c>
      <c r="H155" s="145">
        <v>113.22</v>
      </c>
      <c r="I155" s="146"/>
      <c r="J155" s="147">
        <f>ROUND(I155*H155,2)</f>
        <v>0</v>
      </c>
      <c r="K155" s="143" t="s">
        <v>288</v>
      </c>
      <c r="L155" s="36"/>
      <c r="M155" s="148" t="s">
        <v>3</v>
      </c>
      <c r="N155" s="149" t="s">
        <v>46</v>
      </c>
      <c r="O155" s="56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2" t="s">
        <v>140</v>
      </c>
      <c r="AT155" s="152" t="s">
        <v>136</v>
      </c>
      <c r="AU155" s="152" t="s">
        <v>84</v>
      </c>
      <c r="AY155" s="20" t="s">
        <v>133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20" t="s">
        <v>37</v>
      </c>
      <c r="BK155" s="153">
        <f>ROUND(I155*H155,2)</f>
        <v>0</v>
      </c>
      <c r="BL155" s="20" t="s">
        <v>140</v>
      </c>
      <c r="BM155" s="152" t="s">
        <v>2568</v>
      </c>
    </row>
    <row r="156" spans="1:65" s="2" customFormat="1">
      <c r="A156" s="35"/>
      <c r="B156" s="36"/>
      <c r="C156" s="35"/>
      <c r="D156" s="181" t="s">
        <v>290</v>
      </c>
      <c r="E156" s="35"/>
      <c r="F156" s="182" t="s">
        <v>2569</v>
      </c>
      <c r="G156" s="35"/>
      <c r="H156" s="35"/>
      <c r="I156" s="183"/>
      <c r="J156" s="35"/>
      <c r="K156" s="35"/>
      <c r="L156" s="36"/>
      <c r="M156" s="184"/>
      <c r="N156" s="185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20" t="s">
        <v>290</v>
      </c>
      <c r="AU156" s="20" t="s">
        <v>84</v>
      </c>
    </row>
    <row r="157" spans="1:65" s="13" customFormat="1">
      <c r="B157" s="154"/>
      <c r="D157" s="155" t="s">
        <v>142</v>
      </c>
      <c r="E157" s="156" t="s">
        <v>3</v>
      </c>
      <c r="F157" s="157" t="s">
        <v>2570</v>
      </c>
      <c r="H157" s="158">
        <v>113.22</v>
      </c>
      <c r="I157" s="159"/>
      <c r="L157" s="154"/>
      <c r="M157" s="160"/>
      <c r="N157" s="161"/>
      <c r="O157" s="161"/>
      <c r="P157" s="161"/>
      <c r="Q157" s="161"/>
      <c r="R157" s="161"/>
      <c r="S157" s="161"/>
      <c r="T157" s="162"/>
      <c r="AT157" s="156" t="s">
        <v>142</v>
      </c>
      <c r="AU157" s="156" t="s">
        <v>84</v>
      </c>
      <c r="AV157" s="13" t="s">
        <v>84</v>
      </c>
      <c r="AW157" s="13" t="s">
        <v>36</v>
      </c>
      <c r="AX157" s="13" t="s">
        <v>37</v>
      </c>
      <c r="AY157" s="156" t="s">
        <v>133</v>
      </c>
    </row>
    <row r="158" spans="1:65" s="12" customFormat="1" ht="20.85" customHeight="1">
      <c r="B158" s="127"/>
      <c r="D158" s="128" t="s">
        <v>74</v>
      </c>
      <c r="E158" s="138" t="s">
        <v>186</v>
      </c>
      <c r="F158" s="138" t="s">
        <v>2571</v>
      </c>
      <c r="I158" s="130"/>
      <c r="J158" s="139">
        <f>BK158</f>
        <v>0</v>
      </c>
      <c r="L158" s="127"/>
      <c r="M158" s="132"/>
      <c r="N158" s="133"/>
      <c r="O158" s="133"/>
      <c r="P158" s="134">
        <f>SUM(P159:P168)</f>
        <v>0</v>
      </c>
      <c r="Q158" s="133"/>
      <c r="R158" s="134">
        <f>SUM(R159:R168)</f>
        <v>0</v>
      </c>
      <c r="S158" s="133"/>
      <c r="T158" s="135">
        <f>SUM(T159:T168)</f>
        <v>837.01499999999999</v>
      </c>
      <c r="AR158" s="128" t="s">
        <v>37</v>
      </c>
      <c r="AT158" s="136" t="s">
        <v>74</v>
      </c>
      <c r="AU158" s="136" t="s">
        <v>84</v>
      </c>
      <c r="AY158" s="128" t="s">
        <v>133</v>
      </c>
      <c r="BK158" s="137">
        <f>SUM(BK159:BK168)</f>
        <v>0</v>
      </c>
    </row>
    <row r="159" spans="1:65" s="2" customFormat="1" ht="37.9" customHeight="1">
      <c r="A159" s="35"/>
      <c r="B159" s="140"/>
      <c r="C159" s="141" t="s">
        <v>231</v>
      </c>
      <c r="D159" s="141" t="s">
        <v>136</v>
      </c>
      <c r="E159" s="142" t="s">
        <v>2572</v>
      </c>
      <c r="F159" s="143" t="s">
        <v>2573</v>
      </c>
      <c r="G159" s="144" t="s">
        <v>333</v>
      </c>
      <c r="H159" s="145">
        <v>1128.3</v>
      </c>
      <c r="I159" s="146"/>
      <c r="J159" s="147">
        <f>ROUND(I159*H159,2)</f>
        <v>0</v>
      </c>
      <c r="K159" s="143" t="s">
        <v>288</v>
      </c>
      <c r="L159" s="36"/>
      <c r="M159" s="148" t="s">
        <v>3</v>
      </c>
      <c r="N159" s="149" t="s">
        <v>46</v>
      </c>
      <c r="O159" s="56"/>
      <c r="P159" s="150">
        <f>O159*H159</f>
        <v>0</v>
      </c>
      <c r="Q159" s="150">
        <v>0</v>
      </c>
      <c r="R159" s="150">
        <f>Q159*H159</f>
        <v>0</v>
      </c>
      <c r="S159" s="150">
        <v>0.44</v>
      </c>
      <c r="T159" s="151">
        <f>S159*H159</f>
        <v>496.452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2" t="s">
        <v>140</v>
      </c>
      <c r="AT159" s="152" t="s">
        <v>136</v>
      </c>
      <c r="AU159" s="152" t="s">
        <v>146</v>
      </c>
      <c r="AY159" s="20" t="s">
        <v>133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20" t="s">
        <v>37</v>
      </c>
      <c r="BK159" s="153">
        <f>ROUND(I159*H159,2)</f>
        <v>0</v>
      </c>
      <c r="BL159" s="20" t="s">
        <v>140</v>
      </c>
      <c r="BM159" s="152" t="s">
        <v>533</v>
      </c>
    </row>
    <row r="160" spans="1:65" s="2" customFormat="1">
      <c r="A160" s="35"/>
      <c r="B160" s="36"/>
      <c r="C160" s="35"/>
      <c r="D160" s="181" t="s">
        <v>290</v>
      </c>
      <c r="E160" s="35"/>
      <c r="F160" s="182" t="s">
        <v>2574</v>
      </c>
      <c r="G160" s="35"/>
      <c r="H160" s="35"/>
      <c r="I160" s="183"/>
      <c r="J160" s="35"/>
      <c r="K160" s="35"/>
      <c r="L160" s="36"/>
      <c r="M160" s="184"/>
      <c r="N160" s="185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20" t="s">
        <v>290</v>
      </c>
      <c r="AU160" s="20" t="s">
        <v>146</v>
      </c>
    </row>
    <row r="161" spans="1:65" s="13" customFormat="1">
      <c r="B161" s="154"/>
      <c r="D161" s="155" t="s">
        <v>142</v>
      </c>
      <c r="E161" s="156" t="s">
        <v>3</v>
      </c>
      <c r="F161" s="157" t="s">
        <v>2575</v>
      </c>
      <c r="H161" s="158">
        <v>1128.3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142</v>
      </c>
      <c r="AU161" s="156" t="s">
        <v>146</v>
      </c>
      <c r="AV161" s="13" t="s">
        <v>84</v>
      </c>
      <c r="AW161" s="13" t="s">
        <v>36</v>
      </c>
      <c r="AX161" s="13" t="s">
        <v>75</v>
      </c>
      <c r="AY161" s="156" t="s">
        <v>133</v>
      </c>
    </row>
    <row r="162" spans="1:65" s="15" customFormat="1">
      <c r="B162" s="170"/>
      <c r="D162" s="155" t="s">
        <v>142</v>
      </c>
      <c r="E162" s="171" t="s">
        <v>3</v>
      </c>
      <c r="F162" s="172" t="s">
        <v>163</v>
      </c>
      <c r="H162" s="173">
        <v>1128.3</v>
      </c>
      <c r="I162" s="174"/>
      <c r="L162" s="170"/>
      <c r="M162" s="175"/>
      <c r="N162" s="176"/>
      <c r="O162" s="176"/>
      <c r="P162" s="176"/>
      <c r="Q162" s="176"/>
      <c r="R162" s="176"/>
      <c r="S162" s="176"/>
      <c r="T162" s="177"/>
      <c r="AT162" s="171" t="s">
        <v>142</v>
      </c>
      <c r="AU162" s="171" t="s">
        <v>146</v>
      </c>
      <c r="AV162" s="15" t="s">
        <v>140</v>
      </c>
      <c r="AW162" s="15" t="s">
        <v>36</v>
      </c>
      <c r="AX162" s="15" t="s">
        <v>37</v>
      </c>
      <c r="AY162" s="171" t="s">
        <v>133</v>
      </c>
    </row>
    <row r="163" spans="1:65" s="2" customFormat="1" ht="37.9" customHeight="1">
      <c r="A163" s="35"/>
      <c r="B163" s="140"/>
      <c r="C163" s="141" t="s">
        <v>8</v>
      </c>
      <c r="D163" s="141" t="s">
        <v>136</v>
      </c>
      <c r="E163" s="142" t="s">
        <v>1824</v>
      </c>
      <c r="F163" s="143" t="s">
        <v>1825</v>
      </c>
      <c r="G163" s="144" t="s">
        <v>333</v>
      </c>
      <c r="H163" s="145">
        <v>1125.5</v>
      </c>
      <c r="I163" s="146"/>
      <c r="J163" s="147">
        <f>ROUND(I163*H163,2)</f>
        <v>0</v>
      </c>
      <c r="K163" s="143" t="s">
        <v>288</v>
      </c>
      <c r="L163" s="36"/>
      <c r="M163" s="148" t="s">
        <v>3</v>
      </c>
      <c r="N163" s="149" t="s">
        <v>46</v>
      </c>
      <c r="O163" s="56"/>
      <c r="P163" s="150">
        <f>O163*H163</f>
        <v>0</v>
      </c>
      <c r="Q163" s="150">
        <v>0</v>
      </c>
      <c r="R163" s="150">
        <f>Q163*H163</f>
        <v>0</v>
      </c>
      <c r="S163" s="150">
        <v>0.255</v>
      </c>
      <c r="T163" s="151">
        <f>S163*H163</f>
        <v>287.0025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52" t="s">
        <v>140</v>
      </c>
      <c r="AT163" s="152" t="s">
        <v>136</v>
      </c>
      <c r="AU163" s="152" t="s">
        <v>146</v>
      </c>
      <c r="AY163" s="20" t="s">
        <v>133</v>
      </c>
      <c r="BE163" s="153">
        <f>IF(N163="základní",J163,0)</f>
        <v>0</v>
      </c>
      <c r="BF163" s="153">
        <f>IF(N163="snížená",J163,0)</f>
        <v>0</v>
      </c>
      <c r="BG163" s="153">
        <f>IF(N163="zákl. přenesená",J163,0)</f>
        <v>0</v>
      </c>
      <c r="BH163" s="153">
        <f>IF(N163="sníž. přenesená",J163,0)</f>
        <v>0</v>
      </c>
      <c r="BI163" s="153">
        <f>IF(N163="nulová",J163,0)</f>
        <v>0</v>
      </c>
      <c r="BJ163" s="20" t="s">
        <v>37</v>
      </c>
      <c r="BK163" s="153">
        <f>ROUND(I163*H163,2)</f>
        <v>0</v>
      </c>
      <c r="BL163" s="20" t="s">
        <v>140</v>
      </c>
      <c r="BM163" s="152" t="s">
        <v>546</v>
      </c>
    </row>
    <row r="164" spans="1:65" s="2" customFormat="1">
      <c r="A164" s="35"/>
      <c r="B164" s="36"/>
      <c r="C164" s="35"/>
      <c r="D164" s="181" t="s">
        <v>290</v>
      </c>
      <c r="E164" s="35"/>
      <c r="F164" s="182" t="s">
        <v>1827</v>
      </c>
      <c r="G164" s="35"/>
      <c r="H164" s="35"/>
      <c r="I164" s="183"/>
      <c r="J164" s="35"/>
      <c r="K164" s="35"/>
      <c r="L164" s="36"/>
      <c r="M164" s="184"/>
      <c r="N164" s="185"/>
      <c r="O164" s="56"/>
      <c r="P164" s="56"/>
      <c r="Q164" s="56"/>
      <c r="R164" s="56"/>
      <c r="S164" s="56"/>
      <c r="T164" s="57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20" t="s">
        <v>290</v>
      </c>
      <c r="AU164" s="20" t="s">
        <v>146</v>
      </c>
    </row>
    <row r="165" spans="1:65" s="2" customFormat="1" ht="33" customHeight="1">
      <c r="A165" s="35"/>
      <c r="B165" s="140"/>
      <c r="C165" s="141" t="s">
        <v>242</v>
      </c>
      <c r="D165" s="141" t="s">
        <v>136</v>
      </c>
      <c r="E165" s="142" t="s">
        <v>2576</v>
      </c>
      <c r="F165" s="143" t="s">
        <v>2577</v>
      </c>
      <c r="G165" s="144" t="s">
        <v>333</v>
      </c>
      <c r="H165" s="145">
        <v>2.8</v>
      </c>
      <c r="I165" s="146"/>
      <c r="J165" s="147">
        <f>ROUND(I165*H165,2)</f>
        <v>0</v>
      </c>
      <c r="K165" s="143" t="s">
        <v>288</v>
      </c>
      <c r="L165" s="36"/>
      <c r="M165" s="148" t="s">
        <v>3</v>
      </c>
      <c r="N165" s="149" t="s">
        <v>46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0.32</v>
      </c>
      <c r="T165" s="151">
        <f>S165*H165</f>
        <v>0.89599999999999991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140</v>
      </c>
      <c r="AT165" s="152" t="s">
        <v>136</v>
      </c>
      <c r="AU165" s="152" t="s">
        <v>146</v>
      </c>
      <c r="AY165" s="20" t="s">
        <v>133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37</v>
      </c>
      <c r="BK165" s="153">
        <f>ROUND(I165*H165,2)</f>
        <v>0</v>
      </c>
      <c r="BL165" s="20" t="s">
        <v>140</v>
      </c>
      <c r="BM165" s="152" t="s">
        <v>558</v>
      </c>
    </row>
    <row r="166" spans="1:65" s="2" customFormat="1">
      <c r="A166" s="35"/>
      <c r="B166" s="36"/>
      <c r="C166" s="35"/>
      <c r="D166" s="181" t="s">
        <v>290</v>
      </c>
      <c r="E166" s="35"/>
      <c r="F166" s="182" t="s">
        <v>2578</v>
      </c>
      <c r="G166" s="35"/>
      <c r="H166" s="35"/>
      <c r="I166" s="183"/>
      <c r="J166" s="35"/>
      <c r="K166" s="35"/>
      <c r="L166" s="36"/>
      <c r="M166" s="184"/>
      <c r="N166" s="185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290</v>
      </c>
      <c r="AU166" s="20" t="s">
        <v>146</v>
      </c>
    </row>
    <row r="167" spans="1:65" s="2" customFormat="1" ht="24.2" customHeight="1">
      <c r="A167" s="35"/>
      <c r="B167" s="140"/>
      <c r="C167" s="141" t="s">
        <v>246</v>
      </c>
      <c r="D167" s="141" t="s">
        <v>136</v>
      </c>
      <c r="E167" s="142" t="s">
        <v>982</v>
      </c>
      <c r="F167" s="143" t="s">
        <v>983</v>
      </c>
      <c r="G167" s="144" t="s">
        <v>156</v>
      </c>
      <c r="H167" s="145">
        <v>256.89999999999998</v>
      </c>
      <c r="I167" s="146"/>
      <c r="J167" s="147">
        <f>ROUND(I167*H167,2)</f>
        <v>0</v>
      </c>
      <c r="K167" s="143" t="s">
        <v>288</v>
      </c>
      <c r="L167" s="36"/>
      <c r="M167" s="148" t="s">
        <v>3</v>
      </c>
      <c r="N167" s="149" t="s">
        <v>46</v>
      </c>
      <c r="O167" s="56"/>
      <c r="P167" s="150">
        <f>O167*H167</f>
        <v>0</v>
      </c>
      <c r="Q167" s="150">
        <v>0</v>
      </c>
      <c r="R167" s="150">
        <f>Q167*H167</f>
        <v>0</v>
      </c>
      <c r="S167" s="150">
        <v>0.20499999999999999</v>
      </c>
      <c r="T167" s="151">
        <f>S167*H167</f>
        <v>52.66449999999999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52" t="s">
        <v>140</v>
      </c>
      <c r="AT167" s="152" t="s">
        <v>136</v>
      </c>
      <c r="AU167" s="152" t="s">
        <v>146</v>
      </c>
      <c r="AY167" s="20" t="s">
        <v>133</v>
      </c>
      <c r="BE167" s="153">
        <f>IF(N167="základní",J167,0)</f>
        <v>0</v>
      </c>
      <c r="BF167" s="153">
        <f>IF(N167="snížená",J167,0)</f>
        <v>0</v>
      </c>
      <c r="BG167" s="153">
        <f>IF(N167="zákl. přenesená",J167,0)</f>
        <v>0</v>
      </c>
      <c r="BH167" s="153">
        <f>IF(N167="sníž. přenesená",J167,0)</f>
        <v>0</v>
      </c>
      <c r="BI167" s="153">
        <f>IF(N167="nulová",J167,0)</f>
        <v>0</v>
      </c>
      <c r="BJ167" s="20" t="s">
        <v>37</v>
      </c>
      <c r="BK167" s="153">
        <f>ROUND(I167*H167,2)</f>
        <v>0</v>
      </c>
      <c r="BL167" s="20" t="s">
        <v>140</v>
      </c>
      <c r="BM167" s="152" t="s">
        <v>572</v>
      </c>
    </row>
    <row r="168" spans="1:65" s="2" customFormat="1">
      <c r="A168" s="35"/>
      <c r="B168" s="36"/>
      <c r="C168" s="35"/>
      <c r="D168" s="181" t="s">
        <v>290</v>
      </c>
      <c r="E168" s="35"/>
      <c r="F168" s="182" t="s">
        <v>985</v>
      </c>
      <c r="G168" s="35"/>
      <c r="H168" s="35"/>
      <c r="I168" s="183"/>
      <c r="J168" s="35"/>
      <c r="K168" s="35"/>
      <c r="L168" s="36"/>
      <c r="M168" s="184"/>
      <c r="N168" s="185"/>
      <c r="O168" s="56"/>
      <c r="P168" s="56"/>
      <c r="Q168" s="56"/>
      <c r="R168" s="56"/>
      <c r="S168" s="56"/>
      <c r="T168" s="5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20" t="s">
        <v>290</v>
      </c>
      <c r="AU168" s="20" t="s">
        <v>146</v>
      </c>
    </row>
    <row r="169" spans="1:65" s="12" customFormat="1" ht="22.9" customHeight="1">
      <c r="B169" s="127"/>
      <c r="D169" s="128" t="s">
        <v>74</v>
      </c>
      <c r="E169" s="138" t="s">
        <v>153</v>
      </c>
      <c r="F169" s="138" t="s">
        <v>2579</v>
      </c>
      <c r="I169" s="130"/>
      <c r="J169" s="139">
        <f>BK169</f>
        <v>0</v>
      </c>
      <c r="L169" s="127"/>
      <c r="M169" s="132"/>
      <c r="N169" s="133"/>
      <c r="O169" s="133"/>
      <c r="P169" s="134">
        <f>SUM(P170:P205)</f>
        <v>0</v>
      </c>
      <c r="Q169" s="133"/>
      <c r="R169" s="134">
        <f>SUM(R170:R205)</f>
        <v>1205.6042379999997</v>
      </c>
      <c r="S169" s="133"/>
      <c r="T169" s="135">
        <f>SUM(T170:T205)</f>
        <v>0</v>
      </c>
      <c r="AR169" s="128" t="s">
        <v>37</v>
      </c>
      <c r="AT169" s="136" t="s">
        <v>74</v>
      </c>
      <c r="AU169" s="136" t="s">
        <v>37</v>
      </c>
      <c r="AY169" s="128" t="s">
        <v>133</v>
      </c>
      <c r="BK169" s="137">
        <f>SUM(BK170:BK205)</f>
        <v>0</v>
      </c>
    </row>
    <row r="170" spans="1:65" s="2" customFormat="1" ht="21.75" customHeight="1">
      <c r="A170" s="35"/>
      <c r="B170" s="140"/>
      <c r="C170" s="141" t="s">
        <v>250</v>
      </c>
      <c r="D170" s="141" t="s">
        <v>136</v>
      </c>
      <c r="E170" s="142" t="s">
        <v>2580</v>
      </c>
      <c r="F170" s="143" t="s">
        <v>2581</v>
      </c>
      <c r="G170" s="144" t="s">
        <v>333</v>
      </c>
      <c r="H170" s="145">
        <v>906.9</v>
      </c>
      <c r="I170" s="146"/>
      <c r="J170" s="147">
        <f>ROUND(I170*H170,2)</f>
        <v>0</v>
      </c>
      <c r="K170" s="143" t="s">
        <v>288</v>
      </c>
      <c r="L170" s="36"/>
      <c r="M170" s="148" t="s">
        <v>3</v>
      </c>
      <c r="N170" s="149" t="s">
        <v>46</v>
      </c>
      <c r="O170" s="56"/>
      <c r="P170" s="150">
        <f>O170*H170</f>
        <v>0</v>
      </c>
      <c r="Q170" s="150">
        <v>0.23</v>
      </c>
      <c r="R170" s="150">
        <f>Q170*H170</f>
        <v>208.58700000000002</v>
      </c>
      <c r="S170" s="150">
        <v>0</v>
      </c>
      <c r="T170" s="15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52" t="s">
        <v>140</v>
      </c>
      <c r="AT170" s="152" t="s">
        <v>136</v>
      </c>
      <c r="AU170" s="152" t="s">
        <v>84</v>
      </c>
      <c r="AY170" s="20" t="s">
        <v>133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20" t="s">
        <v>37</v>
      </c>
      <c r="BK170" s="153">
        <f>ROUND(I170*H170,2)</f>
        <v>0</v>
      </c>
      <c r="BL170" s="20" t="s">
        <v>140</v>
      </c>
      <c r="BM170" s="152" t="s">
        <v>669</v>
      </c>
    </row>
    <row r="171" spans="1:65" s="2" customFormat="1">
      <c r="A171" s="35"/>
      <c r="B171" s="36"/>
      <c r="C171" s="35"/>
      <c r="D171" s="181" t="s">
        <v>290</v>
      </c>
      <c r="E171" s="35"/>
      <c r="F171" s="182" t="s">
        <v>2582</v>
      </c>
      <c r="G171" s="35"/>
      <c r="H171" s="35"/>
      <c r="I171" s="183"/>
      <c r="J171" s="35"/>
      <c r="K171" s="35"/>
      <c r="L171" s="36"/>
      <c r="M171" s="184"/>
      <c r="N171" s="185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20" t="s">
        <v>290</v>
      </c>
      <c r="AU171" s="20" t="s">
        <v>84</v>
      </c>
    </row>
    <row r="172" spans="1:65" s="2" customFormat="1" ht="21.75" customHeight="1">
      <c r="A172" s="35"/>
      <c r="B172" s="140"/>
      <c r="C172" s="141" t="s">
        <v>254</v>
      </c>
      <c r="D172" s="141" t="s">
        <v>136</v>
      </c>
      <c r="E172" s="142" t="s">
        <v>1273</v>
      </c>
      <c r="F172" s="143" t="s">
        <v>1274</v>
      </c>
      <c r="G172" s="144" t="s">
        <v>333</v>
      </c>
      <c r="H172" s="145">
        <v>906.9</v>
      </c>
      <c r="I172" s="146"/>
      <c r="J172" s="147">
        <f>ROUND(I172*H172,2)</f>
        <v>0</v>
      </c>
      <c r="K172" s="143" t="s">
        <v>288</v>
      </c>
      <c r="L172" s="36"/>
      <c r="M172" s="148" t="s">
        <v>3</v>
      </c>
      <c r="N172" s="149" t="s">
        <v>46</v>
      </c>
      <c r="O172" s="56"/>
      <c r="P172" s="150">
        <f>O172*H172</f>
        <v>0</v>
      </c>
      <c r="Q172" s="150">
        <v>0.34499999999999997</v>
      </c>
      <c r="R172" s="150">
        <f>Q172*H172</f>
        <v>312.88049999999998</v>
      </c>
      <c r="S172" s="150">
        <v>0</v>
      </c>
      <c r="T172" s="15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52" t="s">
        <v>140</v>
      </c>
      <c r="AT172" s="152" t="s">
        <v>136</v>
      </c>
      <c r="AU172" s="152" t="s">
        <v>84</v>
      </c>
      <c r="AY172" s="20" t="s">
        <v>133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20" t="s">
        <v>37</v>
      </c>
      <c r="BK172" s="153">
        <f>ROUND(I172*H172,2)</f>
        <v>0</v>
      </c>
      <c r="BL172" s="20" t="s">
        <v>140</v>
      </c>
      <c r="BM172" s="152" t="s">
        <v>680</v>
      </c>
    </row>
    <row r="173" spans="1:65" s="2" customFormat="1">
      <c r="A173" s="35"/>
      <c r="B173" s="36"/>
      <c r="C173" s="35"/>
      <c r="D173" s="181" t="s">
        <v>290</v>
      </c>
      <c r="E173" s="35"/>
      <c r="F173" s="182" t="s">
        <v>1276</v>
      </c>
      <c r="G173" s="35"/>
      <c r="H173" s="35"/>
      <c r="I173" s="183"/>
      <c r="J173" s="35"/>
      <c r="K173" s="35"/>
      <c r="L173" s="36"/>
      <c r="M173" s="184"/>
      <c r="N173" s="185"/>
      <c r="O173" s="56"/>
      <c r="P173" s="56"/>
      <c r="Q173" s="56"/>
      <c r="R173" s="56"/>
      <c r="S173" s="56"/>
      <c r="T173" s="57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20" t="s">
        <v>290</v>
      </c>
      <c r="AU173" s="20" t="s">
        <v>84</v>
      </c>
    </row>
    <row r="174" spans="1:65" s="2" customFormat="1" ht="21.75" customHeight="1">
      <c r="A174" s="35"/>
      <c r="B174" s="140"/>
      <c r="C174" s="141" t="s">
        <v>258</v>
      </c>
      <c r="D174" s="141" t="s">
        <v>136</v>
      </c>
      <c r="E174" s="142" t="s">
        <v>2583</v>
      </c>
      <c r="F174" s="143" t="s">
        <v>2584</v>
      </c>
      <c r="G174" s="144" t="s">
        <v>333</v>
      </c>
      <c r="H174" s="145">
        <v>675.9</v>
      </c>
      <c r="I174" s="146"/>
      <c r="J174" s="147">
        <f>ROUND(I174*H174,2)</f>
        <v>0</v>
      </c>
      <c r="K174" s="143" t="s">
        <v>288</v>
      </c>
      <c r="L174" s="36"/>
      <c r="M174" s="148" t="s">
        <v>3</v>
      </c>
      <c r="N174" s="149" t="s">
        <v>46</v>
      </c>
      <c r="O174" s="56"/>
      <c r="P174" s="150">
        <f>O174*H174</f>
        <v>0</v>
      </c>
      <c r="Q174" s="150">
        <v>0.46</v>
      </c>
      <c r="R174" s="150">
        <f>Q174*H174</f>
        <v>310.91399999999999</v>
      </c>
      <c r="S174" s="150">
        <v>0</v>
      </c>
      <c r="T174" s="15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2" t="s">
        <v>140</v>
      </c>
      <c r="AT174" s="152" t="s">
        <v>136</v>
      </c>
      <c r="AU174" s="152" t="s">
        <v>84</v>
      </c>
      <c r="AY174" s="20" t="s">
        <v>133</v>
      </c>
      <c r="BE174" s="153">
        <f>IF(N174="základní",J174,0)</f>
        <v>0</v>
      </c>
      <c r="BF174" s="153">
        <f>IF(N174="snížená",J174,0)</f>
        <v>0</v>
      </c>
      <c r="BG174" s="153">
        <f>IF(N174="zákl. přenesená",J174,0)</f>
        <v>0</v>
      </c>
      <c r="BH174" s="153">
        <f>IF(N174="sníž. přenesená",J174,0)</f>
        <v>0</v>
      </c>
      <c r="BI174" s="153">
        <f>IF(N174="nulová",J174,0)</f>
        <v>0</v>
      </c>
      <c r="BJ174" s="20" t="s">
        <v>37</v>
      </c>
      <c r="BK174" s="153">
        <f>ROUND(I174*H174,2)</f>
        <v>0</v>
      </c>
      <c r="BL174" s="20" t="s">
        <v>140</v>
      </c>
      <c r="BM174" s="152" t="s">
        <v>653</v>
      </c>
    </row>
    <row r="175" spans="1:65" s="2" customFormat="1">
      <c r="A175" s="35"/>
      <c r="B175" s="36"/>
      <c r="C175" s="35"/>
      <c r="D175" s="181" t="s">
        <v>290</v>
      </c>
      <c r="E175" s="35"/>
      <c r="F175" s="182" t="s">
        <v>2585</v>
      </c>
      <c r="G175" s="35"/>
      <c r="H175" s="35"/>
      <c r="I175" s="183"/>
      <c r="J175" s="35"/>
      <c r="K175" s="35"/>
      <c r="L175" s="36"/>
      <c r="M175" s="184"/>
      <c r="N175" s="185"/>
      <c r="O175" s="56"/>
      <c r="P175" s="56"/>
      <c r="Q175" s="56"/>
      <c r="R175" s="56"/>
      <c r="S175" s="56"/>
      <c r="T175" s="57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20" t="s">
        <v>290</v>
      </c>
      <c r="AU175" s="20" t="s">
        <v>84</v>
      </c>
    </row>
    <row r="176" spans="1:65" s="13" customFormat="1">
      <c r="B176" s="154"/>
      <c r="D176" s="155" t="s">
        <v>142</v>
      </c>
      <c r="E176" s="156" t="s">
        <v>3</v>
      </c>
      <c r="F176" s="157" t="s">
        <v>2586</v>
      </c>
      <c r="H176" s="158">
        <v>450.6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142</v>
      </c>
      <c r="AU176" s="156" t="s">
        <v>84</v>
      </c>
      <c r="AV176" s="13" t="s">
        <v>84</v>
      </c>
      <c r="AW176" s="13" t="s">
        <v>36</v>
      </c>
      <c r="AX176" s="13" t="s">
        <v>75</v>
      </c>
      <c r="AY176" s="156" t="s">
        <v>133</v>
      </c>
    </row>
    <row r="177" spans="1:65" s="13" customFormat="1">
      <c r="B177" s="154"/>
      <c r="D177" s="155" t="s">
        <v>142</v>
      </c>
      <c r="E177" s="156" t="s">
        <v>3</v>
      </c>
      <c r="F177" s="157" t="s">
        <v>2587</v>
      </c>
      <c r="H177" s="158">
        <v>225.3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142</v>
      </c>
      <c r="AU177" s="156" t="s">
        <v>84</v>
      </c>
      <c r="AV177" s="13" t="s">
        <v>84</v>
      </c>
      <c r="AW177" s="13" t="s">
        <v>36</v>
      </c>
      <c r="AX177" s="13" t="s">
        <v>75</v>
      </c>
      <c r="AY177" s="156" t="s">
        <v>133</v>
      </c>
    </row>
    <row r="178" spans="1:65" s="15" customFormat="1">
      <c r="B178" s="170"/>
      <c r="D178" s="155" t="s">
        <v>142</v>
      </c>
      <c r="E178" s="171" t="s">
        <v>3</v>
      </c>
      <c r="F178" s="172" t="s">
        <v>163</v>
      </c>
      <c r="H178" s="173">
        <v>675.90000000000009</v>
      </c>
      <c r="I178" s="174"/>
      <c r="L178" s="170"/>
      <c r="M178" s="175"/>
      <c r="N178" s="176"/>
      <c r="O178" s="176"/>
      <c r="P178" s="176"/>
      <c r="Q178" s="176"/>
      <c r="R178" s="176"/>
      <c r="S178" s="176"/>
      <c r="T178" s="177"/>
      <c r="AT178" s="171" t="s">
        <v>142</v>
      </c>
      <c r="AU178" s="171" t="s">
        <v>84</v>
      </c>
      <c r="AV178" s="15" t="s">
        <v>140</v>
      </c>
      <c r="AW178" s="15" t="s">
        <v>36</v>
      </c>
      <c r="AX178" s="15" t="s">
        <v>37</v>
      </c>
      <c r="AY178" s="171" t="s">
        <v>133</v>
      </c>
    </row>
    <row r="179" spans="1:65" s="2" customFormat="1" ht="24.2" customHeight="1">
      <c r="A179" s="35"/>
      <c r="B179" s="140"/>
      <c r="C179" s="141" t="s">
        <v>262</v>
      </c>
      <c r="D179" s="141" t="s">
        <v>136</v>
      </c>
      <c r="E179" s="142" t="s">
        <v>2588</v>
      </c>
      <c r="F179" s="143" t="s">
        <v>2589</v>
      </c>
      <c r="G179" s="144" t="s">
        <v>333</v>
      </c>
      <c r="H179" s="145">
        <v>225.3</v>
      </c>
      <c r="I179" s="146"/>
      <c r="J179" s="147">
        <f>ROUND(I179*H179,2)</f>
        <v>0</v>
      </c>
      <c r="K179" s="143" t="s">
        <v>288</v>
      </c>
      <c r="L179" s="36"/>
      <c r="M179" s="148" t="s">
        <v>3</v>
      </c>
      <c r="N179" s="149" t="s">
        <v>46</v>
      </c>
      <c r="O179" s="56"/>
      <c r="P179" s="150">
        <f>O179*H179</f>
        <v>0</v>
      </c>
      <c r="Q179" s="150">
        <v>0.38313999999999998</v>
      </c>
      <c r="R179" s="150">
        <f>Q179*H179</f>
        <v>86.321442000000005</v>
      </c>
      <c r="S179" s="150">
        <v>0</v>
      </c>
      <c r="T179" s="15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2" t="s">
        <v>140</v>
      </c>
      <c r="AT179" s="152" t="s">
        <v>136</v>
      </c>
      <c r="AU179" s="152" t="s">
        <v>84</v>
      </c>
      <c r="AY179" s="20" t="s">
        <v>133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20" t="s">
        <v>37</v>
      </c>
      <c r="BK179" s="153">
        <f>ROUND(I179*H179,2)</f>
        <v>0</v>
      </c>
      <c r="BL179" s="20" t="s">
        <v>140</v>
      </c>
      <c r="BM179" s="152" t="s">
        <v>690</v>
      </c>
    </row>
    <row r="180" spans="1:65" s="2" customFormat="1">
      <c r="A180" s="35"/>
      <c r="B180" s="36"/>
      <c r="C180" s="35"/>
      <c r="D180" s="181" t="s">
        <v>290</v>
      </c>
      <c r="E180" s="35"/>
      <c r="F180" s="182" t="s">
        <v>2590</v>
      </c>
      <c r="G180" s="35"/>
      <c r="H180" s="35"/>
      <c r="I180" s="183"/>
      <c r="J180" s="35"/>
      <c r="K180" s="35"/>
      <c r="L180" s="36"/>
      <c r="M180" s="184"/>
      <c r="N180" s="185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20" t="s">
        <v>290</v>
      </c>
      <c r="AU180" s="20" t="s">
        <v>84</v>
      </c>
    </row>
    <row r="181" spans="1:65" s="2" customFormat="1" ht="44.25" customHeight="1">
      <c r="A181" s="35"/>
      <c r="B181" s="140"/>
      <c r="C181" s="141" t="s">
        <v>270</v>
      </c>
      <c r="D181" s="141" t="s">
        <v>136</v>
      </c>
      <c r="E181" s="142" t="s">
        <v>2591</v>
      </c>
      <c r="F181" s="143" t="s">
        <v>2592</v>
      </c>
      <c r="G181" s="144" t="s">
        <v>333</v>
      </c>
      <c r="H181" s="145">
        <v>906.9</v>
      </c>
      <c r="I181" s="146"/>
      <c r="J181" s="147">
        <f>ROUND(I181*H181,2)</f>
        <v>0</v>
      </c>
      <c r="K181" s="143" t="s">
        <v>288</v>
      </c>
      <c r="L181" s="36"/>
      <c r="M181" s="148" t="s">
        <v>3</v>
      </c>
      <c r="N181" s="149" t="s">
        <v>46</v>
      </c>
      <c r="O181" s="56"/>
      <c r="P181" s="150">
        <f>O181*H181</f>
        <v>0</v>
      </c>
      <c r="Q181" s="150">
        <v>8.9219999999999994E-2</v>
      </c>
      <c r="R181" s="150">
        <f>Q181*H181</f>
        <v>80.913617999999985</v>
      </c>
      <c r="S181" s="150">
        <v>0</v>
      </c>
      <c r="T181" s="15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2" t="s">
        <v>140</v>
      </c>
      <c r="AT181" s="152" t="s">
        <v>136</v>
      </c>
      <c r="AU181" s="152" t="s">
        <v>84</v>
      </c>
      <c r="AY181" s="20" t="s">
        <v>133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20" t="s">
        <v>37</v>
      </c>
      <c r="BK181" s="153">
        <f>ROUND(I181*H181,2)</f>
        <v>0</v>
      </c>
      <c r="BL181" s="20" t="s">
        <v>140</v>
      </c>
      <c r="BM181" s="152" t="s">
        <v>703</v>
      </c>
    </row>
    <row r="182" spans="1:65" s="2" customFormat="1">
      <c r="A182" s="35"/>
      <c r="B182" s="36"/>
      <c r="C182" s="35"/>
      <c r="D182" s="181" t="s">
        <v>290</v>
      </c>
      <c r="E182" s="35"/>
      <c r="F182" s="182" t="s">
        <v>2593</v>
      </c>
      <c r="G182" s="35"/>
      <c r="H182" s="35"/>
      <c r="I182" s="183"/>
      <c r="J182" s="35"/>
      <c r="K182" s="35"/>
      <c r="L182" s="36"/>
      <c r="M182" s="184"/>
      <c r="N182" s="185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20" t="s">
        <v>290</v>
      </c>
      <c r="AU182" s="20" t="s">
        <v>84</v>
      </c>
    </row>
    <row r="183" spans="1:65" s="2" customFormat="1" ht="37.9" customHeight="1">
      <c r="A183" s="35"/>
      <c r="B183" s="140"/>
      <c r="C183" s="141" t="s">
        <v>274</v>
      </c>
      <c r="D183" s="141" t="s">
        <v>136</v>
      </c>
      <c r="E183" s="142" t="s">
        <v>2594</v>
      </c>
      <c r="F183" s="143" t="s">
        <v>2595</v>
      </c>
      <c r="G183" s="144" t="s">
        <v>333</v>
      </c>
      <c r="H183" s="145">
        <v>225.3</v>
      </c>
      <c r="I183" s="146"/>
      <c r="J183" s="147">
        <f>ROUND(I183*H183,2)</f>
        <v>0</v>
      </c>
      <c r="K183" s="143" t="s">
        <v>288</v>
      </c>
      <c r="L183" s="36"/>
      <c r="M183" s="148" t="s">
        <v>3</v>
      </c>
      <c r="N183" s="149" t="s">
        <v>46</v>
      </c>
      <c r="O183" s="56"/>
      <c r="P183" s="150">
        <f>O183*H183</f>
        <v>0</v>
      </c>
      <c r="Q183" s="150">
        <v>0.11162</v>
      </c>
      <c r="R183" s="150">
        <f>Q183*H183</f>
        <v>25.147986</v>
      </c>
      <c r="S183" s="150">
        <v>0</v>
      </c>
      <c r="T183" s="15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2" t="s">
        <v>140</v>
      </c>
      <c r="AT183" s="152" t="s">
        <v>136</v>
      </c>
      <c r="AU183" s="152" t="s">
        <v>84</v>
      </c>
      <c r="AY183" s="20" t="s">
        <v>133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20" t="s">
        <v>37</v>
      </c>
      <c r="BK183" s="153">
        <f>ROUND(I183*H183,2)</f>
        <v>0</v>
      </c>
      <c r="BL183" s="20" t="s">
        <v>140</v>
      </c>
      <c r="BM183" s="152" t="s">
        <v>712</v>
      </c>
    </row>
    <row r="184" spans="1:65" s="2" customFormat="1">
      <c r="A184" s="35"/>
      <c r="B184" s="36"/>
      <c r="C184" s="35"/>
      <c r="D184" s="181" t="s">
        <v>290</v>
      </c>
      <c r="E184" s="35"/>
      <c r="F184" s="182" t="s">
        <v>2596</v>
      </c>
      <c r="G184" s="35"/>
      <c r="H184" s="35"/>
      <c r="I184" s="183"/>
      <c r="J184" s="35"/>
      <c r="K184" s="35"/>
      <c r="L184" s="36"/>
      <c r="M184" s="184"/>
      <c r="N184" s="185"/>
      <c r="O184" s="56"/>
      <c r="P184" s="56"/>
      <c r="Q184" s="56"/>
      <c r="R184" s="56"/>
      <c r="S184" s="56"/>
      <c r="T184" s="5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20" t="s">
        <v>290</v>
      </c>
      <c r="AU184" s="20" t="s">
        <v>84</v>
      </c>
    </row>
    <row r="185" spans="1:65" s="2" customFormat="1" ht="16.5" customHeight="1">
      <c r="A185" s="35"/>
      <c r="B185" s="140"/>
      <c r="C185" s="186" t="s">
        <v>278</v>
      </c>
      <c r="D185" s="186" t="s">
        <v>292</v>
      </c>
      <c r="E185" s="187" t="s">
        <v>2597</v>
      </c>
      <c r="F185" s="188" t="s">
        <v>2598</v>
      </c>
      <c r="G185" s="189" t="s">
        <v>333</v>
      </c>
      <c r="H185" s="190">
        <v>915.96900000000005</v>
      </c>
      <c r="I185" s="191"/>
      <c r="J185" s="192">
        <f>ROUND(I185*H185,2)</f>
        <v>0</v>
      </c>
      <c r="K185" s="188" t="s">
        <v>3</v>
      </c>
      <c r="L185" s="193"/>
      <c r="M185" s="194" t="s">
        <v>3</v>
      </c>
      <c r="N185" s="195" t="s">
        <v>46</v>
      </c>
      <c r="O185" s="56"/>
      <c r="P185" s="150">
        <f>O185*H185</f>
        <v>0</v>
      </c>
      <c r="Q185" s="150">
        <v>0.13100000000000001</v>
      </c>
      <c r="R185" s="150">
        <f>Q185*H185</f>
        <v>119.99193900000002</v>
      </c>
      <c r="S185" s="150">
        <v>0</v>
      </c>
      <c r="T185" s="15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2" t="s">
        <v>172</v>
      </c>
      <c r="AT185" s="152" t="s">
        <v>292</v>
      </c>
      <c r="AU185" s="152" t="s">
        <v>84</v>
      </c>
      <c r="AY185" s="20" t="s">
        <v>133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20" t="s">
        <v>37</v>
      </c>
      <c r="BK185" s="153">
        <f>ROUND(I185*H185,2)</f>
        <v>0</v>
      </c>
      <c r="BL185" s="20" t="s">
        <v>140</v>
      </c>
      <c r="BM185" s="152" t="s">
        <v>720</v>
      </c>
    </row>
    <row r="186" spans="1:65" s="13" customFormat="1">
      <c r="B186" s="154"/>
      <c r="D186" s="155" t="s">
        <v>142</v>
      </c>
      <c r="E186" s="156" t="s">
        <v>3</v>
      </c>
      <c r="F186" s="157" t="s">
        <v>2599</v>
      </c>
      <c r="H186" s="158">
        <v>915.96900000000005</v>
      </c>
      <c r="I186" s="159"/>
      <c r="L186" s="154"/>
      <c r="M186" s="160"/>
      <c r="N186" s="161"/>
      <c r="O186" s="161"/>
      <c r="P186" s="161"/>
      <c r="Q186" s="161"/>
      <c r="R186" s="161"/>
      <c r="S186" s="161"/>
      <c r="T186" s="162"/>
      <c r="AT186" s="156" t="s">
        <v>142</v>
      </c>
      <c r="AU186" s="156" t="s">
        <v>84</v>
      </c>
      <c r="AV186" s="13" t="s">
        <v>84</v>
      </c>
      <c r="AW186" s="13" t="s">
        <v>36</v>
      </c>
      <c r="AX186" s="13" t="s">
        <v>75</v>
      </c>
      <c r="AY186" s="156" t="s">
        <v>133</v>
      </c>
    </row>
    <row r="187" spans="1:65" s="15" customFormat="1">
      <c r="B187" s="170"/>
      <c r="D187" s="155" t="s">
        <v>142</v>
      </c>
      <c r="E187" s="171" t="s">
        <v>3</v>
      </c>
      <c r="F187" s="172" t="s">
        <v>163</v>
      </c>
      <c r="H187" s="173">
        <v>915.96900000000005</v>
      </c>
      <c r="I187" s="174"/>
      <c r="L187" s="170"/>
      <c r="M187" s="175"/>
      <c r="N187" s="176"/>
      <c r="O187" s="176"/>
      <c r="P187" s="176"/>
      <c r="Q187" s="176"/>
      <c r="R187" s="176"/>
      <c r="S187" s="176"/>
      <c r="T187" s="177"/>
      <c r="AT187" s="171" t="s">
        <v>142</v>
      </c>
      <c r="AU187" s="171" t="s">
        <v>84</v>
      </c>
      <c r="AV187" s="15" t="s">
        <v>140</v>
      </c>
      <c r="AW187" s="15" t="s">
        <v>36</v>
      </c>
      <c r="AX187" s="15" t="s">
        <v>37</v>
      </c>
      <c r="AY187" s="171" t="s">
        <v>133</v>
      </c>
    </row>
    <row r="188" spans="1:65" s="2" customFormat="1" ht="16.5" customHeight="1">
      <c r="A188" s="35"/>
      <c r="B188" s="140"/>
      <c r="C188" s="186" t="s">
        <v>526</v>
      </c>
      <c r="D188" s="186" t="s">
        <v>292</v>
      </c>
      <c r="E188" s="187" t="s">
        <v>2600</v>
      </c>
      <c r="F188" s="188" t="s">
        <v>2601</v>
      </c>
      <c r="G188" s="189" t="s">
        <v>333</v>
      </c>
      <c r="H188" s="190">
        <v>9.2919999999999998</v>
      </c>
      <c r="I188" s="191"/>
      <c r="J188" s="192">
        <f>ROUND(I188*H188,2)</f>
        <v>0</v>
      </c>
      <c r="K188" s="188" t="s">
        <v>3</v>
      </c>
      <c r="L188" s="193"/>
      <c r="M188" s="194" t="s">
        <v>3</v>
      </c>
      <c r="N188" s="195" t="s">
        <v>46</v>
      </c>
      <c r="O188" s="56"/>
      <c r="P188" s="150">
        <f>O188*H188</f>
        <v>0</v>
      </c>
      <c r="Q188" s="150">
        <v>0.13100000000000001</v>
      </c>
      <c r="R188" s="150">
        <f>Q188*H188</f>
        <v>1.217252</v>
      </c>
      <c r="S188" s="150">
        <v>0</v>
      </c>
      <c r="T188" s="15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2" t="s">
        <v>172</v>
      </c>
      <c r="AT188" s="152" t="s">
        <v>292</v>
      </c>
      <c r="AU188" s="152" t="s">
        <v>84</v>
      </c>
      <c r="AY188" s="20" t="s">
        <v>133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20" t="s">
        <v>37</v>
      </c>
      <c r="BK188" s="153">
        <f>ROUND(I188*H188,2)</f>
        <v>0</v>
      </c>
      <c r="BL188" s="20" t="s">
        <v>140</v>
      </c>
      <c r="BM188" s="152" t="s">
        <v>730</v>
      </c>
    </row>
    <row r="189" spans="1:65" s="13" customFormat="1">
      <c r="B189" s="154"/>
      <c r="D189" s="155" t="s">
        <v>142</v>
      </c>
      <c r="E189" s="156" t="s">
        <v>3</v>
      </c>
      <c r="F189" s="157" t="s">
        <v>2602</v>
      </c>
      <c r="H189" s="158">
        <v>9.2919999999999998</v>
      </c>
      <c r="I189" s="159"/>
      <c r="L189" s="154"/>
      <c r="M189" s="160"/>
      <c r="N189" s="161"/>
      <c r="O189" s="161"/>
      <c r="P189" s="161"/>
      <c r="Q189" s="161"/>
      <c r="R189" s="161"/>
      <c r="S189" s="161"/>
      <c r="T189" s="162"/>
      <c r="AT189" s="156" t="s">
        <v>142</v>
      </c>
      <c r="AU189" s="156" t="s">
        <v>84</v>
      </c>
      <c r="AV189" s="13" t="s">
        <v>84</v>
      </c>
      <c r="AW189" s="13" t="s">
        <v>36</v>
      </c>
      <c r="AX189" s="13" t="s">
        <v>75</v>
      </c>
      <c r="AY189" s="156" t="s">
        <v>133</v>
      </c>
    </row>
    <row r="190" spans="1:65" s="15" customFormat="1">
      <c r="B190" s="170"/>
      <c r="D190" s="155" t="s">
        <v>142</v>
      </c>
      <c r="E190" s="171" t="s">
        <v>3</v>
      </c>
      <c r="F190" s="172" t="s">
        <v>163</v>
      </c>
      <c r="H190" s="173">
        <v>9.2919999999999998</v>
      </c>
      <c r="I190" s="174"/>
      <c r="L190" s="170"/>
      <c r="M190" s="175"/>
      <c r="N190" s="176"/>
      <c r="O190" s="176"/>
      <c r="P190" s="176"/>
      <c r="Q190" s="176"/>
      <c r="R190" s="176"/>
      <c r="S190" s="176"/>
      <c r="T190" s="177"/>
      <c r="AT190" s="171" t="s">
        <v>142</v>
      </c>
      <c r="AU190" s="171" t="s">
        <v>84</v>
      </c>
      <c r="AV190" s="15" t="s">
        <v>140</v>
      </c>
      <c r="AW190" s="15" t="s">
        <v>36</v>
      </c>
      <c r="AX190" s="15" t="s">
        <v>37</v>
      </c>
      <c r="AY190" s="171" t="s">
        <v>133</v>
      </c>
    </row>
    <row r="191" spans="1:65" s="2" customFormat="1" ht="16.5" customHeight="1">
      <c r="A191" s="35"/>
      <c r="B191" s="140"/>
      <c r="C191" s="186" t="s">
        <v>533</v>
      </c>
      <c r="D191" s="186" t="s">
        <v>292</v>
      </c>
      <c r="E191" s="187" t="s">
        <v>2603</v>
      </c>
      <c r="F191" s="188" t="s">
        <v>2604</v>
      </c>
      <c r="G191" s="189" t="s">
        <v>333</v>
      </c>
      <c r="H191" s="190">
        <v>33.936</v>
      </c>
      <c r="I191" s="191"/>
      <c r="J191" s="192">
        <f>ROUND(I191*H191,2)</f>
        <v>0</v>
      </c>
      <c r="K191" s="188" t="s">
        <v>3</v>
      </c>
      <c r="L191" s="193"/>
      <c r="M191" s="194" t="s">
        <v>3</v>
      </c>
      <c r="N191" s="195" t="s">
        <v>46</v>
      </c>
      <c r="O191" s="56"/>
      <c r="P191" s="150">
        <f>O191*H191</f>
        <v>0</v>
      </c>
      <c r="Q191" s="150">
        <v>0.19700000000000001</v>
      </c>
      <c r="R191" s="150">
        <f>Q191*H191</f>
        <v>6.6853920000000002</v>
      </c>
      <c r="S191" s="150">
        <v>0</v>
      </c>
      <c r="T191" s="15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52" t="s">
        <v>172</v>
      </c>
      <c r="AT191" s="152" t="s">
        <v>292</v>
      </c>
      <c r="AU191" s="152" t="s">
        <v>84</v>
      </c>
      <c r="AY191" s="20" t="s">
        <v>133</v>
      </c>
      <c r="BE191" s="153">
        <f>IF(N191="základní",J191,0)</f>
        <v>0</v>
      </c>
      <c r="BF191" s="153">
        <f>IF(N191="snížená",J191,0)</f>
        <v>0</v>
      </c>
      <c r="BG191" s="153">
        <f>IF(N191="zákl. přenesená",J191,0)</f>
        <v>0</v>
      </c>
      <c r="BH191" s="153">
        <f>IF(N191="sníž. přenesená",J191,0)</f>
        <v>0</v>
      </c>
      <c r="BI191" s="153">
        <f>IF(N191="nulová",J191,0)</f>
        <v>0</v>
      </c>
      <c r="BJ191" s="20" t="s">
        <v>37</v>
      </c>
      <c r="BK191" s="153">
        <f>ROUND(I191*H191,2)</f>
        <v>0</v>
      </c>
      <c r="BL191" s="20" t="s">
        <v>140</v>
      </c>
      <c r="BM191" s="152" t="s">
        <v>741</v>
      </c>
    </row>
    <row r="192" spans="1:65" s="13" customFormat="1">
      <c r="B192" s="154"/>
      <c r="D192" s="155" t="s">
        <v>142</v>
      </c>
      <c r="E192" s="156" t="s">
        <v>3</v>
      </c>
      <c r="F192" s="157" t="s">
        <v>2605</v>
      </c>
      <c r="H192" s="158">
        <v>33.936</v>
      </c>
      <c r="I192" s="159"/>
      <c r="L192" s="154"/>
      <c r="M192" s="160"/>
      <c r="N192" s="161"/>
      <c r="O192" s="161"/>
      <c r="P192" s="161"/>
      <c r="Q192" s="161"/>
      <c r="R192" s="161"/>
      <c r="S192" s="161"/>
      <c r="T192" s="162"/>
      <c r="AT192" s="156" t="s">
        <v>142</v>
      </c>
      <c r="AU192" s="156" t="s">
        <v>84</v>
      </c>
      <c r="AV192" s="13" t="s">
        <v>84</v>
      </c>
      <c r="AW192" s="13" t="s">
        <v>36</v>
      </c>
      <c r="AX192" s="13" t="s">
        <v>75</v>
      </c>
      <c r="AY192" s="156" t="s">
        <v>133</v>
      </c>
    </row>
    <row r="193" spans="1:65" s="15" customFormat="1">
      <c r="B193" s="170"/>
      <c r="D193" s="155" t="s">
        <v>142</v>
      </c>
      <c r="E193" s="171" t="s">
        <v>3</v>
      </c>
      <c r="F193" s="172" t="s">
        <v>163</v>
      </c>
      <c r="H193" s="173">
        <v>33.936</v>
      </c>
      <c r="I193" s="174"/>
      <c r="L193" s="170"/>
      <c r="M193" s="175"/>
      <c r="N193" s="176"/>
      <c r="O193" s="176"/>
      <c r="P193" s="176"/>
      <c r="Q193" s="176"/>
      <c r="R193" s="176"/>
      <c r="S193" s="176"/>
      <c r="T193" s="177"/>
      <c r="AT193" s="171" t="s">
        <v>142</v>
      </c>
      <c r="AU193" s="171" t="s">
        <v>84</v>
      </c>
      <c r="AV193" s="15" t="s">
        <v>140</v>
      </c>
      <c r="AW193" s="15" t="s">
        <v>36</v>
      </c>
      <c r="AX193" s="15" t="s">
        <v>37</v>
      </c>
      <c r="AY193" s="171" t="s">
        <v>133</v>
      </c>
    </row>
    <row r="194" spans="1:65" s="2" customFormat="1" ht="16.5" customHeight="1">
      <c r="A194" s="35"/>
      <c r="B194" s="140"/>
      <c r="C194" s="186" t="s">
        <v>538</v>
      </c>
      <c r="D194" s="186" t="s">
        <v>292</v>
      </c>
      <c r="E194" s="187" t="s">
        <v>2606</v>
      </c>
      <c r="F194" s="188" t="s">
        <v>2607</v>
      </c>
      <c r="G194" s="189" t="s">
        <v>333</v>
      </c>
      <c r="H194" s="190">
        <v>5.1509999999999998</v>
      </c>
      <c r="I194" s="191"/>
      <c r="J194" s="192">
        <f>ROUND(I194*H194,2)</f>
        <v>0</v>
      </c>
      <c r="K194" s="188" t="s">
        <v>3</v>
      </c>
      <c r="L194" s="193"/>
      <c r="M194" s="194" t="s">
        <v>3</v>
      </c>
      <c r="N194" s="195" t="s">
        <v>46</v>
      </c>
      <c r="O194" s="56"/>
      <c r="P194" s="150">
        <f>O194*H194</f>
        <v>0</v>
      </c>
      <c r="Q194" s="150">
        <v>0.18</v>
      </c>
      <c r="R194" s="150">
        <f>Q194*H194</f>
        <v>0.92717999999999989</v>
      </c>
      <c r="S194" s="150">
        <v>0</v>
      </c>
      <c r="T194" s="15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2" t="s">
        <v>172</v>
      </c>
      <c r="AT194" s="152" t="s">
        <v>292</v>
      </c>
      <c r="AU194" s="152" t="s">
        <v>84</v>
      </c>
      <c r="AY194" s="20" t="s">
        <v>133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20" t="s">
        <v>37</v>
      </c>
      <c r="BK194" s="153">
        <f>ROUND(I194*H194,2)</f>
        <v>0</v>
      </c>
      <c r="BL194" s="20" t="s">
        <v>140</v>
      </c>
      <c r="BM194" s="152" t="s">
        <v>750</v>
      </c>
    </row>
    <row r="195" spans="1:65" s="13" customFormat="1">
      <c r="B195" s="154"/>
      <c r="D195" s="155" t="s">
        <v>142</v>
      </c>
      <c r="E195" s="156" t="s">
        <v>3</v>
      </c>
      <c r="F195" s="157" t="s">
        <v>2608</v>
      </c>
      <c r="H195" s="158">
        <v>5.1509999999999998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142</v>
      </c>
      <c r="AU195" s="156" t="s">
        <v>84</v>
      </c>
      <c r="AV195" s="13" t="s">
        <v>84</v>
      </c>
      <c r="AW195" s="13" t="s">
        <v>36</v>
      </c>
      <c r="AX195" s="13" t="s">
        <v>75</v>
      </c>
      <c r="AY195" s="156" t="s">
        <v>133</v>
      </c>
    </row>
    <row r="196" spans="1:65" s="15" customFormat="1">
      <c r="B196" s="170"/>
      <c r="D196" s="155" t="s">
        <v>142</v>
      </c>
      <c r="E196" s="171" t="s">
        <v>3</v>
      </c>
      <c r="F196" s="172" t="s">
        <v>163</v>
      </c>
      <c r="H196" s="173">
        <v>5.1509999999999998</v>
      </c>
      <c r="I196" s="174"/>
      <c r="L196" s="170"/>
      <c r="M196" s="175"/>
      <c r="N196" s="176"/>
      <c r="O196" s="176"/>
      <c r="P196" s="176"/>
      <c r="Q196" s="176"/>
      <c r="R196" s="176"/>
      <c r="S196" s="176"/>
      <c r="T196" s="177"/>
      <c r="AT196" s="171" t="s">
        <v>142</v>
      </c>
      <c r="AU196" s="171" t="s">
        <v>84</v>
      </c>
      <c r="AV196" s="15" t="s">
        <v>140</v>
      </c>
      <c r="AW196" s="15" t="s">
        <v>36</v>
      </c>
      <c r="AX196" s="15" t="s">
        <v>37</v>
      </c>
      <c r="AY196" s="171" t="s">
        <v>133</v>
      </c>
    </row>
    <row r="197" spans="1:65" s="2" customFormat="1" ht="16.5" customHeight="1">
      <c r="A197" s="35"/>
      <c r="B197" s="140"/>
      <c r="C197" s="186" t="s">
        <v>546</v>
      </c>
      <c r="D197" s="186" t="s">
        <v>292</v>
      </c>
      <c r="E197" s="187" t="s">
        <v>2609</v>
      </c>
      <c r="F197" s="188" t="s">
        <v>2610</v>
      </c>
      <c r="G197" s="189" t="s">
        <v>333</v>
      </c>
      <c r="H197" s="190">
        <v>9.2919999999999998</v>
      </c>
      <c r="I197" s="191"/>
      <c r="J197" s="192">
        <f>ROUND(I197*H197,2)</f>
        <v>0</v>
      </c>
      <c r="K197" s="188" t="s">
        <v>3</v>
      </c>
      <c r="L197" s="193"/>
      <c r="M197" s="194" t="s">
        <v>3</v>
      </c>
      <c r="N197" s="195" t="s">
        <v>46</v>
      </c>
      <c r="O197" s="56"/>
      <c r="P197" s="150">
        <f>O197*H197</f>
        <v>0</v>
      </c>
      <c r="Q197" s="150">
        <v>0.13100000000000001</v>
      </c>
      <c r="R197" s="150">
        <f>Q197*H197</f>
        <v>1.217252</v>
      </c>
      <c r="S197" s="150">
        <v>0</v>
      </c>
      <c r="T197" s="15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2" t="s">
        <v>172</v>
      </c>
      <c r="AT197" s="152" t="s">
        <v>292</v>
      </c>
      <c r="AU197" s="152" t="s">
        <v>84</v>
      </c>
      <c r="AY197" s="20" t="s">
        <v>133</v>
      </c>
      <c r="BE197" s="153">
        <f>IF(N197="základní",J197,0)</f>
        <v>0</v>
      </c>
      <c r="BF197" s="153">
        <f>IF(N197="snížená",J197,0)</f>
        <v>0</v>
      </c>
      <c r="BG197" s="153">
        <f>IF(N197="zákl. přenesená",J197,0)</f>
        <v>0</v>
      </c>
      <c r="BH197" s="153">
        <f>IF(N197="sníž. přenesená",J197,0)</f>
        <v>0</v>
      </c>
      <c r="BI197" s="153">
        <f>IF(N197="nulová",J197,0)</f>
        <v>0</v>
      </c>
      <c r="BJ197" s="20" t="s">
        <v>37</v>
      </c>
      <c r="BK197" s="153">
        <f>ROUND(I197*H197,2)</f>
        <v>0</v>
      </c>
      <c r="BL197" s="20" t="s">
        <v>140</v>
      </c>
      <c r="BM197" s="152" t="s">
        <v>760</v>
      </c>
    </row>
    <row r="198" spans="1:65" s="13" customFormat="1">
      <c r="B198" s="154"/>
      <c r="D198" s="155" t="s">
        <v>142</v>
      </c>
      <c r="E198" s="156" t="s">
        <v>3</v>
      </c>
      <c r="F198" s="157" t="s">
        <v>2602</v>
      </c>
      <c r="H198" s="158">
        <v>9.2919999999999998</v>
      </c>
      <c r="I198" s="159"/>
      <c r="L198" s="154"/>
      <c r="M198" s="160"/>
      <c r="N198" s="161"/>
      <c r="O198" s="161"/>
      <c r="P198" s="161"/>
      <c r="Q198" s="161"/>
      <c r="R198" s="161"/>
      <c r="S198" s="161"/>
      <c r="T198" s="162"/>
      <c r="AT198" s="156" t="s">
        <v>142</v>
      </c>
      <c r="AU198" s="156" t="s">
        <v>84</v>
      </c>
      <c r="AV198" s="13" t="s">
        <v>84</v>
      </c>
      <c r="AW198" s="13" t="s">
        <v>36</v>
      </c>
      <c r="AX198" s="13" t="s">
        <v>75</v>
      </c>
      <c r="AY198" s="156" t="s">
        <v>133</v>
      </c>
    </row>
    <row r="199" spans="1:65" s="15" customFormat="1">
      <c r="B199" s="170"/>
      <c r="D199" s="155" t="s">
        <v>142</v>
      </c>
      <c r="E199" s="171" t="s">
        <v>3</v>
      </c>
      <c r="F199" s="172" t="s">
        <v>163</v>
      </c>
      <c r="H199" s="173">
        <v>9.2919999999999998</v>
      </c>
      <c r="I199" s="174"/>
      <c r="L199" s="170"/>
      <c r="M199" s="175"/>
      <c r="N199" s="176"/>
      <c r="O199" s="176"/>
      <c r="P199" s="176"/>
      <c r="Q199" s="176"/>
      <c r="R199" s="176"/>
      <c r="S199" s="176"/>
      <c r="T199" s="177"/>
      <c r="AT199" s="171" t="s">
        <v>142</v>
      </c>
      <c r="AU199" s="171" t="s">
        <v>84</v>
      </c>
      <c r="AV199" s="15" t="s">
        <v>140</v>
      </c>
      <c r="AW199" s="15" t="s">
        <v>36</v>
      </c>
      <c r="AX199" s="15" t="s">
        <v>37</v>
      </c>
      <c r="AY199" s="171" t="s">
        <v>133</v>
      </c>
    </row>
    <row r="200" spans="1:65" s="2" customFormat="1" ht="16.5" customHeight="1">
      <c r="A200" s="35"/>
      <c r="B200" s="140"/>
      <c r="C200" s="186" t="s">
        <v>552</v>
      </c>
      <c r="D200" s="186" t="s">
        <v>292</v>
      </c>
      <c r="E200" s="187" t="s">
        <v>2611</v>
      </c>
      <c r="F200" s="188" t="s">
        <v>2612</v>
      </c>
      <c r="G200" s="189" t="s">
        <v>333</v>
      </c>
      <c r="H200" s="190">
        <v>33.936</v>
      </c>
      <c r="I200" s="191"/>
      <c r="J200" s="192">
        <f>ROUND(I200*H200,2)</f>
        <v>0</v>
      </c>
      <c r="K200" s="188" t="s">
        <v>3</v>
      </c>
      <c r="L200" s="193"/>
      <c r="M200" s="194" t="s">
        <v>3</v>
      </c>
      <c r="N200" s="195" t="s">
        <v>46</v>
      </c>
      <c r="O200" s="56"/>
      <c r="P200" s="150">
        <f>O200*H200</f>
        <v>0</v>
      </c>
      <c r="Q200" s="150">
        <v>0.17599999999999999</v>
      </c>
      <c r="R200" s="150">
        <f>Q200*H200</f>
        <v>5.9727359999999994</v>
      </c>
      <c r="S200" s="150">
        <v>0</v>
      </c>
      <c r="T200" s="15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52" t="s">
        <v>172</v>
      </c>
      <c r="AT200" s="152" t="s">
        <v>292</v>
      </c>
      <c r="AU200" s="152" t="s">
        <v>84</v>
      </c>
      <c r="AY200" s="20" t="s">
        <v>133</v>
      </c>
      <c r="BE200" s="153">
        <f>IF(N200="základní",J200,0)</f>
        <v>0</v>
      </c>
      <c r="BF200" s="153">
        <f>IF(N200="snížená",J200,0)</f>
        <v>0</v>
      </c>
      <c r="BG200" s="153">
        <f>IF(N200="zákl. přenesená",J200,0)</f>
        <v>0</v>
      </c>
      <c r="BH200" s="153">
        <f>IF(N200="sníž. přenesená",J200,0)</f>
        <v>0</v>
      </c>
      <c r="BI200" s="153">
        <f>IF(N200="nulová",J200,0)</f>
        <v>0</v>
      </c>
      <c r="BJ200" s="20" t="s">
        <v>37</v>
      </c>
      <c r="BK200" s="153">
        <f>ROUND(I200*H200,2)</f>
        <v>0</v>
      </c>
      <c r="BL200" s="20" t="s">
        <v>140</v>
      </c>
      <c r="BM200" s="152" t="s">
        <v>771</v>
      </c>
    </row>
    <row r="201" spans="1:65" s="13" customFormat="1">
      <c r="B201" s="154"/>
      <c r="D201" s="155" t="s">
        <v>142</v>
      </c>
      <c r="E201" s="156" t="s">
        <v>3</v>
      </c>
      <c r="F201" s="157" t="s">
        <v>2605</v>
      </c>
      <c r="H201" s="158">
        <v>33.936</v>
      </c>
      <c r="I201" s="159"/>
      <c r="L201" s="154"/>
      <c r="M201" s="160"/>
      <c r="N201" s="161"/>
      <c r="O201" s="161"/>
      <c r="P201" s="161"/>
      <c r="Q201" s="161"/>
      <c r="R201" s="161"/>
      <c r="S201" s="161"/>
      <c r="T201" s="162"/>
      <c r="AT201" s="156" t="s">
        <v>142</v>
      </c>
      <c r="AU201" s="156" t="s">
        <v>84</v>
      </c>
      <c r="AV201" s="13" t="s">
        <v>84</v>
      </c>
      <c r="AW201" s="13" t="s">
        <v>36</v>
      </c>
      <c r="AX201" s="13" t="s">
        <v>75</v>
      </c>
      <c r="AY201" s="156" t="s">
        <v>133</v>
      </c>
    </row>
    <row r="202" spans="1:65" s="15" customFormat="1">
      <c r="B202" s="170"/>
      <c r="D202" s="155" t="s">
        <v>142</v>
      </c>
      <c r="E202" s="171" t="s">
        <v>3</v>
      </c>
      <c r="F202" s="172" t="s">
        <v>163</v>
      </c>
      <c r="H202" s="173">
        <v>33.936</v>
      </c>
      <c r="I202" s="174"/>
      <c r="L202" s="170"/>
      <c r="M202" s="175"/>
      <c r="N202" s="176"/>
      <c r="O202" s="176"/>
      <c r="P202" s="176"/>
      <c r="Q202" s="176"/>
      <c r="R202" s="176"/>
      <c r="S202" s="176"/>
      <c r="T202" s="177"/>
      <c r="AT202" s="171" t="s">
        <v>142</v>
      </c>
      <c r="AU202" s="171" t="s">
        <v>84</v>
      </c>
      <c r="AV202" s="15" t="s">
        <v>140</v>
      </c>
      <c r="AW202" s="15" t="s">
        <v>36</v>
      </c>
      <c r="AX202" s="15" t="s">
        <v>37</v>
      </c>
      <c r="AY202" s="171" t="s">
        <v>133</v>
      </c>
    </row>
    <row r="203" spans="1:65" s="2" customFormat="1" ht="16.5" customHeight="1">
      <c r="A203" s="35"/>
      <c r="B203" s="140"/>
      <c r="C203" s="186" t="s">
        <v>558</v>
      </c>
      <c r="D203" s="186" t="s">
        <v>292</v>
      </c>
      <c r="E203" s="187" t="s">
        <v>2613</v>
      </c>
      <c r="F203" s="188" t="s">
        <v>2614</v>
      </c>
      <c r="G203" s="189" t="s">
        <v>333</v>
      </c>
      <c r="H203" s="190">
        <v>227.553</v>
      </c>
      <c r="I203" s="191"/>
      <c r="J203" s="192">
        <f>ROUND(I203*H203,2)</f>
        <v>0</v>
      </c>
      <c r="K203" s="188" t="s">
        <v>3</v>
      </c>
      <c r="L203" s="193"/>
      <c r="M203" s="194" t="s">
        <v>3</v>
      </c>
      <c r="N203" s="195" t="s">
        <v>46</v>
      </c>
      <c r="O203" s="56"/>
      <c r="P203" s="150">
        <f>O203*H203</f>
        <v>0</v>
      </c>
      <c r="Q203" s="150">
        <v>0.19700000000000001</v>
      </c>
      <c r="R203" s="150">
        <f>Q203*H203</f>
        <v>44.827941000000003</v>
      </c>
      <c r="S203" s="150">
        <v>0</v>
      </c>
      <c r="T203" s="15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52" t="s">
        <v>172</v>
      </c>
      <c r="AT203" s="152" t="s">
        <v>292</v>
      </c>
      <c r="AU203" s="152" t="s">
        <v>84</v>
      </c>
      <c r="AY203" s="20" t="s">
        <v>133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20" t="s">
        <v>37</v>
      </c>
      <c r="BK203" s="153">
        <f>ROUND(I203*H203,2)</f>
        <v>0</v>
      </c>
      <c r="BL203" s="20" t="s">
        <v>140</v>
      </c>
      <c r="BM203" s="152" t="s">
        <v>781</v>
      </c>
    </row>
    <row r="204" spans="1:65" s="13" customFormat="1">
      <c r="B204" s="154"/>
      <c r="D204" s="155" t="s">
        <v>142</v>
      </c>
      <c r="E204" s="156" t="s">
        <v>3</v>
      </c>
      <c r="F204" s="157" t="s">
        <v>2615</v>
      </c>
      <c r="H204" s="158">
        <v>227.553</v>
      </c>
      <c r="I204" s="159"/>
      <c r="L204" s="154"/>
      <c r="M204" s="160"/>
      <c r="N204" s="161"/>
      <c r="O204" s="161"/>
      <c r="P204" s="161"/>
      <c r="Q204" s="161"/>
      <c r="R204" s="161"/>
      <c r="S204" s="161"/>
      <c r="T204" s="162"/>
      <c r="AT204" s="156" t="s">
        <v>142</v>
      </c>
      <c r="AU204" s="156" t="s">
        <v>84</v>
      </c>
      <c r="AV204" s="13" t="s">
        <v>84</v>
      </c>
      <c r="AW204" s="13" t="s">
        <v>36</v>
      </c>
      <c r="AX204" s="13" t="s">
        <v>75</v>
      </c>
      <c r="AY204" s="156" t="s">
        <v>133</v>
      </c>
    </row>
    <row r="205" spans="1:65" s="15" customFormat="1">
      <c r="B205" s="170"/>
      <c r="D205" s="155" t="s">
        <v>142</v>
      </c>
      <c r="E205" s="171" t="s">
        <v>3</v>
      </c>
      <c r="F205" s="172" t="s">
        <v>163</v>
      </c>
      <c r="H205" s="173">
        <v>227.553</v>
      </c>
      <c r="I205" s="174"/>
      <c r="L205" s="170"/>
      <c r="M205" s="175"/>
      <c r="N205" s="176"/>
      <c r="O205" s="176"/>
      <c r="P205" s="176"/>
      <c r="Q205" s="176"/>
      <c r="R205" s="176"/>
      <c r="S205" s="176"/>
      <c r="T205" s="177"/>
      <c r="AT205" s="171" t="s">
        <v>142</v>
      </c>
      <c r="AU205" s="171" t="s">
        <v>84</v>
      </c>
      <c r="AV205" s="15" t="s">
        <v>140</v>
      </c>
      <c r="AW205" s="15" t="s">
        <v>36</v>
      </c>
      <c r="AX205" s="15" t="s">
        <v>37</v>
      </c>
      <c r="AY205" s="171" t="s">
        <v>133</v>
      </c>
    </row>
    <row r="206" spans="1:65" s="12" customFormat="1" ht="22.9" customHeight="1">
      <c r="B206" s="127"/>
      <c r="D206" s="128" t="s">
        <v>74</v>
      </c>
      <c r="E206" s="138" t="s">
        <v>134</v>
      </c>
      <c r="F206" s="138" t="s">
        <v>2616</v>
      </c>
      <c r="I206" s="130"/>
      <c r="J206" s="139">
        <f>BK206</f>
        <v>0</v>
      </c>
      <c r="L206" s="127"/>
      <c r="M206" s="132"/>
      <c r="N206" s="133"/>
      <c r="O206" s="133"/>
      <c r="P206" s="134">
        <f>SUM(P207:P229)</f>
        <v>0</v>
      </c>
      <c r="Q206" s="133"/>
      <c r="R206" s="134">
        <f>SUM(R207:R229)</f>
        <v>61.409739860000002</v>
      </c>
      <c r="S206" s="133"/>
      <c r="T206" s="135">
        <f>SUM(T207:T229)</f>
        <v>0</v>
      </c>
      <c r="AR206" s="128" t="s">
        <v>37</v>
      </c>
      <c r="AT206" s="136" t="s">
        <v>74</v>
      </c>
      <c r="AU206" s="136" t="s">
        <v>37</v>
      </c>
      <c r="AY206" s="128" t="s">
        <v>133</v>
      </c>
      <c r="BK206" s="137">
        <f>SUM(BK207:BK229)</f>
        <v>0</v>
      </c>
    </row>
    <row r="207" spans="1:65" s="2" customFormat="1" ht="16.5" customHeight="1">
      <c r="A207" s="35"/>
      <c r="B207" s="140"/>
      <c r="C207" s="141" t="s">
        <v>563</v>
      </c>
      <c r="D207" s="141" t="s">
        <v>136</v>
      </c>
      <c r="E207" s="142" t="s">
        <v>2617</v>
      </c>
      <c r="F207" s="143" t="s">
        <v>2618</v>
      </c>
      <c r="G207" s="144" t="s">
        <v>156</v>
      </c>
      <c r="H207" s="145">
        <v>167</v>
      </c>
      <c r="I207" s="146"/>
      <c r="J207" s="147">
        <f>ROUND(I207*H207,2)</f>
        <v>0</v>
      </c>
      <c r="K207" s="143" t="s">
        <v>3</v>
      </c>
      <c r="L207" s="36"/>
      <c r="M207" s="148" t="s">
        <v>3</v>
      </c>
      <c r="N207" s="149" t="s">
        <v>46</v>
      </c>
      <c r="O207" s="56"/>
      <c r="P207" s="150">
        <f>O207*H207</f>
        <v>0</v>
      </c>
      <c r="Q207" s="150">
        <v>0</v>
      </c>
      <c r="R207" s="150">
        <f>Q207*H207</f>
        <v>0</v>
      </c>
      <c r="S207" s="150">
        <v>0</v>
      </c>
      <c r="T207" s="15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2" t="s">
        <v>140</v>
      </c>
      <c r="AT207" s="152" t="s">
        <v>136</v>
      </c>
      <c r="AU207" s="152" t="s">
        <v>84</v>
      </c>
      <c r="AY207" s="20" t="s">
        <v>133</v>
      </c>
      <c r="BE207" s="153">
        <f>IF(N207="základní",J207,0)</f>
        <v>0</v>
      </c>
      <c r="BF207" s="153">
        <f>IF(N207="snížená",J207,0)</f>
        <v>0</v>
      </c>
      <c r="BG207" s="153">
        <f>IF(N207="zákl. přenesená",J207,0)</f>
        <v>0</v>
      </c>
      <c r="BH207" s="153">
        <f>IF(N207="sníž. přenesená",J207,0)</f>
        <v>0</v>
      </c>
      <c r="BI207" s="153">
        <f>IF(N207="nulová",J207,0)</f>
        <v>0</v>
      </c>
      <c r="BJ207" s="20" t="s">
        <v>37</v>
      </c>
      <c r="BK207" s="153">
        <f>ROUND(I207*H207,2)</f>
        <v>0</v>
      </c>
      <c r="BL207" s="20" t="s">
        <v>140</v>
      </c>
      <c r="BM207" s="152" t="s">
        <v>789</v>
      </c>
    </row>
    <row r="208" spans="1:65" s="2" customFormat="1" ht="16.5" customHeight="1">
      <c r="A208" s="35"/>
      <c r="B208" s="140"/>
      <c r="C208" s="141" t="s">
        <v>572</v>
      </c>
      <c r="D208" s="141" t="s">
        <v>136</v>
      </c>
      <c r="E208" s="142" t="s">
        <v>2619</v>
      </c>
      <c r="F208" s="143" t="s">
        <v>2620</v>
      </c>
      <c r="G208" s="144" t="s">
        <v>156</v>
      </c>
      <c r="H208" s="145">
        <v>167</v>
      </c>
      <c r="I208" s="146"/>
      <c r="J208" s="147">
        <f>ROUND(I208*H208,2)</f>
        <v>0</v>
      </c>
      <c r="K208" s="143" t="s">
        <v>3</v>
      </c>
      <c r="L208" s="36"/>
      <c r="M208" s="148" t="s">
        <v>3</v>
      </c>
      <c r="N208" s="149" t="s">
        <v>46</v>
      </c>
      <c r="O208" s="56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140</v>
      </c>
      <c r="AT208" s="152" t="s">
        <v>136</v>
      </c>
      <c r="AU208" s="152" t="s">
        <v>84</v>
      </c>
      <c r="AY208" s="20" t="s">
        <v>133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37</v>
      </c>
      <c r="BK208" s="153">
        <f>ROUND(I208*H208,2)</f>
        <v>0</v>
      </c>
      <c r="BL208" s="20" t="s">
        <v>140</v>
      </c>
      <c r="BM208" s="152" t="s">
        <v>802</v>
      </c>
    </row>
    <row r="209" spans="1:65" s="2" customFormat="1" ht="33" customHeight="1">
      <c r="A209" s="35"/>
      <c r="B209" s="140"/>
      <c r="C209" s="141" t="s">
        <v>578</v>
      </c>
      <c r="D209" s="141" t="s">
        <v>136</v>
      </c>
      <c r="E209" s="142" t="s">
        <v>2621</v>
      </c>
      <c r="F209" s="143" t="s">
        <v>2622</v>
      </c>
      <c r="G209" s="144" t="s">
        <v>156</v>
      </c>
      <c r="H209" s="145">
        <v>244.3</v>
      </c>
      <c r="I209" s="146"/>
      <c r="J209" s="147">
        <f>ROUND(I209*H209,2)</f>
        <v>0</v>
      </c>
      <c r="K209" s="143" t="s">
        <v>3</v>
      </c>
      <c r="L209" s="36"/>
      <c r="M209" s="148" t="s">
        <v>3</v>
      </c>
      <c r="N209" s="149" t="s">
        <v>46</v>
      </c>
      <c r="O209" s="56"/>
      <c r="P209" s="150">
        <f>O209*H209</f>
        <v>0</v>
      </c>
      <c r="Q209" s="150">
        <v>0.15540000000000001</v>
      </c>
      <c r="R209" s="150">
        <f>Q209*H209</f>
        <v>37.964220000000005</v>
      </c>
      <c r="S209" s="150">
        <v>0</v>
      </c>
      <c r="T209" s="15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2" t="s">
        <v>140</v>
      </c>
      <c r="AT209" s="152" t="s">
        <v>136</v>
      </c>
      <c r="AU209" s="152" t="s">
        <v>84</v>
      </c>
      <c r="AY209" s="20" t="s">
        <v>133</v>
      </c>
      <c r="BE209" s="153">
        <f>IF(N209="základní",J209,0)</f>
        <v>0</v>
      </c>
      <c r="BF209" s="153">
        <f>IF(N209="snížená",J209,0)</f>
        <v>0</v>
      </c>
      <c r="BG209" s="153">
        <f>IF(N209="zákl. přenesená",J209,0)</f>
        <v>0</v>
      </c>
      <c r="BH209" s="153">
        <f>IF(N209="sníž. přenesená",J209,0)</f>
        <v>0</v>
      </c>
      <c r="BI209" s="153">
        <f>IF(N209="nulová",J209,0)</f>
        <v>0</v>
      </c>
      <c r="BJ209" s="20" t="s">
        <v>37</v>
      </c>
      <c r="BK209" s="153">
        <f>ROUND(I209*H209,2)</f>
        <v>0</v>
      </c>
      <c r="BL209" s="20" t="s">
        <v>140</v>
      </c>
      <c r="BM209" s="152" t="s">
        <v>817</v>
      </c>
    </row>
    <row r="210" spans="1:65" s="2" customFormat="1" ht="16.5" customHeight="1">
      <c r="A210" s="35"/>
      <c r="B210" s="140"/>
      <c r="C210" s="141" t="s">
        <v>580</v>
      </c>
      <c r="D210" s="141" t="s">
        <v>136</v>
      </c>
      <c r="E210" s="142" t="s">
        <v>2623</v>
      </c>
      <c r="F210" s="143" t="s">
        <v>2624</v>
      </c>
      <c r="G210" s="144" t="s">
        <v>295</v>
      </c>
      <c r="H210" s="145">
        <v>7.3289999999999997</v>
      </c>
      <c r="I210" s="146"/>
      <c r="J210" s="147">
        <f>ROUND(I210*H210,2)</f>
        <v>0</v>
      </c>
      <c r="K210" s="143" t="s">
        <v>3</v>
      </c>
      <c r="L210" s="36"/>
      <c r="M210" s="148" t="s">
        <v>3</v>
      </c>
      <c r="N210" s="149" t="s">
        <v>46</v>
      </c>
      <c r="O210" s="56"/>
      <c r="P210" s="150">
        <f>O210*H210</f>
        <v>0</v>
      </c>
      <c r="Q210" s="150">
        <v>2.2563399999999998</v>
      </c>
      <c r="R210" s="150">
        <f>Q210*H210</f>
        <v>16.536715859999997</v>
      </c>
      <c r="S210" s="150">
        <v>0</v>
      </c>
      <c r="T210" s="15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2" t="s">
        <v>140</v>
      </c>
      <c r="AT210" s="152" t="s">
        <v>136</v>
      </c>
      <c r="AU210" s="152" t="s">
        <v>84</v>
      </c>
      <c r="AY210" s="20" t="s">
        <v>133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20" t="s">
        <v>37</v>
      </c>
      <c r="BK210" s="153">
        <f>ROUND(I210*H210,2)</f>
        <v>0</v>
      </c>
      <c r="BL210" s="20" t="s">
        <v>140</v>
      </c>
      <c r="BM210" s="152" t="s">
        <v>2625</v>
      </c>
    </row>
    <row r="211" spans="1:65" s="13" customFormat="1">
      <c r="B211" s="154"/>
      <c r="D211" s="155" t="s">
        <v>142</v>
      </c>
      <c r="E211" s="156" t="s">
        <v>3</v>
      </c>
      <c r="F211" s="157" t="s">
        <v>2626</v>
      </c>
      <c r="H211" s="158">
        <v>7.3289999999999997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142</v>
      </c>
      <c r="AU211" s="156" t="s">
        <v>84</v>
      </c>
      <c r="AV211" s="13" t="s">
        <v>84</v>
      </c>
      <c r="AW211" s="13" t="s">
        <v>36</v>
      </c>
      <c r="AX211" s="13" t="s">
        <v>75</v>
      </c>
      <c r="AY211" s="156" t="s">
        <v>133</v>
      </c>
    </row>
    <row r="212" spans="1:65" s="15" customFormat="1">
      <c r="B212" s="170"/>
      <c r="D212" s="155" t="s">
        <v>142</v>
      </c>
      <c r="E212" s="171" t="s">
        <v>3</v>
      </c>
      <c r="F212" s="172" t="s">
        <v>163</v>
      </c>
      <c r="H212" s="173">
        <v>7.3289999999999997</v>
      </c>
      <c r="I212" s="174"/>
      <c r="L212" s="170"/>
      <c r="M212" s="175"/>
      <c r="N212" s="176"/>
      <c r="O212" s="176"/>
      <c r="P212" s="176"/>
      <c r="Q212" s="176"/>
      <c r="R212" s="176"/>
      <c r="S212" s="176"/>
      <c r="T212" s="177"/>
      <c r="AT212" s="171" t="s">
        <v>142</v>
      </c>
      <c r="AU212" s="171" t="s">
        <v>84</v>
      </c>
      <c r="AV212" s="15" t="s">
        <v>140</v>
      </c>
      <c r="AW212" s="15" t="s">
        <v>36</v>
      </c>
      <c r="AX212" s="15" t="s">
        <v>37</v>
      </c>
      <c r="AY212" s="171" t="s">
        <v>133</v>
      </c>
    </row>
    <row r="213" spans="1:65" s="2" customFormat="1" ht="16.5" customHeight="1">
      <c r="A213" s="35"/>
      <c r="B213" s="140"/>
      <c r="C213" s="141" t="s">
        <v>585</v>
      </c>
      <c r="D213" s="141" t="s">
        <v>136</v>
      </c>
      <c r="E213" s="142" t="s">
        <v>2627</v>
      </c>
      <c r="F213" s="143" t="s">
        <v>2628</v>
      </c>
      <c r="G213" s="144" t="s">
        <v>139</v>
      </c>
      <c r="H213" s="145">
        <v>1</v>
      </c>
      <c r="I213" s="146"/>
      <c r="J213" s="147">
        <f>ROUND(I213*H213,2)</f>
        <v>0</v>
      </c>
      <c r="K213" s="143" t="s">
        <v>3</v>
      </c>
      <c r="L213" s="36"/>
      <c r="M213" s="148" t="s">
        <v>3</v>
      </c>
      <c r="N213" s="149" t="s">
        <v>46</v>
      </c>
      <c r="O213" s="56"/>
      <c r="P213" s="150">
        <f>O213*H213</f>
        <v>0</v>
      </c>
      <c r="Q213" s="150">
        <v>0</v>
      </c>
      <c r="R213" s="150">
        <f>Q213*H213</f>
        <v>0</v>
      </c>
      <c r="S213" s="150">
        <v>0</v>
      </c>
      <c r="T213" s="15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52" t="s">
        <v>140</v>
      </c>
      <c r="AT213" s="152" t="s">
        <v>136</v>
      </c>
      <c r="AU213" s="152" t="s">
        <v>84</v>
      </c>
      <c r="AY213" s="20" t="s">
        <v>133</v>
      </c>
      <c r="BE213" s="153">
        <f>IF(N213="základní",J213,0)</f>
        <v>0</v>
      </c>
      <c r="BF213" s="153">
        <f>IF(N213="snížená",J213,0)</f>
        <v>0</v>
      </c>
      <c r="BG213" s="153">
        <f>IF(N213="zákl. přenesená",J213,0)</f>
        <v>0</v>
      </c>
      <c r="BH213" s="153">
        <f>IF(N213="sníž. přenesená",J213,0)</f>
        <v>0</v>
      </c>
      <c r="BI213" s="153">
        <f>IF(N213="nulová",J213,0)</f>
        <v>0</v>
      </c>
      <c r="BJ213" s="20" t="s">
        <v>37</v>
      </c>
      <c r="BK213" s="153">
        <f>ROUND(I213*H213,2)</f>
        <v>0</v>
      </c>
      <c r="BL213" s="20" t="s">
        <v>140</v>
      </c>
      <c r="BM213" s="152" t="s">
        <v>2629</v>
      </c>
    </row>
    <row r="214" spans="1:65" s="13" customFormat="1">
      <c r="B214" s="154"/>
      <c r="D214" s="155" t="s">
        <v>142</v>
      </c>
      <c r="E214" s="156" t="s">
        <v>3</v>
      </c>
      <c r="F214" s="157" t="s">
        <v>37</v>
      </c>
      <c r="H214" s="158">
        <v>1</v>
      </c>
      <c r="I214" s="159"/>
      <c r="L214" s="154"/>
      <c r="M214" s="160"/>
      <c r="N214" s="161"/>
      <c r="O214" s="161"/>
      <c r="P214" s="161"/>
      <c r="Q214" s="161"/>
      <c r="R214" s="161"/>
      <c r="S214" s="161"/>
      <c r="T214" s="162"/>
      <c r="AT214" s="156" t="s">
        <v>142</v>
      </c>
      <c r="AU214" s="156" t="s">
        <v>84</v>
      </c>
      <c r="AV214" s="13" t="s">
        <v>84</v>
      </c>
      <c r="AW214" s="13" t="s">
        <v>36</v>
      </c>
      <c r="AX214" s="13" t="s">
        <v>37</v>
      </c>
      <c r="AY214" s="156" t="s">
        <v>133</v>
      </c>
    </row>
    <row r="215" spans="1:65" s="2" customFormat="1" ht="16.5" customHeight="1">
      <c r="A215" s="35"/>
      <c r="B215" s="140"/>
      <c r="C215" s="141" t="s">
        <v>593</v>
      </c>
      <c r="D215" s="141" t="s">
        <v>136</v>
      </c>
      <c r="E215" s="142" t="s">
        <v>2630</v>
      </c>
      <c r="F215" s="143" t="s">
        <v>2631</v>
      </c>
      <c r="G215" s="144" t="s">
        <v>139</v>
      </c>
      <c r="H215" s="145">
        <v>1</v>
      </c>
      <c r="I215" s="146"/>
      <c r="J215" s="147">
        <f>ROUND(I215*H215,2)</f>
        <v>0</v>
      </c>
      <c r="K215" s="143" t="s">
        <v>3</v>
      </c>
      <c r="L215" s="36"/>
      <c r="M215" s="148" t="s">
        <v>3</v>
      </c>
      <c r="N215" s="149" t="s">
        <v>46</v>
      </c>
      <c r="O215" s="56"/>
      <c r="P215" s="150">
        <f>O215*H215</f>
        <v>0</v>
      </c>
      <c r="Q215" s="150">
        <v>0</v>
      </c>
      <c r="R215" s="150">
        <f>Q215*H215</f>
        <v>0</v>
      </c>
      <c r="S215" s="150">
        <v>0</v>
      </c>
      <c r="T215" s="15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52" t="s">
        <v>140</v>
      </c>
      <c r="AT215" s="152" t="s">
        <v>136</v>
      </c>
      <c r="AU215" s="152" t="s">
        <v>84</v>
      </c>
      <c r="AY215" s="20" t="s">
        <v>133</v>
      </c>
      <c r="BE215" s="153">
        <f>IF(N215="základní",J215,0)</f>
        <v>0</v>
      </c>
      <c r="BF215" s="153">
        <f>IF(N215="snížená",J215,0)</f>
        <v>0</v>
      </c>
      <c r="BG215" s="153">
        <f>IF(N215="zákl. přenesená",J215,0)</f>
        <v>0</v>
      </c>
      <c r="BH215" s="153">
        <f>IF(N215="sníž. přenesená",J215,0)</f>
        <v>0</v>
      </c>
      <c r="BI215" s="153">
        <f>IF(N215="nulová",J215,0)</f>
        <v>0</v>
      </c>
      <c r="BJ215" s="20" t="s">
        <v>37</v>
      </c>
      <c r="BK215" s="153">
        <f>ROUND(I215*H215,2)</f>
        <v>0</v>
      </c>
      <c r="BL215" s="20" t="s">
        <v>140</v>
      </c>
      <c r="BM215" s="152" t="s">
        <v>2632</v>
      </c>
    </row>
    <row r="216" spans="1:65" s="13" customFormat="1">
      <c r="B216" s="154"/>
      <c r="D216" s="155" t="s">
        <v>142</v>
      </c>
      <c r="E216" s="156" t="s">
        <v>3</v>
      </c>
      <c r="F216" s="157" t="s">
        <v>37</v>
      </c>
      <c r="H216" s="158">
        <v>1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37</v>
      </c>
      <c r="AY216" s="156" t="s">
        <v>133</v>
      </c>
    </row>
    <row r="217" spans="1:65" s="2" customFormat="1" ht="16.5" customHeight="1">
      <c r="A217" s="35"/>
      <c r="B217" s="140"/>
      <c r="C217" s="186" t="s">
        <v>598</v>
      </c>
      <c r="D217" s="186" t="s">
        <v>292</v>
      </c>
      <c r="E217" s="187" t="s">
        <v>2633</v>
      </c>
      <c r="F217" s="188" t="s">
        <v>2634</v>
      </c>
      <c r="G217" s="189" t="s">
        <v>156</v>
      </c>
      <c r="H217" s="190">
        <v>246.74299999999999</v>
      </c>
      <c r="I217" s="191"/>
      <c r="J217" s="192">
        <f>ROUND(I217*H217,2)</f>
        <v>0</v>
      </c>
      <c r="K217" s="188" t="s">
        <v>288</v>
      </c>
      <c r="L217" s="193"/>
      <c r="M217" s="194" t="s">
        <v>3</v>
      </c>
      <c r="N217" s="195" t="s">
        <v>46</v>
      </c>
      <c r="O217" s="56"/>
      <c r="P217" s="150">
        <f>O217*H217</f>
        <v>0</v>
      </c>
      <c r="Q217" s="150">
        <v>2.8000000000000001E-2</v>
      </c>
      <c r="R217" s="150">
        <f>Q217*H217</f>
        <v>6.9088039999999999</v>
      </c>
      <c r="S217" s="150">
        <v>0</v>
      </c>
      <c r="T217" s="15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52" t="s">
        <v>172</v>
      </c>
      <c r="AT217" s="152" t="s">
        <v>292</v>
      </c>
      <c r="AU217" s="152" t="s">
        <v>84</v>
      </c>
      <c r="AY217" s="20" t="s">
        <v>133</v>
      </c>
      <c r="BE217" s="153">
        <f>IF(N217="základní",J217,0)</f>
        <v>0</v>
      </c>
      <c r="BF217" s="153">
        <f>IF(N217="snížená",J217,0)</f>
        <v>0</v>
      </c>
      <c r="BG217" s="153">
        <f>IF(N217="zákl. přenesená",J217,0)</f>
        <v>0</v>
      </c>
      <c r="BH217" s="153">
        <f>IF(N217="sníž. přenesená",J217,0)</f>
        <v>0</v>
      </c>
      <c r="BI217" s="153">
        <f>IF(N217="nulová",J217,0)</f>
        <v>0</v>
      </c>
      <c r="BJ217" s="20" t="s">
        <v>37</v>
      </c>
      <c r="BK217" s="153">
        <f>ROUND(I217*H217,2)</f>
        <v>0</v>
      </c>
      <c r="BL217" s="20" t="s">
        <v>140</v>
      </c>
      <c r="BM217" s="152" t="s">
        <v>830</v>
      </c>
    </row>
    <row r="218" spans="1:65" s="13" customFormat="1">
      <c r="B218" s="154"/>
      <c r="D218" s="155" t="s">
        <v>142</v>
      </c>
      <c r="E218" s="156" t="s">
        <v>3</v>
      </c>
      <c r="F218" s="157" t="s">
        <v>2635</v>
      </c>
      <c r="H218" s="158">
        <v>246.74299999999999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142</v>
      </c>
      <c r="AU218" s="156" t="s">
        <v>84</v>
      </c>
      <c r="AV218" s="13" t="s">
        <v>84</v>
      </c>
      <c r="AW218" s="13" t="s">
        <v>36</v>
      </c>
      <c r="AX218" s="13" t="s">
        <v>75</v>
      </c>
      <c r="AY218" s="156" t="s">
        <v>133</v>
      </c>
    </row>
    <row r="219" spans="1:65" s="15" customFormat="1">
      <c r="B219" s="170"/>
      <c r="D219" s="155" t="s">
        <v>142</v>
      </c>
      <c r="E219" s="171" t="s">
        <v>3</v>
      </c>
      <c r="F219" s="172" t="s">
        <v>163</v>
      </c>
      <c r="H219" s="173">
        <v>246.74299999999999</v>
      </c>
      <c r="I219" s="174"/>
      <c r="L219" s="170"/>
      <c r="M219" s="175"/>
      <c r="N219" s="176"/>
      <c r="O219" s="176"/>
      <c r="P219" s="176"/>
      <c r="Q219" s="176"/>
      <c r="R219" s="176"/>
      <c r="S219" s="176"/>
      <c r="T219" s="177"/>
      <c r="AT219" s="171" t="s">
        <v>142</v>
      </c>
      <c r="AU219" s="171" t="s">
        <v>84</v>
      </c>
      <c r="AV219" s="15" t="s">
        <v>140</v>
      </c>
      <c r="AW219" s="15" t="s">
        <v>36</v>
      </c>
      <c r="AX219" s="15" t="s">
        <v>37</v>
      </c>
      <c r="AY219" s="171" t="s">
        <v>133</v>
      </c>
    </row>
    <row r="220" spans="1:65" s="2" customFormat="1" ht="24.2" customHeight="1">
      <c r="A220" s="35"/>
      <c r="B220" s="140"/>
      <c r="C220" s="141" t="s">
        <v>604</v>
      </c>
      <c r="D220" s="141" t="s">
        <v>136</v>
      </c>
      <c r="E220" s="142" t="s">
        <v>913</v>
      </c>
      <c r="F220" s="143" t="s">
        <v>914</v>
      </c>
      <c r="G220" s="144" t="s">
        <v>342</v>
      </c>
      <c r="H220" s="145">
        <v>837.01499999999999</v>
      </c>
      <c r="I220" s="146"/>
      <c r="J220" s="147">
        <f>ROUND(I220*H220,2)</f>
        <v>0</v>
      </c>
      <c r="K220" s="143" t="s">
        <v>288</v>
      </c>
      <c r="L220" s="36"/>
      <c r="M220" s="148" t="s">
        <v>3</v>
      </c>
      <c r="N220" s="149" t="s">
        <v>46</v>
      </c>
      <c r="O220" s="56"/>
      <c r="P220" s="150">
        <f>O220*H220</f>
        <v>0</v>
      </c>
      <c r="Q220" s="150">
        <v>0</v>
      </c>
      <c r="R220" s="150">
        <f>Q220*H220</f>
        <v>0</v>
      </c>
      <c r="S220" s="150">
        <v>0</v>
      </c>
      <c r="T220" s="15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2" t="s">
        <v>140</v>
      </c>
      <c r="AT220" s="152" t="s">
        <v>136</v>
      </c>
      <c r="AU220" s="152" t="s">
        <v>84</v>
      </c>
      <c r="AY220" s="20" t="s">
        <v>133</v>
      </c>
      <c r="BE220" s="153">
        <f>IF(N220="základní",J220,0)</f>
        <v>0</v>
      </c>
      <c r="BF220" s="153">
        <f>IF(N220="snížená",J220,0)</f>
        <v>0</v>
      </c>
      <c r="BG220" s="153">
        <f>IF(N220="zákl. přenesená",J220,0)</f>
        <v>0</v>
      </c>
      <c r="BH220" s="153">
        <f>IF(N220="sníž. přenesená",J220,0)</f>
        <v>0</v>
      </c>
      <c r="BI220" s="153">
        <f>IF(N220="nulová",J220,0)</f>
        <v>0</v>
      </c>
      <c r="BJ220" s="20" t="s">
        <v>37</v>
      </c>
      <c r="BK220" s="153">
        <f>ROUND(I220*H220,2)</f>
        <v>0</v>
      </c>
      <c r="BL220" s="20" t="s">
        <v>140</v>
      </c>
      <c r="BM220" s="152" t="s">
        <v>2636</v>
      </c>
    </row>
    <row r="221" spans="1:65" s="2" customFormat="1">
      <c r="A221" s="35"/>
      <c r="B221" s="36"/>
      <c r="C221" s="35"/>
      <c r="D221" s="181" t="s">
        <v>290</v>
      </c>
      <c r="E221" s="35"/>
      <c r="F221" s="182" t="s">
        <v>916</v>
      </c>
      <c r="G221" s="35"/>
      <c r="H221" s="35"/>
      <c r="I221" s="183"/>
      <c r="J221" s="35"/>
      <c r="K221" s="35"/>
      <c r="L221" s="36"/>
      <c r="M221" s="184"/>
      <c r="N221" s="185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20" t="s">
        <v>290</v>
      </c>
      <c r="AU221" s="20" t="s">
        <v>84</v>
      </c>
    </row>
    <row r="222" spans="1:65" s="2" customFormat="1" ht="24.2" customHeight="1">
      <c r="A222" s="35"/>
      <c r="B222" s="140"/>
      <c r="C222" s="141" t="s">
        <v>609</v>
      </c>
      <c r="D222" s="141" t="s">
        <v>136</v>
      </c>
      <c r="E222" s="142" t="s">
        <v>918</v>
      </c>
      <c r="F222" s="143" t="s">
        <v>919</v>
      </c>
      <c r="G222" s="144" t="s">
        <v>342</v>
      </c>
      <c r="H222" s="145">
        <v>5859.07</v>
      </c>
      <c r="I222" s="146"/>
      <c r="J222" s="147">
        <f>ROUND(I222*H222,2)</f>
        <v>0</v>
      </c>
      <c r="K222" s="143" t="s">
        <v>288</v>
      </c>
      <c r="L222" s="36"/>
      <c r="M222" s="148" t="s">
        <v>3</v>
      </c>
      <c r="N222" s="149" t="s">
        <v>46</v>
      </c>
      <c r="O222" s="56"/>
      <c r="P222" s="150">
        <f>O222*H222</f>
        <v>0</v>
      </c>
      <c r="Q222" s="150">
        <v>0</v>
      </c>
      <c r="R222" s="150">
        <f>Q222*H222</f>
        <v>0</v>
      </c>
      <c r="S222" s="150">
        <v>0</v>
      </c>
      <c r="T222" s="15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52" t="s">
        <v>140</v>
      </c>
      <c r="AT222" s="152" t="s">
        <v>136</v>
      </c>
      <c r="AU222" s="152" t="s">
        <v>84</v>
      </c>
      <c r="AY222" s="20" t="s">
        <v>133</v>
      </c>
      <c r="BE222" s="153">
        <f>IF(N222="základní",J222,0)</f>
        <v>0</v>
      </c>
      <c r="BF222" s="153">
        <f>IF(N222="snížená",J222,0)</f>
        <v>0</v>
      </c>
      <c r="BG222" s="153">
        <f>IF(N222="zákl. přenesená",J222,0)</f>
        <v>0</v>
      </c>
      <c r="BH222" s="153">
        <f>IF(N222="sníž. přenesená",J222,0)</f>
        <v>0</v>
      </c>
      <c r="BI222" s="153">
        <f>IF(N222="nulová",J222,0)</f>
        <v>0</v>
      </c>
      <c r="BJ222" s="20" t="s">
        <v>37</v>
      </c>
      <c r="BK222" s="153">
        <f>ROUND(I222*H222,2)</f>
        <v>0</v>
      </c>
      <c r="BL222" s="20" t="s">
        <v>140</v>
      </c>
      <c r="BM222" s="152" t="s">
        <v>2637</v>
      </c>
    </row>
    <row r="223" spans="1:65" s="2" customFormat="1">
      <c r="A223" s="35"/>
      <c r="B223" s="36"/>
      <c r="C223" s="35"/>
      <c r="D223" s="181" t="s">
        <v>290</v>
      </c>
      <c r="E223" s="35"/>
      <c r="F223" s="182" t="s">
        <v>921</v>
      </c>
      <c r="G223" s="35"/>
      <c r="H223" s="35"/>
      <c r="I223" s="183"/>
      <c r="J223" s="35"/>
      <c r="K223" s="35"/>
      <c r="L223" s="36"/>
      <c r="M223" s="184"/>
      <c r="N223" s="185"/>
      <c r="O223" s="56"/>
      <c r="P223" s="56"/>
      <c r="Q223" s="56"/>
      <c r="R223" s="56"/>
      <c r="S223" s="56"/>
      <c r="T223" s="57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20" t="s">
        <v>290</v>
      </c>
      <c r="AU223" s="20" t="s">
        <v>84</v>
      </c>
    </row>
    <row r="224" spans="1:65" s="13" customFormat="1">
      <c r="B224" s="154"/>
      <c r="D224" s="155" t="s">
        <v>142</v>
      </c>
      <c r="E224" s="156" t="s">
        <v>3</v>
      </c>
      <c r="F224" s="157" t="s">
        <v>2638</v>
      </c>
      <c r="H224" s="158">
        <v>5859.07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142</v>
      </c>
      <c r="AU224" s="156" t="s">
        <v>84</v>
      </c>
      <c r="AV224" s="13" t="s">
        <v>84</v>
      </c>
      <c r="AW224" s="13" t="s">
        <v>36</v>
      </c>
      <c r="AX224" s="13" t="s">
        <v>75</v>
      </c>
      <c r="AY224" s="156" t="s">
        <v>133</v>
      </c>
    </row>
    <row r="225" spans="1:65" s="15" customFormat="1">
      <c r="B225" s="170"/>
      <c r="D225" s="155" t="s">
        <v>142</v>
      </c>
      <c r="E225" s="171" t="s">
        <v>3</v>
      </c>
      <c r="F225" s="172" t="s">
        <v>163</v>
      </c>
      <c r="H225" s="173">
        <v>5859.07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142</v>
      </c>
      <c r="AU225" s="171" t="s">
        <v>84</v>
      </c>
      <c r="AV225" s="15" t="s">
        <v>140</v>
      </c>
      <c r="AW225" s="15" t="s">
        <v>36</v>
      </c>
      <c r="AX225" s="15" t="s">
        <v>37</v>
      </c>
      <c r="AY225" s="171" t="s">
        <v>133</v>
      </c>
    </row>
    <row r="226" spans="1:65" s="2" customFormat="1" ht="16.5" customHeight="1">
      <c r="A226" s="35"/>
      <c r="B226" s="140"/>
      <c r="C226" s="141" t="s">
        <v>613</v>
      </c>
      <c r="D226" s="141" t="s">
        <v>136</v>
      </c>
      <c r="E226" s="142" t="s">
        <v>928</v>
      </c>
      <c r="F226" s="143" t="s">
        <v>929</v>
      </c>
      <c r="G226" s="144" t="s">
        <v>342</v>
      </c>
      <c r="H226" s="145">
        <v>837.01</v>
      </c>
      <c r="I226" s="146"/>
      <c r="J226" s="147">
        <f>ROUND(I226*H226,2)</f>
        <v>0</v>
      </c>
      <c r="K226" s="143" t="s">
        <v>3</v>
      </c>
      <c r="L226" s="36"/>
      <c r="M226" s="148" t="s">
        <v>3</v>
      </c>
      <c r="N226" s="149" t="s">
        <v>46</v>
      </c>
      <c r="O226" s="56"/>
      <c r="P226" s="150">
        <f>O226*H226</f>
        <v>0</v>
      </c>
      <c r="Q226" s="150">
        <v>0</v>
      </c>
      <c r="R226" s="150">
        <f>Q226*H226</f>
        <v>0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140</v>
      </c>
      <c r="AT226" s="152" t="s">
        <v>136</v>
      </c>
      <c r="AU226" s="152" t="s">
        <v>84</v>
      </c>
      <c r="AY226" s="20" t="s">
        <v>133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37</v>
      </c>
      <c r="BK226" s="153">
        <f>ROUND(I226*H226,2)</f>
        <v>0</v>
      </c>
      <c r="BL226" s="20" t="s">
        <v>140</v>
      </c>
      <c r="BM226" s="152" t="s">
        <v>2639</v>
      </c>
    </row>
    <row r="227" spans="1:65" s="13" customFormat="1">
      <c r="B227" s="154"/>
      <c r="D227" s="155" t="s">
        <v>142</v>
      </c>
      <c r="E227" s="156" t="s">
        <v>3</v>
      </c>
      <c r="F227" s="157" t="s">
        <v>2640</v>
      </c>
      <c r="H227" s="158">
        <v>837.01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142</v>
      </c>
      <c r="AU227" s="156" t="s">
        <v>84</v>
      </c>
      <c r="AV227" s="13" t="s">
        <v>84</v>
      </c>
      <c r="AW227" s="13" t="s">
        <v>36</v>
      </c>
      <c r="AX227" s="13" t="s">
        <v>37</v>
      </c>
      <c r="AY227" s="156" t="s">
        <v>133</v>
      </c>
    </row>
    <row r="228" spans="1:65" s="2" customFormat="1" ht="24.2" customHeight="1">
      <c r="A228" s="35"/>
      <c r="B228" s="140"/>
      <c r="C228" s="141" t="s">
        <v>618</v>
      </c>
      <c r="D228" s="141" t="s">
        <v>136</v>
      </c>
      <c r="E228" s="142" t="s">
        <v>2641</v>
      </c>
      <c r="F228" s="143" t="s">
        <v>2642</v>
      </c>
      <c r="G228" s="144" t="s">
        <v>342</v>
      </c>
      <c r="H228" s="145">
        <v>1267.0219999999999</v>
      </c>
      <c r="I228" s="146"/>
      <c r="J228" s="147">
        <f>ROUND(I228*H228,2)</f>
        <v>0</v>
      </c>
      <c r="K228" s="143" t="s">
        <v>288</v>
      </c>
      <c r="L228" s="36"/>
      <c r="M228" s="148" t="s">
        <v>3</v>
      </c>
      <c r="N228" s="149" t="s">
        <v>46</v>
      </c>
      <c r="O228" s="56"/>
      <c r="P228" s="150">
        <f>O228*H228</f>
        <v>0</v>
      </c>
      <c r="Q228" s="150">
        <v>0</v>
      </c>
      <c r="R228" s="150">
        <f>Q228*H228</f>
        <v>0</v>
      </c>
      <c r="S228" s="150">
        <v>0</v>
      </c>
      <c r="T228" s="15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2" t="s">
        <v>140</v>
      </c>
      <c r="AT228" s="152" t="s">
        <v>136</v>
      </c>
      <c r="AU228" s="152" t="s">
        <v>84</v>
      </c>
      <c r="AY228" s="20" t="s">
        <v>133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20" t="s">
        <v>37</v>
      </c>
      <c r="BK228" s="153">
        <f>ROUND(I228*H228,2)</f>
        <v>0</v>
      </c>
      <c r="BL228" s="20" t="s">
        <v>140</v>
      </c>
      <c r="BM228" s="152" t="s">
        <v>841</v>
      </c>
    </row>
    <row r="229" spans="1:65" s="2" customFormat="1">
      <c r="A229" s="35"/>
      <c r="B229" s="36"/>
      <c r="C229" s="35"/>
      <c r="D229" s="181" t="s">
        <v>290</v>
      </c>
      <c r="E229" s="35"/>
      <c r="F229" s="182" t="s">
        <v>2643</v>
      </c>
      <c r="G229" s="35"/>
      <c r="H229" s="35"/>
      <c r="I229" s="183"/>
      <c r="J229" s="35"/>
      <c r="K229" s="35"/>
      <c r="L229" s="36"/>
      <c r="M229" s="196"/>
      <c r="N229" s="197"/>
      <c r="O229" s="198"/>
      <c r="P229" s="198"/>
      <c r="Q229" s="198"/>
      <c r="R229" s="198"/>
      <c r="S229" s="198"/>
      <c r="T229" s="19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20" t="s">
        <v>290</v>
      </c>
      <c r="AU229" s="20" t="s">
        <v>84</v>
      </c>
    </row>
    <row r="230" spans="1:65" s="2" customFormat="1" ht="6.95" customHeight="1">
      <c r="A230" s="35"/>
      <c r="B230" s="45"/>
      <c r="C230" s="46"/>
      <c r="D230" s="46"/>
      <c r="E230" s="46"/>
      <c r="F230" s="46"/>
      <c r="G230" s="46"/>
      <c r="H230" s="46"/>
      <c r="I230" s="46"/>
      <c r="J230" s="46"/>
      <c r="K230" s="46"/>
      <c r="L230" s="36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autoFilter ref="C83:K22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100" r:id="rId3"/>
    <hyperlink ref="F105" r:id="rId4"/>
    <hyperlink ref="F110" r:id="rId5"/>
    <hyperlink ref="F114" r:id="rId6"/>
    <hyperlink ref="F118" r:id="rId7"/>
    <hyperlink ref="F127" r:id="rId8"/>
    <hyperlink ref="F135" r:id="rId9"/>
    <hyperlink ref="F140" r:id="rId10"/>
    <hyperlink ref="F143" r:id="rId11"/>
    <hyperlink ref="F148" r:id="rId12"/>
    <hyperlink ref="F150" r:id="rId13"/>
    <hyperlink ref="F156" r:id="rId14"/>
    <hyperlink ref="F160" r:id="rId15"/>
    <hyperlink ref="F164" r:id="rId16"/>
    <hyperlink ref="F166" r:id="rId17"/>
    <hyperlink ref="F168" r:id="rId18"/>
    <hyperlink ref="F171" r:id="rId19"/>
    <hyperlink ref="F173" r:id="rId20"/>
    <hyperlink ref="F175" r:id="rId21"/>
    <hyperlink ref="F180" r:id="rId22"/>
    <hyperlink ref="F182" r:id="rId23"/>
    <hyperlink ref="F184" r:id="rId24"/>
    <hyperlink ref="F221" r:id="rId25"/>
    <hyperlink ref="F223" r:id="rId26"/>
    <hyperlink ref="F229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 t="s">
        <v>6</v>
      </c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20" t="s">
        <v>108</v>
      </c>
    </row>
    <row r="3" spans="1:46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84</v>
      </c>
    </row>
    <row r="4" spans="1:46" s="1" customFormat="1" ht="24.95" customHeight="1">
      <c r="B4" s="23"/>
      <c r="D4" s="24" t="s">
        <v>109</v>
      </c>
      <c r="L4" s="23"/>
      <c r="M4" s="91" t="s">
        <v>11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30" t="s">
        <v>17</v>
      </c>
      <c r="L6" s="23"/>
    </row>
    <row r="7" spans="1:46" s="1" customFormat="1" ht="16.5" customHeight="1">
      <c r="B7" s="23"/>
      <c r="E7" s="339" t="str">
        <f>'Rekapitulace stavby'!K6</f>
        <v>Brno, Vinařického - rekonstrukce kanalizace a vodovodu</v>
      </c>
      <c r="F7" s="340"/>
      <c r="G7" s="340"/>
      <c r="H7" s="340"/>
      <c r="L7" s="23"/>
    </row>
    <row r="8" spans="1:46" s="2" customFormat="1" ht="12" customHeight="1">
      <c r="A8" s="35"/>
      <c r="B8" s="36"/>
      <c r="C8" s="35"/>
      <c r="D8" s="30" t="s">
        <v>110</v>
      </c>
      <c r="E8" s="35"/>
      <c r="F8" s="35"/>
      <c r="G8" s="35"/>
      <c r="H8" s="35"/>
      <c r="I8" s="35"/>
      <c r="J8" s="35"/>
      <c r="K8" s="35"/>
      <c r="L8" s="9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29" t="s">
        <v>2644</v>
      </c>
      <c r="F9" s="338"/>
      <c r="G9" s="338"/>
      <c r="H9" s="338"/>
      <c r="I9" s="35"/>
      <c r="J9" s="35"/>
      <c r="K9" s="35"/>
      <c r="L9" s="9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30" t="s">
        <v>19</v>
      </c>
      <c r="E11" s="35"/>
      <c r="F11" s="28" t="s">
        <v>3</v>
      </c>
      <c r="G11" s="35"/>
      <c r="H11" s="35"/>
      <c r="I11" s="30" t="s">
        <v>20</v>
      </c>
      <c r="J11" s="28" t="s">
        <v>3</v>
      </c>
      <c r="K11" s="35"/>
      <c r="L11" s="9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30" t="s">
        <v>21</v>
      </c>
      <c r="E12" s="35"/>
      <c r="F12" s="28" t="s">
        <v>22</v>
      </c>
      <c r="G12" s="35"/>
      <c r="H12" s="35"/>
      <c r="I12" s="30" t="s">
        <v>23</v>
      </c>
      <c r="J12" s="53"/>
      <c r="K12" s="35"/>
      <c r="L12" s="9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30" t="s">
        <v>24</v>
      </c>
      <c r="E14" s="35"/>
      <c r="F14" s="35"/>
      <c r="G14" s="35"/>
      <c r="H14" s="35"/>
      <c r="I14" s="30" t="s">
        <v>25</v>
      </c>
      <c r="J14" s="28" t="str">
        <f>IF('Rekapitulace stavby'!AN10="","",'Rekapitulace stavby'!AN10)</f>
        <v>46347275</v>
      </c>
      <c r="K14" s="35"/>
      <c r="L14" s="9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8" t="str">
        <f>IF('Rekapitulace stavby'!E11="","",'Rekapitulace stavby'!E11)</f>
        <v>Brněnské vodárny a kanalizace a.s.</v>
      </c>
      <c r="F15" s="35"/>
      <c r="G15" s="35"/>
      <c r="H15" s="35"/>
      <c r="I15" s="30" t="s">
        <v>28</v>
      </c>
      <c r="J15" s="28" t="str">
        <f>IF('Rekapitulace stavby'!AN11="","",'Rekapitulace stavby'!AN11)</f>
        <v>CZ46347275</v>
      </c>
      <c r="K15" s="35"/>
      <c r="L15" s="9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30" t="s">
        <v>30</v>
      </c>
      <c r="E17" s="35"/>
      <c r="F17" s="35"/>
      <c r="G17" s="35"/>
      <c r="H17" s="35"/>
      <c r="I17" s="30" t="s">
        <v>25</v>
      </c>
      <c r="J17" s="31" t="str">
        <f>'Rekapitulace stavby'!AN13</f>
        <v>Vyplň údaj</v>
      </c>
      <c r="K17" s="35"/>
      <c r="L17" s="9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41" t="str">
        <f>'Rekapitulace stavby'!E14</f>
        <v>Vyplň údaj</v>
      </c>
      <c r="F18" s="312"/>
      <c r="G18" s="312"/>
      <c r="H18" s="312"/>
      <c r="I18" s="30" t="s">
        <v>28</v>
      </c>
      <c r="J18" s="31" t="str">
        <f>'Rekapitulace stavby'!AN14</f>
        <v>Vyplň údaj</v>
      </c>
      <c r="K18" s="35"/>
      <c r="L18" s="9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30" t="s">
        <v>32</v>
      </c>
      <c r="E20" s="35"/>
      <c r="F20" s="35"/>
      <c r="G20" s="35"/>
      <c r="H20" s="35"/>
      <c r="I20" s="30" t="s">
        <v>25</v>
      </c>
      <c r="J20" s="28" t="str">
        <f>IF('Rekapitulace stavby'!AN16="","",'Rekapitulace stavby'!AN16)</f>
        <v>44012900</v>
      </c>
      <c r="K20" s="35"/>
      <c r="L20" s="9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8" t="str">
        <f>IF('Rekapitulace stavby'!E17="","",'Rekapitulace stavby'!E17)</f>
        <v>PROVO, spol. s r.o.</v>
      </c>
      <c r="F21" s="35"/>
      <c r="G21" s="35"/>
      <c r="H21" s="35"/>
      <c r="I21" s="30" t="s">
        <v>28</v>
      </c>
      <c r="J21" s="28" t="str">
        <f>IF('Rekapitulace stavby'!AN17="","",'Rekapitulace stavby'!AN17)</f>
        <v>CZ44012900</v>
      </c>
      <c r="K21" s="35"/>
      <c r="L21" s="9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30" t="s">
        <v>38</v>
      </c>
      <c r="E23" s="35"/>
      <c r="F23" s="35"/>
      <c r="G23" s="35"/>
      <c r="H23" s="35"/>
      <c r="I23" s="30" t="s">
        <v>25</v>
      </c>
      <c r="J23" s="28" t="str">
        <f>IF('Rekapitulace stavby'!AN19="","",'Rekapitulace stavby'!AN19)</f>
        <v/>
      </c>
      <c r="K23" s="35"/>
      <c r="L23" s="9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8" t="str">
        <f>IF('Rekapitulace stavby'!E20="","",'Rekapitulace stavby'!E20)</f>
        <v xml:space="preserve"> </v>
      </c>
      <c r="F24" s="35"/>
      <c r="G24" s="35"/>
      <c r="H24" s="35"/>
      <c r="I24" s="30" t="s">
        <v>28</v>
      </c>
      <c r="J24" s="28" t="str">
        <f>IF('Rekapitulace stavby'!AN20="","",'Rekapitulace stavby'!AN20)</f>
        <v/>
      </c>
      <c r="K24" s="35"/>
      <c r="L24" s="9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30" t="s">
        <v>39</v>
      </c>
      <c r="E26" s="35"/>
      <c r="F26" s="35"/>
      <c r="G26" s="35"/>
      <c r="H26" s="35"/>
      <c r="I26" s="35"/>
      <c r="J26" s="35"/>
      <c r="K26" s="35"/>
      <c r="L26" s="9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93"/>
      <c r="B27" s="94"/>
      <c r="C27" s="93"/>
      <c r="D27" s="93"/>
      <c r="E27" s="316" t="s">
        <v>3</v>
      </c>
      <c r="F27" s="316"/>
      <c r="G27" s="316"/>
      <c r="H27" s="31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36"/>
      <c r="C30" s="35"/>
      <c r="D30" s="96" t="s">
        <v>41</v>
      </c>
      <c r="E30" s="35"/>
      <c r="F30" s="35"/>
      <c r="G30" s="35"/>
      <c r="H30" s="35"/>
      <c r="I30" s="35"/>
      <c r="J30" s="69">
        <f>ROUND(J85, 0)</f>
        <v>0</v>
      </c>
      <c r="K30" s="35"/>
      <c r="L30" s="9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5"/>
      <c r="E32" s="35"/>
      <c r="F32" s="39" t="s">
        <v>43</v>
      </c>
      <c r="G32" s="35"/>
      <c r="H32" s="35"/>
      <c r="I32" s="39" t="s">
        <v>42</v>
      </c>
      <c r="J32" s="39" t="s">
        <v>44</v>
      </c>
      <c r="K32" s="35"/>
      <c r="L32" s="9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97" t="s">
        <v>45</v>
      </c>
      <c r="E33" s="30" t="s">
        <v>46</v>
      </c>
      <c r="F33" s="98">
        <f>ROUND((SUM(BE85:BE275)),  0)</f>
        <v>0</v>
      </c>
      <c r="G33" s="35"/>
      <c r="H33" s="35"/>
      <c r="I33" s="99">
        <v>0.21</v>
      </c>
      <c r="J33" s="98">
        <f>ROUND(((SUM(BE85:BE275))*I33),  0)</f>
        <v>0</v>
      </c>
      <c r="K33" s="35"/>
      <c r="L33" s="9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0" t="s">
        <v>47</v>
      </c>
      <c r="F34" s="98">
        <f>ROUND((SUM(BF85:BF275)),  0)</f>
        <v>0</v>
      </c>
      <c r="G34" s="35"/>
      <c r="H34" s="35"/>
      <c r="I34" s="99">
        <v>0.12</v>
      </c>
      <c r="J34" s="98">
        <f>ROUND(((SUM(BF85:BF275))*I34),  0)</f>
        <v>0</v>
      </c>
      <c r="K34" s="35"/>
      <c r="L34" s="9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36"/>
      <c r="C35" s="35"/>
      <c r="D35" s="35"/>
      <c r="E35" s="30" t="s">
        <v>48</v>
      </c>
      <c r="F35" s="98">
        <f>ROUND((SUM(BG85:BG275)),  0)</f>
        <v>0</v>
      </c>
      <c r="G35" s="35"/>
      <c r="H35" s="35"/>
      <c r="I35" s="99">
        <v>0.21</v>
      </c>
      <c r="J35" s="98">
        <f>0</f>
        <v>0</v>
      </c>
      <c r="K35" s="35"/>
      <c r="L35" s="9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36"/>
      <c r="C36" s="35"/>
      <c r="D36" s="35"/>
      <c r="E36" s="30" t="s">
        <v>49</v>
      </c>
      <c r="F36" s="98">
        <f>ROUND((SUM(BH85:BH275)),  0)</f>
        <v>0</v>
      </c>
      <c r="G36" s="35"/>
      <c r="H36" s="35"/>
      <c r="I36" s="99">
        <v>0.12</v>
      </c>
      <c r="J36" s="98">
        <f>0</f>
        <v>0</v>
      </c>
      <c r="K36" s="35"/>
      <c r="L36" s="9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30" t="s">
        <v>50</v>
      </c>
      <c r="F37" s="98">
        <f>ROUND((SUM(BI85:BI275)),  0)</f>
        <v>0</v>
      </c>
      <c r="G37" s="35"/>
      <c r="H37" s="35"/>
      <c r="I37" s="99">
        <v>0</v>
      </c>
      <c r="J37" s="98">
        <f>0</f>
        <v>0</v>
      </c>
      <c r="K37" s="35"/>
      <c r="L37" s="9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36"/>
      <c r="C39" s="100"/>
      <c r="D39" s="101" t="s">
        <v>51</v>
      </c>
      <c r="E39" s="58"/>
      <c r="F39" s="58"/>
      <c r="G39" s="102" t="s">
        <v>52</v>
      </c>
      <c r="H39" s="103" t="s">
        <v>53</v>
      </c>
      <c r="I39" s="58"/>
      <c r="J39" s="104">
        <f>SUM(J30:J37)</f>
        <v>0</v>
      </c>
      <c r="K39" s="105"/>
      <c r="L39" s="9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112</v>
      </c>
      <c r="D45" s="35"/>
      <c r="E45" s="35"/>
      <c r="F45" s="35"/>
      <c r="G45" s="35"/>
      <c r="H45" s="35"/>
      <c r="I45" s="35"/>
      <c r="J45" s="35"/>
      <c r="K45" s="35"/>
      <c r="L45" s="9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17</v>
      </c>
      <c r="D47" s="35"/>
      <c r="E47" s="35"/>
      <c r="F47" s="35"/>
      <c r="G47" s="35"/>
      <c r="H47" s="35"/>
      <c r="I47" s="35"/>
      <c r="J47" s="35"/>
      <c r="K47" s="35"/>
      <c r="L47" s="9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39" t="str">
        <f>E7</f>
        <v>Brno, Vinařického - rekonstrukce kanalizace a vodovodu</v>
      </c>
      <c r="F48" s="340"/>
      <c r="G48" s="340"/>
      <c r="H48" s="340"/>
      <c r="I48" s="35"/>
      <c r="J48" s="35"/>
      <c r="K48" s="35"/>
      <c r="L48" s="9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110</v>
      </c>
      <c r="D49" s="35"/>
      <c r="E49" s="35"/>
      <c r="F49" s="35"/>
      <c r="G49" s="35"/>
      <c r="H49" s="35"/>
      <c r="I49" s="35"/>
      <c r="J49" s="35"/>
      <c r="K49" s="35"/>
      <c r="L49" s="9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29" t="str">
        <f>E9</f>
        <v>100.1 - Komunikace - vozovka</v>
      </c>
      <c r="F50" s="338"/>
      <c r="G50" s="338"/>
      <c r="H50" s="338"/>
      <c r="I50" s="35"/>
      <c r="J50" s="35"/>
      <c r="K50" s="35"/>
      <c r="L50" s="9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5"/>
      <c r="E52" s="35"/>
      <c r="F52" s="28" t="str">
        <f>F12</f>
        <v xml:space="preserve"> </v>
      </c>
      <c r="G52" s="35"/>
      <c r="H52" s="35"/>
      <c r="I52" s="30" t="s">
        <v>23</v>
      </c>
      <c r="J52" s="53" t="str">
        <f>IF(J12="","",J12)</f>
        <v/>
      </c>
      <c r="K52" s="35"/>
      <c r="L52" s="9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24</v>
      </c>
      <c r="D54" s="35"/>
      <c r="E54" s="35"/>
      <c r="F54" s="28" t="str">
        <f>E15</f>
        <v>Brněnské vodárny a kanalizace a.s.</v>
      </c>
      <c r="G54" s="35"/>
      <c r="H54" s="35"/>
      <c r="I54" s="30" t="s">
        <v>32</v>
      </c>
      <c r="J54" s="33" t="str">
        <f>E21</f>
        <v>PROVO, spol. s r.o.</v>
      </c>
      <c r="K54" s="35"/>
      <c r="L54" s="9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5"/>
      <c r="E55" s="35"/>
      <c r="F55" s="28" t="str">
        <f>IF(E18="","",E18)</f>
        <v>Vyplň údaj</v>
      </c>
      <c r="G55" s="35"/>
      <c r="H55" s="35"/>
      <c r="I55" s="30" t="s">
        <v>38</v>
      </c>
      <c r="J55" s="33" t="str">
        <f>E24</f>
        <v xml:space="preserve"> </v>
      </c>
      <c r="K55" s="35"/>
      <c r="L55" s="9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06" t="s">
        <v>113</v>
      </c>
      <c r="D57" s="100"/>
      <c r="E57" s="100"/>
      <c r="F57" s="100"/>
      <c r="G57" s="100"/>
      <c r="H57" s="100"/>
      <c r="I57" s="100"/>
      <c r="J57" s="107" t="s">
        <v>114</v>
      </c>
      <c r="K57" s="100"/>
      <c r="L57" s="9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08" t="s">
        <v>73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20" t="s">
        <v>115</v>
      </c>
    </row>
    <row r="60" spans="1:47" s="9" customFormat="1" ht="24.95" customHeight="1">
      <c r="B60" s="109"/>
      <c r="D60" s="110" t="s">
        <v>116</v>
      </c>
      <c r="E60" s="111"/>
      <c r="F60" s="111"/>
      <c r="G60" s="111"/>
      <c r="H60" s="111"/>
      <c r="I60" s="111"/>
      <c r="J60" s="112">
        <f>J86</f>
        <v>0</v>
      </c>
      <c r="L60" s="109"/>
    </row>
    <row r="61" spans="1:47" s="10" customFormat="1" ht="19.899999999999999" customHeight="1">
      <c r="B61" s="113"/>
      <c r="D61" s="114" t="s">
        <v>283</v>
      </c>
      <c r="E61" s="115"/>
      <c r="F61" s="115"/>
      <c r="G61" s="115"/>
      <c r="H61" s="115"/>
      <c r="I61" s="115"/>
      <c r="J61" s="116">
        <f>J87</f>
        <v>0</v>
      </c>
      <c r="L61" s="113"/>
    </row>
    <row r="62" spans="1:47" s="10" customFormat="1" ht="14.85" customHeight="1">
      <c r="B62" s="113"/>
      <c r="D62" s="114" t="s">
        <v>2645</v>
      </c>
      <c r="E62" s="115"/>
      <c r="F62" s="115"/>
      <c r="G62" s="115"/>
      <c r="H62" s="115"/>
      <c r="I62" s="115"/>
      <c r="J62" s="116">
        <f>J137</f>
        <v>0</v>
      </c>
      <c r="L62" s="113"/>
    </row>
    <row r="63" spans="1:47" s="10" customFormat="1" ht="19.899999999999999" customHeight="1">
      <c r="B63" s="113"/>
      <c r="D63" s="114" t="s">
        <v>2646</v>
      </c>
      <c r="E63" s="115"/>
      <c r="F63" s="115"/>
      <c r="G63" s="115"/>
      <c r="H63" s="115"/>
      <c r="I63" s="115"/>
      <c r="J63" s="116">
        <f>J177</f>
        <v>0</v>
      </c>
      <c r="L63" s="113"/>
    </row>
    <row r="64" spans="1:47" s="10" customFormat="1" ht="19.899999999999999" customHeight="1">
      <c r="B64" s="113"/>
      <c r="D64" s="114" t="s">
        <v>367</v>
      </c>
      <c r="E64" s="115"/>
      <c r="F64" s="115"/>
      <c r="G64" s="115"/>
      <c r="H64" s="115"/>
      <c r="I64" s="115"/>
      <c r="J64" s="116">
        <f>J194</f>
        <v>0</v>
      </c>
      <c r="L64" s="113"/>
    </row>
    <row r="65" spans="1:31" s="10" customFormat="1" ht="19.899999999999999" customHeight="1">
      <c r="B65" s="113"/>
      <c r="D65" s="114" t="s">
        <v>117</v>
      </c>
      <c r="E65" s="115"/>
      <c r="F65" s="115"/>
      <c r="G65" s="115"/>
      <c r="H65" s="115"/>
      <c r="I65" s="115"/>
      <c r="J65" s="116">
        <f>J228</f>
        <v>0</v>
      </c>
      <c r="L65" s="113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118</v>
      </c>
      <c r="D72" s="35"/>
      <c r="E72" s="35"/>
      <c r="F72" s="35"/>
      <c r="G72" s="35"/>
      <c r="H72" s="35"/>
      <c r="I72" s="35"/>
      <c r="J72" s="35"/>
      <c r="K72" s="35"/>
      <c r="L72" s="9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17</v>
      </c>
      <c r="D74" s="35"/>
      <c r="E74" s="35"/>
      <c r="F74" s="35"/>
      <c r="G74" s="35"/>
      <c r="H74" s="35"/>
      <c r="I74" s="35"/>
      <c r="J74" s="35"/>
      <c r="K74" s="35"/>
      <c r="L74" s="9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39" t="str">
        <f>E7</f>
        <v>Brno, Vinařického - rekonstrukce kanalizace a vodovodu</v>
      </c>
      <c r="F75" s="340"/>
      <c r="G75" s="340"/>
      <c r="H75" s="340"/>
      <c r="I75" s="35"/>
      <c r="J75" s="35"/>
      <c r="K75" s="35"/>
      <c r="L75" s="9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110</v>
      </c>
      <c r="D76" s="35"/>
      <c r="E76" s="35"/>
      <c r="F76" s="35"/>
      <c r="G76" s="35"/>
      <c r="H76" s="35"/>
      <c r="I76" s="35"/>
      <c r="J76" s="35"/>
      <c r="K76" s="35"/>
      <c r="L76" s="9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29" t="str">
        <f>E9</f>
        <v>100.1 - Komunikace - vozovka</v>
      </c>
      <c r="F77" s="338"/>
      <c r="G77" s="338"/>
      <c r="H77" s="338"/>
      <c r="I77" s="35"/>
      <c r="J77" s="35"/>
      <c r="K77" s="35"/>
      <c r="L77" s="9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5"/>
      <c r="E79" s="35"/>
      <c r="F79" s="28" t="str">
        <f>F12</f>
        <v xml:space="preserve"> </v>
      </c>
      <c r="G79" s="35"/>
      <c r="H79" s="35"/>
      <c r="I79" s="30" t="s">
        <v>23</v>
      </c>
      <c r="J79" s="53" t="str">
        <f>IF(J12="","",J12)</f>
        <v/>
      </c>
      <c r="K79" s="35"/>
      <c r="L79" s="9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2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24</v>
      </c>
      <c r="D81" s="35"/>
      <c r="E81" s="35"/>
      <c r="F81" s="28" t="str">
        <f>E15</f>
        <v>Brněnské vodárny a kanalizace a.s.</v>
      </c>
      <c r="G81" s="35"/>
      <c r="H81" s="35"/>
      <c r="I81" s="30" t="s">
        <v>32</v>
      </c>
      <c r="J81" s="33" t="str">
        <f>E21</f>
        <v>PROVO, spol. s r.o.</v>
      </c>
      <c r="K81" s="35"/>
      <c r="L81" s="9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30</v>
      </c>
      <c r="D82" s="35"/>
      <c r="E82" s="35"/>
      <c r="F82" s="28" t="str">
        <f>IF(E18="","",E18)</f>
        <v>Vyplň údaj</v>
      </c>
      <c r="G82" s="35"/>
      <c r="H82" s="35"/>
      <c r="I82" s="30" t="s">
        <v>38</v>
      </c>
      <c r="J82" s="33" t="str">
        <f>E24</f>
        <v xml:space="preserve"> </v>
      </c>
      <c r="K82" s="35"/>
      <c r="L82" s="9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17"/>
      <c r="B84" s="118"/>
      <c r="C84" s="119" t="s">
        <v>119</v>
      </c>
      <c r="D84" s="120" t="s">
        <v>60</v>
      </c>
      <c r="E84" s="120" t="s">
        <v>56</v>
      </c>
      <c r="F84" s="120" t="s">
        <v>57</v>
      </c>
      <c r="G84" s="120" t="s">
        <v>120</v>
      </c>
      <c r="H84" s="120" t="s">
        <v>121</v>
      </c>
      <c r="I84" s="120" t="s">
        <v>122</v>
      </c>
      <c r="J84" s="120" t="s">
        <v>114</v>
      </c>
      <c r="K84" s="121" t="s">
        <v>123</v>
      </c>
      <c r="L84" s="122"/>
      <c r="M84" s="60" t="s">
        <v>3</v>
      </c>
      <c r="N84" s="61" t="s">
        <v>45</v>
      </c>
      <c r="O84" s="61" t="s">
        <v>124</v>
      </c>
      <c r="P84" s="61" t="s">
        <v>125</v>
      </c>
      <c r="Q84" s="61" t="s">
        <v>126</v>
      </c>
      <c r="R84" s="61" t="s">
        <v>127</v>
      </c>
      <c r="S84" s="61" t="s">
        <v>128</v>
      </c>
      <c r="T84" s="62" t="s">
        <v>129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</row>
    <row r="85" spans="1:65" s="2" customFormat="1" ht="22.9" customHeight="1">
      <c r="A85" s="35"/>
      <c r="B85" s="36"/>
      <c r="C85" s="67" t="s">
        <v>130</v>
      </c>
      <c r="D85" s="35"/>
      <c r="E85" s="35"/>
      <c r="F85" s="35"/>
      <c r="G85" s="35"/>
      <c r="H85" s="35"/>
      <c r="I85" s="35"/>
      <c r="J85" s="123">
        <f>BK85</f>
        <v>0</v>
      </c>
      <c r="K85" s="35"/>
      <c r="L85" s="36"/>
      <c r="M85" s="63"/>
      <c r="N85" s="54"/>
      <c r="O85" s="64"/>
      <c r="P85" s="124">
        <f>P86</f>
        <v>0</v>
      </c>
      <c r="Q85" s="64"/>
      <c r="R85" s="124">
        <f>R86</f>
        <v>1147.46419167408</v>
      </c>
      <c r="S85" s="64"/>
      <c r="T85" s="125">
        <f>T86</f>
        <v>1002.793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20" t="s">
        <v>74</v>
      </c>
      <c r="AU85" s="20" t="s">
        <v>115</v>
      </c>
      <c r="BK85" s="126">
        <f>BK86</f>
        <v>0</v>
      </c>
    </row>
    <row r="86" spans="1:65" s="12" customFormat="1" ht="25.9" customHeight="1">
      <c r="B86" s="127"/>
      <c r="D86" s="128" t="s">
        <v>74</v>
      </c>
      <c r="E86" s="129" t="s">
        <v>131</v>
      </c>
      <c r="F86" s="129" t="s">
        <v>132</v>
      </c>
      <c r="I86" s="130"/>
      <c r="J86" s="131">
        <f>BK86</f>
        <v>0</v>
      </c>
      <c r="L86" s="127"/>
      <c r="M86" s="132"/>
      <c r="N86" s="133"/>
      <c r="O86" s="133"/>
      <c r="P86" s="134">
        <f>P87+P177+P194+P228</f>
        <v>0</v>
      </c>
      <c r="Q86" s="133"/>
      <c r="R86" s="134">
        <f>R87+R177+R194+R228</f>
        <v>1147.46419167408</v>
      </c>
      <c r="S86" s="133"/>
      <c r="T86" s="135">
        <f>T87+T177+T194+T228</f>
        <v>1002.793</v>
      </c>
      <c r="AR86" s="128" t="s">
        <v>37</v>
      </c>
      <c r="AT86" s="136" t="s">
        <v>74</v>
      </c>
      <c r="AU86" s="136" t="s">
        <v>75</v>
      </c>
      <c r="AY86" s="128" t="s">
        <v>133</v>
      </c>
      <c r="BK86" s="137">
        <f>BK87+BK177+BK194+BK228</f>
        <v>0</v>
      </c>
    </row>
    <row r="87" spans="1:65" s="12" customFormat="1" ht="22.9" customHeight="1">
      <c r="B87" s="127"/>
      <c r="D87" s="128" t="s">
        <v>74</v>
      </c>
      <c r="E87" s="138" t="s">
        <v>37</v>
      </c>
      <c r="F87" s="138" t="s">
        <v>285</v>
      </c>
      <c r="I87" s="130"/>
      <c r="J87" s="139">
        <f>BK87</f>
        <v>0</v>
      </c>
      <c r="L87" s="127"/>
      <c r="M87" s="132"/>
      <c r="N87" s="133"/>
      <c r="O87" s="133"/>
      <c r="P87" s="134">
        <f>P88+SUM(P89:P137)</f>
        <v>0</v>
      </c>
      <c r="Q87" s="133"/>
      <c r="R87" s="134">
        <f>R88+SUM(R89:R137)</f>
        <v>0.14666900000000002</v>
      </c>
      <c r="S87" s="133"/>
      <c r="T87" s="135">
        <f>T88+SUM(T89:T137)</f>
        <v>1002.793</v>
      </c>
      <c r="AR87" s="128" t="s">
        <v>37</v>
      </c>
      <c r="AT87" s="136" t="s">
        <v>74</v>
      </c>
      <c r="AU87" s="136" t="s">
        <v>37</v>
      </c>
      <c r="AY87" s="128" t="s">
        <v>133</v>
      </c>
      <c r="BK87" s="137">
        <f>BK88+SUM(BK89:BK137)</f>
        <v>0</v>
      </c>
    </row>
    <row r="88" spans="1:65" s="2" customFormat="1" ht="24.2" customHeight="1">
      <c r="A88" s="35"/>
      <c r="B88" s="140"/>
      <c r="C88" s="141" t="s">
        <v>37</v>
      </c>
      <c r="D88" s="141" t="s">
        <v>136</v>
      </c>
      <c r="E88" s="142" t="s">
        <v>2647</v>
      </c>
      <c r="F88" s="143" t="s">
        <v>2648</v>
      </c>
      <c r="G88" s="144" t="s">
        <v>295</v>
      </c>
      <c r="H88" s="145">
        <v>107.964</v>
      </c>
      <c r="I88" s="146"/>
      <c r="J88" s="147">
        <f>ROUND(I88*H88,2)</f>
        <v>0</v>
      </c>
      <c r="K88" s="143" t="s">
        <v>288</v>
      </c>
      <c r="L88" s="36"/>
      <c r="M88" s="148" t="s">
        <v>3</v>
      </c>
      <c r="N88" s="149" t="s">
        <v>46</v>
      </c>
      <c r="O88" s="56"/>
      <c r="P88" s="150">
        <f>O88*H88</f>
        <v>0</v>
      </c>
      <c r="Q88" s="150">
        <v>0</v>
      </c>
      <c r="R88" s="150">
        <f>Q88*H88</f>
        <v>0</v>
      </c>
      <c r="S88" s="150">
        <v>0</v>
      </c>
      <c r="T88" s="151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2" t="s">
        <v>140</v>
      </c>
      <c r="AT88" s="152" t="s">
        <v>136</v>
      </c>
      <c r="AU88" s="152" t="s">
        <v>84</v>
      </c>
      <c r="AY88" s="20" t="s">
        <v>133</v>
      </c>
      <c r="BE88" s="153">
        <f>IF(N88="základní",J88,0)</f>
        <v>0</v>
      </c>
      <c r="BF88" s="153">
        <f>IF(N88="snížená",J88,0)</f>
        <v>0</v>
      </c>
      <c r="BG88" s="153">
        <f>IF(N88="zákl. přenesená",J88,0)</f>
        <v>0</v>
      </c>
      <c r="BH88" s="153">
        <f>IF(N88="sníž. přenesená",J88,0)</f>
        <v>0</v>
      </c>
      <c r="BI88" s="153">
        <f>IF(N88="nulová",J88,0)</f>
        <v>0</v>
      </c>
      <c r="BJ88" s="20" t="s">
        <v>37</v>
      </c>
      <c r="BK88" s="153">
        <f>ROUND(I88*H88,2)</f>
        <v>0</v>
      </c>
      <c r="BL88" s="20" t="s">
        <v>140</v>
      </c>
      <c r="BM88" s="152" t="s">
        <v>2649</v>
      </c>
    </row>
    <row r="89" spans="1:65" s="2" customFormat="1">
      <c r="A89" s="35"/>
      <c r="B89" s="36"/>
      <c r="C89" s="35"/>
      <c r="D89" s="181" t="s">
        <v>290</v>
      </c>
      <c r="E89" s="35"/>
      <c r="F89" s="182" t="s">
        <v>2650</v>
      </c>
      <c r="G89" s="35"/>
      <c r="H89" s="35"/>
      <c r="I89" s="183"/>
      <c r="J89" s="35"/>
      <c r="K89" s="35"/>
      <c r="L89" s="36"/>
      <c r="M89" s="184"/>
      <c r="N89" s="185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20" t="s">
        <v>290</v>
      </c>
      <c r="AU89" s="20" t="s">
        <v>84</v>
      </c>
    </row>
    <row r="90" spans="1:65" s="13" customFormat="1">
      <c r="B90" s="154"/>
      <c r="D90" s="155" t="s">
        <v>142</v>
      </c>
      <c r="E90" s="156" t="s">
        <v>3</v>
      </c>
      <c r="F90" s="157" t="s">
        <v>2651</v>
      </c>
      <c r="H90" s="158">
        <v>107.964</v>
      </c>
      <c r="I90" s="159"/>
      <c r="L90" s="154"/>
      <c r="M90" s="160"/>
      <c r="N90" s="161"/>
      <c r="O90" s="161"/>
      <c r="P90" s="161"/>
      <c r="Q90" s="161"/>
      <c r="R90" s="161"/>
      <c r="S90" s="161"/>
      <c r="T90" s="162"/>
      <c r="AT90" s="156" t="s">
        <v>142</v>
      </c>
      <c r="AU90" s="156" t="s">
        <v>84</v>
      </c>
      <c r="AV90" s="13" t="s">
        <v>84</v>
      </c>
      <c r="AW90" s="13" t="s">
        <v>36</v>
      </c>
      <c r="AX90" s="13" t="s">
        <v>75</v>
      </c>
      <c r="AY90" s="156" t="s">
        <v>133</v>
      </c>
    </row>
    <row r="91" spans="1:65" s="14" customFormat="1">
      <c r="B91" s="163"/>
      <c r="D91" s="155" t="s">
        <v>142</v>
      </c>
      <c r="E91" s="164" t="s">
        <v>3</v>
      </c>
      <c r="F91" s="165" t="s">
        <v>2652</v>
      </c>
      <c r="H91" s="164" t="s">
        <v>3</v>
      </c>
      <c r="I91" s="166"/>
      <c r="L91" s="163"/>
      <c r="M91" s="167"/>
      <c r="N91" s="168"/>
      <c r="O91" s="168"/>
      <c r="P91" s="168"/>
      <c r="Q91" s="168"/>
      <c r="R91" s="168"/>
      <c r="S91" s="168"/>
      <c r="T91" s="169"/>
      <c r="AT91" s="164" t="s">
        <v>142</v>
      </c>
      <c r="AU91" s="164" t="s">
        <v>84</v>
      </c>
      <c r="AV91" s="14" t="s">
        <v>37</v>
      </c>
      <c r="AW91" s="14" t="s">
        <v>36</v>
      </c>
      <c r="AX91" s="14" t="s">
        <v>75</v>
      </c>
      <c r="AY91" s="164" t="s">
        <v>133</v>
      </c>
    </row>
    <row r="92" spans="1:65" s="15" customFormat="1">
      <c r="B92" s="170"/>
      <c r="D92" s="155" t="s">
        <v>142</v>
      </c>
      <c r="E92" s="171" t="s">
        <v>3</v>
      </c>
      <c r="F92" s="172" t="s">
        <v>163</v>
      </c>
      <c r="H92" s="173">
        <v>107.964</v>
      </c>
      <c r="I92" s="174"/>
      <c r="L92" s="170"/>
      <c r="M92" s="175"/>
      <c r="N92" s="176"/>
      <c r="O92" s="176"/>
      <c r="P92" s="176"/>
      <c r="Q92" s="176"/>
      <c r="R92" s="176"/>
      <c r="S92" s="176"/>
      <c r="T92" s="177"/>
      <c r="AT92" s="171" t="s">
        <v>142</v>
      </c>
      <c r="AU92" s="171" t="s">
        <v>84</v>
      </c>
      <c r="AV92" s="15" t="s">
        <v>140</v>
      </c>
      <c r="AW92" s="15" t="s">
        <v>36</v>
      </c>
      <c r="AX92" s="15" t="s">
        <v>37</v>
      </c>
      <c r="AY92" s="171" t="s">
        <v>133</v>
      </c>
    </row>
    <row r="93" spans="1:65" s="2" customFormat="1" ht="24.2" customHeight="1">
      <c r="A93" s="35"/>
      <c r="B93" s="140"/>
      <c r="C93" s="141" t="s">
        <v>84</v>
      </c>
      <c r="D93" s="141" t="s">
        <v>136</v>
      </c>
      <c r="E93" s="142" t="s">
        <v>2653</v>
      </c>
      <c r="F93" s="143" t="s">
        <v>2654</v>
      </c>
      <c r="G93" s="144" t="s">
        <v>295</v>
      </c>
      <c r="H93" s="145">
        <v>11.996</v>
      </c>
      <c r="I93" s="146"/>
      <c r="J93" s="147">
        <f>ROUND(I93*H93,2)</f>
        <v>0</v>
      </c>
      <c r="K93" s="143" t="s">
        <v>288</v>
      </c>
      <c r="L93" s="36"/>
      <c r="M93" s="148" t="s">
        <v>3</v>
      </c>
      <c r="N93" s="149" t="s">
        <v>46</v>
      </c>
      <c r="O93" s="56"/>
      <c r="P93" s="150">
        <f>O93*H93</f>
        <v>0</v>
      </c>
      <c r="Q93" s="150">
        <v>0</v>
      </c>
      <c r="R93" s="150">
        <f>Q93*H93</f>
        <v>0</v>
      </c>
      <c r="S93" s="150">
        <v>0</v>
      </c>
      <c r="T93" s="151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2" t="s">
        <v>140</v>
      </c>
      <c r="AT93" s="152" t="s">
        <v>136</v>
      </c>
      <c r="AU93" s="152" t="s">
        <v>84</v>
      </c>
      <c r="AY93" s="20" t="s">
        <v>133</v>
      </c>
      <c r="BE93" s="153">
        <f>IF(N93="základní",J93,0)</f>
        <v>0</v>
      </c>
      <c r="BF93" s="153">
        <f>IF(N93="snížená",J93,0)</f>
        <v>0</v>
      </c>
      <c r="BG93" s="153">
        <f>IF(N93="zákl. přenesená",J93,0)</f>
        <v>0</v>
      </c>
      <c r="BH93" s="153">
        <f>IF(N93="sníž. přenesená",J93,0)</f>
        <v>0</v>
      </c>
      <c r="BI93" s="153">
        <f>IF(N93="nulová",J93,0)</f>
        <v>0</v>
      </c>
      <c r="BJ93" s="20" t="s">
        <v>37</v>
      </c>
      <c r="BK93" s="153">
        <f>ROUND(I93*H93,2)</f>
        <v>0</v>
      </c>
      <c r="BL93" s="20" t="s">
        <v>140</v>
      </c>
      <c r="BM93" s="152" t="s">
        <v>140</v>
      </c>
    </row>
    <row r="94" spans="1:65" s="2" customFormat="1">
      <c r="A94" s="35"/>
      <c r="B94" s="36"/>
      <c r="C94" s="35"/>
      <c r="D94" s="181" t="s">
        <v>290</v>
      </c>
      <c r="E94" s="35"/>
      <c r="F94" s="182" t="s">
        <v>2655</v>
      </c>
      <c r="G94" s="35"/>
      <c r="H94" s="35"/>
      <c r="I94" s="183"/>
      <c r="J94" s="35"/>
      <c r="K94" s="35"/>
      <c r="L94" s="36"/>
      <c r="M94" s="184"/>
      <c r="N94" s="185"/>
      <c r="O94" s="56"/>
      <c r="P94" s="56"/>
      <c r="Q94" s="56"/>
      <c r="R94" s="56"/>
      <c r="S94" s="56"/>
      <c r="T94" s="57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20" t="s">
        <v>290</v>
      </c>
      <c r="AU94" s="20" t="s">
        <v>84</v>
      </c>
    </row>
    <row r="95" spans="1:65" s="13" customFormat="1">
      <c r="B95" s="154"/>
      <c r="D95" s="155" t="s">
        <v>142</v>
      </c>
      <c r="E95" s="156" t="s">
        <v>3</v>
      </c>
      <c r="F95" s="157" t="s">
        <v>2656</v>
      </c>
      <c r="H95" s="158">
        <v>11.996</v>
      </c>
      <c r="I95" s="159"/>
      <c r="L95" s="154"/>
      <c r="M95" s="160"/>
      <c r="N95" s="161"/>
      <c r="O95" s="161"/>
      <c r="P95" s="161"/>
      <c r="Q95" s="161"/>
      <c r="R95" s="161"/>
      <c r="S95" s="161"/>
      <c r="T95" s="162"/>
      <c r="AT95" s="156" t="s">
        <v>142</v>
      </c>
      <c r="AU95" s="156" t="s">
        <v>84</v>
      </c>
      <c r="AV95" s="13" t="s">
        <v>84</v>
      </c>
      <c r="AW95" s="13" t="s">
        <v>36</v>
      </c>
      <c r="AX95" s="13" t="s">
        <v>75</v>
      </c>
      <c r="AY95" s="156" t="s">
        <v>133</v>
      </c>
    </row>
    <row r="96" spans="1:65" s="14" customFormat="1">
      <c r="B96" s="163"/>
      <c r="D96" s="155" t="s">
        <v>142</v>
      </c>
      <c r="E96" s="164" t="s">
        <v>3</v>
      </c>
      <c r="F96" s="165" t="s">
        <v>2652</v>
      </c>
      <c r="H96" s="164" t="s">
        <v>3</v>
      </c>
      <c r="I96" s="166"/>
      <c r="L96" s="163"/>
      <c r="M96" s="167"/>
      <c r="N96" s="168"/>
      <c r="O96" s="168"/>
      <c r="P96" s="168"/>
      <c r="Q96" s="168"/>
      <c r="R96" s="168"/>
      <c r="S96" s="168"/>
      <c r="T96" s="169"/>
      <c r="AT96" s="164" t="s">
        <v>142</v>
      </c>
      <c r="AU96" s="164" t="s">
        <v>84</v>
      </c>
      <c r="AV96" s="14" t="s">
        <v>37</v>
      </c>
      <c r="AW96" s="14" t="s">
        <v>36</v>
      </c>
      <c r="AX96" s="14" t="s">
        <v>75</v>
      </c>
      <c r="AY96" s="164" t="s">
        <v>133</v>
      </c>
    </row>
    <row r="97" spans="1:65" s="15" customFormat="1">
      <c r="B97" s="170"/>
      <c r="D97" s="155" t="s">
        <v>142</v>
      </c>
      <c r="E97" s="171" t="s">
        <v>3</v>
      </c>
      <c r="F97" s="172" t="s">
        <v>163</v>
      </c>
      <c r="H97" s="173">
        <v>11.996</v>
      </c>
      <c r="I97" s="174"/>
      <c r="L97" s="170"/>
      <c r="M97" s="175"/>
      <c r="N97" s="176"/>
      <c r="O97" s="176"/>
      <c r="P97" s="176"/>
      <c r="Q97" s="176"/>
      <c r="R97" s="176"/>
      <c r="S97" s="176"/>
      <c r="T97" s="177"/>
      <c r="AT97" s="171" t="s">
        <v>142</v>
      </c>
      <c r="AU97" s="171" t="s">
        <v>84</v>
      </c>
      <c r="AV97" s="15" t="s">
        <v>140</v>
      </c>
      <c r="AW97" s="15" t="s">
        <v>36</v>
      </c>
      <c r="AX97" s="15" t="s">
        <v>37</v>
      </c>
      <c r="AY97" s="171" t="s">
        <v>133</v>
      </c>
    </row>
    <row r="98" spans="1:65" s="2" customFormat="1" ht="33" customHeight="1">
      <c r="A98" s="35"/>
      <c r="B98" s="140"/>
      <c r="C98" s="141" t="s">
        <v>146</v>
      </c>
      <c r="D98" s="141" t="s">
        <v>136</v>
      </c>
      <c r="E98" s="142" t="s">
        <v>2657</v>
      </c>
      <c r="F98" s="143" t="s">
        <v>2658</v>
      </c>
      <c r="G98" s="144" t="s">
        <v>295</v>
      </c>
      <c r="H98" s="145">
        <v>40.212000000000003</v>
      </c>
      <c r="I98" s="146"/>
      <c r="J98" s="147">
        <f>ROUND(I98*H98,2)</f>
        <v>0</v>
      </c>
      <c r="K98" s="143" t="s">
        <v>288</v>
      </c>
      <c r="L98" s="36"/>
      <c r="M98" s="148" t="s">
        <v>3</v>
      </c>
      <c r="N98" s="149" t="s">
        <v>46</v>
      </c>
      <c r="O98" s="56"/>
      <c r="P98" s="150">
        <f>O98*H98</f>
        <v>0</v>
      </c>
      <c r="Q98" s="150">
        <v>0</v>
      </c>
      <c r="R98" s="150">
        <f>Q98*H98</f>
        <v>0</v>
      </c>
      <c r="S98" s="150">
        <v>0</v>
      </c>
      <c r="T98" s="151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52" t="s">
        <v>140</v>
      </c>
      <c r="AT98" s="152" t="s">
        <v>136</v>
      </c>
      <c r="AU98" s="152" t="s">
        <v>84</v>
      </c>
      <c r="AY98" s="20" t="s">
        <v>133</v>
      </c>
      <c r="BE98" s="153">
        <f>IF(N98="základní",J98,0)</f>
        <v>0</v>
      </c>
      <c r="BF98" s="153">
        <f>IF(N98="snížená",J98,0)</f>
        <v>0</v>
      </c>
      <c r="BG98" s="153">
        <f>IF(N98="zákl. přenesená",J98,0)</f>
        <v>0</v>
      </c>
      <c r="BH98" s="153">
        <f>IF(N98="sníž. přenesená",J98,0)</f>
        <v>0</v>
      </c>
      <c r="BI98" s="153">
        <f>IF(N98="nulová",J98,0)</f>
        <v>0</v>
      </c>
      <c r="BJ98" s="20" t="s">
        <v>37</v>
      </c>
      <c r="BK98" s="153">
        <f>ROUND(I98*H98,2)</f>
        <v>0</v>
      </c>
      <c r="BL98" s="20" t="s">
        <v>140</v>
      </c>
      <c r="BM98" s="152" t="s">
        <v>2659</v>
      </c>
    </row>
    <row r="99" spans="1:65" s="2" customFormat="1">
      <c r="A99" s="35"/>
      <c r="B99" s="36"/>
      <c r="C99" s="35"/>
      <c r="D99" s="181" t="s">
        <v>290</v>
      </c>
      <c r="E99" s="35"/>
      <c r="F99" s="182" t="s">
        <v>2660</v>
      </c>
      <c r="G99" s="35"/>
      <c r="H99" s="35"/>
      <c r="I99" s="183"/>
      <c r="J99" s="35"/>
      <c r="K99" s="35"/>
      <c r="L99" s="36"/>
      <c r="M99" s="184"/>
      <c r="N99" s="185"/>
      <c r="O99" s="56"/>
      <c r="P99" s="56"/>
      <c r="Q99" s="56"/>
      <c r="R99" s="56"/>
      <c r="S99" s="56"/>
      <c r="T99" s="57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20" t="s">
        <v>290</v>
      </c>
      <c r="AU99" s="20" t="s">
        <v>84</v>
      </c>
    </row>
    <row r="100" spans="1:65" s="13" customFormat="1">
      <c r="B100" s="154"/>
      <c r="D100" s="155" t="s">
        <v>142</v>
      </c>
      <c r="E100" s="156" t="s">
        <v>3</v>
      </c>
      <c r="F100" s="157" t="s">
        <v>2661</v>
      </c>
      <c r="H100" s="158">
        <v>35.712000000000003</v>
      </c>
      <c r="I100" s="159"/>
      <c r="L100" s="154"/>
      <c r="M100" s="160"/>
      <c r="N100" s="161"/>
      <c r="O100" s="161"/>
      <c r="P100" s="161"/>
      <c r="Q100" s="161"/>
      <c r="R100" s="161"/>
      <c r="S100" s="161"/>
      <c r="T100" s="162"/>
      <c r="AT100" s="156" t="s">
        <v>142</v>
      </c>
      <c r="AU100" s="156" t="s">
        <v>84</v>
      </c>
      <c r="AV100" s="13" t="s">
        <v>84</v>
      </c>
      <c r="AW100" s="13" t="s">
        <v>36</v>
      </c>
      <c r="AX100" s="13" t="s">
        <v>75</v>
      </c>
      <c r="AY100" s="156" t="s">
        <v>133</v>
      </c>
    </row>
    <row r="101" spans="1:65" s="14" customFormat="1">
      <c r="B101" s="163"/>
      <c r="D101" s="155" t="s">
        <v>142</v>
      </c>
      <c r="E101" s="164" t="s">
        <v>3</v>
      </c>
      <c r="F101" s="165" t="s">
        <v>2662</v>
      </c>
      <c r="H101" s="164" t="s">
        <v>3</v>
      </c>
      <c r="I101" s="166"/>
      <c r="L101" s="163"/>
      <c r="M101" s="167"/>
      <c r="N101" s="168"/>
      <c r="O101" s="168"/>
      <c r="P101" s="168"/>
      <c r="Q101" s="168"/>
      <c r="R101" s="168"/>
      <c r="S101" s="168"/>
      <c r="T101" s="169"/>
      <c r="AT101" s="164" t="s">
        <v>142</v>
      </c>
      <c r="AU101" s="164" t="s">
        <v>84</v>
      </c>
      <c r="AV101" s="14" t="s">
        <v>37</v>
      </c>
      <c r="AW101" s="14" t="s">
        <v>36</v>
      </c>
      <c r="AX101" s="14" t="s">
        <v>75</v>
      </c>
      <c r="AY101" s="164" t="s">
        <v>133</v>
      </c>
    </row>
    <row r="102" spans="1:65" s="13" customFormat="1">
      <c r="B102" s="154"/>
      <c r="D102" s="155" t="s">
        <v>142</v>
      </c>
      <c r="E102" s="156" t="s">
        <v>3</v>
      </c>
      <c r="F102" s="157" t="s">
        <v>2663</v>
      </c>
      <c r="H102" s="158">
        <v>4.5</v>
      </c>
      <c r="I102" s="159"/>
      <c r="L102" s="154"/>
      <c r="M102" s="160"/>
      <c r="N102" s="161"/>
      <c r="O102" s="161"/>
      <c r="P102" s="161"/>
      <c r="Q102" s="161"/>
      <c r="R102" s="161"/>
      <c r="S102" s="161"/>
      <c r="T102" s="162"/>
      <c r="AT102" s="156" t="s">
        <v>142</v>
      </c>
      <c r="AU102" s="156" t="s">
        <v>84</v>
      </c>
      <c r="AV102" s="13" t="s">
        <v>84</v>
      </c>
      <c r="AW102" s="13" t="s">
        <v>36</v>
      </c>
      <c r="AX102" s="13" t="s">
        <v>75</v>
      </c>
      <c r="AY102" s="156" t="s">
        <v>133</v>
      </c>
    </row>
    <row r="103" spans="1:65" s="14" customFormat="1">
      <c r="B103" s="163"/>
      <c r="D103" s="155" t="s">
        <v>142</v>
      </c>
      <c r="E103" s="164" t="s">
        <v>3</v>
      </c>
      <c r="F103" s="165" t="s">
        <v>2664</v>
      </c>
      <c r="H103" s="164" t="s">
        <v>3</v>
      </c>
      <c r="I103" s="166"/>
      <c r="L103" s="163"/>
      <c r="M103" s="167"/>
      <c r="N103" s="168"/>
      <c r="O103" s="168"/>
      <c r="P103" s="168"/>
      <c r="Q103" s="168"/>
      <c r="R103" s="168"/>
      <c r="S103" s="168"/>
      <c r="T103" s="169"/>
      <c r="AT103" s="164" t="s">
        <v>142</v>
      </c>
      <c r="AU103" s="164" t="s">
        <v>84</v>
      </c>
      <c r="AV103" s="14" t="s">
        <v>37</v>
      </c>
      <c r="AW103" s="14" t="s">
        <v>36</v>
      </c>
      <c r="AX103" s="14" t="s">
        <v>75</v>
      </c>
      <c r="AY103" s="164" t="s">
        <v>133</v>
      </c>
    </row>
    <row r="104" spans="1:65" s="15" customFormat="1">
      <c r="B104" s="170"/>
      <c r="D104" s="155" t="s">
        <v>142</v>
      </c>
      <c r="E104" s="171" t="s">
        <v>3</v>
      </c>
      <c r="F104" s="172" t="s">
        <v>163</v>
      </c>
      <c r="H104" s="173">
        <v>40.212000000000003</v>
      </c>
      <c r="I104" s="174"/>
      <c r="L104" s="170"/>
      <c r="M104" s="175"/>
      <c r="N104" s="176"/>
      <c r="O104" s="176"/>
      <c r="P104" s="176"/>
      <c r="Q104" s="176"/>
      <c r="R104" s="176"/>
      <c r="S104" s="176"/>
      <c r="T104" s="177"/>
      <c r="AT104" s="171" t="s">
        <v>142</v>
      </c>
      <c r="AU104" s="171" t="s">
        <v>84</v>
      </c>
      <c r="AV104" s="15" t="s">
        <v>140</v>
      </c>
      <c r="AW104" s="15" t="s">
        <v>36</v>
      </c>
      <c r="AX104" s="15" t="s">
        <v>37</v>
      </c>
      <c r="AY104" s="171" t="s">
        <v>133</v>
      </c>
    </row>
    <row r="105" spans="1:65" s="2" customFormat="1" ht="33" customHeight="1">
      <c r="A105" s="35"/>
      <c r="B105" s="140"/>
      <c r="C105" s="141" t="s">
        <v>140</v>
      </c>
      <c r="D105" s="141" t="s">
        <v>136</v>
      </c>
      <c r="E105" s="142" t="s">
        <v>2665</v>
      </c>
      <c r="F105" s="143" t="s">
        <v>2666</v>
      </c>
      <c r="G105" s="144" t="s">
        <v>295</v>
      </c>
      <c r="H105" s="145">
        <v>4.468</v>
      </c>
      <c r="I105" s="146"/>
      <c r="J105" s="147">
        <f>ROUND(I105*H105,2)</f>
        <v>0</v>
      </c>
      <c r="K105" s="143" t="s">
        <v>288</v>
      </c>
      <c r="L105" s="36"/>
      <c r="M105" s="148" t="s">
        <v>3</v>
      </c>
      <c r="N105" s="149" t="s">
        <v>46</v>
      </c>
      <c r="O105" s="56"/>
      <c r="P105" s="150">
        <f>O105*H105</f>
        <v>0</v>
      </c>
      <c r="Q105" s="150">
        <v>0</v>
      </c>
      <c r="R105" s="150">
        <f>Q105*H105</f>
        <v>0</v>
      </c>
      <c r="S105" s="150">
        <v>0</v>
      </c>
      <c r="T105" s="151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2" t="s">
        <v>140</v>
      </c>
      <c r="AT105" s="152" t="s">
        <v>136</v>
      </c>
      <c r="AU105" s="152" t="s">
        <v>84</v>
      </c>
      <c r="AY105" s="20" t="s">
        <v>133</v>
      </c>
      <c r="BE105" s="153">
        <f>IF(N105="základní",J105,0)</f>
        <v>0</v>
      </c>
      <c r="BF105" s="153">
        <f>IF(N105="snížená",J105,0)</f>
        <v>0</v>
      </c>
      <c r="BG105" s="153">
        <f>IF(N105="zákl. přenesená",J105,0)</f>
        <v>0</v>
      </c>
      <c r="BH105" s="153">
        <f>IF(N105="sníž. přenesená",J105,0)</f>
        <v>0</v>
      </c>
      <c r="BI105" s="153">
        <f>IF(N105="nulová",J105,0)</f>
        <v>0</v>
      </c>
      <c r="BJ105" s="20" t="s">
        <v>37</v>
      </c>
      <c r="BK105" s="153">
        <f>ROUND(I105*H105,2)</f>
        <v>0</v>
      </c>
      <c r="BL105" s="20" t="s">
        <v>140</v>
      </c>
      <c r="BM105" s="152" t="s">
        <v>2667</v>
      </c>
    </row>
    <row r="106" spans="1:65" s="2" customFormat="1">
      <c r="A106" s="35"/>
      <c r="B106" s="36"/>
      <c r="C106" s="35"/>
      <c r="D106" s="181" t="s">
        <v>290</v>
      </c>
      <c r="E106" s="35"/>
      <c r="F106" s="182" t="s">
        <v>2668</v>
      </c>
      <c r="G106" s="35"/>
      <c r="H106" s="35"/>
      <c r="I106" s="183"/>
      <c r="J106" s="35"/>
      <c r="K106" s="35"/>
      <c r="L106" s="36"/>
      <c r="M106" s="184"/>
      <c r="N106" s="185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20" t="s">
        <v>290</v>
      </c>
      <c r="AU106" s="20" t="s">
        <v>84</v>
      </c>
    </row>
    <row r="107" spans="1:65" s="13" customFormat="1">
      <c r="B107" s="154"/>
      <c r="D107" s="155" t="s">
        <v>142</v>
      </c>
      <c r="E107" s="156" t="s">
        <v>3</v>
      </c>
      <c r="F107" s="157" t="s">
        <v>2669</v>
      </c>
      <c r="H107" s="158">
        <v>3.968</v>
      </c>
      <c r="I107" s="159"/>
      <c r="L107" s="154"/>
      <c r="M107" s="160"/>
      <c r="N107" s="161"/>
      <c r="O107" s="161"/>
      <c r="P107" s="161"/>
      <c r="Q107" s="161"/>
      <c r="R107" s="161"/>
      <c r="S107" s="161"/>
      <c r="T107" s="162"/>
      <c r="AT107" s="156" t="s">
        <v>142</v>
      </c>
      <c r="AU107" s="156" t="s">
        <v>84</v>
      </c>
      <c r="AV107" s="13" t="s">
        <v>84</v>
      </c>
      <c r="AW107" s="13" t="s">
        <v>36</v>
      </c>
      <c r="AX107" s="13" t="s">
        <v>75</v>
      </c>
      <c r="AY107" s="156" t="s">
        <v>133</v>
      </c>
    </row>
    <row r="108" spans="1:65" s="14" customFormat="1">
      <c r="B108" s="163"/>
      <c r="D108" s="155" t="s">
        <v>142</v>
      </c>
      <c r="E108" s="164" t="s">
        <v>3</v>
      </c>
      <c r="F108" s="165" t="s">
        <v>2662</v>
      </c>
      <c r="H108" s="164" t="s">
        <v>3</v>
      </c>
      <c r="I108" s="166"/>
      <c r="L108" s="163"/>
      <c r="M108" s="167"/>
      <c r="N108" s="168"/>
      <c r="O108" s="168"/>
      <c r="P108" s="168"/>
      <c r="Q108" s="168"/>
      <c r="R108" s="168"/>
      <c r="S108" s="168"/>
      <c r="T108" s="169"/>
      <c r="AT108" s="164" t="s">
        <v>142</v>
      </c>
      <c r="AU108" s="164" t="s">
        <v>84</v>
      </c>
      <c r="AV108" s="14" t="s">
        <v>37</v>
      </c>
      <c r="AW108" s="14" t="s">
        <v>36</v>
      </c>
      <c r="AX108" s="14" t="s">
        <v>75</v>
      </c>
      <c r="AY108" s="164" t="s">
        <v>133</v>
      </c>
    </row>
    <row r="109" spans="1:65" s="13" customFormat="1">
      <c r="B109" s="154"/>
      <c r="D109" s="155" t="s">
        <v>142</v>
      </c>
      <c r="E109" s="156" t="s">
        <v>3</v>
      </c>
      <c r="F109" s="157" t="s">
        <v>2670</v>
      </c>
      <c r="H109" s="158">
        <v>0.5</v>
      </c>
      <c r="I109" s="159"/>
      <c r="L109" s="154"/>
      <c r="M109" s="160"/>
      <c r="N109" s="161"/>
      <c r="O109" s="161"/>
      <c r="P109" s="161"/>
      <c r="Q109" s="161"/>
      <c r="R109" s="161"/>
      <c r="S109" s="161"/>
      <c r="T109" s="162"/>
      <c r="AT109" s="156" t="s">
        <v>142</v>
      </c>
      <c r="AU109" s="156" t="s">
        <v>84</v>
      </c>
      <c r="AV109" s="13" t="s">
        <v>84</v>
      </c>
      <c r="AW109" s="13" t="s">
        <v>36</v>
      </c>
      <c r="AX109" s="13" t="s">
        <v>75</v>
      </c>
      <c r="AY109" s="156" t="s">
        <v>133</v>
      </c>
    </row>
    <row r="110" spans="1:65" s="14" customFormat="1">
      <c r="B110" s="163"/>
      <c r="D110" s="155" t="s">
        <v>142</v>
      </c>
      <c r="E110" s="164" t="s">
        <v>3</v>
      </c>
      <c r="F110" s="165" t="s">
        <v>2664</v>
      </c>
      <c r="H110" s="164" t="s">
        <v>3</v>
      </c>
      <c r="I110" s="166"/>
      <c r="L110" s="163"/>
      <c r="M110" s="167"/>
      <c r="N110" s="168"/>
      <c r="O110" s="168"/>
      <c r="P110" s="168"/>
      <c r="Q110" s="168"/>
      <c r="R110" s="168"/>
      <c r="S110" s="168"/>
      <c r="T110" s="169"/>
      <c r="AT110" s="164" t="s">
        <v>142</v>
      </c>
      <c r="AU110" s="164" t="s">
        <v>84</v>
      </c>
      <c r="AV110" s="14" t="s">
        <v>37</v>
      </c>
      <c r="AW110" s="14" t="s">
        <v>36</v>
      </c>
      <c r="AX110" s="14" t="s">
        <v>75</v>
      </c>
      <c r="AY110" s="164" t="s">
        <v>133</v>
      </c>
    </row>
    <row r="111" spans="1:65" s="15" customFormat="1">
      <c r="B111" s="170"/>
      <c r="D111" s="155" t="s">
        <v>142</v>
      </c>
      <c r="E111" s="171" t="s">
        <v>3</v>
      </c>
      <c r="F111" s="172" t="s">
        <v>163</v>
      </c>
      <c r="H111" s="173">
        <v>4.468</v>
      </c>
      <c r="I111" s="174"/>
      <c r="L111" s="170"/>
      <c r="M111" s="175"/>
      <c r="N111" s="176"/>
      <c r="O111" s="176"/>
      <c r="P111" s="176"/>
      <c r="Q111" s="176"/>
      <c r="R111" s="176"/>
      <c r="S111" s="176"/>
      <c r="T111" s="177"/>
      <c r="AT111" s="171" t="s">
        <v>142</v>
      </c>
      <c r="AU111" s="171" t="s">
        <v>84</v>
      </c>
      <c r="AV111" s="15" t="s">
        <v>140</v>
      </c>
      <c r="AW111" s="15" t="s">
        <v>36</v>
      </c>
      <c r="AX111" s="15" t="s">
        <v>37</v>
      </c>
      <c r="AY111" s="171" t="s">
        <v>133</v>
      </c>
    </row>
    <row r="112" spans="1:65" s="2" customFormat="1" ht="37.9" customHeight="1">
      <c r="A112" s="35"/>
      <c r="B112" s="140"/>
      <c r="C112" s="141" t="s">
        <v>153</v>
      </c>
      <c r="D112" s="141" t="s">
        <v>136</v>
      </c>
      <c r="E112" s="142" t="s">
        <v>479</v>
      </c>
      <c r="F112" s="143" t="s">
        <v>480</v>
      </c>
      <c r="G112" s="144" t="s">
        <v>295</v>
      </c>
      <c r="H112" s="145">
        <v>148.17599999999999</v>
      </c>
      <c r="I112" s="146"/>
      <c r="J112" s="147">
        <f>ROUND(I112*H112,2)</f>
        <v>0</v>
      </c>
      <c r="K112" s="143" t="s">
        <v>288</v>
      </c>
      <c r="L112" s="36"/>
      <c r="M112" s="148" t="s">
        <v>3</v>
      </c>
      <c r="N112" s="149" t="s">
        <v>46</v>
      </c>
      <c r="O112" s="56"/>
      <c r="P112" s="150">
        <f>O112*H112</f>
        <v>0</v>
      </c>
      <c r="Q112" s="150">
        <v>0</v>
      </c>
      <c r="R112" s="150">
        <f>Q112*H112</f>
        <v>0</v>
      </c>
      <c r="S112" s="150">
        <v>0</v>
      </c>
      <c r="T112" s="15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2" t="s">
        <v>140</v>
      </c>
      <c r="AT112" s="152" t="s">
        <v>136</v>
      </c>
      <c r="AU112" s="152" t="s">
        <v>84</v>
      </c>
      <c r="AY112" s="20" t="s">
        <v>133</v>
      </c>
      <c r="BE112" s="153">
        <f>IF(N112="základní",J112,0)</f>
        <v>0</v>
      </c>
      <c r="BF112" s="153">
        <f>IF(N112="snížená",J112,0)</f>
        <v>0</v>
      </c>
      <c r="BG112" s="153">
        <f>IF(N112="zákl. přenesená",J112,0)</f>
        <v>0</v>
      </c>
      <c r="BH112" s="153">
        <f>IF(N112="sníž. přenesená",J112,0)</f>
        <v>0</v>
      </c>
      <c r="BI112" s="153">
        <f>IF(N112="nulová",J112,0)</f>
        <v>0</v>
      </c>
      <c r="BJ112" s="20" t="s">
        <v>37</v>
      </c>
      <c r="BK112" s="153">
        <f>ROUND(I112*H112,2)</f>
        <v>0</v>
      </c>
      <c r="BL112" s="20" t="s">
        <v>140</v>
      </c>
      <c r="BM112" s="152" t="s">
        <v>2671</v>
      </c>
    </row>
    <row r="113" spans="1:65" s="2" customFormat="1">
      <c r="A113" s="35"/>
      <c r="B113" s="36"/>
      <c r="C113" s="35"/>
      <c r="D113" s="181" t="s">
        <v>290</v>
      </c>
      <c r="E113" s="35"/>
      <c r="F113" s="182" t="s">
        <v>482</v>
      </c>
      <c r="G113" s="35"/>
      <c r="H113" s="35"/>
      <c r="I113" s="183"/>
      <c r="J113" s="35"/>
      <c r="K113" s="35"/>
      <c r="L113" s="36"/>
      <c r="M113" s="184"/>
      <c r="N113" s="185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20" t="s">
        <v>290</v>
      </c>
      <c r="AU113" s="20" t="s">
        <v>84</v>
      </c>
    </row>
    <row r="114" spans="1:65" s="13" customFormat="1">
      <c r="B114" s="154"/>
      <c r="D114" s="155" t="s">
        <v>142</v>
      </c>
      <c r="E114" s="156" t="s">
        <v>3</v>
      </c>
      <c r="F114" s="157" t="s">
        <v>2672</v>
      </c>
      <c r="H114" s="158">
        <v>148.17599999999999</v>
      </c>
      <c r="I114" s="159"/>
      <c r="L114" s="154"/>
      <c r="M114" s="160"/>
      <c r="N114" s="161"/>
      <c r="O114" s="161"/>
      <c r="P114" s="161"/>
      <c r="Q114" s="161"/>
      <c r="R114" s="161"/>
      <c r="S114" s="161"/>
      <c r="T114" s="162"/>
      <c r="AT114" s="156" t="s">
        <v>142</v>
      </c>
      <c r="AU114" s="156" t="s">
        <v>84</v>
      </c>
      <c r="AV114" s="13" t="s">
        <v>84</v>
      </c>
      <c r="AW114" s="13" t="s">
        <v>36</v>
      </c>
      <c r="AX114" s="13" t="s">
        <v>75</v>
      </c>
      <c r="AY114" s="156" t="s">
        <v>133</v>
      </c>
    </row>
    <row r="115" spans="1:65" s="15" customFormat="1">
      <c r="B115" s="170"/>
      <c r="D115" s="155" t="s">
        <v>142</v>
      </c>
      <c r="E115" s="171" t="s">
        <v>3</v>
      </c>
      <c r="F115" s="172" t="s">
        <v>163</v>
      </c>
      <c r="H115" s="173">
        <v>148.17599999999999</v>
      </c>
      <c r="I115" s="174"/>
      <c r="L115" s="170"/>
      <c r="M115" s="175"/>
      <c r="N115" s="176"/>
      <c r="O115" s="176"/>
      <c r="P115" s="176"/>
      <c r="Q115" s="176"/>
      <c r="R115" s="176"/>
      <c r="S115" s="176"/>
      <c r="T115" s="177"/>
      <c r="AT115" s="171" t="s">
        <v>142</v>
      </c>
      <c r="AU115" s="171" t="s">
        <v>84</v>
      </c>
      <c r="AV115" s="15" t="s">
        <v>140</v>
      </c>
      <c r="AW115" s="15" t="s">
        <v>36</v>
      </c>
      <c r="AX115" s="15" t="s">
        <v>37</v>
      </c>
      <c r="AY115" s="171" t="s">
        <v>133</v>
      </c>
    </row>
    <row r="116" spans="1:65" s="2" customFormat="1" ht="37.9" customHeight="1">
      <c r="A116" s="35"/>
      <c r="B116" s="140"/>
      <c r="C116" s="141" t="s">
        <v>164</v>
      </c>
      <c r="D116" s="141" t="s">
        <v>136</v>
      </c>
      <c r="E116" s="142" t="s">
        <v>483</v>
      </c>
      <c r="F116" s="143" t="s">
        <v>484</v>
      </c>
      <c r="G116" s="144" t="s">
        <v>295</v>
      </c>
      <c r="H116" s="145">
        <v>16.463999999999999</v>
      </c>
      <c r="I116" s="146"/>
      <c r="J116" s="147">
        <f>ROUND(I116*H116,2)</f>
        <v>0</v>
      </c>
      <c r="K116" s="143" t="s">
        <v>288</v>
      </c>
      <c r="L116" s="36"/>
      <c r="M116" s="148" t="s">
        <v>3</v>
      </c>
      <c r="N116" s="149" t="s">
        <v>46</v>
      </c>
      <c r="O116" s="56"/>
      <c r="P116" s="150">
        <f>O116*H116</f>
        <v>0</v>
      </c>
      <c r="Q116" s="150">
        <v>0</v>
      </c>
      <c r="R116" s="150">
        <f>Q116*H116</f>
        <v>0</v>
      </c>
      <c r="S116" s="150">
        <v>0</v>
      </c>
      <c r="T116" s="151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52" t="s">
        <v>140</v>
      </c>
      <c r="AT116" s="152" t="s">
        <v>136</v>
      </c>
      <c r="AU116" s="152" t="s">
        <v>84</v>
      </c>
      <c r="AY116" s="20" t="s">
        <v>133</v>
      </c>
      <c r="BE116" s="153">
        <f>IF(N116="základní",J116,0)</f>
        <v>0</v>
      </c>
      <c r="BF116" s="153">
        <f>IF(N116="snížená",J116,0)</f>
        <v>0</v>
      </c>
      <c r="BG116" s="153">
        <f>IF(N116="zákl. přenesená",J116,0)</f>
        <v>0</v>
      </c>
      <c r="BH116" s="153">
        <f>IF(N116="sníž. přenesená",J116,0)</f>
        <v>0</v>
      </c>
      <c r="BI116" s="153">
        <f>IF(N116="nulová",J116,0)</f>
        <v>0</v>
      </c>
      <c r="BJ116" s="20" t="s">
        <v>37</v>
      </c>
      <c r="BK116" s="153">
        <f>ROUND(I116*H116,2)</f>
        <v>0</v>
      </c>
      <c r="BL116" s="20" t="s">
        <v>140</v>
      </c>
      <c r="BM116" s="152" t="s">
        <v>9</v>
      </c>
    </row>
    <row r="117" spans="1:65" s="2" customFormat="1">
      <c r="A117" s="35"/>
      <c r="B117" s="36"/>
      <c r="C117" s="35"/>
      <c r="D117" s="181" t="s">
        <v>290</v>
      </c>
      <c r="E117" s="35"/>
      <c r="F117" s="182" t="s">
        <v>486</v>
      </c>
      <c r="G117" s="35"/>
      <c r="H117" s="35"/>
      <c r="I117" s="183"/>
      <c r="J117" s="35"/>
      <c r="K117" s="35"/>
      <c r="L117" s="36"/>
      <c r="M117" s="184"/>
      <c r="N117" s="185"/>
      <c r="O117" s="56"/>
      <c r="P117" s="56"/>
      <c r="Q117" s="56"/>
      <c r="R117" s="56"/>
      <c r="S117" s="56"/>
      <c r="T117" s="5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20" t="s">
        <v>290</v>
      </c>
      <c r="AU117" s="20" t="s">
        <v>84</v>
      </c>
    </row>
    <row r="118" spans="1:65" s="13" customFormat="1">
      <c r="B118" s="154"/>
      <c r="D118" s="155" t="s">
        <v>142</v>
      </c>
      <c r="E118" s="156" t="s">
        <v>3</v>
      </c>
      <c r="F118" s="157" t="s">
        <v>2673</v>
      </c>
      <c r="H118" s="158">
        <v>16.463999999999999</v>
      </c>
      <c r="I118" s="159"/>
      <c r="L118" s="154"/>
      <c r="M118" s="160"/>
      <c r="N118" s="161"/>
      <c r="O118" s="161"/>
      <c r="P118" s="161"/>
      <c r="Q118" s="161"/>
      <c r="R118" s="161"/>
      <c r="S118" s="161"/>
      <c r="T118" s="162"/>
      <c r="AT118" s="156" t="s">
        <v>142</v>
      </c>
      <c r="AU118" s="156" t="s">
        <v>84</v>
      </c>
      <c r="AV118" s="13" t="s">
        <v>84</v>
      </c>
      <c r="AW118" s="13" t="s">
        <v>36</v>
      </c>
      <c r="AX118" s="13" t="s">
        <v>75</v>
      </c>
      <c r="AY118" s="156" t="s">
        <v>133</v>
      </c>
    </row>
    <row r="119" spans="1:65" s="15" customFormat="1">
      <c r="B119" s="170"/>
      <c r="D119" s="155" t="s">
        <v>142</v>
      </c>
      <c r="E119" s="171" t="s">
        <v>3</v>
      </c>
      <c r="F119" s="172" t="s">
        <v>163</v>
      </c>
      <c r="H119" s="173">
        <v>16.463999999999999</v>
      </c>
      <c r="I119" s="174"/>
      <c r="L119" s="170"/>
      <c r="M119" s="175"/>
      <c r="N119" s="176"/>
      <c r="O119" s="176"/>
      <c r="P119" s="176"/>
      <c r="Q119" s="176"/>
      <c r="R119" s="176"/>
      <c r="S119" s="176"/>
      <c r="T119" s="177"/>
      <c r="AT119" s="171" t="s">
        <v>142</v>
      </c>
      <c r="AU119" s="171" t="s">
        <v>84</v>
      </c>
      <c r="AV119" s="15" t="s">
        <v>140</v>
      </c>
      <c r="AW119" s="15" t="s">
        <v>36</v>
      </c>
      <c r="AX119" s="15" t="s">
        <v>37</v>
      </c>
      <c r="AY119" s="171" t="s">
        <v>133</v>
      </c>
    </row>
    <row r="120" spans="1:65" s="2" customFormat="1" ht="24.2" customHeight="1">
      <c r="A120" s="35"/>
      <c r="B120" s="140"/>
      <c r="C120" s="141" t="s">
        <v>168</v>
      </c>
      <c r="D120" s="141" t="s">
        <v>136</v>
      </c>
      <c r="E120" s="142" t="s">
        <v>488</v>
      </c>
      <c r="F120" s="143" t="s">
        <v>489</v>
      </c>
      <c r="G120" s="144" t="s">
        <v>295</v>
      </c>
      <c r="H120" s="145">
        <v>164.64</v>
      </c>
      <c r="I120" s="146"/>
      <c r="J120" s="147">
        <f>ROUND(I120*H120,2)</f>
        <v>0</v>
      </c>
      <c r="K120" s="143" t="s">
        <v>288</v>
      </c>
      <c r="L120" s="36"/>
      <c r="M120" s="148" t="s">
        <v>3</v>
      </c>
      <c r="N120" s="149" t="s">
        <v>46</v>
      </c>
      <c r="O120" s="56"/>
      <c r="P120" s="150">
        <f>O120*H120</f>
        <v>0</v>
      </c>
      <c r="Q120" s="150">
        <v>0</v>
      </c>
      <c r="R120" s="150">
        <f>Q120*H120</f>
        <v>0</v>
      </c>
      <c r="S120" s="150">
        <v>0</v>
      </c>
      <c r="T120" s="15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52" t="s">
        <v>140</v>
      </c>
      <c r="AT120" s="152" t="s">
        <v>136</v>
      </c>
      <c r="AU120" s="152" t="s">
        <v>84</v>
      </c>
      <c r="AY120" s="20" t="s">
        <v>133</v>
      </c>
      <c r="BE120" s="153">
        <f>IF(N120="základní",J120,0)</f>
        <v>0</v>
      </c>
      <c r="BF120" s="153">
        <f>IF(N120="snížená",J120,0)</f>
        <v>0</v>
      </c>
      <c r="BG120" s="153">
        <f>IF(N120="zákl. přenesená",J120,0)</f>
        <v>0</v>
      </c>
      <c r="BH120" s="153">
        <f>IF(N120="sníž. přenesená",J120,0)</f>
        <v>0</v>
      </c>
      <c r="BI120" s="153">
        <f>IF(N120="nulová",J120,0)</f>
        <v>0</v>
      </c>
      <c r="BJ120" s="20" t="s">
        <v>37</v>
      </c>
      <c r="BK120" s="153">
        <f>ROUND(I120*H120,2)</f>
        <v>0</v>
      </c>
      <c r="BL120" s="20" t="s">
        <v>140</v>
      </c>
      <c r="BM120" s="152" t="s">
        <v>2674</v>
      </c>
    </row>
    <row r="121" spans="1:65" s="2" customFormat="1">
      <c r="A121" s="35"/>
      <c r="B121" s="36"/>
      <c r="C121" s="35"/>
      <c r="D121" s="181" t="s">
        <v>290</v>
      </c>
      <c r="E121" s="35"/>
      <c r="F121" s="182" t="s">
        <v>491</v>
      </c>
      <c r="G121" s="35"/>
      <c r="H121" s="35"/>
      <c r="I121" s="183"/>
      <c r="J121" s="35"/>
      <c r="K121" s="35"/>
      <c r="L121" s="36"/>
      <c r="M121" s="184"/>
      <c r="N121" s="185"/>
      <c r="O121" s="56"/>
      <c r="P121" s="56"/>
      <c r="Q121" s="56"/>
      <c r="R121" s="56"/>
      <c r="S121" s="56"/>
      <c r="T121" s="5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20" t="s">
        <v>290</v>
      </c>
      <c r="AU121" s="20" t="s">
        <v>84</v>
      </c>
    </row>
    <row r="122" spans="1:65" s="13" customFormat="1">
      <c r="B122" s="154"/>
      <c r="D122" s="155" t="s">
        <v>142</v>
      </c>
      <c r="E122" s="156" t="s">
        <v>3</v>
      </c>
      <c r="F122" s="157" t="s">
        <v>2672</v>
      </c>
      <c r="H122" s="158">
        <v>148.17599999999999</v>
      </c>
      <c r="I122" s="159"/>
      <c r="L122" s="154"/>
      <c r="M122" s="160"/>
      <c r="N122" s="161"/>
      <c r="O122" s="161"/>
      <c r="P122" s="161"/>
      <c r="Q122" s="161"/>
      <c r="R122" s="161"/>
      <c r="S122" s="161"/>
      <c r="T122" s="162"/>
      <c r="AT122" s="156" t="s">
        <v>142</v>
      </c>
      <c r="AU122" s="156" t="s">
        <v>84</v>
      </c>
      <c r="AV122" s="13" t="s">
        <v>84</v>
      </c>
      <c r="AW122" s="13" t="s">
        <v>36</v>
      </c>
      <c r="AX122" s="13" t="s">
        <v>75</v>
      </c>
      <c r="AY122" s="156" t="s">
        <v>133</v>
      </c>
    </row>
    <row r="123" spans="1:65" s="13" customFormat="1">
      <c r="B123" s="154"/>
      <c r="D123" s="155" t="s">
        <v>142</v>
      </c>
      <c r="E123" s="156" t="s">
        <v>3</v>
      </c>
      <c r="F123" s="157" t="s">
        <v>2673</v>
      </c>
      <c r="H123" s="158">
        <v>16.463999999999999</v>
      </c>
      <c r="I123" s="159"/>
      <c r="L123" s="154"/>
      <c r="M123" s="160"/>
      <c r="N123" s="161"/>
      <c r="O123" s="161"/>
      <c r="P123" s="161"/>
      <c r="Q123" s="161"/>
      <c r="R123" s="161"/>
      <c r="S123" s="161"/>
      <c r="T123" s="162"/>
      <c r="AT123" s="156" t="s">
        <v>142</v>
      </c>
      <c r="AU123" s="156" t="s">
        <v>84</v>
      </c>
      <c r="AV123" s="13" t="s">
        <v>84</v>
      </c>
      <c r="AW123" s="13" t="s">
        <v>36</v>
      </c>
      <c r="AX123" s="13" t="s">
        <v>75</v>
      </c>
      <c r="AY123" s="156" t="s">
        <v>133</v>
      </c>
    </row>
    <row r="124" spans="1:65" s="15" customFormat="1">
      <c r="B124" s="170"/>
      <c r="D124" s="155" t="s">
        <v>142</v>
      </c>
      <c r="E124" s="171" t="s">
        <v>3</v>
      </c>
      <c r="F124" s="172" t="s">
        <v>163</v>
      </c>
      <c r="H124" s="173">
        <v>164.64</v>
      </c>
      <c r="I124" s="174"/>
      <c r="L124" s="170"/>
      <c r="M124" s="175"/>
      <c r="N124" s="176"/>
      <c r="O124" s="176"/>
      <c r="P124" s="176"/>
      <c r="Q124" s="176"/>
      <c r="R124" s="176"/>
      <c r="S124" s="176"/>
      <c r="T124" s="177"/>
      <c r="AT124" s="171" t="s">
        <v>142</v>
      </c>
      <c r="AU124" s="171" t="s">
        <v>84</v>
      </c>
      <c r="AV124" s="15" t="s">
        <v>140</v>
      </c>
      <c r="AW124" s="15" t="s">
        <v>36</v>
      </c>
      <c r="AX124" s="15" t="s">
        <v>37</v>
      </c>
      <c r="AY124" s="171" t="s">
        <v>133</v>
      </c>
    </row>
    <row r="125" spans="1:65" s="2" customFormat="1" ht="16.5" customHeight="1">
      <c r="A125" s="35"/>
      <c r="B125" s="140"/>
      <c r="C125" s="141" t="s">
        <v>172</v>
      </c>
      <c r="D125" s="141" t="s">
        <v>136</v>
      </c>
      <c r="E125" s="142" t="s">
        <v>493</v>
      </c>
      <c r="F125" s="143" t="s">
        <v>494</v>
      </c>
      <c r="G125" s="144" t="s">
        <v>295</v>
      </c>
      <c r="H125" s="145">
        <v>115.122</v>
      </c>
      <c r="I125" s="146"/>
      <c r="J125" s="147">
        <f>ROUND(I125*H125,2)</f>
        <v>0</v>
      </c>
      <c r="K125" s="143" t="s">
        <v>3</v>
      </c>
      <c r="L125" s="36"/>
      <c r="M125" s="148" t="s">
        <v>3</v>
      </c>
      <c r="N125" s="149" t="s">
        <v>46</v>
      </c>
      <c r="O125" s="56"/>
      <c r="P125" s="150">
        <f>O125*H125</f>
        <v>0</v>
      </c>
      <c r="Q125" s="150">
        <v>0</v>
      </c>
      <c r="R125" s="150">
        <f>Q125*H125</f>
        <v>0</v>
      </c>
      <c r="S125" s="150">
        <v>0</v>
      </c>
      <c r="T125" s="15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2" t="s">
        <v>140</v>
      </c>
      <c r="AT125" s="152" t="s">
        <v>136</v>
      </c>
      <c r="AU125" s="152" t="s">
        <v>84</v>
      </c>
      <c r="AY125" s="20" t="s">
        <v>133</v>
      </c>
      <c r="BE125" s="153">
        <f>IF(N125="základní",J125,0)</f>
        <v>0</v>
      </c>
      <c r="BF125" s="153">
        <f>IF(N125="snížená",J125,0)</f>
        <v>0</v>
      </c>
      <c r="BG125" s="153">
        <f>IF(N125="zákl. přenesená",J125,0)</f>
        <v>0</v>
      </c>
      <c r="BH125" s="153">
        <f>IF(N125="sníž. přenesená",J125,0)</f>
        <v>0</v>
      </c>
      <c r="BI125" s="153">
        <f>IF(N125="nulová",J125,0)</f>
        <v>0</v>
      </c>
      <c r="BJ125" s="20" t="s">
        <v>37</v>
      </c>
      <c r="BK125" s="153">
        <f>ROUND(I125*H125,2)</f>
        <v>0</v>
      </c>
      <c r="BL125" s="20" t="s">
        <v>140</v>
      </c>
      <c r="BM125" s="152" t="s">
        <v>2675</v>
      </c>
    </row>
    <row r="126" spans="1:65" s="13" customFormat="1">
      <c r="B126" s="154"/>
      <c r="D126" s="155" t="s">
        <v>142</v>
      </c>
      <c r="E126" s="156" t="s">
        <v>3</v>
      </c>
      <c r="F126" s="157" t="s">
        <v>2676</v>
      </c>
      <c r="H126" s="158">
        <v>115.122</v>
      </c>
      <c r="I126" s="159"/>
      <c r="L126" s="154"/>
      <c r="M126" s="160"/>
      <c r="N126" s="161"/>
      <c r="O126" s="161"/>
      <c r="P126" s="161"/>
      <c r="Q126" s="161"/>
      <c r="R126" s="161"/>
      <c r="S126" s="161"/>
      <c r="T126" s="162"/>
      <c r="AT126" s="156" t="s">
        <v>142</v>
      </c>
      <c r="AU126" s="156" t="s">
        <v>84</v>
      </c>
      <c r="AV126" s="13" t="s">
        <v>84</v>
      </c>
      <c r="AW126" s="13" t="s">
        <v>36</v>
      </c>
      <c r="AX126" s="13" t="s">
        <v>37</v>
      </c>
      <c r="AY126" s="156" t="s">
        <v>133</v>
      </c>
    </row>
    <row r="127" spans="1:65" s="2" customFormat="1" ht="16.5" customHeight="1">
      <c r="A127" s="35"/>
      <c r="B127" s="140"/>
      <c r="C127" s="141" t="s">
        <v>134</v>
      </c>
      <c r="D127" s="141" t="s">
        <v>136</v>
      </c>
      <c r="E127" s="142" t="s">
        <v>497</v>
      </c>
      <c r="F127" s="143" t="s">
        <v>498</v>
      </c>
      <c r="G127" s="144" t="s">
        <v>295</v>
      </c>
      <c r="H127" s="145">
        <v>49.338000000000001</v>
      </c>
      <c r="I127" s="146"/>
      <c r="J127" s="147">
        <f>ROUND(I127*H127,2)</f>
        <v>0</v>
      </c>
      <c r="K127" s="143" t="s">
        <v>3</v>
      </c>
      <c r="L127" s="36"/>
      <c r="M127" s="148" t="s">
        <v>3</v>
      </c>
      <c r="N127" s="149" t="s">
        <v>46</v>
      </c>
      <c r="O127" s="56"/>
      <c r="P127" s="150">
        <f>O127*H127</f>
        <v>0</v>
      </c>
      <c r="Q127" s="150">
        <v>0</v>
      </c>
      <c r="R127" s="150">
        <f>Q127*H127</f>
        <v>0</v>
      </c>
      <c r="S127" s="150">
        <v>0</v>
      </c>
      <c r="T127" s="15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2" t="s">
        <v>140</v>
      </c>
      <c r="AT127" s="152" t="s">
        <v>136</v>
      </c>
      <c r="AU127" s="152" t="s">
        <v>84</v>
      </c>
      <c r="AY127" s="20" t="s">
        <v>133</v>
      </c>
      <c r="BE127" s="153">
        <f>IF(N127="základní",J127,0)</f>
        <v>0</v>
      </c>
      <c r="BF127" s="153">
        <f>IF(N127="snížená",J127,0)</f>
        <v>0</v>
      </c>
      <c r="BG127" s="153">
        <f>IF(N127="zákl. přenesená",J127,0)</f>
        <v>0</v>
      </c>
      <c r="BH127" s="153">
        <f>IF(N127="sníž. přenesená",J127,0)</f>
        <v>0</v>
      </c>
      <c r="BI127" s="153">
        <f>IF(N127="nulová",J127,0)</f>
        <v>0</v>
      </c>
      <c r="BJ127" s="20" t="s">
        <v>37</v>
      </c>
      <c r="BK127" s="153">
        <f>ROUND(I127*H127,2)</f>
        <v>0</v>
      </c>
      <c r="BL127" s="20" t="s">
        <v>140</v>
      </c>
      <c r="BM127" s="152" t="s">
        <v>2677</v>
      </c>
    </row>
    <row r="128" spans="1:65" s="13" customFormat="1">
      <c r="B128" s="154"/>
      <c r="D128" s="155" t="s">
        <v>142</v>
      </c>
      <c r="E128" s="156" t="s">
        <v>3</v>
      </c>
      <c r="F128" s="157" t="s">
        <v>2678</v>
      </c>
      <c r="H128" s="158">
        <v>49.338000000000001</v>
      </c>
      <c r="I128" s="159"/>
      <c r="L128" s="154"/>
      <c r="M128" s="160"/>
      <c r="N128" s="161"/>
      <c r="O128" s="161"/>
      <c r="P128" s="161"/>
      <c r="Q128" s="161"/>
      <c r="R128" s="161"/>
      <c r="S128" s="161"/>
      <c r="T128" s="162"/>
      <c r="AT128" s="156" t="s">
        <v>142</v>
      </c>
      <c r="AU128" s="156" t="s">
        <v>84</v>
      </c>
      <c r="AV128" s="13" t="s">
        <v>84</v>
      </c>
      <c r="AW128" s="13" t="s">
        <v>36</v>
      </c>
      <c r="AX128" s="13" t="s">
        <v>37</v>
      </c>
      <c r="AY128" s="156" t="s">
        <v>133</v>
      </c>
    </row>
    <row r="129" spans="1:65" s="2" customFormat="1" ht="21.75" customHeight="1">
      <c r="A129" s="35"/>
      <c r="B129" s="140"/>
      <c r="C129" s="141" t="s">
        <v>179</v>
      </c>
      <c r="D129" s="141" t="s">
        <v>136</v>
      </c>
      <c r="E129" s="142" t="s">
        <v>2560</v>
      </c>
      <c r="F129" s="143" t="s">
        <v>2561</v>
      </c>
      <c r="G129" s="144" t="s">
        <v>333</v>
      </c>
      <c r="H129" s="145">
        <v>1335.42</v>
      </c>
      <c r="I129" s="146"/>
      <c r="J129" s="147">
        <f>ROUND(I129*H129,2)</f>
        <v>0</v>
      </c>
      <c r="K129" s="143" t="s">
        <v>288</v>
      </c>
      <c r="L129" s="36"/>
      <c r="M129" s="148" t="s">
        <v>3</v>
      </c>
      <c r="N129" s="149" t="s">
        <v>46</v>
      </c>
      <c r="O129" s="56"/>
      <c r="P129" s="150">
        <f>O129*H129</f>
        <v>0</v>
      </c>
      <c r="Q129" s="150">
        <v>0</v>
      </c>
      <c r="R129" s="150">
        <f>Q129*H129</f>
        <v>0</v>
      </c>
      <c r="S129" s="150">
        <v>0</v>
      </c>
      <c r="T129" s="15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2" t="s">
        <v>140</v>
      </c>
      <c r="AT129" s="152" t="s">
        <v>136</v>
      </c>
      <c r="AU129" s="152" t="s">
        <v>84</v>
      </c>
      <c r="AY129" s="20" t="s">
        <v>133</v>
      </c>
      <c r="BE129" s="153">
        <f>IF(N129="základní",J129,0)</f>
        <v>0</v>
      </c>
      <c r="BF129" s="153">
        <f>IF(N129="snížená",J129,0)</f>
        <v>0</v>
      </c>
      <c r="BG129" s="153">
        <f>IF(N129="zákl. přenesená",J129,0)</f>
        <v>0</v>
      </c>
      <c r="BH129" s="153">
        <f>IF(N129="sníž. přenesená",J129,0)</f>
        <v>0</v>
      </c>
      <c r="BI129" s="153">
        <f>IF(N129="nulová",J129,0)</f>
        <v>0</v>
      </c>
      <c r="BJ129" s="20" t="s">
        <v>37</v>
      </c>
      <c r="BK129" s="153">
        <f>ROUND(I129*H129,2)</f>
        <v>0</v>
      </c>
      <c r="BL129" s="20" t="s">
        <v>140</v>
      </c>
      <c r="BM129" s="152" t="s">
        <v>216</v>
      </c>
    </row>
    <row r="130" spans="1:65" s="2" customFormat="1">
      <c r="A130" s="35"/>
      <c r="B130" s="36"/>
      <c r="C130" s="35"/>
      <c r="D130" s="181" t="s">
        <v>290</v>
      </c>
      <c r="E130" s="35"/>
      <c r="F130" s="182" t="s">
        <v>2562</v>
      </c>
      <c r="G130" s="35"/>
      <c r="H130" s="35"/>
      <c r="I130" s="183"/>
      <c r="J130" s="35"/>
      <c r="K130" s="35"/>
      <c r="L130" s="36"/>
      <c r="M130" s="184"/>
      <c r="N130" s="185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20" t="s">
        <v>290</v>
      </c>
      <c r="AU130" s="20" t="s">
        <v>84</v>
      </c>
    </row>
    <row r="131" spans="1:65" s="13" customFormat="1">
      <c r="B131" s="154"/>
      <c r="D131" s="155" t="s">
        <v>142</v>
      </c>
      <c r="E131" s="156" t="s">
        <v>3</v>
      </c>
      <c r="F131" s="157" t="s">
        <v>2679</v>
      </c>
      <c r="H131" s="158">
        <v>1335.42</v>
      </c>
      <c r="I131" s="159"/>
      <c r="L131" s="154"/>
      <c r="M131" s="160"/>
      <c r="N131" s="161"/>
      <c r="O131" s="161"/>
      <c r="P131" s="161"/>
      <c r="Q131" s="161"/>
      <c r="R131" s="161"/>
      <c r="S131" s="161"/>
      <c r="T131" s="162"/>
      <c r="AT131" s="156" t="s">
        <v>142</v>
      </c>
      <c r="AU131" s="156" t="s">
        <v>84</v>
      </c>
      <c r="AV131" s="13" t="s">
        <v>84</v>
      </c>
      <c r="AW131" s="13" t="s">
        <v>36</v>
      </c>
      <c r="AX131" s="13" t="s">
        <v>75</v>
      </c>
      <c r="AY131" s="156" t="s">
        <v>133</v>
      </c>
    </row>
    <row r="132" spans="1:65" s="15" customFormat="1">
      <c r="B132" s="170"/>
      <c r="D132" s="155" t="s">
        <v>142</v>
      </c>
      <c r="E132" s="171" t="s">
        <v>3</v>
      </c>
      <c r="F132" s="172" t="s">
        <v>163</v>
      </c>
      <c r="H132" s="173">
        <v>1335.42</v>
      </c>
      <c r="I132" s="174"/>
      <c r="L132" s="170"/>
      <c r="M132" s="175"/>
      <c r="N132" s="176"/>
      <c r="O132" s="176"/>
      <c r="P132" s="176"/>
      <c r="Q132" s="176"/>
      <c r="R132" s="176"/>
      <c r="S132" s="176"/>
      <c r="T132" s="177"/>
      <c r="AT132" s="171" t="s">
        <v>142</v>
      </c>
      <c r="AU132" s="171" t="s">
        <v>84</v>
      </c>
      <c r="AV132" s="15" t="s">
        <v>140</v>
      </c>
      <c r="AW132" s="15" t="s">
        <v>36</v>
      </c>
      <c r="AX132" s="15" t="s">
        <v>37</v>
      </c>
      <c r="AY132" s="171" t="s">
        <v>133</v>
      </c>
    </row>
    <row r="133" spans="1:65" s="2" customFormat="1" ht="21.75" customHeight="1">
      <c r="A133" s="35"/>
      <c r="B133" s="140"/>
      <c r="C133" s="141" t="s">
        <v>186</v>
      </c>
      <c r="D133" s="141" t="s">
        <v>136</v>
      </c>
      <c r="E133" s="142" t="s">
        <v>2566</v>
      </c>
      <c r="F133" s="143" t="s">
        <v>2567</v>
      </c>
      <c r="G133" s="144" t="s">
        <v>333</v>
      </c>
      <c r="H133" s="145">
        <v>148.38</v>
      </c>
      <c r="I133" s="146"/>
      <c r="J133" s="147">
        <f>ROUND(I133*H133,2)</f>
        <v>0</v>
      </c>
      <c r="K133" s="143" t="s">
        <v>288</v>
      </c>
      <c r="L133" s="36"/>
      <c r="M133" s="148" t="s">
        <v>3</v>
      </c>
      <c r="N133" s="149" t="s">
        <v>46</v>
      </c>
      <c r="O133" s="56"/>
      <c r="P133" s="150">
        <f>O133*H133</f>
        <v>0</v>
      </c>
      <c r="Q133" s="150">
        <v>0</v>
      </c>
      <c r="R133" s="150">
        <f>Q133*H133</f>
        <v>0</v>
      </c>
      <c r="S133" s="150">
        <v>0</v>
      </c>
      <c r="T133" s="15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2" t="s">
        <v>140</v>
      </c>
      <c r="AT133" s="152" t="s">
        <v>136</v>
      </c>
      <c r="AU133" s="152" t="s">
        <v>84</v>
      </c>
      <c r="AY133" s="20" t="s">
        <v>133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20" t="s">
        <v>37</v>
      </c>
      <c r="BK133" s="153">
        <f>ROUND(I133*H133,2)</f>
        <v>0</v>
      </c>
      <c r="BL133" s="20" t="s">
        <v>140</v>
      </c>
      <c r="BM133" s="152" t="s">
        <v>2680</v>
      </c>
    </row>
    <row r="134" spans="1:65" s="2" customFormat="1">
      <c r="A134" s="35"/>
      <c r="B134" s="36"/>
      <c r="C134" s="35"/>
      <c r="D134" s="181" t="s">
        <v>290</v>
      </c>
      <c r="E134" s="35"/>
      <c r="F134" s="182" t="s">
        <v>2569</v>
      </c>
      <c r="G134" s="35"/>
      <c r="H134" s="35"/>
      <c r="I134" s="183"/>
      <c r="J134" s="35"/>
      <c r="K134" s="35"/>
      <c r="L134" s="36"/>
      <c r="M134" s="184"/>
      <c r="N134" s="185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20" t="s">
        <v>290</v>
      </c>
      <c r="AU134" s="20" t="s">
        <v>84</v>
      </c>
    </row>
    <row r="135" spans="1:65" s="13" customFormat="1">
      <c r="B135" s="154"/>
      <c r="D135" s="155" t="s">
        <v>142</v>
      </c>
      <c r="E135" s="156" t="s">
        <v>3</v>
      </c>
      <c r="F135" s="157" t="s">
        <v>2681</v>
      </c>
      <c r="H135" s="158">
        <v>148.38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142</v>
      </c>
      <c r="AU135" s="156" t="s">
        <v>84</v>
      </c>
      <c r="AV135" s="13" t="s">
        <v>84</v>
      </c>
      <c r="AW135" s="13" t="s">
        <v>36</v>
      </c>
      <c r="AX135" s="13" t="s">
        <v>75</v>
      </c>
      <c r="AY135" s="156" t="s">
        <v>133</v>
      </c>
    </row>
    <row r="136" spans="1:65" s="15" customFormat="1">
      <c r="B136" s="170"/>
      <c r="D136" s="155" t="s">
        <v>142</v>
      </c>
      <c r="E136" s="171" t="s">
        <v>3</v>
      </c>
      <c r="F136" s="172" t="s">
        <v>163</v>
      </c>
      <c r="H136" s="173">
        <v>148.38</v>
      </c>
      <c r="I136" s="174"/>
      <c r="L136" s="170"/>
      <c r="M136" s="175"/>
      <c r="N136" s="176"/>
      <c r="O136" s="176"/>
      <c r="P136" s="176"/>
      <c r="Q136" s="176"/>
      <c r="R136" s="176"/>
      <c r="S136" s="176"/>
      <c r="T136" s="177"/>
      <c r="AT136" s="171" t="s">
        <v>142</v>
      </c>
      <c r="AU136" s="171" t="s">
        <v>84</v>
      </c>
      <c r="AV136" s="15" t="s">
        <v>140</v>
      </c>
      <c r="AW136" s="15" t="s">
        <v>36</v>
      </c>
      <c r="AX136" s="15" t="s">
        <v>37</v>
      </c>
      <c r="AY136" s="171" t="s">
        <v>133</v>
      </c>
    </row>
    <row r="137" spans="1:65" s="12" customFormat="1" ht="20.85" customHeight="1">
      <c r="B137" s="127"/>
      <c r="D137" s="128" t="s">
        <v>74</v>
      </c>
      <c r="E137" s="138" t="s">
        <v>186</v>
      </c>
      <c r="F137" s="138" t="s">
        <v>2682</v>
      </c>
      <c r="I137" s="130"/>
      <c r="J137" s="139">
        <f>BK137</f>
        <v>0</v>
      </c>
      <c r="L137" s="127"/>
      <c r="M137" s="132"/>
      <c r="N137" s="133"/>
      <c r="O137" s="133"/>
      <c r="P137" s="134">
        <f>SUM(P138:P176)</f>
        <v>0</v>
      </c>
      <c r="Q137" s="133"/>
      <c r="R137" s="134">
        <f>SUM(R138:R176)</f>
        <v>0.14666900000000002</v>
      </c>
      <c r="S137" s="133"/>
      <c r="T137" s="135">
        <f>SUM(T138:T176)</f>
        <v>1002.793</v>
      </c>
      <c r="AR137" s="128" t="s">
        <v>37</v>
      </c>
      <c r="AT137" s="136" t="s">
        <v>74</v>
      </c>
      <c r="AU137" s="136" t="s">
        <v>84</v>
      </c>
      <c r="AY137" s="128" t="s">
        <v>133</v>
      </c>
      <c r="BK137" s="137">
        <f>SUM(BK138:BK176)</f>
        <v>0</v>
      </c>
    </row>
    <row r="138" spans="1:65" s="2" customFormat="1" ht="37.9" customHeight="1">
      <c r="A138" s="35"/>
      <c r="B138" s="140"/>
      <c r="C138" s="141" t="s">
        <v>9</v>
      </c>
      <c r="D138" s="141" t="s">
        <v>136</v>
      </c>
      <c r="E138" s="142" t="s">
        <v>2683</v>
      </c>
      <c r="F138" s="143" t="s">
        <v>2684</v>
      </c>
      <c r="G138" s="144" t="s">
        <v>333</v>
      </c>
      <c r="H138" s="145">
        <v>371.2</v>
      </c>
      <c r="I138" s="146"/>
      <c r="J138" s="147">
        <f>ROUND(I138*H138,2)</f>
        <v>0</v>
      </c>
      <c r="K138" s="143" t="s">
        <v>288</v>
      </c>
      <c r="L138" s="36"/>
      <c r="M138" s="148" t="s">
        <v>3</v>
      </c>
      <c r="N138" s="149" t="s">
        <v>46</v>
      </c>
      <c r="O138" s="56"/>
      <c r="P138" s="150">
        <f>O138*H138</f>
        <v>0</v>
      </c>
      <c r="Q138" s="150">
        <v>0</v>
      </c>
      <c r="R138" s="150">
        <f>Q138*H138</f>
        <v>0</v>
      </c>
      <c r="S138" s="150">
        <v>0.44</v>
      </c>
      <c r="T138" s="151">
        <f>S138*H138</f>
        <v>163.328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52" t="s">
        <v>140</v>
      </c>
      <c r="AT138" s="152" t="s">
        <v>136</v>
      </c>
      <c r="AU138" s="152" t="s">
        <v>146</v>
      </c>
      <c r="AY138" s="20" t="s">
        <v>133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20" t="s">
        <v>37</v>
      </c>
      <c r="BK138" s="153">
        <f>ROUND(I138*H138,2)</f>
        <v>0</v>
      </c>
      <c r="BL138" s="20" t="s">
        <v>140</v>
      </c>
      <c r="BM138" s="152" t="s">
        <v>231</v>
      </c>
    </row>
    <row r="139" spans="1:65" s="2" customFormat="1">
      <c r="A139" s="35"/>
      <c r="B139" s="36"/>
      <c r="C139" s="35"/>
      <c r="D139" s="181" t="s">
        <v>290</v>
      </c>
      <c r="E139" s="35"/>
      <c r="F139" s="182" t="s">
        <v>2685</v>
      </c>
      <c r="G139" s="35"/>
      <c r="H139" s="35"/>
      <c r="I139" s="183"/>
      <c r="J139" s="35"/>
      <c r="K139" s="35"/>
      <c r="L139" s="36"/>
      <c r="M139" s="184"/>
      <c r="N139" s="185"/>
      <c r="O139" s="56"/>
      <c r="P139" s="56"/>
      <c r="Q139" s="56"/>
      <c r="R139" s="56"/>
      <c r="S139" s="56"/>
      <c r="T139" s="5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20" t="s">
        <v>290</v>
      </c>
      <c r="AU139" s="20" t="s">
        <v>146</v>
      </c>
    </row>
    <row r="140" spans="1:65" s="2" customFormat="1" ht="37.9" customHeight="1">
      <c r="A140" s="35"/>
      <c r="B140" s="140"/>
      <c r="C140" s="141" t="s">
        <v>193</v>
      </c>
      <c r="D140" s="141" t="s">
        <v>136</v>
      </c>
      <c r="E140" s="142" t="s">
        <v>2686</v>
      </c>
      <c r="F140" s="143" t="s">
        <v>2687</v>
      </c>
      <c r="G140" s="144" t="s">
        <v>333</v>
      </c>
      <c r="H140" s="145">
        <v>371.2</v>
      </c>
      <c r="I140" s="146"/>
      <c r="J140" s="147">
        <f>ROUND(I140*H140,2)</f>
        <v>0</v>
      </c>
      <c r="K140" s="143" t="s">
        <v>288</v>
      </c>
      <c r="L140" s="36"/>
      <c r="M140" s="148" t="s">
        <v>3</v>
      </c>
      <c r="N140" s="149" t="s">
        <v>46</v>
      </c>
      <c r="O140" s="56"/>
      <c r="P140" s="150">
        <f>O140*H140</f>
        <v>0</v>
      </c>
      <c r="Q140" s="150">
        <v>0</v>
      </c>
      <c r="R140" s="150">
        <f>Q140*H140</f>
        <v>0</v>
      </c>
      <c r="S140" s="150">
        <v>0.57999999999999996</v>
      </c>
      <c r="T140" s="151">
        <f>S140*H140</f>
        <v>215.29599999999999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52" t="s">
        <v>140</v>
      </c>
      <c r="AT140" s="152" t="s">
        <v>136</v>
      </c>
      <c r="AU140" s="152" t="s">
        <v>146</v>
      </c>
      <c r="AY140" s="20" t="s">
        <v>133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20" t="s">
        <v>37</v>
      </c>
      <c r="BK140" s="153">
        <f>ROUND(I140*H140,2)</f>
        <v>0</v>
      </c>
      <c r="BL140" s="20" t="s">
        <v>140</v>
      </c>
      <c r="BM140" s="152" t="s">
        <v>242</v>
      </c>
    </row>
    <row r="141" spans="1:65" s="2" customFormat="1">
      <c r="A141" s="35"/>
      <c r="B141" s="36"/>
      <c r="C141" s="35"/>
      <c r="D141" s="181" t="s">
        <v>290</v>
      </c>
      <c r="E141" s="35"/>
      <c r="F141" s="182" t="s">
        <v>2688</v>
      </c>
      <c r="G141" s="35"/>
      <c r="H141" s="35"/>
      <c r="I141" s="183"/>
      <c r="J141" s="35"/>
      <c r="K141" s="35"/>
      <c r="L141" s="36"/>
      <c r="M141" s="184"/>
      <c r="N141" s="185"/>
      <c r="O141" s="56"/>
      <c r="P141" s="56"/>
      <c r="Q141" s="56"/>
      <c r="R141" s="56"/>
      <c r="S141" s="56"/>
      <c r="T141" s="57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20" t="s">
        <v>290</v>
      </c>
      <c r="AU141" s="20" t="s">
        <v>146</v>
      </c>
    </row>
    <row r="142" spans="1:65" s="2" customFormat="1" ht="33" customHeight="1">
      <c r="A142" s="35"/>
      <c r="B142" s="140"/>
      <c r="C142" s="141" t="s">
        <v>197</v>
      </c>
      <c r="D142" s="141" t="s">
        <v>136</v>
      </c>
      <c r="E142" s="142" t="s">
        <v>384</v>
      </c>
      <c r="F142" s="143" t="s">
        <v>385</v>
      </c>
      <c r="G142" s="144" t="s">
        <v>333</v>
      </c>
      <c r="H142" s="145">
        <v>299.89999999999998</v>
      </c>
      <c r="I142" s="146"/>
      <c r="J142" s="147">
        <f>ROUND(I142*H142,2)</f>
        <v>0</v>
      </c>
      <c r="K142" s="143" t="s">
        <v>288</v>
      </c>
      <c r="L142" s="36"/>
      <c r="M142" s="148" t="s">
        <v>3</v>
      </c>
      <c r="N142" s="149" t="s">
        <v>46</v>
      </c>
      <c r="O142" s="56"/>
      <c r="P142" s="150">
        <f>O142*H142</f>
        <v>0</v>
      </c>
      <c r="Q142" s="150">
        <v>0</v>
      </c>
      <c r="R142" s="150">
        <f>Q142*H142</f>
        <v>0</v>
      </c>
      <c r="S142" s="150">
        <v>0.22</v>
      </c>
      <c r="T142" s="151">
        <f>S142*H142</f>
        <v>65.977999999999994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2" t="s">
        <v>140</v>
      </c>
      <c r="AT142" s="152" t="s">
        <v>136</v>
      </c>
      <c r="AU142" s="152" t="s">
        <v>146</v>
      </c>
      <c r="AY142" s="20" t="s">
        <v>133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20" t="s">
        <v>37</v>
      </c>
      <c r="BK142" s="153">
        <f>ROUND(I142*H142,2)</f>
        <v>0</v>
      </c>
      <c r="BL142" s="20" t="s">
        <v>140</v>
      </c>
      <c r="BM142" s="152" t="s">
        <v>250</v>
      </c>
    </row>
    <row r="143" spans="1:65" s="2" customFormat="1">
      <c r="A143" s="35"/>
      <c r="B143" s="36"/>
      <c r="C143" s="35"/>
      <c r="D143" s="181" t="s">
        <v>290</v>
      </c>
      <c r="E143" s="35"/>
      <c r="F143" s="182" t="s">
        <v>387</v>
      </c>
      <c r="G143" s="35"/>
      <c r="H143" s="35"/>
      <c r="I143" s="183"/>
      <c r="J143" s="35"/>
      <c r="K143" s="35"/>
      <c r="L143" s="36"/>
      <c r="M143" s="184"/>
      <c r="N143" s="185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20" t="s">
        <v>290</v>
      </c>
      <c r="AU143" s="20" t="s">
        <v>146</v>
      </c>
    </row>
    <row r="144" spans="1:65" s="2" customFormat="1" ht="33" customHeight="1">
      <c r="A144" s="35"/>
      <c r="B144" s="140"/>
      <c r="C144" s="141" t="s">
        <v>203</v>
      </c>
      <c r="D144" s="141" t="s">
        <v>136</v>
      </c>
      <c r="E144" s="142" t="s">
        <v>2689</v>
      </c>
      <c r="F144" s="143" t="s">
        <v>2690</v>
      </c>
      <c r="G144" s="144" t="s">
        <v>333</v>
      </c>
      <c r="H144" s="145">
        <v>371.2</v>
      </c>
      <c r="I144" s="146"/>
      <c r="J144" s="147">
        <f>ROUND(I144*H144,2)</f>
        <v>0</v>
      </c>
      <c r="K144" s="143" t="s">
        <v>288</v>
      </c>
      <c r="L144" s="36"/>
      <c r="M144" s="148" t="s">
        <v>3</v>
      </c>
      <c r="N144" s="149" t="s">
        <v>46</v>
      </c>
      <c r="O144" s="56"/>
      <c r="P144" s="150">
        <f>O144*H144</f>
        <v>0</v>
      </c>
      <c r="Q144" s="150">
        <v>0</v>
      </c>
      <c r="R144" s="150">
        <f>Q144*H144</f>
        <v>0</v>
      </c>
      <c r="S144" s="150">
        <v>0.45</v>
      </c>
      <c r="T144" s="151">
        <f>S144*H144</f>
        <v>167.04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2" t="s">
        <v>140</v>
      </c>
      <c r="AT144" s="152" t="s">
        <v>136</v>
      </c>
      <c r="AU144" s="152" t="s">
        <v>146</v>
      </c>
      <c r="AY144" s="20" t="s">
        <v>133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20" t="s">
        <v>37</v>
      </c>
      <c r="BK144" s="153">
        <f>ROUND(I144*H144,2)</f>
        <v>0</v>
      </c>
      <c r="BL144" s="20" t="s">
        <v>140</v>
      </c>
      <c r="BM144" s="152" t="s">
        <v>258</v>
      </c>
    </row>
    <row r="145" spans="1:65" s="2" customFormat="1">
      <c r="A145" s="35"/>
      <c r="B145" s="36"/>
      <c r="C145" s="35"/>
      <c r="D145" s="181" t="s">
        <v>290</v>
      </c>
      <c r="E145" s="35"/>
      <c r="F145" s="182" t="s">
        <v>2691</v>
      </c>
      <c r="G145" s="35"/>
      <c r="H145" s="35"/>
      <c r="I145" s="183"/>
      <c r="J145" s="35"/>
      <c r="K145" s="35"/>
      <c r="L145" s="36"/>
      <c r="M145" s="184"/>
      <c r="N145" s="185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20" t="s">
        <v>290</v>
      </c>
      <c r="AU145" s="20" t="s">
        <v>146</v>
      </c>
    </row>
    <row r="146" spans="1:65" s="2" customFormat="1" ht="37.9" customHeight="1">
      <c r="A146" s="35"/>
      <c r="B146" s="140"/>
      <c r="C146" s="141" t="s">
        <v>208</v>
      </c>
      <c r="D146" s="141" t="s">
        <v>136</v>
      </c>
      <c r="E146" s="142" t="s">
        <v>390</v>
      </c>
      <c r="F146" s="143" t="s">
        <v>391</v>
      </c>
      <c r="G146" s="144" t="s">
        <v>333</v>
      </c>
      <c r="H146" s="145">
        <v>299.89999999999998</v>
      </c>
      <c r="I146" s="146"/>
      <c r="J146" s="147">
        <f>ROUND(I146*H146,2)</f>
        <v>0</v>
      </c>
      <c r="K146" s="143" t="s">
        <v>288</v>
      </c>
      <c r="L146" s="36"/>
      <c r="M146" s="148" t="s">
        <v>3</v>
      </c>
      <c r="N146" s="149" t="s">
        <v>46</v>
      </c>
      <c r="O146" s="56"/>
      <c r="P146" s="150">
        <f>O146*H146</f>
        <v>0</v>
      </c>
      <c r="Q146" s="150">
        <v>0</v>
      </c>
      <c r="R146" s="150">
        <f>Q146*H146</f>
        <v>0</v>
      </c>
      <c r="S146" s="150">
        <v>0.93</v>
      </c>
      <c r="T146" s="151">
        <f>S146*H146</f>
        <v>278.90699999999998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2" t="s">
        <v>140</v>
      </c>
      <c r="AT146" s="152" t="s">
        <v>136</v>
      </c>
      <c r="AU146" s="152" t="s">
        <v>146</v>
      </c>
      <c r="AY146" s="20" t="s">
        <v>133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20" t="s">
        <v>37</v>
      </c>
      <c r="BK146" s="153">
        <f>ROUND(I146*H146,2)</f>
        <v>0</v>
      </c>
      <c r="BL146" s="20" t="s">
        <v>140</v>
      </c>
      <c r="BM146" s="152" t="s">
        <v>270</v>
      </c>
    </row>
    <row r="147" spans="1:65" s="2" customFormat="1">
      <c r="A147" s="35"/>
      <c r="B147" s="36"/>
      <c r="C147" s="35"/>
      <c r="D147" s="181" t="s">
        <v>290</v>
      </c>
      <c r="E147" s="35"/>
      <c r="F147" s="182" t="s">
        <v>393</v>
      </c>
      <c r="G147" s="35"/>
      <c r="H147" s="35"/>
      <c r="I147" s="183"/>
      <c r="J147" s="35"/>
      <c r="K147" s="35"/>
      <c r="L147" s="36"/>
      <c r="M147" s="184"/>
      <c r="N147" s="185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20" t="s">
        <v>290</v>
      </c>
      <c r="AU147" s="20" t="s">
        <v>146</v>
      </c>
    </row>
    <row r="148" spans="1:65" s="2" customFormat="1" ht="24.2" customHeight="1">
      <c r="A148" s="35"/>
      <c r="B148" s="140"/>
      <c r="C148" s="141" t="s">
        <v>212</v>
      </c>
      <c r="D148" s="141" t="s">
        <v>136</v>
      </c>
      <c r="E148" s="142" t="s">
        <v>2692</v>
      </c>
      <c r="F148" s="143" t="s">
        <v>2693</v>
      </c>
      <c r="G148" s="144" t="s">
        <v>333</v>
      </c>
      <c r="H148" s="145">
        <v>20.3</v>
      </c>
      <c r="I148" s="146"/>
      <c r="J148" s="147">
        <f>ROUND(I148*H148,2)</f>
        <v>0</v>
      </c>
      <c r="K148" s="143" t="s">
        <v>288</v>
      </c>
      <c r="L148" s="36"/>
      <c r="M148" s="148" t="s">
        <v>3</v>
      </c>
      <c r="N148" s="149" t="s">
        <v>46</v>
      </c>
      <c r="O148" s="56"/>
      <c r="P148" s="150">
        <f>O148*H148</f>
        <v>0</v>
      </c>
      <c r="Q148" s="150">
        <v>1.0000000000000001E-5</v>
      </c>
      <c r="R148" s="150">
        <f>Q148*H148</f>
        <v>2.0300000000000003E-4</v>
      </c>
      <c r="S148" s="150">
        <v>0.115</v>
      </c>
      <c r="T148" s="151">
        <f>S148*H148</f>
        <v>2.3345000000000002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52" t="s">
        <v>140</v>
      </c>
      <c r="AT148" s="152" t="s">
        <v>136</v>
      </c>
      <c r="AU148" s="152" t="s">
        <v>146</v>
      </c>
      <c r="AY148" s="20" t="s">
        <v>133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20" t="s">
        <v>37</v>
      </c>
      <c r="BK148" s="153">
        <f>ROUND(I148*H148,2)</f>
        <v>0</v>
      </c>
      <c r="BL148" s="20" t="s">
        <v>140</v>
      </c>
      <c r="BM148" s="152" t="s">
        <v>2694</v>
      </c>
    </row>
    <row r="149" spans="1:65" s="2" customFormat="1">
      <c r="A149" s="35"/>
      <c r="B149" s="36"/>
      <c r="C149" s="35"/>
      <c r="D149" s="181" t="s">
        <v>290</v>
      </c>
      <c r="E149" s="35"/>
      <c r="F149" s="182" t="s">
        <v>2695</v>
      </c>
      <c r="G149" s="35"/>
      <c r="H149" s="35"/>
      <c r="I149" s="183"/>
      <c r="J149" s="35"/>
      <c r="K149" s="35"/>
      <c r="L149" s="36"/>
      <c r="M149" s="184"/>
      <c r="N149" s="185"/>
      <c r="O149" s="56"/>
      <c r="P149" s="56"/>
      <c r="Q149" s="56"/>
      <c r="R149" s="56"/>
      <c r="S149" s="56"/>
      <c r="T149" s="57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20" t="s">
        <v>290</v>
      </c>
      <c r="AU149" s="20" t="s">
        <v>146</v>
      </c>
    </row>
    <row r="150" spans="1:65" s="13" customFormat="1">
      <c r="B150" s="154"/>
      <c r="D150" s="155" t="s">
        <v>142</v>
      </c>
      <c r="E150" s="156" t="s">
        <v>3</v>
      </c>
      <c r="F150" s="157" t="s">
        <v>2696</v>
      </c>
      <c r="H150" s="158">
        <v>20.3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142</v>
      </c>
      <c r="AU150" s="156" t="s">
        <v>146</v>
      </c>
      <c r="AV150" s="13" t="s">
        <v>84</v>
      </c>
      <c r="AW150" s="13" t="s">
        <v>36</v>
      </c>
      <c r="AX150" s="13" t="s">
        <v>37</v>
      </c>
      <c r="AY150" s="156" t="s">
        <v>133</v>
      </c>
    </row>
    <row r="151" spans="1:65" s="2" customFormat="1" ht="24.2" customHeight="1">
      <c r="A151" s="35"/>
      <c r="B151" s="140"/>
      <c r="C151" s="141" t="s">
        <v>216</v>
      </c>
      <c r="D151" s="141" t="s">
        <v>136</v>
      </c>
      <c r="E151" s="142" t="s">
        <v>2697</v>
      </c>
      <c r="F151" s="143" t="s">
        <v>2698</v>
      </c>
      <c r="G151" s="144" t="s">
        <v>333</v>
      </c>
      <c r="H151" s="145">
        <v>10.199999999999999</v>
      </c>
      <c r="I151" s="146"/>
      <c r="J151" s="147">
        <f>ROUND(I151*H151,2)</f>
        <v>0</v>
      </c>
      <c r="K151" s="143" t="s">
        <v>288</v>
      </c>
      <c r="L151" s="36"/>
      <c r="M151" s="148" t="s">
        <v>3</v>
      </c>
      <c r="N151" s="149" t="s">
        <v>46</v>
      </c>
      <c r="O151" s="56"/>
      <c r="P151" s="150">
        <f>O151*H151</f>
        <v>0</v>
      </c>
      <c r="Q151" s="150">
        <v>3.0000000000000001E-5</v>
      </c>
      <c r="R151" s="150">
        <f>Q151*H151</f>
        <v>3.0600000000000001E-4</v>
      </c>
      <c r="S151" s="150">
        <v>0.23</v>
      </c>
      <c r="T151" s="151">
        <f>S151*H151</f>
        <v>2.3460000000000001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2" t="s">
        <v>140</v>
      </c>
      <c r="AT151" s="152" t="s">
        <v>136</v>
      </c>
      <c r="AU151" s="152" t="s">
        <v>146</v>
      </c>
      <c r="AY151" s="20" t="s">
        <v>133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20" t="s">
        <v>37</v>
      </c>
      <c r="BK151" s="153">
        <f>ROUND(I151*H151,2)</f>
        <v>0</v>
      </c>
      <c r="BL151" s="20" t="s">
        <v>140</v>
      </c>
      <c r="BM151" s="152" t="s">
        <v>2699</v>
      </c>
    </row>
    <row r="152" spans="1:65" s="2" customFormat="1">
      <c r="A152" s="35"/>
      <c r="B152" s="36"/>
      <c r="C152" s="35"/>
      <c r="D152" s="181" t="s">
        <v>290</v>
      </c>
      <c r="E152" s="35"/>
      <c r="F152" s="182" t="s">
        <v>2700</v>
      </c>
      <c r="G152" s="35"/>
      <c r="H152" s="35"/>
      <c r="I152" s="183"/>
      <c r="J152" s="35"/>
      <c r="K152" s="35"/>
      <c r="L152" s="36"/>
      <c r="M152" s="184"/>
      <c r="N152" s="185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20" t="s">
        <v>290</v>
      </c>
      <c r="AU152" s="20" t="s">
        <v>146</v>
      </c>
    </row>
    <row r="153" spans="1:65" s="13" customFormat="1">
      <c r="B153" s="154"/>
      <c r="D153" s="155" t="s">
        <v>142</v>
      </c>
      <c r="E153" s="156" t="s">
        <v>3</v>
      </c>
      <c r="F153" s="157" t="s">
        <v>2701</v>
      </c>
      <c r="H153" s="158">
        <v>10.199999999999999</v>
      </c>
      <c r="I153" s="159"/>
      <c r="L153" s="154"/>
      <c r="M153" s="160"/>
      <c r="N153" s="161"/>
      <c r="O153" s="161"/>
      <c r="P153" s="161"/>
      <c r="Q153" s="161"/>
      <c r="R153" s="161"/>
      <c r="S153" s="161"/>
      <c r="T153" s="162"/>
      <c r="AT153" s="156" t="s">
        <v>142</v>
      </c>
      <c r="AU153" s="156" t="s">
        <v>146</v>
      </c>
      <c r="AV153" s="13" t="s">
        <v>84</v>
      </c>
      <c r="AW153" s="13" t="s">
        <v>36</v>
      </c>
      <c r="AX153" s="13" t="s">
        <v>37</v>
      </c>
      <c r="AY153" s="156" t="s">
        <v>133</v>
      </c>
    </row>
    <row r="154" spans="1:65" s="2" customFormat="1" ht="24.2" customHeight="1">
      <c r="A154" s="35"/>
      <c r="B154" s="140"/>
      <c r="C154" s="141" t="s">
        <v>227</v>
      </c>
      <c r="D154" s="141" t="s">
        <v>136</v>
      </c>
      <c r="E154" s="142" t="s">
        <v>982</v>
      </c>
      <c r="F154" s="143" t="s">
        <v>983</v>
      </c>
      <c r="G154" s="144" t="s">
        <v>156</v>
      </c>
      <c r="H154" s="145">
        <v>524.70000000000005</v>
      </c>
      <c r="I154" s="146"/>
      <c r="J154" s="147">
        <f>ROUND(I154*H154,2)</f>
        <v>0</v>
      </c>
      <c r="K154" s="143" t="s">
        <v>288</v>
      </c>
      <c r="L154" s="36"/>
      <c r="M154" s="148" t="s">
        <v>3</v>
      </c>
      <c r="N154" s="149" t="s">
        <v>46</v>
      </c>
      <c r="O154" s="56"/>
      <c r="P154" s="150">
        <f>O154*H154</f>
        <v>0</v>
      </c>
      <c r="Q154" s="150">
        <v>0</v>
      </c>
      <c r="R154" s="150">
        <f>Q154*H154</f>
        <v>0</v>
      </c>
      <c r="S154" s="150">
        <v>0.20499999999999999</v>
      </c>
      <c r="T154" s="151">
        <f>S154*H154</f>
        <v>107.5635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52" t="s">
        <v>140</v>
      </c>
      <c r="AT154" s="152" t="s">
        <v>136</v>
      </c>
      <c r="AU154" s="152" t="s">
        <v>146</v>
      </c>
      <c r="AY154" s="20" t="s">
        <v>133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20" t="s">
        <v>37</v>
      </c>
      <c r="BK154" s="153">
        <f>ROUND(I154*H154,2)</f>
        <v>0</v>
      </c>
      <c r="BL154" s="20" t="s">
        <v>140</v>
      </c>
      <c r="BM154" s="152" t="s">
        <v>546</v>
      </c>
    </row>
    <row r="155" spans="1:65" s="2" customFormat="1">
      <c r="A155" s="35"/>
      <c r="B155" s="36"/>
      <c r="C155" s="35"/>
      <c r="D155" s="181" t="s">
        <v>290</v>
      </c>
      <c r="E155" s="35"/>
      <c r="F155" s="182" t="s">
        <v>985</v>
      </c>
      <c r="G155" s="35"/>
      <c r="H155" s="35"/>
      <c r="I155" s="183"/>
      <c r="J155" s="35"/>
      <c r="K155" s="35"/>
      <c r="L155" s="36"/>
      <c r="M155" s="184"/>
      <c r="N155" s="185"/>
      <c r="O155" s="56"/>
      <c r="P155" s="56"/>
      <c r="Q155" s="56"/>
      <c r="R155" s="56"/>
      <c r="S155" s="56"/>
      <c r="T155" s="57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20" t="s">
        <v>290</v>
      </c>
      <c r="AU155" s="20" t="s">
        <v>146</v>
      </c>
    </row>
    <row r="156" spans="1:65" s="2" customFormat="1" ht="24.2" customHeight="1">
      <c r="A156" s="35"/>
      <c r="B156" s="140"/>
      <c r="C156" s="141" t="s">
        <v>231</v>
      </c>
      <c r="D156" s="141" t="s">
        <v>136</v>
      </c>
      <c r="E156" s="142" t="s">
        <v>2702</v>
      </c>
      <c r="F156" s="143" t="s">
        <v>2703</v>
      </c>
      <c r="G156" s="144" t="s">
        <v>295</v>
      </c>
      <c r="H156" s="145">
        <v>632.72400000000005</v>
      </c>
      <c r="I156" s="146"/>
      <c r="J156" s="147">
        <f>ROUND(I156*H156,2)</f>
        <v>0</v>
      </c>
      <c r="K156" s="143" t="s">
        <v>288</v>
      </c>
      <c r="L156" s="36"/>
      <c r="M156" s="148" t="s">
        <v>3</v>
      </c>
      <c r="N156" s="149" t="s">
        <v>46</v>
      </c>
      <c r="O156" s="56"/>
      <c r="P156" s="150">
        <f>O156*H156</f>
        <v>0</v>
      </c>
      <c r="Q156" s="150">
        <v>0</v>
      </c>
      <c r="R156" s="150">
        <f>Q156*H156</f>
        <v>0</v>
      </c>
      <c r="S156" s="150">
        <v>0</v>
      </c>
      <c r="T156" s="15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2" t="s">
        <v>140</v>
      </c>
      <c r="AT156" s="152" t="s">
        <v>136</v>
      </c>
      <c r="AU156" s="152" t="s">
        <v>146</v>
      </c>
      <c r="AY156" s="20" t="s">
        <v>133</v>
      </c>
      <c r="BE156" s="153">
        <f>IF(N156="základní",J156,0)</f>
        <v>0</v>
      </c>
      <c r="BF156" s="153">
        <f>IF(N156="snížená",J156,0)</f>
        <v>0</v>
      </c>
      <c r="BG156" s="153">
        <f>IF(N156="zákl. přenesená",J156,0)</f>
        <v>0</v>
      </c>
      <c r="BH156" s="153">
        <f>IF(N156="sníž. přenesená",J156,0)</f>
        <v>0</v>
      </c>
      <c r="BI156" s="153">
        <f>IF(N156="nulová",J156,0)</f>
        <v>0</v>
      </c>
      <c r="BJ156" s="20" t="s">
        <v>37</v>
      </c>
      <c r="BK156" s="153">
        <f>ROUND(I156*H156,2)</f>
        <v>0</v>
      </c>
      <c r="BL156" s="20" t="s">
        <v>140</v>
      </c>
      <c r="BM156" s="152" t="s">
        <v>84</v>
      </c>
    </row>
    <row r="157" spans="1:65" s="2" customFormat="1">
      <c r="A157" s="35"/>
      <c r="B157" s="36"/>
      <c r="C157" s="35"/>
      <c r="D157" s="181" t="s">
        <v>290</v>
      </c>
      <c r="E157" s="35"/>
      <c r="F157" s="182" t="s">
        <v>2704</v>
      </c>
      <c r="G157" s="35"/>
      <c r="H157" s="35"/>
      <c r="I157" s="183"/>
      <c r="J157" s="35"/>
      <c r="K157" s="35"/>
      <c r="L157" s="36"/>
      <c r="M157" s="184"/>
      <c r="N157" s="185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20" t="s">
        <v>290</v>
      </c>
      <c r="AU157" s="20" t="s">
        <v>146</v>
      </c>
    </row>
    <row r="158" spans="1:65" s="13" customFormat="1">
      <c r="B158" s="154"/>
      <c r="D158" s="155" t="s">
        <v>142</v>
      </c>
      <c r="E158" s="156" t="s">
        <v>3</v>
      </c>
      <c r="F158" s="157" t="s">
        <v>2705</v>
      </c>
      <c r="H158" s="158">
        <v>445.65</v>
      </c>
      <c r="I158" s="159"/>
      <c r="L158" s="154"/>
      <c r="M158" s="160"/>
      <c r="N158" s="161"/>
      <c r="O158" s="161"/>
      <c r="P158" s="161"/>
      <c r="Q158" s="161"/>
      <c r="R158" s="161"/>
      <c r="S158" s="161"/>
      <c r="T158" s="162"/>
      <c r="AT158" s="156" t="s">
        <v>142</v>
      </c>
      <c r="AU158" s="156" t="s">
        <v>146</v>
      </c>
      <c r="AV158" s="13" t="s">
        <v>84</v>
      </c>
      <c r="AW158" s="13" t="s">
        <v>36</v>
      </c>
      <c r="AX158" s="13" t="s">
        <v>75</v>
      </c>
      <c r="AY158" s="156" t="s">
        <v>133</v>
      </c>
    </row>
    <row r="159" spans="1:65" s="14" customFormat="1">
      <c r="B159" s="163"/>
      <c r="D159" s="155" t="s">
        <v>142</v>
      </c>
      <c r="E159" s="164" t="s">
        <v>3</v>
      </c>
      <c r="F159" s="165" t="s">
        <v>2706</v>
      </c>
      <c r="H159" s="164" t="s">
        <v>3</v>
      </c>
      <c r="I159" s="166"/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142</v>
      </c>
      <c r="AU159" s="164" t="s">
        <v>146</v>
      </c>
      <c r="AV159" s="14" t="s">
        <v>37</v>
      </c>
      <c r="AW159" s="14" t="s">
        <v>36</v>
      </c>
      <c r="AX159" s="14" t="s">
        <v>75</v>
      </c>
      <c r="AY159" s="164" t="s">
        <v>133</v>
      </c>
    </row>
    <row r="160" spans="1:65" s="13" customFormat="1">
      <c r="B160" s="154"/>
      <c r="D160" s="155" t="s">
        <v>142</v>
      </c>
      <c r="E160" s="156" t="s">
        <v>3</v>
      </c>
      <c r="F160" s="157" t="s">
        <v>2707</v>
      </c>
      <c r="H160" s="158">
        <v>107.964</v>
      </c>
      <c r="I160" s="159"/>
      <c r="L160" s="154"/>
      <c r="M160" s="160"/>
      <c r="N160" s="161"/>
      <c r="O160" s="161"/>
      <c r="P160" s="161"/>
      <c r="Q160" s="161"/>
      <c r="R160" s="161"/>
      <c r="S160" s="161"/>
      <c r="T160" s="162"/>
      <c r="AT160" s="156" t="s">
        <v>142</v>
      </c>
      <c r="AU160" s="156" t="s">
        <v>146</v>
      </c>
      <c r="AV160" s="13" t="s">
        <v>84</v>
      </c>
      <c r="AW160" s="13" t="s">
        <v>36</v>
      </c>
      <c r="AX160" s="13" t="s">
        <v>75</v>
      </c>
      <c r="AY160" s="156" t="s">
        <v>133</v>
      </c>
    </row>
    <row r="161" spans="1:65" s="14" customFormat="1">
      <c r="B161" s="163"/>
      <c r="D161" s="155" t="s">
        <v>142</v>
      </c>
      <c r="E161" s="164" t="s">
        <v>3</v>
      </c>
      <c r="F161" s="165" t="s">
        <v>2652</v>
      </c>
      <c r="H161" s="164" t="s">
        <v>3</v>
      </c>
      <c r="I161" s="166"/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142</v>
      </c>
      <c r="AU161" s="164" t="s">
        <v>146</v>
      </c>
      <c r="AV161" s="14" t="s">
        <v>37</v>
      </c>
      <c r="AW161" s="14" t="s">
        <v>36</v>
      </c>
      <c r="AX161" s="14" t="s">
        <v>75</v>
      </c>
      <c r="AY161" s="164" t="s">
        <v>133</v>
      </c>
    </row>
    <row r="162" spans="1:65" s="13" customFormat="1">
      <c r="B162" s="154"/>
      <c r="D162" s="155" t="s">
        <v>142</v>
      </c>
      <c r="E162" s="156" t="s">
        <v>3</v>
      </c>
      <c r="F162" s="157" t="s">
        <v>2708</v>
      </c>
      <c r="H162" s="158">
        <v>79.11</v>
      </c>
      <c r="I162" s="159"/>
      <c r="L162" s="154"/>
      <c r="M162" s="160"/>
      <c r="N162" s="161"/>
      <c r="O162" s="161"/>
      <c r="P162" s="161"/>
      <c r="Q162" s="161"/>
      <c r="R162" s="161"/>
      <c r="S162" s="161"/>
      <c r="T162" s="162"/>
      <c r="AT162" s="156" t="s">
        <v>142</v>
      </c>
      <c r="AU162" s="156" t="s">
        <v>146</v>
      </c>
      <c r="AV162" s="13" t="s">
        <v>84</v>
      </c>
      <c r="AW162" s="13" t="s">
        <v>36</v>
      </c>
      <c r="AX162" s="13" t="s">
        <v>75</v>
      </c>
      <c r="AY162" s="156" t="s">
        <v>133</v>
      </c>
    </row>
    <row r="163" spans="1:65" s="14" customFormat="1">
      <c r="B163" s="163"/>
      <c r="D163" s="155" t="s">
        <v>142</v>
      </c>
      <c r="E163" s="164" t="s">
        <v>3</v>
      </c>
      <c r="F163" s="165" t="s">
        <v>2709</v>
      </c>
      <c r="H163" s="164" t="s">
        <v>3</v>
      </c>
      <c r="I163" s="166"/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142</v>
      </c>
      <c r="AU163" s="164" t="s">
        <v>146</v>
      </c>
      <c r="AV163" s="14" t="s">
        <v>37</v>
      </c>
      <c r="AW163" s="14" t="s">
        <v>36</v>
      </c>
      <c r="AX163" s="14" t="s">
        <v>75</v>
      </c>
      <c r="AY163" s="164" t="s">
        <v>133</v>
      </c>
    </row>
    <row r="164" spans="1:65" s="15" customFormat="1">
      <c r="B164" s="170"/>
      <c r="D164" s="155" t="s">
        <v>142</v>
      </c>
      <c r="E164" s="171" t="s">
        <v>3</v>
      </c>
      <c r="F164" s="172" t="s">
        <v>163</v>
      </c>
      <c r="H164" s="173">
        <v>632.72400000000005</v>
      </c>
      <c r="I164" s="174"/>
      <c r="L164" s="170"/>
      <c r="M164" s="175"/>
      <c r="N164" s="176"/>
      <c r="O164" s="176"/>
      <c r="P164" s="176"/>
      <c r="Q164" s="176"/>
      <c r="R164" s="176"/>
      <c r="S164" s="176"/>
      <c r="T164" s="177"/>
      <c r="AT164" s="171" t="s">
        <v>142</v>
      </c>
      <c r="AU164" s="171" t="s">
        <v>146</v>
      </c>
      <c r="AV164" s="15" t="s">
        <v>140</v>
      </c>
      <c r="AW164" s="15" t="s">
        <v>36</v>
      </c>
      <c r="AX164" s="15" t="s">
        <v>37</v>
      </c>
      <c r="AY164" s="171" t="s">
        <v>133</v>
      </c>
    </row>
    <row r="165" spans="1:65" s="2" customFormat="1" ht="37.9" customHeight="1">
      <c r="A165" s="35"/>
      <c r="B165" s="140"/>
      <c r="C165" s="141" t="s">
        <v>8</v>
      </c>
      <c r="D165" s="141" t="s">
        <v>136</v>
      </c>
      <c r="E165" s="142" t="s">
        <v>479</v>
      </c>
      <c r="F165" s="143" t="s">
        <v>480</v>
      </c>
      <c r="G165" s="144" t="s">
        <v>295</v>
      </c>
      <c r="H165" s="145">
        <v>632.72400000000005</v>
      </c>
      <c r="I165" s="146"/>
      <c r="J165" s="147">
        <f>ROUND(I165*H165,2)</f>
        <v>0</v>
      </c>
      <c r="K165" s="143" t="s">
        <v>288</v>
      </c>
      <c r="L165" s="36"/>
      <c r="M165" s="148" t="s">
        <v>3</v>
      </c>
      <c r="N165" s="149" t="s">
        <v>46</v>
      </c>
      <c r="O165" s="56"/>
      <c r="P165" s="150">
        <f>O165*H165</f>
        <v>0</v>
      </c>
      <c r="Q165" s="150">
        <v>0</v>
      </c>
      <c r="R165" s="150">
        <f>Q165*H165</f>
        <v>0</v>
      </c>
      <c r="S165" s="150">
        <v>0</v>
      </c>
      <c r="T165" s="15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2" t="s">
        <v>140</v>
      </c>
      <c r="AT165" s="152" t="s">
        <v>136</v>
      </c>
      <c r="AU165" s="152" t="s">
        <v>146</v>
      </c>
      <c r="AY165" s="20" t="s">
        <v>133</v>
      </c>
      <c r="BE165" s="153">
        <f>IF(N165="základní",J165,0)</f>
        <v>0</v>
      </c>
      <c r="BF165" s="153">
        <f>IF(N165="snížená",J165,0)</f>
        <v>0</v>
      </c>
      <c r="BG165" s="153">
        <f>IF(N165="zákl. přenesená",J165,0)</f>
        <v>0</v>
      </c>
      <c r="BH165" s="153">
        <f>IF(N165="sníž. přenesená",J165,0)</f>
        <v>0</v>
      </c>
      <c r="BI165" s="153">
        <f>IF(N165="nulová",J165,0)</f>
        <v>0</v>
      </c>
      <c r="BJ165" s="20" t="s">
        <v>37</v>
      </c>
      <c r="BK165" s="153">
        <f>ROUND(I165*H165,2)</f>
        <v>0</v>
      </c>
      <c r="BL165" s="20" t="s">
        <v>140</v>
      </c>
      <c r="BM165" s="152" t="s">
        <v>2710</v>
      </c>
    </row>
    <row r="166" spans="1:65" s="2" customFormat="1">
      <c r="A166" s="35"/>
      <c r="B166" s="36"/>
      <c r="C166" s="35"/>
      <c r="D166" s="181" t="s">
        <v>290</v>
      </c>
      <c r="E166" s="35"/>
      <c r="F166" s="182" t="s">
        <v>482</v>
      </c>
      <c r="G166" s="35"/>
      <c r="H166" s="35"/>
      <c r="I166" s="183"/>
      <c r="J166" s="35"/>
      <c r="K166" s="35"/>
      <c r="L166" s="36"/>
      <c r="M166" s="184"/>
      <c r="N166" s="185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20" t="s">
        <v>290</v>
      </c>
      <c r="AU166" s="20" t="s">
        <v>146</v>
      </c>
    </row>
    <row r="167" spans="1:65" s="13" customFormat="1">
      <c r="B167" s="154"/>
      <c r="D167" s="155" t="s">
        <v>142</v>
      </c>
      <c r="E167" s="156" t="s">
        <v>3</v>
      </c>
      <c r="F167" s="157" t="s">
        <v>2711</v>
      </c>
      <c r="H167" s="158">
        <v>632.72400000000005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142</v>
      </c>
      <c r="AU167" s="156" t="s">
        <v>146</v>
      </c>
      <c r="AV167" s="13" t="s">
        <v>84</v>
      </c>
      <c r="AW167" s="13" t="s">
        <v>36</v>
      </c>
      <c r="AX167" s="13" t="s">
        <v>37</v>
      </c>
      <c r="AY167" s="156" t="s">
        <v>133</v>
      </c>
    </row>
    <row r="168" spans="1:65" s="2" customFormat="1" ht="24.2" customHeight="1">
      <c r="A168" s="35"/>
      <c r="B168" s="140"/>
      <c r="C168" s="141" t="s">
        <v>242</v>
      </c>
      <c r="D168" s="141" t="s">
        <v>136</v>
      </c>
      <c r="E168" s="142" t="s">
        <v>488</v>
      </c>
      <c r="F168" s="143" t="s">
        <v>489</v>
      </c>
      <c r="G168" s="144" t="s">
        <v>295</v>
      </c>
      <c r="H168" s="145">
        <v>632.72400000000005</v>
      </c>
      <c r="I168" s="146"/>
      <c r="J168" s="147">
        <f>ROUND(I168*H168,2)</f>
        <v>0</v>
      </c>
      <c r="K168" s="143" t="s">
        <v>288</v>
      </c>
      <c r="L168" s="36"/>
      <c r="M168" s="148" t="s">
        <v>3</v>
      </c>
      <c r="N168" s="149" t="s">
        <v>46</v>
      </c>
      <c r="O168" s="56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52" t="s">
        <v>140</v>
      </c>
      <c r="AT168" s="152" t="s">
        <v>136</v>
      </c>
      <c r="AU168" s="152" t="s">
        <v>146</v>
      </c>
      <c r="AY168" s="20" t="s">
        <v>133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20" t="s">
        <v>37</v>
      </c>
      <c r="BK168" s="153">
        <f>ROUND(I168*H168,2)</f>
        <v>0</v>
      </c>
      <c r="BL168" s="20" t="s">
        <v>140</v>
      </c>
      <c r="BM168" s="152" t="s">
        <v>2712</v>
      </c>
    </row>
    <row r="169" spans="1:65" s="2" customFormat="1">
      <c r="A169" s="35"/>
      <c r="B169" s="36"/>
      <c r="C169" s="35"/>
      <c r="D169" s="181" t="s">
        <v>290</v>
      </c>
      <c r="E169" s="35"/>
      <c r="F169" s="182" t="s">
        <v>491</v>
      </c>
      <c r="G169" s="35"/>
      <c r="H169" s="35"/>
      <c r="I169" s="183"/>
      <c r="J169" s="35"/>
      <c r="K169" s="35"/>
      <c r="L169" s="36"/>
      <c r="M169" s="184"/>
      <c r="N169" s="185"/>
      <c r="O169" s="56"/>
      <c r="P169" s="56"/>
      <c r="Q169" s="56"/>
      <c r="R169" s="56"/>
      <c r="S169" s="56"/>
      <c r="T169" s="57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20" t="s">
        <v>290</v>
      </c>
      <c r="AU169" s="20" t="s">
        <v>146</v>
      </c>
    </row>
    <row r="170" spans="1:65" s="13" customFormat="1">
      <c r="B170" s="154"/>
      <c r="D170" s="155" t="s">
        <v>142</v>
      </c>
      <c r="E170" s="156" t="s">
        <v>3</v>
      </c>
      <c r="F170" s="157" t="s">
        <v>2711</v>
      </c>
      <c r="H170" s="158">
        <v>632.72400000000005</v>
      </c>
      <c r="I170" s="159"/>
      <c r="L170" s="154"/>
      <c r="M170" s="160"/>
      <c r="N170" s="161"/>
      <c r="O170" s="161"/>
      <c r="P170" s="161"/>
      <c r="Q170" s="161"/>
      <c r="R170" s="161"/>
      <c r="S170" s="161"/>
      <c r="T170" s="162"/>
      <c r="AT170" s="156" t="s">
        <v>142</v>
      </c>
      <c r="AU170" s="156" t="s">
        <v>146</v>
      </c>
      <c r="AV170" s="13" t="s">
        <v>84</v>
      </c>
      <c r="AW170" s="13" t="s">
        <v>36</v>
      </c>
      <c r="AX170" s="13" t="s">
        <v>37</v>
      </c>
      <c r="AY170" s="156" t="s">
        <v>133</v>
      </c>
    </row>
    <row r="171" spans="1:65" s="2" customFormat="1" ht="16.5" customHeight="1">
      <c r="A171" s="35"/>
      <c r="B171" s="140"/>
      <c r="C171" s="141" t="s">
        <v>246</v>
      </c>
      <c r="D171" s="141" t="s">
        <v>136</v>
      </c>
      <c r="E171" s="142" t="s">
        <v>497</v>
      </c>
      <c r="F171" s="143" t="s">
        <v>498</v>
      </c>
      <c r="G171" s="144" t="s">
        <v>295</v>
      </c>
      <c r="H171" s="145">
        <v>632.72400000000005</v>
      </c>
      <c r="I171" s="146"/>
      <c r="J171" s="147">
        <f>ROUND(I171*H171,2)</f>
        <v>0</v>
      </c>
      <c r="K171" s="143" t="s">
        <v>3</v>
      </c>
      <c r="L171" s="36"/>
      <c r="M171" s="148" t="s">
        <v>3</v>
      </c>
      <c r="N171" s="149" t="s">
        <v>46</v>
      </c>
      <c r="O171" s="56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52" t="s">
        <v>140</v>
      </c>
      <c r="AT171" s="152" t="s">
        <v>136</v>
      </c>
      <c r="AU171" s="152" t="s">
        <v>146</v>
      </c>
      <c r="AY171" s="20" t="s">
        <v>133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20" t="s">
        <v>37</v>
      </c>
      <c r="BK171" s="153">
        <f>ROUND(I171*H171,2)</f>
        <v>0</v>
      </c>
      <c r="BL171" s="20" t="s">
        <v>140</v>
      </c>
      <c r="BM171" s="152" t="s">
        <v>2713</v>
      </c>
    </row>
    <row r="172" spans="1:65" s="13" customFormat="1">
      <c r="B172" s="154"/>
      <c r="D172" s="155" t="s">
        <v>142</v>
      </c>
      <c r="E172" s="156" t="s">
        <v>3</v>
      </c>
      <c r="F172" s="157" t="s">
        <v>2711</v>
      </c>
      <c r="H172" s="158">
        <v>632.72400000000005</v>
      </c>
      <c r="I172" s="159"/>
      <c r="L172" s="154"/>
      <c r="M172" s="160"/>
      <c r="N172" s="161"/>
      <c r="O172" s="161"/>
      <c r="P172" s="161"/>
      <c r="Q172" s="161"/>
      <c r="R172" s="161"/>
      <c r="S172" s="161"/>
      <c r="T172" s="162"/>
      <c r="AT172" s="156" t="s">
        <v>142</v>
      </c>
      <c r="AU172" s="156" t="s">
        <v>146</v>
      </c>
      <c r="AV172" s="13" t="s">
        <v>84</v>
      </c>
      <c r="AW172" s="13" t="s">
        <v>36</v>
      </c>
      <c r="AX172" s="13" t="s">
        <v>37</v>
      </c>
      <c r="AY172" s="156" t="s">
        <v>133</v>
      </c>
    </row>
    <row r="173" spans="1:65" s="2" customFormat="1" ht="16.5" customHeight="1">
      <c r="A173" s="35"/>
      <c r="B173" s="140"/>
      <c r="C173" s="141" t="s">
        <v>250</v>
      </c>
      <c r="D173" s="141" t="s">
        <v>136</v>
      </c>
      <c r="E173" s="142" t="s">
        <v>2714</v>
      </c>
      <c r="F173" s="143" t="s">
        <v>2715</v>
      </c>
      <c r="G173" s="144" t="s">
        <v>156</v>
      </c>
      <c r="H173" s="145">
        <v>40.6</v>
      </c>
      <c r="I173" s="146"/>
      <c r="J173" s="147">
        <f>ROUND(I173*H173,2)</f>
        <v>0</v>
      </c>
      <c r="K173" s="143" t="s">
        <v>288</v>
      </c>
      <c r="L173" s="36"/>
      <c r="M173" s="148" t="s">
        <v>3</v>
      </c>
      <c r="N173" s="149" t="s">
        <v>46</v>
      </c>
      <c r="O173" s="56"/>
      <c r="P173" s="150">
        <f>O173*H173</f>
        <v>0</v>
      </c>
      <c r="Q173" s="150">
        <v>0</v>
      </c>
      <c r="R173" s="150">
        <f>Q173*H173</f>
        <v>0</v>
      </c>
      <c r="S173" s="150">
        <v>0</v>
      </c>
      <c r="T173" s="15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2" t="s">
        <v>140</v>
      </c>
      <c r="AT173" s="152" t="s">
        <v>136</v>
      </c>
      <c r="AU173" s="152" t="s">
        <v>146</v>
      </c>
      <c r="AY173" s="20" t="s">
        <v>133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20" t="s">
        <v>37</v>
      </c>
      <c r="BK173" s="153">
        <f>ROUND(I173*H173,2)</f>
        <v>0</v>
      </c>
      <c r="BL173" s="20" t="s">
        <v>140</v>
      </c>
      <c r="BM173" s="152" t="s">
        <v>572</v>
      </c>
    </row>
    <row r="174" spans="1:65" s="2" customFormat="1">
      <c r="A174" s="35"/>
      <c r="B174" s="36"/>
      <c r="C174" s="35"/>
      <c r="D174" s="181" t="s">
        <v>290</v>
      </c>
      <c r="E174" s="35"/>
      <c r="F174" s="182" t="s">
        <v>2716</v>
      </c>
      <c r="G174" s="35"/>
      <c r="H174" s="35"/>
      <c r="I174" s="183"/>
      <c r="J174" s="35"/>
      <c r="K174" s="35"/>
      <c r="L174" s="36"/>
      <c r="M174" s="184"/>
      <c r="N174" s="185"/>
      <c r="O174" s="56"/>
      <c r="P174" s="56"/>
      <c r="Q174" s="56"/>
      <c r="R174" s="56"/>
      <c r="S174" s="56"/>
      <c r="T174" s="57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20" t="s">
        <v>290</v>
      </c>
      <c r="AU174" s="20" t="s">
        <v>146</v>
      </c>
    </row>
    <row r="175" spans="1:65" s="2" customFormat="1" ht="16.5" customHeight="1">
      <c r="A175" s="35"/>
      <c r="B175" s="140"/>
      <c r="C175" s="141" t="s">
        <v>254</v>
      </c>
      <c r="D175" s="141" t="s">
        <v>136</v>
      </c>
      <c r="E175" s="142" t="s">
        <v>1648</v>
      </c>
      <c r="F175" s="143" t="s">
        <v>1649</v>
      </c>
      <c r="G175" s="144" t="s">
        <v>156</v>
      </c>
      <c r="H175" s="145">
        <v>40.6</v>
      </c>
      <c r="I175" s="146"/>
      <c r="J175" s="147">
        <f>ROUND(I175*H175,2)</f>
        <v>0</v>
      </c>
      <c r="K175" s="143" t="s">
        <v>3</v>
      </c>
      <c r="L175" s="36"/>
      <c r="M175" s="148" t="s">
        <v>3</v>
      </c>
      <c r="N175" s="149" t="s">
        <v>46</v>
      </c>
      <c r="O175" s="56"/>
      <c r="P175" s="150">
        <f>O175*H175</f>
        <v>0</v>
      </c>
      <c r="Q175" s="150">
        <v>3.5999999999999999E-3</v>
      </c>
      <c r="R175" s="150">
        <f>Q175*H175</f>
        <v>0.14616000000000001</v>
      </c>
      <c r="S175" s="150">
        <v>0</v>
      </c>
      <c r="T175" s="15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2" t="s">
        <v>140</v>
      </c>
      <c r="AT175" s="152" t="s">
        <v>136</v>
      </c>
      <c r="AU175" s="152" t="s">
        <v>146</v>
      </c>
      <c r="AY175" s="20" t="s">
        <v>133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20" t="s">
        <v>37</v>
      </c>
      <c r="BK175" s="153">
        <f>ROUND(I175*H175,2)</f>
        <v>0</v>
      </c>
      <c r="BL175" s="20" t="s">
        <v>140</v>
      </c>
      <c r="BM175" s="152" t="s">
        <v>2717</v>
      </c>
    </row>
    <row r="176" spans="1:65" s="13" customFormat="1">
      <c r="B176" s="154"/>
      <c r="D176" s="155" t="s">
        <v>142</v>
      </c>
      <c r="E176" s="156" t="s">
        <v>3</v>
      </c>
      <c r="F176" s="157" t="s">
        <v>2718</v>
      </c>
      <c r="H176" s="158">
        <v>40.6</v>
      </c>
      <c r="I176" s="159"/>
      <c r="L176" s="154"/>
      <c r="M176" s="160"/>
      <c r="N176" s="161"/>
      <c r="O176" s="161"/>
      <c r="P176" s="161"/>
      <c r="Q176" s="161"/>
      <c r="R176" s="161"/>
      <c r="S176" s="161"/>
      <c r="T176" s="162"/>
      <c r="AT176" s="156" t="s">
        <v>142</v>
      </c>
      <c r="AU176" s="156" t="s">
        <v>146</v>
      </c>
      <c r="AV176" s="13" t="s">
        <v>84</v>
      </c>
      <c r="AW176" s="13" t="s">
        <v>36</v>
      </c>
      <c r="AX176" s="13" t="s">
        <v>37</v>
      </c>
      <c r="AY176" s="156" t="s">
        <v>133</v>
      </c>
    </row>
    <row r="177" spans="1:65" s="12" customFormat="1" ht="22.9" customHeight="1">
      <c r="B177" s="127"/>
      <c r="D177" s="128" t="s">
        <v>74</v>
      </c>
      <c r="E177" s="138" t="s">
        <v>84</v>
      </c>
      <c r="F177" s="138" t="s">
        <v>2719</v>
      </c>
      <c r="I177" s="130"/>
      <c r="J177" s="139">
        <f>BK177</f>
        <v>0</v>
      </c>
      <c r="L177" s="127"/>
      <c r="M177" s="132"/>
      <c r="N177" s="133"/>
      <c r="O177" s="133"/>
      <c r="P177" s="134">
        <f>SUM(P178:P193)</f>
        <v>0</v>
      </c>
      <c r="Q177" s="133"/>
      <c r="R177" s="134">
        <f>SUM(R178:R193)</f>
        <v>11.5345792</v>
      </c>
      <c r="S177" s="133"/>
      <c r="T177" s="135">
        <f>SUM(T178:T193)</f>
        <v>0</v>
      </c>
      <c r="AR177" s="128" t="s">
        <v>37</v>
      </c>
      <c r="AT177" s="136" t="s">
        <v>74</v>
      </c>
      <c r="AU177" s="136" t="s">
        <v>37</v>
      </c>
      <c r="AY177" s="128" t="s">
        <v>133</v>
      </c>
      <c r="BK177" s="137">
        <f>SUM(BK178:BK193)</f>
        <v>0</v>
      </c>
    </row>
    <row r="178" spans="1:65" s="2" customFormat="1" ht="24.2" customHeight="1">
      <c r="A178" s="35"/>
      <c r="B178" s="140"/>
      <c r="C178" s="141" t="s">
        <v>258</v>
      </c>
      <c r="D178" s="141" t="s">
        <v>136</v>
      </c>
      <c r="E178" s="142" t="s">
        <v>2720</v>
      </c>
      <c r="F178" s="143" t="s">
        <v>2721</v>
      </c>
      <c r="G178" s="144" t="s">
        <v>295</v>
      </c>
      <c r="H178" s="145">
        <v>29.76</v>
      </c>
      <c r="I178" s="146"/>
      <c r="J178" s="147">
        <f>ROUND(I178*H178,2)</f>
        <v>0</v>
      </c>
      <c r="K178" s="143" t="s">
        <v>288</v>
      </c>
      <c r="L178" s="36"/>
      <c r="M178" s="148" t="s">
        <v>3</v>
      </c>
      <c r="N178" s="149" t="s">
        <v>46</v>
      </c>
      <c r="O178" s="56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2" t="s">
        <v>140</v>
      </c>
      <c r="AT178" s="152" t="s">
        <v>136</v>
      </c>
      <c r="AU178" s="152" t="s">
        <v>84</v>
      </c>
      <c r="AY178" s="20" t="s">
        <v>133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20" t="s">
        <v>37</v>
      </c>
      <c r="BK178" s="153">
        <f>ROUND(I178*H178,2)</f>
        <v>0</v>
      </c>
      <c r="BL178" s="20" t="s">
        <v>140</v>
      </c>
      <c r="BM178" s="152" t="s">
        <v>653</v>
      </c>
    </row>
    <row r="179" spans="1:65" s="2" customFormat="1">
      <c r="A179" s="35"/>
      <c r="B179" s="36"/>
      <c r="C179" s="35"/>
      <c r="D179" s="181" t="s">
        <v>290</v>
      </c>
      <c r="E179" s="35"/>
      <c r="F179" s="182" t="s">
        <v>2722</v>
      </c>
      <c r="G179" s="35"/>
      <c r="H179" s="35"/>
      <c r="I179" s="183"/>
      <c r="J179" s="35"/>
      <c r="K179" s="35"/>
      <c r="L179" s="36"/>
      <c r="M179" s="184"/>
      <c r="N179" s="185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20" t="s">
        <v>290</v>
      </c>
      <c r="AU179" s="20" t="s">
        <v>84</v>
      </c>
    </row>
    <row r="180" spans="1:65" s="13" customFormat="1">
      <c r="B180" s="154"/>
      <c r="D180" s="155" t="s">
        <v>142</v>
      </c>
      <c r="E180" s="156" t="s">
        <v>3</v>
      </c>
      <c r="F180" s="157" t="s">
        <v>2723</v>
      </c>
      <c r="H180" s="158">
        <v>29.76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142</v>
      </c>
      <c r="AU180" s="156" t="s">
        <v>84</v>
      </c>
      <c r="AV180" s="13" t="s">
        <v>84</v>
      </c>
      <c r="AW180" s="13" t="s">
        <v>36</v>
      </c>
      <c r="AX180" s="13" t="s">
        <v>75</v>
      </c>
      <c r="AY180" s="156" t="s">
        <v>133</v>
      </c>
    </row>
    <row r="181" spans="1:65" s="15" customFormat="1">
      <c r="B181" s="170"/>
      <c r="D181" s="155" t="s">
        <v>142</v>
      </c>
      <c r="E181" s="171" t="s">
        <v>3</v>
      </c>
      <c r="F181" s="172" t="s">
        <v>163</v>
      </c>
      <c r="H181" s="173">
        <v>29.76</v>
      </c>
      <c r="I181" s="174"/>
      <c r="L181" s="170"/>
      <c r="M181" s="175"/>
      <c r="N181" s="176"/>
      <c r="O181" s="176"/>
      <c r="P181" s="176"/>
      <c r="Q181" s="176"/>
      <c r="R181" s="176"/>
      <c r="S181" s="176"/>
      <c r="T181" s="177"/>
      <c r="AT181" s="171" t="s">
        <v>142</v>
      </c>
      <c r="AU181" s="171" t="s">
        <v>84</v>
      </c>
      <c r="AV181" s="15" t="s">
        <v>140</v>
      </c>
      <c r="AW181" s="15" t="s">
        <v>36</v>
      </c>
      <c r="AX181" s="15" t="s">
        <v>37</v>
      </c>
      <c r="AY181" s="171" t="s">
        <v>133</v>
      </c>
    </row>
    <row r="182" spans="1:65" s="2" customFormat="1" ht="24.2" customHeight="1">
      <c r="A182" s="35"/>
      <c r="B182" s="140"/>
      <c r="C182" s="141" t="s">
        <v>262</v>
      </c>
      <c r="D182" s="141" t="s">
        <v>136</v>
      </c>
      <c r="E182" s="142" t="s">
        <v>573</v>
      </c>
      <c r="F182" s="143" t="s">
        <v>574</v>
      </c>
      <c r="G182" s="144" t="s">
        <v>295</v>
      </c>
      <c r="H182" s="145">
        <v>29.76</v>
      </c>
      <c r="I182" s="146"/>
      <c r="J182" s="147">
        <f>ROUND(I182*H182,2)</f>
        <v>0</v>
      </c>
      <c r="K182" s="143" t="s">
        <v>288</v>
      </c>
      <c r="L182" s="36"/>
      <c r="M182" s="148" t="s">
        <v>3</v>
      </c>
      <c r="N182" s="149" t="s">
        <v>46</v>
      </c>
      <c r="O182" s="56"/>
      <c r="P182" s="150">
        <f>O182*H182</f>
        <v>0</v>
      </c>
      <c r="Q182" s="150">
        <v>0</v>
      </c>
      <c r="R182" s="150">
        <f>Q182*H182</f>
        <v>0</v>
      </c>
      <c r="S182" s="150">
        <v>0</v>
      </c>
      <c r="T182" s="15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52" t="s">
        <v>140</v>
      </c>
      <c r="AT182" s="152" t="s">
        <v>136</v>
      </c>
      <c r="AU182" s="152" t="s">
        <v>84</v>
      </c>
      <c r="AY182" s="20" t="s">
        <v>133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20" t="s">
        <v>37</v>
      </c>
      <c r="BK182" s="153">
        <f>ROUND(I182*H182,2)</f>
        <v>0</v>
      </c>
      <c r="BL182" s="20" t="s">
        <v>140</v>
      </c>
      <c r="BM182" s="152" t="s">
        <v>2724</v>
      </c>
    </row>
    <row r="183" spans="1:65" s="2" customFormat="1">
      <c r="A183" s="35"/>
      <c r="B183" s="36"/>
      <c r="C183" s="35"/>
      <c r="D183" s="181" t="s">
        <v>290</v>
      </c>
      <c r="E183" s="35"/>
      <c r="F183" s="182" t="s">
        <v>576</v>
      </c>
      <c r="G183" s="35"/>
      <c r="H183" s="35"/>
      <c r="I183" s="183"/>
      <c r="J183" s="35"/>
      <c r="K183" s="35"/>
      <c r="L183" s="36"/>
      <c r="M183" s="184"/>
      <c r="N183" s="185"/>
      <c r="O183" s="56"/>
      <c r="P183" s="56"/>
      <c r="Q183" s="56"/>
      <c r="R183" s="56"/>
      <c r="S183" s="56"/>
      <c r="T183" s="57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20" t="s">
        <v>290</v>
      </c>
      <c r="AU183" s="20" t="s">
        <v>84</v>
      </c>
    </row>
    <row r="184" spans="1:65" s="13" customFormat="1">
      <c r="B184" s="154"/>
      <c r="D184" s="155" t="s">
        <v>142</v>
      </c>
      <c r="E184" s="156" t="s">
        <v>3</v>
      </c>
      <c r="F184" s="157" t="s">
        <v>2725</v>
      </c>
      <c r="H184" s="158">
        <v>29.76</v>
      </c>
      <c r="I184" s="159"/>
      <c r="L184" s="154"/>
      <c r="M184" s="160"/>
      <c r="N184" s="161"/>
      <c r="O184" s="161"/>
      <c r="P184" s="161"/>
      <c r="Q184" s="161"/>
      <c r="R184" s="161"/>
      <c r="S184" s="161"/>
      <c r="T184" s="162"/>
      <c r="AT184" s="156" t="s">
        <v>142</v>
      </c>
      <c r="AU184" s="156" t="s">
        <v>84</v>
      </c>
      <c r="AV184" s="13" t="s">
        <v>84</v>
      </c>
      <c r="AW184" s="13" t="s">
        <v>36</v>
      </c>
      <c r="AX184" s="13" t="s">
        <v>37</v>
      </c>
      <c r="AY184" s="156" t="s">
        <v>133</v>
      </c>
    </row>
    <row r="185" spans="1:65" s="2" customFormat="1" ht="37.9" customHeight="1">
      <c r="A185" s="35"/>
      <c r="B185" s="140"/>
      <c r="C185" s="141" t="s">
        <v>270</v>
      </c>
      <c r="D185" s="141" t="s">
        <v>136</v>
      </c>
      <c r="E185" s="142" t="s">
        <v>514</v>
      </c>
      <c r="F185" s="143" t="s">
        <v>515</v>
      </c>
      <c r="G185" s="144" t="s">
        <v>295</v>
      </c>
      <c r="H185" s="145">
        <v>29.76</v>
      </c>
      <c r="I185" s="146"/>
      <c r="J185" s="147">
        <f>ROUND(I185*H185,2)</f>
        <v>0</v>
      </c>
      <c r="K185" s="143" t="s">
        <v>288</v>
      </c>
      <c r="L185" s="36"/>
      <c r="M185" s="148" t="s">
        <v>3</v>
      </c>
      <c r="N185" s="149" t="s">
        <v>46</v>
      </c>
      <c r="O185" s="56"/>
      <c r="P185" s="150">
        <f>O185*H185</f>
        <v>0</v>
      </c>
      <c r="Q185" s="150">
        <v>0</v>
      </c>
      <c r="R185" s="150">
        <f>Q185*H185</f>
        <v>0</v>
      </c>
      <c r="S185" s="150">
        <v>0</v>
      </c>
      <c r="T185" s="15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2" t="s">
        <v>140</v>
      </c>
      <c r="AT185" s="152" t="s">
        <v>136</v>
      </c>
      <c r="AU185" s="152" t="s">
        <v>84</v>
      </c>
      <c r="AY185" s="20" t="s">
        <v>133</v>
      </c>
      <c r="BE185" s="153">
        <f>IF(N185="základní",J185,0)</f>
        <v>0</v>
      </c>
      <c r="BF185" s="153">
        <f>IF(N185="snížená",J185,0)</f>
        <v>0</v>
      </c>
      <c r="BG185" s="153">
        <f>IF(N185="zákl. přenesená",J185,0)</f>
        <v>0</v>
      </c>
      <c r="BH185" s="153">
        <f>IF(N185="sníž. přenesená",J185,0)</f>
        <v>0</v>
      </c>
      <c r="BI185" s="153">
        <f>IF(N185="nulová",J185,0)</f>
        <v>0</v>
      </c>
      <c r="BJ185" s="20" t="s">
        <v>37</v>
      </c>
      <c r="BK185" s="153">
        <f>ROUND(I185*H185,2)</f>
        <v>0</v>
      </c>
      <c r="BL185" s="20" t="s">
        <v>140</v>
      </c>
      <c r="BM185" s="152" t="s">
        <v>2726</v>
      </c>
    </row>
    <row r="186" spans="1:65" s="2" customFormat="1">
      <c r="A186" s="35"/>
      <c r="B186" s="36"/>
      <c r="C186" s="35"/>
      <c r="D186" s="181" t="s">
        <v>290</v>
      </c>
      <c r="E186" s="35"/>
      <c r="F186" s="182" t="s">
        <v>517</v>
      </c>
      <c r="G186" s="35"/>
      <c r="H186" s="35"/>
      <c r="I186" s="183"/>
      <c r="J186" s="35"/>
      <c r="K186" s="35"/>
      <c r="L186" s="36"/>
      <c r="M186" s="184"/>
      <c r="N186" s="185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20" t="s">
        <v>290</v>
      </c>
      <c r="AU186" s="20" t="s">
        <v>84</v>
      </c>
    </row>
    <row r="187" spans="1:65" s="13" customFormat="1">
      <c r="B187" s="154"/>
      <c r="D187" s="155" t="s">
        <v>142</v>
      </c>
      <c r="E187" s="156" t="s">
        <v>3</v>
      </c>
      <c r="F187" s="157" t="s">
        <v>2725</v>
      </c>
      <c r="H187" s="158">
        <v>29.76</v>
      </c>
      <c r="I187" s="159"/>
      <c r="L187" s="154"/>
      <c r="M187" s="160"/>
      <c r="N187" s="161"/>
      <c r="O187" s="161"/>
      <c r="P187" s="161"/>
      <c r="Q187" s="161"/>
      <c r="R187" s="161"/>
      <c r="S187" s="161"/>
      <c r="T187" s="162"/>
      <c r="AT187" s="156" t="s">
        <v>142</v>
      </c>
      <c r="AU187" s="156" t="s">
        <v>84</v>
      </c>
      <c r="AV187" s="13" t="s">
        <v>84</v>
      </c>
      <c r="AW187" s="13" t="s">
        <v>36</v>
      </c>
      <c r="AX187" s="13" t="s">
        <v>37</v>
      </c>
      <c r="AY187" s="156" t="s">
        <v>133</v>
      </c>
    </row>
    <row r="188" spans="1:65" s="2" customFormat="1" ht="16.5" customHeight="1">
      <c r="A188" s="35"/>
      <c r="B188" s="140"/>
      <c r="C188" s="141" t="s">
        <v>274</v>
      </c>
      <c r="D188" s="141" t="s">
        <v>136</v>
      </c>
      <c r="E188" s="142" t="s">
        <v>2727</v>
      </c>
      <c r="F188" s="143" t="s">
        <v>2728</v>
      </c>
      <c r="G188" s="144" t="s">
        <v>295</v>
      </c>
      <c r="H188" s="145">
        <v>4.96</v>
      </c>
      <c r="I188" s="146"/>
      <c r="J188" s="147">
        <f>ROUND(I188*H188,2)</f>
        <v>0</v>
      </c>
      <c r="K188" s="143" t="s">
        <v>288</v>
      </c>
      <c r="L188" s="36"/>
      <c r="M188" s="148" t="s">
        <v>3</v>
      </c>
      <c r="N188" s="149" t="s">
        <v>46</v>
      </c>
      <c r="O188" s="56"/>
      <c r="P188" s="150">
        <f>O188*H188</f>
        <v>0</v>
      </c>
      <c r="Q188" s="150">
        <v>2.3010199999999998</v>
      </c>
      <c r="R188" s="150">
        <f>Q188*H188</f>
        <v>11.413059199999999</v>
      </c>
      <c r="S188" s="150">
        <v>0</v>
      </c>
      <c r="T188" s="15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2" t="s">
        <v>140</v>
      </c>
      <c r="AT188" s="152" t="s">
        <v>136</v>
      </c>
      <c r="AU188" s="152" t="s">
        <v>84</v>
      </c>
      <c r="AY188" s="20" t="s">
        <v>133</v>
      </c>
      <c r="BE188" s="153">
        <f>IF(N188="základní",J188,0)</f>
        <v>0</v>
      </c>
      <c r="BF188" s="153">
        <f>IF(N188="snížená",J188,0)</f>
        <v>0</v>
      </c>
      <c r="BG188" s="153">
        <f>IF(N188="zákl. přenesená",J188,0)</f>
        <v>0</v>
      </c>
      <c r="BH188" s="153">
        <f>IF(N188="sníž. přenesená",J188,0)</f>
        <v>0</v>
      </c>
      <c r="BI188" s="153">
        <f>IF(N188="nulová",J188,0)</f>
        <v>0</v>
      </c>
      <c r="BJ188" s="20" t="s">
        <v>37</v>
      </c>
      <c r="BK188" s="153">
        <f>ROUND(I188*H188,2)</f>
        <v>0</v>
      </c>
      <c r="BL188" s="20" t="s">
        <v>140</v>
      </c>
      <c r="BM188" s="152" t="s">
        <v>669</v>
      </c>
    </row>
    <row r="189" spans="1:65" s="2" customFormat="1">
      <c r="A189" s="35"/>
      <c r="B189" s="36"/>
      <c r="C189" s="35"/>
      <c r="D189" s="181" t="s">
        <v>290</v>
      </c>
      <c r="E189" s="35"/>
      <c r="F189" s="182" t="s">
        <v>2729</v>
      </c>
      <c r="G189" s="35"/>
      <c r="H189" s="35"/>
      <c r="I189" s="183"/>
      <c r="J189" s="35"/>
      <c r="K189" s="35"/>
      <c r="L189" s="36"/>
      <c r="M189" s="184"/>
      <c r="N189" s="185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20" t="s">
        <v>290</v>
      </c>
      <c r="AU189" s="20" t="s">
        <v>84</v>
      </c>
    </row>
    <row r="190" spans="1:65" s="13" customFormat="1">
      <c r="B190" s="154"/>
      <c r="D190" s="155" t="s">
        <v>142</v>
      </c>
      <c r="E190" s="156" t="s">
        <v>3</v>
      </c>
      <c r="F190" s="157" t="s">
        <v>2730</v>
      </c>
      <c r="H190" s="158">
        <v>4.96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142</v>
      </c>
      <c r="AU190" s="156" t="s">
        <v>84</v>
      </c>
      <c r="AV190" s="13" t="s">
        <v>84</v>
      </c>
      <c r="AW190" s="13" t="s">
        <v>36</v>
      </c>
      <c r="AX190" s="13" t="s">
        <v>75</v>
      </c>
      <c r="AY190" s="156" t="s">
        <v>133</v>
      </c>
    </row>
    <row r="191" spans="1:65" s="15" customFormat="1">
      <c r="B191" s="170"/>
      <c r="D191" s="155" t="s">
        <v>142</v>
      </c>
      <c r="E191" s="171" t="s">
        <v>3</v>
      </c>
      <c r="F191" s="172" t="s">
        <v>163</v>
      </c>
      <c r="H191" s="173">
        <v>4.96</v>
      </c>
      <c r="I191" s="174"/>
      <c r="L191" s="170"/>
      <c r="M191" s="175"/>
      <c r="N191" s="176"/>
      <c r="O191" s="176"/>
      <c r="P191" s="176"/>
      <c r="Q191" s="176"/>
      <c r="R191" s="176"/>
      <c r="S191" s="176"/>
      <c r="T191" s="177"/>
      <c r="AT191" s="171" t="s">
        <v>142</v>
      </c>
      <c r="AU191" s="171" t="s">
        <v>84</v>
      </c>
      <c r="AV191" s="15" t="s">
        <v>140</v>
      </c>
      <c r="AW191" s="15" t="s">
        <v>36</v>
      </c>
      <c r="AX191" s="15" t="s">
        <v>37</v>
      </c>
      <c r="AY191" s="171" t="s">
        <v>133</v>
      </c>
    </row>
    <row r="192" spans="1:65" s="2" customFormat="1" ht="16.5" customHeight="1">
      <c r="A192" s="35"/>
      <c r="B192" s="140"/>
      <c r="C192" s="141" t="s">
        <v>278</v>
      </c>
      <c r="D192" s="141" t="s">
        <v>136</v>
      </c>
      <c r="E192" s="142" t="s">
        <v>2731</v>
      </c>
      <c r="F192" s="143" t="s">
        <v>2732</v>
      </c>
      <c r="G192" s="144" t="s">
        <v>156</v>
      </c>
      <c r="H192" s="145">
        <v>248</v>
      </c>
      <c r="I192" s="146"/>
      <c r="J192" s="147">
        <f>ROUND(I192*H192,2)</f>
        <v>0</v>
      </c>
      <c r="K192" s="143" t="s">
        <v>288</v>
      </c>
      <c r="L192" s="36"/>
      <c r="M192" s="148" t="s">
        <v>3</v>
      </c>
      <c r="N192" s="149" t="s">
        <v>46</v>
      </c>
      <c r="O192" s="56"/>
      <c r="P192" s="150">
        <f>O192*H192</f>
        <v>0</v>
      </c>
      <c r="Q192" s="150">
        <v>4.8999999999999998E-4</v>
      </c>
      <c r="R192" s="150">
        <f>Q192*H192</f>
        <v>0.12151999999999999</v>
      </c>
      <c r="S192" s="150">
        <v>0</v>
      </c>
      <c r="T192" s="15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2" t="s">
        <v>140</v>
      </c>
      <c r="AT192" s="152" t="s">
        <v>136</v>
      </c>
      <c r="AU192" s="152" t="s">
        <v>84</v>
      </c>
      <c r="AY192" s="20" t="s">
        <v>133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20" t="s">
        <v>37</v>
      </c>
      <c r="BK192" s="153">
        <f>ROUND(I192*H192,2)</f>
        <v>0</v>
      </c>
      <c r="BL192" s="20" t="s">
        <v>140</v>
      </c>
      <c r="BM192" s="152" t="s">
        <v>680</v>
      </c>
    </row>
    <row r="193" spans="1:65" s="2" customFormat="1">
      <c r="A193" s="35"/>
      <c r="B193" s="36"/>
      <c r="C193" s="35"/>
      <c r="D193" s="181" t="s">
        <v>290</v>
      </c>
      <c r="E193" s="35"/>
      <c r="F193" s="182" t="s">
        <v>2733</v>
      </c>
      <c r="G193" s="35"/>
      <c r="H193" s="35"/>
      <c r="I193" s="183"/>
      <c r="J193" s="35"/>
      <c r="K193" s="35"/>
      <c r="L193" s="36"/>
      <c r="M193" s="184"/>
      <c r="N193" s="185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20" t="s">
        <v>290</v>
      </c>
      <c r="AU193" s="20" t="s">
        <v>84</v>
      </c>
    </row>
    <row r="194" spans="1:65" s="12" customFormat="1" ht="22.9" customHeight="1">
      <c r="B194" s="127"/>
      <c r="D194" s="128" t="s">
        <v>74</v>
      </c>
      <c r="E194" s="138" t="s">
        <v>153</v>
      </c>
      <c r="F194" s="138" t="s">
        <v>627</v>
      </c>
      <c r="I194" s="130"/>
      <c r="J194" s="139">
        <f>BK194</f>
        <v>0</v>
      </c>
      <c r="L194" s="127"/>
      <c r="M194" s="132"/>
      <c r="N194" s="133"/>
      <c r="O194" s="133"/>
      <c r="P194" s="134">
        <f>SUM(P195:P227)</f>
        <v>0</v>
      </c>
      <c r="Q194" s="133"/>
      <c r="R194" s="134">
        <f>SUM(R195:R227)</f>
        <v>793.11634833407993</v>
      </c>
      <c r="S194" s="133"/>
      <c r="T194" s="135">
        <f>SUM(T195:T227)</f>
        <v>0</v>
      </c>
      <c r="AR194" s="128" t="s">
        <v>37</v>
      </c>
      <c r="AT194" s="136" t="s">
        <v>74</v>
      </c>
      <c r="AU194" s="136" t="s">
        <v>37</v>
      </c>
      <c r="AY194" s="128" t="s">
        <v>133</v>
      </c>
      <c r="BK194" s="137">
        <f>SUM(BK195:BK227)</f>
        <v>0</v>
      </c>
    </row>
    <row r="195" spans="1:65" s="2" customFormat="1" ht="21.75" customHeight="1">
      <c r="A195" s="35"/>
      <c r="B195" s="140"/>
      <c r="C195" s="141" t="s">
        <v>526</v>
      </c>
      <c r="D195" s="141" t="s">
        <v>136</v>
      </c>
      <c r="E195" s="142" t="s">
        <v>2583</v>
      </c>
      <c r="F195" s="143" t="s">
        <v>2584</v>
      </c>
      <c r="G195" s="144" t="s">
        <v>333</v>
      </c>
      <c r="H195" s="145">
        <v>4622.1000000000004</v>
      </c>
      <c r="I195" s="146"/>
      <c r="J195" s="147">
        <f>ROUND(I195*H195,2)</f>
        <v>0</v>
      </c>
      <c r="K195" s="143" t="s">
        <v>288</v>
      </c>
      <c r="L195" s="36"/>
      <c r="M195" s="148" t="s">
        <v>3</v>
      </c>
      <c r="N195" s="149" t="s">
        <v>46</v>
      </c>
      <c r="O195" s="56"/>
      <c r="P195" s="150">
        <f>O195*H195</f>
        <v>0</v>
      </c>
      <c r="Q195" s="150">
        <v>0</v>
      </c>
      <c r="R195" s="150">
        <f>Q195*H195</f>
        <v>0</v>
      </c>
      <c r="S195" s="150">
        <v>0</v>
      </c>
      <c r="T195" s="15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52" t="s">
        <v>140</v>
      </c>
      <c r="AT195" s="152" t="s">
        <v>136</v>
      </c>
      <c r="AU195" s="152" t="s">
        <v>84</v>
      </c>
      <c r="AY195" s="20" t="s">
        <v>133</v>
      </c>
      <c r="BE195" s="153">
        <f>IF(N195="základní",J195,0)</f>
        <v>0</v>
      </c>
      <c r="BF195" s="153">
        <f>IF(N195="snížená",J195,0)</f>
        <v>0</v>
      </c>
      <c r="BG195" s="153">
        <f>IF(N195="zákl. přenesená",J195,0)</f>
        <v>0</v>
      </c>
      <c r="BH195" s="153">
        <f>IF(N195="sníž. přenesená",J195,0)</f>
        <v>0</v>
      </c>
      <c r="BI195" s="153">
        <f>IF(N195="nulová",J195,0)</f>
        <v>0</v>
      </c>
      <c r="BJ195" s="20" t="s">
        <v>37</v>
      </c>
      <c r="BK195" s="153">
        <f>ROUND(I195*H195,2)</f>
        <v>0</v>
      </c>
      <c r="BL195" s="20" t="s">
        <v>140</v>
      </c>
      <c r="BM195" s="152" t="s">
        <v>690</v>
      </c>
    </row>
    <row r="196" spans="1:65" s="2" customFormat="1">
      <c r="A196" s="35"/>
      <c r="B196" s="36"/>
      <c r="C196" s="35"/>
      <c r="D196" s="181" t="s">
        <v>290</v>
      </c>
      <c r="E196" s="35"/>
      <c r="F196" s="182" t="s">
        <v>2585</v>
      </c>
      <c r="G196" s="35"/>
      <c r="H196" s="35"/>
      <c r="I196" s="183"/>
      <c r="J196" s="35"/>
      <c r="K196" s="35"/>
      <c r="L196" s="36"/>
      <c r="M196" s="184"/>
      <c r="N196" s="185"/>
      <c r="O196" s="56"/>
      <c r="P196" s="56"/>
      <c r="Q196" s="56"/>
      <c r="R196" s="56"/>
      <c r="S196" s="56"/>
      <c r="T196" s="57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20" t="s">
        <v>290</v>
      </c>
      <c r="AU196" s="20" t="s">
        <v>84</v>
      </c>
    </row>
    <row r="197" spans="1:65" s="13" customFormat="1">
      <c r="B197" s="154"/>
      <c r="D197" s="155" t="s">
        <v>142</v>
      </c>
      <c r="E197" s="156" t="s">
        <v>3</v>
      </c>
      <c r="F197" s="157" t="s">
        <v>2734</v>
      </c>
      <c r="H197" s="158">
        <v>1654.5</v>
      </c>
      <c r="I197" s="159"/>
      <c r="L197" s="154"/>
      <c r="M197" s="160"/>
      <c r="N197" s="161"/>
      <c r="O197" s="161"/>
      <c r="P197" s="161"/>
      <c r="Q197" s="161"/>
      <c r="R197" s="161"/>
      <c r="S197" s="161"/>
      <c r="T197" s="162"/>
      <c r="AT197" s="156" t="s">
        <v>142</v>
      </c>
      <c r="AU197" s="156" t="s">
        <v>84</v>
      </c>
      <c r="AV197" s="13" t="s">
        <v>84</v>
      </c>
      <c r="AW197" s="13" t="s">
        <v>36</v>
      </c>
      <c r="AX197" s="13" t="s">
        <v>75</v>
      </c>
      <c r="AY197" s="156" t="s">
        <v>133</v>
      </c>
    </row>
    <row r="198" spans="1:65" s="14" customFormat="1">
      <c r="B198" s="163"/>
      <c r="D198" s="155" t="s">
        <v>142</v>
      </c>
      <c r="E198" s="164" t="s">
        <v>3</v>
      </c>
      <c r="F198" s="165" t="s">
        <v>2735</v>
      </c>
      <c r="H198" s="164" t="s">
        <v>3</v>
      </c>
      <c r="I198" s="166"/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142</v>
      </c>
      <c r="AU198" s="164" t="s">
        <v>84</v>
      </c>
      <c r="AV198" s="14" t="s">
        <v>37</v>
      </c>
      <c r="AW198" s="14" t="s">
        <v>36</v>
      </c>
      <c r="AX198" s="14" t="s">
        <v>75</v>
      </c>
      <c r="AY198" s="164" t="s">
        <v>133</v>
      </c>
    </row>
    <row r="199" spans="1:65" s="13" customFormat="1">
      <c r="B199" s="154"/>
      <c r="D199" s="155" t="s">
        <v>142</v>
      </c>
      <c r="E199" s="156" t="s">
        <v>3</v>
      </c>
      <c r="F199" s="157" t="s">
        <v>2736</v>
      </c>
      <c r="H199" s="158">
        <v>2967.6</v>
      </c>
      <c r="I199" s="159"/>
      <c r="L199" s="154"/>
      <c r="M199" s="160"/>
      <c r="N199" s="161"/>
      <c r="O199" s="161"/>
      <c r="P199" s="161"/>
      <c r="Q199" s="161"/>
      <c r="R199" s="161"/>
      <c r="S199" s="161"/>
      <c r="T199" s="162"/>
      <c r="AT199" s="156" t="s">
        <v>142</v>
      </c>
      <c r="AU199" s="156" t="s">
        <v>84</v>
      </c>
      <c r="AV199" s="13" t="s">
        <v>84</v>
      </c>
      <c r="AW199" s="13" t="s">
        <v>36</v>
      </c>
      <c r="AX199" s="13" t="s">
        <v>75</v>
      </c>
      <c r="AY199" s="156" t="s">
        <v>133</v>
      </c>
    </row>
    <row r="200" spans="1:65" s="14" customFormat="1">
      <c r="B200" s="163"/>
      <c r="D200" s="155" t="s">
        <v>142</v>
      </c>
      <c r="E200" s="164" t="s">
        <v>3</v>
      </c>
      <c r="F200" s="165" t="s">
        <v>2737</v>
      </c>
      <c r="H200" s="164" t="s">
        <v>3</v>
      </c>
      <c r="I200" s="166"/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142</v>
      </c>
      <c r="AU200" s="164" t="s">
        <v>84</v>
      </c>
      <c r="AV200" s="14" t="s">
        <v>37</v>
      </c>
      <c r="AW200" s="14" t="s">
        <v>36</v>
      </c>
      <c r="AX200" s="14" t="s">
        <v>75</v>
      </c>
      <c r="AY200" s="164" t="s">
        <v>133</v>
      </c>
    </row>
    <row r="201" spans="1:65" s="15" customFormat="1">
      <c r="B201" s="170"/>
      <c r="D201" s="155" t="s">
        <v>142</v>
      </c>
      <c r="E201" s="171" t="s">
        <v>3</v>
      </c>
      <c r="F201" s="172" t="s">
        <v>163</v>
      </c>
      <c r="H201" s="173">
        <v>4622.1000000000004</v>
      </c>
      <c r="I201" s="174"/>
      <c r="L201" s="170"/>
      <c r="M201" s="175"/>
      <c r="N201" s="176"/>
      <c r="O201" s="176"/>
      <c r="P201" s="176"/>
      <c r="Q201" s="176"/>
      <c r="R201" s="176"/>
      <c r="S201" s="176"/>
      <c r="T201" s="177"/>
      <c r="AT201" s="171" t="s">
        <v>142</v>
      </c>
      <c r="AU201" s="171" t="s">
        <v>84</v>
      </c>
      <c r="AV201" s="15" t="s">
        <v>140</v>
      </c>
      <c r="AW201" s="15" t="s">
        <v>36</v>
      </c>
      <c r="AX201" s="15" t="s">
        <v>37</v>
      </c>
      <c r="AY201" s="171" t="s">
        <v>133</v>
      </c>
    </row>
    <row r="202" spans="1:65" s="2" customFormat="1" ht="24.2" customHeight="1">
      <c r="A202" s="35"/>
      <c r="B202" s="140"/>
      <c r="C202" s="141" t="s">
        <v>533</v>
      </c>
      <c r="D202" s="141" t="s">
        <v>136</v>
      </c>
      <c r="E202" s="142" t="s">
        <v>2738</v>
      </c>
      <c r="F202" s="143" t="s">
        <v>2739</v>
      </c>
      <c r="G202" s="144" t="s">
        <v>333</v>
      </c>
      <c r="H202" s="145">
        <v>999.8</v>
      </c>
      <c r="I202" s="146"/>
      <c r="J202" s="147">
        <f>ROUND(I202*H202,2)</f>
        <v>0</v>
      </c>
      <c r="K202" s="143" t="s">
        <v>288</v>
      </c>
      <c r="L202" s="36"/>
      <c r="M202" s="148" t="s">
        <v>3</v>
      </c>
      <c r="N202" s="149" t="s">
        <v>46</v>
      </c>
      <c r="O202" s="56"/>
      <c r="P202" s="150">
        <f>O202*H202</f>
        <v>0</v>
      </c>
      <c r="Q202" s="150">
        <v>0.45977220000000002</v>
      </c>
      <c r="R202" s="150">
        <f>Q202*H202</f>
        <v>459.68024556</v>
      </c>
      <c r="S202" s="150">
        <v>0</v>
      </c>
      <c r="T202" s="15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52" t="s">
        <v>140</v>
      </c>
      <c r="AT202" s="152" t="s">
        <v>136</v>
      </c>
      <c r="AU202" s="152" t="s">
        <v>84</v>
      </c>
      <c r="AY202" s="20" t="s">
        <v>133</v>
      </c>
      <c r="BE202" s="153">
        <f>IF(N202="základní",J202,0)</f>
        <v>0</v>
      </c>
      <c r="BF202" s="153">
        <f>IF(N202="snížená",J202,0)</f>
        <v>0</v>
      </c>
      <c r="BG202" s="153">
        <f>IF(N202="zákl. přenesená",J202,0)</f>
        <v>0</v>
      </c>
      <c r="BH202" s="153">
        <f>IF(N202="sníž. přenesená",J202,0)</f>
        <v>0</v>
      </c>
      <c r="BI202" s="153">
        <f>IF(N202="nulová",J202,0)</f>
        <v>0</v>
      </c>
      <c r="BJ202" s="20" t="s">
        <v>37</v>
      </c>
      <c r="BK202" s="153">
        <f>ROUND(I202*H202,2)</f>
        <v>0</v>
      </c>
      <c r="BL202" s="20" t="s">
        <v>140</v>
      </c>
      <c r="BM202" s="152" t="s">
        <v>703</v>
      </c>
    </row>
    <row r="203" spans="1:65" s="2" customFormat="1">
      <c r="A203" s="35"/>
      <c r="B203" s="36"/>
      <c r="C203" s="35"/>
      <c r="D203" s="181" t="s">
        <v>290</v>
      </c>
      <c r="E203" s="35"/>
      <c r="F203" s="182" t="s">
        <v>2740</v>
      </c>
      <c r="G203" s="35"/>
      <c r="H203" s="35"/>
      <c r="I203" s="183"/>
      <c r="J203" s="35"/>
      <c r="K203" s="35"/>
      <c r="L203" s="36"/>
      <c r="M203" s="184"/>
      <c r="N203" s="185"/>
      <c r="O203" s="56"/>
      <c r="P203" s="56"/>
      <c r="Q203" s="56"/>
      <c r="R203" s="56"/>
      <c r="S203" s="56"/>
      <c r="T203" s="57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20" t="s">
        <v>290</v>
      </c>
      <c r="AU203" s="20" t="s">
        <v>84</v>
      </c>
    </row>
    <row r="204" spans="1:65" s="2" customFormat="1" ht="24.2" customHeight="1">
      <c r="A204" s="35"/>
      <c r="B204" s="140"/>
      <c r="C204" s="141" t="s">
        <v>538</v>
      </c>
      <c r="D204" s="141" t="s">
        <v>136</v>
      </c>
      <c r="E204" s="142" t="s">
        <v>2588</v>
      </c>
      <c r="F204" s="143" t="s">
        <v>2589</v>
      </c>
      <c r="G204" s="144" t="s">
        <v>333</v>
      </c>
      <c r="H204" s="145">
        <v>484</v>
      </c>
      <c r="I204" s="146"/>
      <c r="J204" s="147">
        <f>ROUND(I204*H204,2)</f>
        <v>0</v>
      </c>
      <c r="K204" s="143" t="s">
        <v>288</v>
      </c>
      <c r="L204" s="36"/>
      <c r="M204" s="148" t="s">
        <v>3</v>
      </c>
      <c r="N204" s="149" t="s">
        <v>46</v>
      </c>
      <c r="O204" s="56"/>
      <c r="P204" s="150">
        <f>O204*H204</f>
        <v>0</v>
      </c>
      <c r="Q204" s="150">
        <v>0.38313999999999998</v>
      </c>
      <c r="R204" s="150">
        <f>Q204*H204</f>
        <v>185.43975999999998</v>
      </c>
      <c r="S204" s="150">
        <v>0</v>
      </c>
      <c r="T204" s="15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2" t="s">
        <v>140</v>
      </c>
      <c r="AT204" s="152" t="s">
        <v>136</v>
      </c>
      <c r="AU204" s="152" t="s">
        <v>84</v>
      </c>
      <c r="AY204" s="20" t="s">
        <v>133</v>
      </c>
      <c r="BE204" s="153">
        <f>IF(N204="základní",J204,0)</f>
        <v>0</v>
      </c>
      <c r="BF204" s="153">
        <f>IF(N204="snížená",J204,0)</f>
        <v>0</v>
      </c>
      <c r="BG204" s="153">
        <f>IF(N204="zákl. přenesená",J204,0)</f>
        <v>0</v>
      </c>
      <c r="BH204" s="153">
        <f>IF(N204="sníž. přenesená",J204,0)</f>
        <v>0</v>
      </c>
      <c r="BI204" s="153">
        <f>IF(N204="nulová",J204,0)</f>
        <v>0</v>
      </c>
      <c r="BJ204" s="20" t="s">
        <v>37</v>
      </c>
      <c r="BK204" s="153">
        <f>ROUND(I204*H204,2)</f>
        <v>0</v>
      </c>
      <c r="BL204" s="20" t="s">
        <v>140</v>
      </c>
      <c r="BM204" s="152" t="s">
        <v>712</v>
      </c>
    </row>
    <row r="205" spans="1:65" s="2" customFormat="1">
      <c r="A205" s="35"/>
      <c r="B205" s="36"/>
      <c r="C205" s="35"/>
      <c r="D205" s="181" t="s">
        <v>290</v>
      </c>
      <c r="E205" s="35"/>
      <c r="F205" s="182" t="s">
        <v>2590</v>
      </c>
      <c r="G205" s="35"/>
      <c r="H205" s="35"/>
      <c r="I205" s="183"/>
      <c r="J205" s="35"/>
      <c r="K205" s="35"/>
      <c r="L205" s="36"/>
      <c r="M205" s="184"/>
      <c r="N205" s="185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20" t="s">
        <v>290</v>
      </c>
      <c r="AU205" s="20" t="s">
        <v>84</v>
      </c>
    </row>
    <row r="206" spans="1:65" s="2" customFormat="1" ht="16.5" customHeight="1">
      <c r="A206" s="35"/>
      <c r="B206" s="140"/>
      <c r="C206" s="141" t="s">
        <v>546</v>
      </c>
      <c r="D206" s="141" t="s">
        <v>136</v>
      </c>
      <c r="E206" s="142" t="s">
        <v>2741</v>
      </c>
      <c r="F206" s="143" t="s">
        <v>2742</v>
      </c>
      <c r="G206" s="144" t="s">
        <v>333</v>
      </c>
      <c r="H206" s="145">
        <v>999.8</v>
      </c>
      <c r="I206" s="146"/>
      <c r="J206" s="147">
        <f>ROUND(I206*H206,2)</f>
        <v>0</v>
      </c>
      <c r="K206" s="143" t="s">
        <v>288</v>
      </c>
      <c r="L206" s="36"/>
      <c r="M206" s="148" t="s">
        <v>3</v>
      </c>
      <c r="N206" s="149" t="s">
        <v>46</v>
      </c>
      <c r="O206" s="56"/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52" t="s">
        <v>140</v>
      </c>
      <c r="AT206" s="152" t="s">
        <v>136</v>
      </c>
      <c r="AU206" s="152" t="s">
        <v>84</v>
      </c>
      <c r="AY206" s="20" t="s">
        <v>133</v>
      </c>
      <c r="BE206" s="153">
        <f>IF(N206="základní",J206,0)</f>
        <v>0</v>
      </c>
      <c r="BF206" s="153">
        <f>IF(N206="snížená",J206,0)</f>
        <v>0</v>
      </c>
      <c r="BG206" s="153">
        <f>IF(N206="zákl. přenesená",J206,0)</f>
        <v>0</v>
      </c>
      <c r="BH206" s="153">
        <f>IF(N206="sníž. přenesená",J206,0)</f>
        <v>0</v>
      </c>
      <c r="BI206" s="153">
        <f>IF(N206="nulová",J206,0)</f>
        <v>0</v>
      </c>
      <c r="BJ206" s="20" t="s">
        <v>37</v>
      </c>
      <c r="BK206" s="153">
        <f>ROUND(I206*H206,2)</f>
        <v>0</v>
      </c>
      <c r="BL206" s="20" t="s">
        <v>140</v>
      </c>
      <c r="BM206" s="152" t="s">
        <v>730</v>
      </c>
    </row>
    <row r="207" spans="1:65" s="2" customFormat="1">
      <c r="A207" s="35"/>
      <c r="B207" s="36"/>
      <c r="C207" s="35"/>
      <c r="D207" s="181" t="s">
        <v>290</v>
      </c>
      <c r="E207" s="35"/>
      <c r="F207" s="182" t="s">
        <v>2743</v>
      </c>
      <c r="G207" s="35"/>
      <c r="H207" s="35"/>
      <c r="I207" s="183"/>
      <c r="J207" s="35"/>
      <c r="K207" s="35"/>
      <c r="L207" s="36"/>
      <c r="M207" s="184"/>
      <c r="N207" s="185"/>
      <c r="O207" s="56"/>
      <c r="P207" s="56"/>
      <c r="Q207" s="56"/>
      <c r="R207" s="56"/>
      <c r="S207" s="56"/>
      <c r="T207" s="57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20" t="s">
        <v>290</v>
      </c>
      <c r="AU207" s="20" t="s">
        <v>84</v>
      </c>
    </row>
    <row r="208" spans="1:65" s="2" customFormat="1" ht="24.2" customHeight="1">
      <c r="A208" s="35"/>
      <c r="B208" s="140"/>
      <c r="C208" s="141" t="s">
        <v>552</v>
      </c>
      <c r="D208" s="141" t="s">
        <v>136</v>
      </c>
      <c r="E208" s="142" t="s">
        <v>2744</v>
      </c>
      <c r="F208" s="143" t="s">
        <v>2745</v>
      </c>
      <c r="G208" s="144" t="s">
        <v>333</v>
      </c>
      <c r="H208" s="145">
        <v>999.8</v>
      </c>
      <c r="I208" s="146"/>
      <c r="J208" s="147">
        <f>ROUND(I208*H208,2)</f>
        <v>0</v>
      </c>
      <c r="K208" s="143" t="s">
        <v>3</v>
      </c>
      <c r="L208" s="36"/>
      <c r="M208" s="148" t="s">
        <v>3</v>
      </c>
      <c r="N208" s="149" t="s">
        <v>46</v>
      </c>
      <c r="O208" s="56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2" t="s">
        <v>140</v>
      </c>
      <c r="AT208" s="152" t="s">
        <v>136</v>
      </c>
      <c r="AU208" s="152" t="s">
        <v>84</v>
      </c>
      <c r="AY208" s="20" t="s">
        <v>133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20" t="s">
        <v>37</v>
      </c>
      <c r="BK208" s="153">
        <f>ROUND(I208*H208,2)</f>
        <v>0</v>
      </c>
      <c r="BL208" s="20" t="s">
        <v>140</v>
      </c>
      <c r="BM208" s="152" t="s">
        <v>2746</v>
      </c>
    </row>
    <row r="209" spans="1:65" s="13" customFormat="1">
      <c r="B209" s="154"/>
      <c r="D209" s="155" t="s">
        <v>142</v>
      </c>
      <c r="E209" s="156" t="s">
        <v>3</v>
      </c>
      <c r="F209" s="157" t="s">
        <v>2747</v>
      </c>
      <c r="H209" s="158">
        <v>999.8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142</v>
      </c>
      <c r="AU209" s="156" t="s">
        <v>84</v>
      </c>
      <c r="AV209" s="13" t="s">
        <v>84</v>
      </c>
      <c r="AW209" s="13" t="s">
        <v>36</v>
      </c>
      <c r="AX209" s="13" t="s">
        <v>37</v>
      </c>
      <c r="AY209" s="156" t="s">
        <v>133</v>
      </c>
    </row>
    <row r="210" spans="1:65" s="2" customFormat="1" ht="16.5" customHeight="1">
      <c r="A210" s="35"/>
      <c r="B210" s="140"/>
      <c r="C210" s="141" t="s">
        <v>558</v>
      </c>
      <c r="D210" s="141" t="s">
        <v>136</v>
      </c>
      <c r="E210" s="142" t="s">
        <v>1639</v>
      </c>
      <c r="F210" s="143" t="s">
        <v>1640</v>
      </c>
      <c r="G210" s="144" t="s">
        <v>333</v>
      </c>
      <c r="H210" s="145">
        <v>999.8</v>
      </c>
      <c r="I210" s="146"/>
      <c r="J210" s="147">
        <f>ROUND(I210*H210,2)</f>
        <v>0</v>
      </c>
      <c r="K210" s="143" t="s">
        <v>288</v>
      </c>
      <c r="L210" s="36"/>
      <c r="M210" s="148" t="s">
        <v>3</v>
      </c>
      <c r="N210" s="149" t="s">
        <v>46</v>
      </c>
      <c r="O210" s="56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52" t="s">
        <v>140</v>
      </c>
      <c r="AT210" s="152" t="s">
        <v>136</v>
      </c>
      <c r="AU210" s="152" t="s">
        <v>84</v>
      </c>
      <c r="AY210" s="20" t="s">
        <v>133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20" t="s">
        <v>37</v>
      </c>
      <c r="BK210" s="153">
        <f>ROUND(I210*H210,2)</f>
        <v>0</v>
      </c>
      <c r="BL210" s="20" t="s">
        <v>140</v>
      </c>
      <c r="BM210" s="152" t="s">
        <v>741</v>
      </c>
    </row>
    <row r="211" spans="1:65" s="2" customFormat="1">
      <c r="A211" s="35"/>
      <c r="B211" s="36"/>
      <c r="C211" s="35"/>
      <c r="D211" s="181" t="s">
        <v>290</v>
      </c>
      <c r="E211" s="35"/>
      <c r="F211" s="182" t="s">
        <v>1642</v>
      </c>
      <c r="G211" s="35"/>
      <c r="H211" s="35"/>
      <c r="I211" s="183"/>
      <c r="J211" s="35"/>
      <c r="K211" s="35"/>
      <c r="L211" s="36"/>
      <c r="M211" s="184"/>
      <c r="N211" s="185"/>
      <c r="O211" s="56"/>
      <c r="P211" s="56"/>
      <c r="Q211" s="56"/>
      <c r="R211" s="56"/>
      <c r="S211" s="56"/>
      <c r="T211" s="57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20" t="s">
        <v>290</v>
      </c>
      <c r="AU211" s="20" t="s">
        <v>84</v>
      </c>
    </row>
    <row r="212" spans="1:65" s="2" customFormat="1" ht="21.75" customHeight="1">
      <c r="A212" s="35"/>
      <c r="B212" s="140"/>
      <c r="C212" s="141" t="s">
        <v>563</v>
      </c>
      <c r="D212" s="141" t="s">
        <v>136</v>
      </c>
      <c r="E212" s="142" t="s">
        <v>2748</v>
      </c>
      <c r="F212" s="143" t="s">
        <v>2749</v>
      </c>
      <c r="G212" s="144" t="s">
        <v>333</v>
      </c>
      <c r="H212" s="145">
        <v>999.8</v>
      </c>
      <c r="I212" s="146"/>
      <c r="J212" s="147">
        <f>ROUND(I212*H212,2)</f>
        <v>0</v>
      </c>
      <c r="K212" s="143" t="s">
        <v>3</v>
      </c>
      <c r="L212" s="36"/>
      <c r="M212" s="148" t="s">
        <v>3</v>
      </c>
      <c r="N212" s="149" t="s">
        <v>46</v>
      </c>
      <c r="O212" s="56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2" t="s">
        <v>140</v>
      </c>
      <c r="AT212" s="152" t="s">
        <v>136</v>
      </c>
      <c r="AU212" s="152" t="s">
        <v>84</v>
      </c>
      <c r="AY212" s="20" t="s">
        <v>133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20" t="s">
        <v>37</v>
      </c>
      <c r="BK212" s="153">
        <f>ROUND(I212*H212,2)</f>
        <v>0</v>
      </c>
      <c r="BL212" s="20" t="s">
        <v>140</v>
      </c>
      <c r="BM212" s="152" t="s">
        <v>2750</v>
      </c>
    </row>
    <row r="213" spans="1:65" s="13" customFormat="1">
      <c r="B213" s="154"/>
      <c r="D213" s="155" t="s">
        <v>142</v>
      </c>
      <c r="E213" s="156" t="s">
        <v>3</v>
      </c>
      <c r="F213" s="157" t="s">
        <v>2751</v>
      </c>
      <c r="H213" s="158">
        <v>999.8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142</v>
      </c>
      <c r="AU213" s="156" t="s">
        <v>84</v>
      </c>
      <c r="AV213" s="13" t="s">
        <v>84</v>
      </c>
      <c r="AW213" s="13" t="s">
        <v>36</v>
      </c>
      <c r="AX213" s="13" t="s">
        <v>37</v>
      </c>
      <c r="AY213" s="156" t="s">
        <v>133</v>
      </c>
    </row>
    <row r="214" spans="1:65" s="2" customFormat="1" ht="16.5" customHeight="1">
      <c r="A214" s="35"/>
      <c r="B214" s="140"/>
      <c r="C214" s="141" t="s">
        <v>572</v>
      </c>
      <c r="D214" s="141" t="s">
        <v>136</v>
      </c>
      <c r="E214" s="142" t="s">
        <v>2752</v>
      </c>
      <c r="F214" s="143" t="s">
        <v>2753</v>
      </c>
      <c r="G214" s="144" t="s">
        <v>156</v>
      </c>
      <c r="H214" s="145">
        <v>238.333</v>
      </c>
      <c r="I214" s="146"/>
      <c r="J214" s="147">
        <f>ROUND(I214*H214,2)</f>
        <v>0</v>
      </c>
      <c r="K214" s="143" t="s">
        <v>288</v>
      </c>
      <c r="L214" s="36"/>
      <c r="M214" s="148" t="s">
        <v>3</v>
      </c>
      <c r="N214" s="149" t="s">
        <v>46</v>
      </c>
      <c r="O214" s="56"/>
      <c r="P214" s="150">
        <f>O214*H214</f>
        <v>0</v>
      </c>
      <c r="Q214" s="150">
        <v>7.7760000000000001E-5</v>
      </c>
      <c r="R214" s="150">
        <f>Q214*H214</f>
        <v>1.8532774080000002E-2</v>
      </c>
      <c r="S214" s="150">
        <v>0</v>
      </c>
      <c r="T214" s="15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2" t="s">
        <v>140</v>
      </c>
      <c r="AT214" s="152" t="s">
        <v>136</v>
      </c>
      <c r="AU214" s="152" t="s">
        <v>84</v>
      </c>
      <c r="AY214" s="20" t="s">
        <v>133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20" t="s">
        <v>37</v>
      </c>
      <c r="BK214" s="153">
        <f>ROUND(I214*H214,2)</f>
        <v>0</v>
      </c>
      <c r="BL214" s="20" t="s">
        <v>140</v>
      </c>
      <c r="BM214" s="152" t="s">
        <v>760</v>
      </c>
    </row>
    <row r="215" spans="1:65" s="2" customFormat="1">
      <c r="A215" s="35"/>
      <c r="B215" s="36"/>
      <c r="C215" s="35"/>
      <c r="D215" s="181" t="s">
        <v>290</v>
      </c>
      <c r="E215" s="35"/>
      <c r="F215" s="182" t="s">
        <v>2754</v>
      </c>
      <c r="G215" s="35"/>
      <c r="H215" s="35"/>
      <c r="I215" s="183"/>
      <c r="J215" s="35"/>
      <c r="K215" s="35"/>
      <c r="L215" s="36"/>
      <c r="M215" s="184"/>
      <c r="N215" s="185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20" t="s">
        <v>290</v>
      </c>
      <c r="AU215" s="20" t="s">
        <v>84</v>
      </c>
    </row>
    <row r="216" spans="1:65" s="13" customFormat="1">
      <c r="B216" s="154"/>
      <c r="D216" s="155" t="s">
        <v>142</v>
      </c>
      <c r="E216" s="156" t="s">
        <v>3</v>
      </c>
      <c r="F216" s="157" t="s">
        <v>2755</v>
      </c>
      <c r="H216" s="158">
        <v>238.333</v>
      </c>
      <c r="I216" s="159"/>
      <c r="L216" s="154"/>
      <c r="M216" s="160"/>
      <c r="N216" s="161"/>
      <c r="O216" s="161"/>
      <c r="P216" s="161"/>
      <c r="Q216" s="161"/>
      <c r="R216" s="161"/>
      <c r="S216" s="161"/>
      <c r="T216" s="162"/>
      <c r="AT216" s="156" t="s">
        <v>142</v>
      </c>
      <c r="AU216" s="156" t="s">
        <v>84</v>
      </c>
      <c r="AV216" s="13" t="s">
        <v>84</v>
      </c>
      <c r="AW216" s="13" t="s">
        <v>36</v>
      </c>
      <c r="AX216" s="13" t="s">
        <v>75</v>
      </c>
      <c r="AY216" s="156" t="s">
        <v>133</v>
      </c>
    </row>
    <row r="217" spans="1:65" s="15" customFormat="1">
      <c r="B217" s="170"/>
      <c r="D217" s="155" t="s">
        <v>142</v>
      </c>
      <c r="E217" s="171" t="s">
        <v>3</v>
      </c>
      <c r="F217" s="172" t="s">
        <v>163</v>
      </c>
      <c r="H217" s="173">
        <v>238.333</v>
      </c>
      <c r="I217" s="174"/>
      <c r="L217" s="170"/>
      <c r="M217" s="175"/>
      <c r="N217" s="176"/>
      <c r="O217" s="176"/>
      <c r="P217" s="176"/>
      <c r="Q217" s="176"/>
      <c r="R217" s="176"/>
      <c r="S217" s="176"/>
      <c r="T217" s="177"/>
      <c r="AT217" s="171" t="s">
        <v>142</v>
      </c>
      <c r="AU217" s="171" t="s">
        <v>84</v>
      </c>
      <c r="AV217" s="15" t="s">
        <v>140</v>
      </c>
      <c r="AW217" s="15" t="s">
        <v>36</v>
      </c>
      <c r="AX217" s="15" t="s">
        <v>37</v>
      </c>
      <c r="AY217" s="171" t="s">
        <v>133</v>
      </c>
    </row>
    <row r="218" spans="1:65" s="2" customFormat="1" ht="37.9" customHeight="1">
      <c r="A218" s="35"/>
      <c r="B218" s="140"/>
      <c r="C218" s="141" t="s">
        <v>578</v>
      </c>
      <c r="D218" s="141" t="s">
        <v>136</v>
      </c>
      <c r="E218" s="142" t="s">
        <v>2756</v>
      </c>
      <c r="F218" s="143" t="s">
        <v>2757</v>
      </c>
      <c r="G218" s="144" t="s">
        <v>333</v>
      </c>
      <c r="H218" s="145">
        <v>491</v>
      </c>
      <c r="I218" s="146"/>
      <c r="J218" s="147">
        <f>ROUND(I218*H218,2)</f>
        <v>0</v>
      </c>
      <c r="K218" s="143" t="s">
        <v>288</v>
      </c>
      <c r="L218" s="36"/>
      <c r="M218" s="148" t="s">
        <v>3</v>
      </c>
      <c r="N218" s="149" t="s">
        <v>46</v>
      </c>
      <c r="O218" s="56"/>
      <c r="P218" s="150">
        <f>O218*H218</f>
        <v>0</v>
      </c>
      <c r="Q218" s="150">
        <v>0.10362</v>
      </c>
      <c r="R218" s="150">
        <f>Q218*H218</f>
        <v>50.877420000000001</v>
      </c>
      <c r="S218" s="150">
        <v>0</v>
      </c>
      <c r="T218" s="15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2" t="s">
        <v>140</v>
      </c>
      <c r="AT218" s="152" t="s">
        <v>136</v>
      </c>
      <c r="AU218" s="152" t="s">
        <v>84</v>
      </c>
      <c r="AY218" s="20" t="s">
        <v>133</v>
      </c>
      <c r="BE218" s="153">
        <f>IF(N218="základní",J218,0)</f>
        <v>0</v>
      </c>
      <c r="BF218" s="153">
        <f>IF(N218="snížená",J218,0)</f>
        <v>0</v>
      </c>
      <c r="BG218" s="153">
        <f>IF(N218="zákl. přenesená",J218,0)</f>
        <v>0</v>
      </c>
      <c r="BH218" s="153">
        <f>IF(N218="sníž. přenesená",J218,0)</f>
        <v>0</v>
      </c>
      <c r="BI218" s="153">
        <f>IF(N218="nulová",J218,0)</f>
        <v>0</v>
      </c>
      <c r="BJ218" s="20" t="s">
        <v>37</v>
      </c>
      <c r="BK218" s="153">
        <f>ROUND(I218*H218,2)</f>
        <v>0</v>
      </c>
      <c r="BL218" s="20" t="s">
        <v>140</v>
      </c>
      <c r="BM218" s="152" t="s">
        <v>771</v>
      </c>
    </row>
    <row r="219" spans="1:65" s="2" customFormat="1">
      <c r="A219" s="35"/>
      <c r="B219" s="36"/>
      <c r="C219" s="35"/>
      <c r="D219" s="181" t="s">
        <v>290</v>
      </c>
      <c r="E219" s="35"/>
      <c r="F219" s="182" t="s">
        <v>2758</v>
      </c>
      <c r="G219" s="35"/>
      <c r="H219" s="35"/>
      <c r="I219" s="183"/>
      <c r="J219" s="35"/>
      <c r="K219" s="35"/>
      <c r="L219" s="36"/>
      <c r="M219" s="184"/>
      <c r="N219" s="185"/>
      <c r="O219" s="56"/>
      <c r="P219" s="56"/>
      <c r="Q219" s="56"/>
      <c r="R219" s="56"/>
      <c r="S219" s="56"/>
      <c r="T219" s="57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20" t="s">
        <v>290</v>
      </c>
      <c r="AU219" s="20" t="s">
        <v>84</v>
      </c>
    </row>
    <row r="220" spans="1:65" s="13" customFormat="1">
      <c r="B220" s="154"/>
      <c r="D220" s="155" t="s">
        <v>142</v>
      </c>
      <c r="E220" s="156" t="s">
        <v>3</v>
      </c>
      <c r="F220" s="157" t="s">
        <v>2759</v>
      </c>
      <c r="H220" s="158">
        <v>491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142</v>
      </c>
      <c r="AU220" s="156" t="s">
        <v>84</v>
      </c>
      <c r="AV220" s="13" t="s">
        <v>84</v>
      </c>
      <c r="AW220" s="13" t="s">
        <v>36</v>
      </c>
      <c r="AX220" s="13" t="s">
        <v>37</v>
      </c>
      <c r="AY220" s="156" t="s">
        <v>133</v>
      </c>
    </row>
    <row r="221" spans="1:65" s="2" customFormat="1" ht="21.75" customHeight="1">
      <c r="A221" s="35"/>
      <c r="B221" s="140"/>
      <c r="C221" s="141" t="s">
        <v>580</v>
      </c>
      <c r="D221" s="141" t="s">
        <v>136</v>
      </c>
      <c r="E221" s="142" t="s">
        <v>2760</v>
      </c>
      <c r="F221" s="143" t="s">
        <v>2761</v>
      </c>
      <c r="G221" s="144" t="s">
        <v>333</v>
      </c>
      <c r="H221" s="145">
        <v>7</v>
      </c>
      <c r="I221" s="146"/>
      <c r="J221" s="147">
        <f>ROUND(I221*H221,2)</f>
        <v>0</v>
      </c>
      <c r="K221" s="143" t="s">
        <v>288</v>
      </c>
      <c r="L221" s="36"/>
      <c r="M221" s="148" t="s">
        <v>3</v>
      </c>
      <c r="N221" s="149" t="s">
        <v>46</v>
      </c>
      <c r="O221" s="56"/>
      <c r="P221" s="150">
        <f>O221*H221</f>
        <v>0</v>
      </c>
      <c r="Q221" s="150">
        <v>0</v>
      </c>
      <c r="R221" s="150">
        <f>Q221*H221</f>
        <v>0</v>
      </c>
      <c r="S221" s="150">
        <v>0</v>
      </c>
      <c r="T221" s="15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2" t="s">
        <v>140</v>
      </c>
      <c r="AT221" s="152" t="s">
        <v>136</v>
      </c>
      <c r="AU221" s="152" t="s">
        <v>84</v>
      </c>
      <c r="AY221" s="20" t="s">
        <v>133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20" t="s">
        <v>37</v>
      </c>
      <c r="BK221" s="153">
        <f>ROUND(I221*H221,2)</f>
        <v>0</v>
      </c>
      <c r="BL221" s="20" t="s">
        <v>140</v>
      </c>
      <c r="BM221" s="152" t="s">
        <v>2762</v>
      </c>
    </row>
    <row r="222" spans="1:65" s="2" customFormat="1">
      <c r="A222" s="35"/>
      <c r="B222" s="36"/>
      <c r="C222" s="35"/>
      <c r="D222" s="181" t="s">
        <v>290</v>
      </c>
      <c r="E222" s="35"/>
      <c r="F222" s="182" t="s">
        <v>2763</v>
      </c>
      <c r="G222" s="35"/>
      <c r="H222" s="35"/>
      <c r="I222" s="183"/>
      <c r="J222" s="35"/>
      <c r="K222" s="35"/>
      <c r="L222" s="36"/>
      <c r="M222" s="184"/>
      <c r="N222" s="185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20" t="s">
        <v>290</v>
      </c>
      <c r="AU222" s="20" t="s">
        <v>84</v>
      </c>
    </row>
    <row r="223" spans="1:65" s="2" customFormat="1" ht="16.5" customHeight="1">
      <c r="A223" s="35"/>
      <c r="B223" s="140"/>
      <c r="C223" s="186" t="s">
        <v>585</v>
      </c>
      <c r="D223" s="186" t="s">
        <v>292</v>
      </c>
      <c r="E223" s="187" t="s">
        <v>2613</v>
      </c>
      <c r="F223" s="188" t="s">
        <v>2614</v>
      </c>
      <c r="G223" s="189" t="s">
        <v>333</v>
      </c>
      <c r="H223" s="190">
        <v>488.84</v>
      </c>
      <c r="I223" s="191"/>
      <c r="J223" s="192">
        <f>ROUND(I223*H223,2)</f>
        <v>0</v>
      </c>
      <c r="K223" s="188" t="s">
        <v>3</v>
      </c>
      <c r="L223" s="193"/>
      <c r="M223" s="194" t="s">
        <v>3</v>
      </c>
      <c r="N223" s="195" t="s">
        <v>46</v>
      </c>
      <c r="O223" s="56"/>
      <c r="P223" s="150">
        <f>O223*H223</f>
        <v>0</v>
      </c>
      <c r="Q223" s="150">
        <v>0.19700000000000001</v>
      </c>
      <c r="R223" s="150">
        <f>Q223*H223</f>
        <v>96.301479999999998</v>
      </c>
      <c r="S223" s="150">
        <v>0</v>
      </c>
      <c r="T223" s="15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2" t="s">
        <v>172</v>
      </c>
      <c r="AT223" s="152" t="s">
        <v>292</v>
      </c>
      <c r="AU223" s="152" t="s">
        <v>84</v>
      </c>
      <c r="AY223" s="20" t="s">
        <v>133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20" t="s">
        <v>37</v>
      </c>
      <c r="BK223" s="153">
        <f>ROUND(I223*H223,2)</f>
        <v>0</v>
      </c>
      <c r="BL223" s="20" t="s">
        <v>140</v>
      </c>
      <c r="BM223" s="152" t="s">
        <v>781</v>
      </c>
    </row>
    <row r="224" spans="1:65" s="13" customFormat="1">
      <c r="B224" s="154"/>
      <c r="D224" s="155" t="s">
        <v>142</v>
      </c>
      <c r="E224" s="156" t="s">
        <v>3</v>
      </c>
      <c r="F224" s="157" t="s">
        <v>2764</v>
      </c>
      <c r="H224" s="158">
        <v>488.84</v>
      </c>
      <c r="I224" s="159"/>
      <c r="L224" s="154"/>
      <c r="M224" s="160"/>
      <c r="N224" s="161"/>
      <c r="O224" s="161"/>
      <c r="P224" s="161"/>
      <c r="Q224" s="161"/>
      <c r="R224" s="161"/>
      <c r="S224" s="161"/>
      <c r="T224" s="162"/>
      <c r="AT224" s="156" t="s">
        <v>142</v>
      </c>
      <c r="AU224" s="156" t="s">
        <v>84</v>
      </c>
      <c r="AV224" s="13" t="s">
        <v>84</v>
      </c>
      <c r="AW224" s="13" t="s">
        <v>36</v>
      </c>
      <c r="AX224" s="13" t="s">
        <v>75</v>
      </c>
      <c r="AY224" s="156" t="s">
        <v>133</v>
      </c>
    </row>
    <row r="225" spans="1:65" s="15" customFormat="1">
      <c r="B225" s="170"/>
      <c r="D225" s="155" t="s">
        <v>142</v>
      </c>
      <c r="E225" s="171" t="s">
        <v>3</v>
      </c>
      <c r="F225" s="172" t="s">
        <v>163</v>
      </c>
      <c r="H225" s="173">
        <v>488.84</v>
      </c>
      <c r="I225" s="174"/>
      <c r="L225" s="170"/>
      <c r="M225" s="175"/>
      <c r="N225" s="176"/>
      <c r="O225" s="176"/>
      <c r="P225" s="176"/>
      <c r="Q225" s="176"/>
      <c r="R225" s="176"/>
      <c r="S225" s="176"/>
      <c r="T225" s="177"/>
      <c r="AT225" s="171" t="s">
        <v>142</v>
      </c>
      <c r="AU225" s="171" t="s">
        <v>84</v>
      </c>
      <c r="AV225" s="15" t="s">
        <v>140</v>
      </c>
      <c r="AW225" s="15" t="s">
        <v>36</v>
      </c>
      <c r="AX225" s="15" t="s">
        <v>37</v>
      </c>
      <c r="AY225" s="171" t="s">
        <v>133</v>
      </c>
    </row>
    <row r="226" spans="1:65" s="2" customFormat="1" ht="16.5" customHeight="1">
      <c r="A226" s="35"/>
      <c r="B226" s="140"/>
      <c r="C226" s="186" t="s">
        <v>593</v>
      </c>
      <c r="D226" s="186" t="s">
        <v>292</v>
      </c>
      <c r="E226" s="187" t="s">
        <v>2765</v>
      </c>
      <c r="F226" s="188" t="s">
        <v>2766</v>
      </c>
      <c r="G226" s="189" t="s">
        <v>333</v>
      </c>
      <c r="H226" s="190">
        <v>7.07</v>
      </c>
      <c r="I226" s="191"/>
      <c r="J226" s="192">
        <f>ROUND(I226*H226,2)</f>
        <v>0</v>
      </c>
      <c r="K226" s="188" t="s">
        <v>3</v>
      </c>
      <c r="L226" s="193"/>
      <c r="M226" s="194" t="s">
        <v>3</v>
      </c>
      <c r="N226" s="195" t="s">
        <v>46</v>
      </c>
      <c r="O226" s="56"/>
      <c r="P226" s="150">
        <f>O226*H226</f>
        <v>0</v>
      </c>
      <c r="Q226" s="150">
        <v>0.113</v>
      </c>
      <c r="R226" s="150">
        <f>Q226*H226</f>
        <v>0.79891000000000001</v>
      </c>
      <c r="S226" s="150">
        <v>0</v>
      </c>
      <c r="T226" s="15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2" t="s">
        <v>172</v>
      </c>
      <c r="AT226" s="152" t="s">
        <v>292</v>
      </c>
      <c r="AU226" s="152" t="s">
        <v>84</v>
      </c>
      <c r="AY226" s="20" t="s">
        <v>133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20" t="s">
        <v>37</v>
      </c>
      <c r="BK226" s="153">
        <f>ROUND(I226*H226,2)</f>
        <v>0</v>
      </c>
      <c r="BL226" s="20" t="s">
        <v>140</v>
      </c>
      <c r="BM226" s="152" t="s">
        <v>2767</v>
      </c>
    </row>
    <row r="227" spans="1:65" s="13" customFormat="1">
      <c r="B227" s="154"/>
      <c r="D227" s="155" t="s">
        <v>142</v>
      </c>
      <c r="E227" s="156" t="s">
        <v>3</v>
      </c>
      <c r="F227" s="157" t="s">
        <v>2768</v>
      </c>
      <c r="H227" s="158">
        <v>7.07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142</v>
      </c>
      <c r="AU227" s="156" t="s">
        <v>84</v>
      </c>
      <c r="AV227" s="13" t="s">
        <v>84</v>
      </c>
      <c r="AW227" s="13" t="s">
        <v>36</v>
      </c>
      <c r="AX227" s="13" t="s">
        <v>75</v>
      </c>
      <c r="AY227" s="156" t="s">
        <v>133</v>
      </c>
    </row>
    <row r="228" spans="1:65" s="12" customFormat="1" ht="22.9" customHeight="1">
      <c r="B228" s="127"/>
      <c r="D228" s="128" t="s">
        <v>74</v>
      </c>
      <c r="E228" s="138" t="s">
        <v>134</v>
      </c>
      <c r="F228" s="138" t="s">
        <v>135</v>
      </c>
      <c r="I228" s="130"/>
      <c r="J228" s="139">
        <f>BK228</f>
        <v>0</v>
      </c>
      <c r="L228" s="127"/>
      <c r="M228" s="132"/>
      <c r="N228" s="133"/>
      <c r="O228" s="133"/>
      <c r="P228" s="134">
        <f>SUM(P229:P275)</f>
        <v>0</v>
      </c>
      <c r="Q228" s="133"/>
      <c r="R228" s="134">
        <f>SUM(R229:R275)</f>
        <v>342.66659514000003</v>
      </c>
      <c r="S228" s="133"/>
      <c r="T228" s="135">
        <f>SUM(T229:T275)</f>
        <v>0</v>
      </c>
      <c r="AR228" s="128" t="s">
        <v>37</v>
      </c>
      <c r="AT228" s="136" t="s">
        <v>74</v>
      </c>
      <c r="AU228" s="136" t="s">
        <v>37</v>
      </c>
      <c r="AY228" s="128" t="s">
        <v>133</v>
      </c>
      <c r="BK228" s="137">
        <f>SUM(BK229:BK275)</f>
        <v>0</v>
      </c>
    </row>
    <row r="229" spans="1:65" s="2" customFormat="1" ht="16.5" customHeight="1">
      <c r="A229" s="35"/>
      <c r="B229" s="140"/>
      <c r="C229" s="141" t="s">
        <v>598</v>
      </c>
      <c r="D229" s="141" t="s">
        <v>136</v>
      </c>
      <c r="E229" s="142" t="s">
        <v>2769</v>
      </c>
      <c r="F229" s="143" t="s">
        <v>2770</v>
      </c>
      <c r="G229" s="144" t="s">
        <v>139</v>
      </c>
      <c r="H229" s="145">
        <v>1</v>
      </c>
      <c r="I229" s="146"/>
      <c r="J229" s="147">
        <f>ROUND(I229*H229,2)</f>
        <v>0</v>
      </c>
      <c r="K229" s="143" t="s">
        <v>3</v>
      </c>
      <c r="L229" s="36"/>
      <c r="M229" s="148" t="s">
        <v>3</v>
      </c>
      <c r="N229" s="149" t="s">
        <v>46</v>
      </c>
      <c r="O229" s="56"/>
      <c r="P229" s="150">
        <f>O229*H229</f>
        <v>0</v>
      </c>
      <c r="Q229" s="150">
        <v>0</v>
      </c>
      <c r="R229" s="150">
        <f>Q229*H229</f>
        <v>0</v>
      </c>
      <c r="S229" s="150">
        <v>0</v>
      </c>
      <c r="T229" s="15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2" t="s">
        <v>140</v>
      </c>
      <c r="AT229" s="152" t="s">
        <v>136</v>
      </c>
      <c r="AU229" s="152" t="s">
        <v>84</v>
      </c>
      <c r="AY229" s="20" t="s">
        <v>133</v>
      </c>
      <c r="BE229" s="153">
        <f>IF(N229="základní",J229,0)</f>
        <v>0</v>
      </c>
      <c r="BF229" s="153">
        <f>IF(N229="snížená",J229,0)</f>
        <v>0</v>
      </c>
      <c r="BG229" s="153">
        <f>IF(N229="zákl. přenesená",J229,0)</f>
        <v>0</v>
      </c>
      <c r="BH229" s="153">
        <f>IF(N229="sníž. přenesená",J229,0)</f>
        <v>0</v>
      </c>
      <c r="BI229" s="153">
        <f>IF(N229="nulová",J229,0)</f>
        <v>0</v>
      </c>
      <c r="BJ229" s="20" t="s">
        <v>37</v>
      </c>
      <c r="BK229" s="153">
        <f>ROUND(I229*H229,2)</f>
        <v>0</v>
      </c>
      <c r="BL229" s="20" t="s">
        <v>140</v>
      </c>
      <c r="BM229" s="152" t="s">
        <v>2771</v>
      </c>
    </row>
    <row r="230" spans="1:65" s="13" customFormat="1">
      <c r="B230" s="154"/>
      <c r="D230" s="155" t="s">
        <v>142</v>
      </c>
      <c r="E230" s="156" t="s">
        <v>3</v>
      </c>
      <c r="F230" s="157" t="s">
        <v>37</v>
      </c>
      <c r="H230" s="158">
        <v>1</v>
      </c>
      <c r="I230" s="159"/>
      <c r="L230" s="154"/>
      <c r="M230" s="160"/>
      <c r="N230" s="161"/>
      <c r="O230" s="161"/>
      <c r="P230" s="161"/>
      <c r="Q230" s="161"/>
      <c r="R230" s="161"/>
      <c r="S230" s="161"/>
      <c r="T230" s="162"/>
      <c r="AT230" s="156" t="s">
        <v>142</v>
      </c>
      <c r="AU230" s="156" t="s">
        <v>84</v>
      </c>
      <c r="AV230" s="13" t="s">
        <v>84</v>
      </c>
      <c r="AW230" s="13" t="s">
        <v>36</v>
      </c>
      <c r="AX230" s="13" t="s">
        <v>37</v>
      </c>
      <c r="AY230" s="156" t="s">
        <v>133</v>
      </c>
    </row>
    <row r="231" spans="1:65" s="2" customFormat="1" ht="16.5" customHeight="1">
      <c r="A231" s="35"/>
      <c r="B231" s="140"/>
      <c r="C231" s="141" t="s">
        <v>604</v>
      </c>
      <c r="D231" s="141" t="s">
        <v>136</v>
      </c>
      <c r="E231" s="142" t="s">
        <v>2617</v>
      </c>
      <c r="F231" s="143" t="s">
        <v>2618</v>
      </c>
      <c r="G231" s="144" t="s">
        <v>156</v>
      </c>
      <c r="H231" s="145">
        <v>20</v>
      </c>
      <c r="I231" s="146"/>
      <c r="J231" s="147">
        <f>ROUND(I231*H231,2)</f>
        <v>0</v>
      </c>
      <c r="K231" s="143" t="s">
        <v>3</v>
      </c>
      <c r="L231" s="36"/>
      <c r="M231" s="148" t="s">
        <v>3</v>
      </c>
      <c r="N231" s="149" t="s">
        <v>46</v>
      </c>
      <c r="O231" s="56"/>
      <c r="P231" s="150">
        <f>O231*H231</f>
        <v>0</v>
      </c>
      <c r="Q231" s="150">
        <v>0</v>
      </c>
      <c r="R231" s="150">
        <f>Q231*H231</f>
        <v>0</v>
      </c>
      <c r="S231" s="150">
        <v>0</v>
      </c>
      <c r="T231" s="15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2" t="s">
        <v>140</v>
      </c>
      <c r="AT231" s="152" t="s">
        <v>136</v>
      </c>
      <c r="AU231" s="152" t="s">
        <v>84</v>
      </c>
      <c r="AY231" s="20" t="s">
        <v>133</v>
      </c>
      <c r="BE231" s="153">
        <f>IF(N231="základní",J231,0)</f>
        <v>0</v>
      </c>
      <c r="BF231" s="153">
        <f>IF(N231="snížená",J231,0)</f>
        <v>0</v>
      </c>
      <c r="BG231" s="153">
        <f>IF(N231="zákl. přenesená",J231,0)</f>
        <v>0</v>
      </c>
      <c r="BH231" s="153">
        <f>IF(N231="sníž. přenesená",J231,0)</f>
        <v>0</v>
      </c>
      <c r="BI231" s="153">
        <f>IF(N231="nulová",J231,0)</f>
        <v>0</v>
      </c>
      <c r="BJ231" s="20" t="s">
        <v>37</v>
      </c>
      <c r="BK231" s="153">
        <f>ROUND(I231*H231,2)</f>
        <v>0</v>
      </c>
      <c r="BL231" s="20" t="s">
        <v>140</v>
      </c>
      <c r="BM231" s="152" t="s">
        <v>789</v>
      </c>
    </row>
    <row r="232" spans="1:65" s="2" customFormat="1" ht="16.5" customHeight="1">
      <c r="A232" s="35"/>
      <c r="B232" s="140"/>
      <c r="C232" s="141" t="s">
        <v>609</v>
      </c>
      <c r="D232" s="141" t="s">
        <v>136</v>
      </c>
      <c r="E232" s="142" t="s">
        <v>2619</v>
      </c>
      <c r="F232" s="143" t="s">
        <v>2620</v>
      </c>
      <c r="G232" s="144" t="s">
        <v>156</v>
      </c>
      <c r="H232" s="145">
        <v>20</v>
      </c>
      <c r="I232" s="146"/>
      <c r="J232" s="147">
        <f>ROUND(I232*H232,2)</f>
        <v>0</v>
      </c>
      <c r="K232" s="143" t="s">
        <v>3</v>
      </c>
      <c r="L232" s="36"/>
      <c r="M232" s="148" t="s">
        <v>3</v>
      </c>
      <c r="N232" s="149" t="s">
        <v>46</v>
      </c>
      <c r="O232" s="56"/>
      <c r="P232" s="150">
        <f>O232*H232</f>
        <v>0</v>
      </c>
      <c r="Q232" s="150">
        <v>0</v>
      </c>
      <c r="R232" s="150">
        <f>Q232*H232</f>
        <v>0</v>
      </c>
      <c r="S232" s="150">
        <v>0</v>
      </c>
      <c r="T232" s="15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52" t="s">
        <v>140</v>
      </c>
      <c r="AT232" s="152" t="s">
        <v>136</v>
      </c>
      <c r="AU232" s="152" t="s">
        <v>84</v>
      </c>
      <c r="AY232" s="20" t="s">
        <v>133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20" t="s">
        <v>37</v>
      </c>
      <c r="BK232" s="153">
        <f>ROUND(I232*H232,2)</f>
        <v>0</v>
      </c>
      <c r="BL232" s="20" t="s">
        <v>140</v>
      </c>
      <c r="BM232" s="152" t="s">
        <v>802</v>
      </c>
    </row>
    <row r="233" spans="1:65" s="2" customFormat="1" ht="16.5" customHeight="1">
      <c r="A233" s="35"/>
      <c r="B233" s="140"/>
      <c r="C233" s="141" t="s">
        <v>613</v>
      </c>
      <c r="D233" s="141" t="s">
        <v>136</v>
      </c>
      <c r="E233" s="142" t="s">
        <v>2772</v>
      </c>
      <c r="F233" s="143" t="s">
        <v>2773</v>
      </c>
      <c r="G233" s="144" t="s">
        <v>237</v>
      </c>
      <c r="H233" s="145">
        <v>14</v>
      </c>
      <c r="I233" s="146"/>
      <c r="J233" s="147">
        <f>ROUND(I233*H233,2)</f>
        <v>0</v>
      </c>
      <c r="K233" s="143" t="s">
        <v>288</v>
      </c>
      <c r="L233" s="36"/>
      <c r="M233" s="148" t="s">
        <v>3</v>
      </c>
      <c r="N233" s="149" t="s">
        <v>46</v>
      </c>
      <c r="O233" s="56"/>
      <c r="P233" s="150">
        <f>O233*H233</f>
        <v>0</v>
      </c>
      <c r="Q233" s="150">
        <v>6.9999999999999999E-4</v>
      </c>
      <c r="R233" s="150">
        <f>Q233*H233</f>
        <v>9.7999999999999997E-3</v>
      </c>
      <c r="S233" s="150">
        <v>0</v>
      </c>
      <c r="T233" s="15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2" t="s">
        <v>140</v>
      </c>
      <c r="AT233" s="152" t="s">
        <v>136</v>
      </c>
      <c r="AU233" s="152" t="s">
        <v>84</v>
      </c>
      <c r="AY233" s="20" t="s">
        <v>133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20" t="s">
        <v>37</v>
      </c>
      <c r="BK233" s="153">
        <f>ROUND(I233*H233,2)</f>
        <v>0</v>
      </c>
      <c r="BL233" s="20" t="s">
        <v>140</v>
      </c>
      <c r="BM233" s="152" t="s">
        <v>817</v>
      </c>
    </row>
    <row r="234" spans="1:65" s="2" customFormat="1">
      <c r="A234" s="35"/>
      <c r="B234" s="36"/>
      <c r="C234" s="35"/>
      <c r="D234" s="181" t="s">
        <v>290</v>
      </c>
      <c r="E234" s="35"/>
      <c r="F234" s="182" t="s">
        <v>2774</v>
      </c>
      <c r="G234" s="35"/>
      <c r="H234" s="35"/>
      <c r="I234" s="183"/>
      <c r="J234" s="35"/>
      <c r="K234" s="35"/>
      <c r="L234" s="36"/>
      <c r="M234" s="184"/>
      <c r="N234" s="185"/>
      <c r="O234" s="56"/>
      <c r="P234" s="56"/>
      <c r="Q234" s="56"/>
      <c r="R234" s="56"/>
      <c r="S234" s="56"/>
      <c r="T234" s="57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20" t="s">
        <v>290</v>
      </c>
      <c r="AU234" s="20" t="s">
        <v>84</v>
      </c>
    </row>
    <row r="235" spans="1:65" s="2" customFormat="1" ht="16.5" customHeight="1">
      <c r="A235" s="35"/>
      <c r="B235" s="140"/>
      <c r="C235" s="186" t="s">
        <v>618</v>
      </c>
      <c r="D235" s="186" t="s">
        <v>292</v>
      </c>
      <c r="E235" s="187" t="s">
        <v>2775</v>
      </c>
      <c r="F235" s="188" t="s">
        <v>2776</v>
      </c>
      <c r="G235" s="189" t="s">
        <v>237</v>
      </c>
      <c r="H235" s="190">
        <v>2</v>
      </c>
      <c r="I235" s="191"/>
      <c r="J235" s="192">
        <f>ROUND(I235*H235,2)</f>
        <v>0</v>
      </c>
      <c r="K235" s="188" t="s">
        <v>3</v>
      </c>
      <c r="L235" s="193"/>
      <c r="M235" s="194" t="s">
        <v>3</v>
      </c>
      <c r="N235" s="195" t="s">
        <v>46</v>
      </c>
      <c r="O235" s="56"/>
      <c r="P235" s="150">
        <f>O235*H235</f>
        <v>0</v>
      </c>
      <c r="Q235" s="150">
        <v>3.0000000000000001E-3</v>
      </c>
      <c r="R235" s="150">
        <f>Q235*H235</f>
        <v>6.0000000000000001E-3</v>
      </c>
      <c r="S235" s="150">
        <v>0</v>
      </c>
      <c r="T235" s="15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2" t="s">
        <v>172</v>
      </c>
      <c r="AT235" s="152" t="s">
        <v>292</v>
      </c>
      <c r="AU235" s="152" t="s">
        <v>84</v>
      </c>
      <c r="AY235" s="20" t="s">
        <v>133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20" t="s">
        <v>37</v>
      </c>
      <c r="BK235" s="153">
        <f>ROUND(I235*H235,2)</f>
        <v>0</v>
      </c>
      <c r="BL235" s="20" t="s">
        <v>140</v>
      </c>
      <c r="BM235" s="152" t="s">
        <v>830</v>
      </c>
    </row>
    <row r="236" spans="1:65" s="2" customFormat="1" ht="16.5" customHeight="1">
      <c r="A236" s="35"/>
      <c r="B236" s="140"/>
      <c r="C236" s="186" t="s">
        <v>623</v>
      </c>
      <c r="D236" s="186" t="s">
        <v>292</v>
      </c>
      <c r="E236" s="187" t="s">
        <v>2777</v>
      </c>
      <c r="F236" s="188" t="s">
        <v>2778</v>
      </c>
      <c r="G236" s="189" t="s">
        <v>237</v>
      </c>
      <c r="H236" s="190">
        <v>2</v>
      </c>
      <c r="I236" s="191"/>
      <c r="J236" s="192">
        <f>ROUND(I236*H236,2)</f>
        <v>0</v>
      </c>
      <c r="K236" s="188" t="s">
        <v>3</v>
      </c>
      <c r="L236" s="193"/>
      <c r="M236" s="194" t="s">
        <v>3</v>
      </c>
      <c r="N236" s="195" t="s">
        <v>46</v>
      </c>
      <c r="O236" s="56"/>
      <c r="P236" s="150">
        <f>O236*H236</f>
        <v>0</v>
      </c>
      <c r="Q236" s="150">
        <v>4.0000000000000001E-3</v>
      </c>
      <c r="R236" s="150">
        <f>Q236*H236</f>
        <v>8.0000000000000002E-3</v>
      </c>
      <c r="S236" s="150">
        <v>0</v>
      </c>
      <c r="T236" s="15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52" t="s">
        <v>172</v>
      </c>
      <c r="AT236" s="152" t="s">
        <v>292</v>
      </c>
      <c r="AU236" s="152" t="s">
        <v>84</v>
      </c>
      <c r="AY236" s="20" t="s">
        <v>133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20" t="s">
        <v>37</v>
      </c>
      <c r="BK236" s="153">
        <f>ROUND(I236*H236,2)</f>
        <v>0</v>
      </c>
      <c r="BL236" s="20" t="s">
        <v>140</v>
      </c>
      <c r="BM236" s="152" t="s">
        <v>841</v>
      </c>
    </row>
    <row r="237" spans="1:65" s="2" customFormat="1" ht="16.5" customHeight="1">
      <c r="A237" s="35"/>
      <c r="B237" s="140"/>
      <c r="C237" s="141" t="s">
        <v>628</v>
      </c>
      <c r="D237" s="141" t="s">
        <v>136</v>
      </c>
      <c r="E237" s="142" t="s">
        <v>2779</v>
      </c>
      <c r="F237" s="143" t="s">
        <v>2780</v>
      </c>
      <c r="G237" s="144" t="s">
        <v>237</v>
      </c>
      <c r="H237" s="145">
        <v>7</v>
      </c>
      <c r="I237" s="146"/>
      <c r="J237" s="147">
        <f>ROUND(I237*H237,2)</f>
        <v>0</v>
      </c>
      <c r="K237" s="143" t="s">
        <v>288</v>
      </c>
      <c r="L237" s="36"/>
      <c r="M237" s="148" t="s">
        <v>3</v>
      </c>
      <c r="N237" s="149" t="s">
        <v>46</v>
      </c>
      <c r="O237" s="56"/>
      <c r="P237" s="150">
        <f>O237*H237</f>
        <v>0</v>
      </c>
      <c r="Q237" s="150">
        <v>0.10940999999999999</v>
      </c>
      <c r="R237" s="150">
        <f>Q237*H237</f>
        <v>0.76586999999999994</v>
      </c>
      <c r="S237" s="150">
        <v>0</v>
      </c>
      <c r="T237" s="15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2" t="s">
        <v>140</v>
      </c>
      <c r="AT237" s="152" t="s">
        <v>136</v>
      </c>
      <c r="AU237" s="152" t="s">
        <v>84</v>
      </c>
      <c r="AY237" s="20" t="s">
        <v>133</v>
      </c>
      <c r="BE237" s="153">
        <f>IF(N237="základní",J237,0)</f>
        <v>0</v>
      </c>
      <c r="BF237" s="153">
        <f>IF(N237="snížená",J237,0)</f>
        <v>0</v>
      </c>
      <c r="BG237" s="153">
        <f>IF(N237="zákl. přenesená",J237,0)</f>
        <v>0</v>
      </c>
      <c r="BH237" s="153">
        <f>IF(N237="sníž. přenesená",J237,0)</f>
        <v>0</v>
      </c>
      <c r="BI237" s="153">
        <f>IF(N237="nulová",J237,0)</f>
        <v>0</v>
      </c>
      <c r="BJ237" s="20" t="s">
        <v>37</v>
      </c>
      <c r="BK237" s="153">
        <f>ROUND(I237*H237,2)</f>
        <v>0</v>
      </c>
      <c r="BL237" s="20" t="s">
        <v>140</v>
      </c>
      <c r="BM237" s="152" t="s">
        <v>852</v>
      </c>
    </row>
    <row r="238" spans="1:65" s="2" customFormat="1">
      <c r="A238" s="35"/>
      <c r="B238" s="36"/>
      <c r="C238" s="35"/>
      <c r="D238" s="181" t="s">
        <v>290</v>
      </c>
      <c r="E238" s="35"/>
      <c r="F238" s="182" t="s">
        <v>2781</v>
      </c>
      <c r="G238" s="35"/>
      <c r="H238" s="35"/>
      <c r="I238" s="183"/>
      <c r="J238" s="35"/>
      <c r="K238" s="35"/>
      <c r="L238" s="36"/>
      <c r="M238" s="184"/>
      <c r="N238" s="185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20" t="s">
        <v>290</v>
      </c>
      <c r="AU238" s="20" t="s">
        <v>84</v>
      </c>
    </row>
    <row r="239" spans="1:65" s="2" customFormat="1" ht="16.5" customHeight="1">
      <c r="A239" s="35"/>
      <c r="B239" s="140"/>
      <c r="C239" s="141" t="s">
        <v>633</v>
      </c>
      <c r="D239" s="141" t="s">
        <v>136</v>
      </c>
      <c r="E239" s="142" t="s">
        <v>2782</v>
      </c>
      <c r="F239" s="143" t="s">
        <v>2783</v>
      </c>
      <c r="G239" s="144" t="s">
        <v>156</v>
      </c>
      <c r="H239" s="145">
        <v>50</v>
      </c>
      <c r="I239" s="146"/>
      <c r="J239" s="147">
        <f>ROUND(I239*H239,2)</f>
        <v>0</v>
      </c>
      <c r="K239" s="143" t="s">
        <v>288</v>
      </c>
      <c r="L239" s="36"/>
      <c r="M239" s="148" t="s">
        <v>3</v>
      </c>
      <c r="N239" s="149" t="s">
        <v>46</v>
      </c>
      <c r="O239" s="56"/>
      <c r="P239" s="150">
        <f>O239*H239</f>
        <v>0</v>
      </c>
      <c r="Q239" s="150">
        <v>1.2999999999999999E-4</v>
      </c>
      <c r="R239" s="150">
        <f>Q239*H239</f>
        <v>6.4999999999999997E-3</v>
      </c>
      <c r="S239" s="150">
        <v>0</v>
      </c>
      <c r="T239" s="15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52" t="s">
        <v>140</v>
      </c>
      <c r="AT239" s="152" t="s">
        <v>136</v>
      </c>
      <c r="AU239" s="152" t="s">
        <v>84</v>
      </c>
      <c r="AY239" s="20" t="s">
        <v>133</v>
      </c>
      <c r="BE239" s="153">
        <f>IF(N239="základní",J239,0)</f>
        <v>0</v>
      </c>
      <c r="BF239" s="153">
        <f>IF(N239="snížená",J239,0)</f>
        <v>0</v>
      </c>
      <c r="BG239" s="153">
        <f>IF(N239="zákl. přenesená",J239,0)</f>
        <v>0</v>
      </c>
      <c r="BH239" s="153">
        <f>IF(N239="sníž. přenesená",J239,0)</f>
        <v>0</v>
      </c>
      <c r="BI239" s="153">
        <f>IF(N239="nulová",J239,0)</f>
        <v>0</v>
      </c>
      <c r="BJ239" s="20" t="s">
        <v>37</v>
      </c>
      <c r="BK239" s="153">
        <f>ROUND(I239*H239,2)</f>
        <v>0</v>
      </c>
      <c r="BL239" s="20" t="s">
        <v>140</v>
      </c>
      <c r="BM239" s="152" t="s">
        <v>862</v>
      </c>
    </row>
    <row r="240" spans="1:65" s="2" customFormat="1">
      <c r="A240" s="35"/>
      <c r="B240" s="36"/>
      <c r="C240" s="35"/>
      <c r="D240" s="181" t="s">
        <v>290</v>
      </c>
      <c r="E240" s="35"/>
      <c r="F240" s="182" t="s">
        <v>2784</v>
      </c>
      <c r="G240" s="35"/>
      <c r="H240" s="35"/>
      <c r="I240" s="183"/>
      <c r="J240" s="35"/>
      <c r="K240" s="35"/>
      <c r="L240" s="36"/>
      <c r="M240" s="184"/>
      <c r="N240" s="185"/>
      <c r="O240" s="56"/>
      <c r="P240" s="56"/>
      <c r="Q240" s="56"/>
      <c r="R240" s="56"/>
      <c r="S240" s="56"/>
      <c r="T240" s="57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20" t="s">
        <v>290</v>
      </c>
      <c r="AU240" s="20" t="s">
        <v>84</v>
      </c>
    </row>
    <row r="241" spans="1:65" s="2" customFormat="1" ht="21.75" customHeight="1">
      <c r="A241" s="35"/>
      <c r="B241" s="140"/>
      <c r="C241" s="141" t="s">
        <v>640</v>
      </c>
      <c r="D241" s="141" t="s">
        <v>136</v>
      </c>
      <c r="E241" s="142" t="s">
        <v>2785</v>
      </c>
      <c r="F241" s="143" t="s">
        <v>2786</v>
      </c>
      <c r="G241" s="144" t="s">
        <v>333</v>
      </c>
      <c r="H241" s="145">
        <v>10.5</v>
      </c>
      <c r="I241" s="146"/>
      <c r="J241" s="147">
        <f>ROUND(I241*H241,2)</f>
        <v>0</v>
      </c>
      <c r="K241" s="143" t="s">
        <v>288</v>
      </c>
      <c r="L241" s="36"/>
      <c r="M241" s="148" t="s">
        <v>3</v>
      </c>
      <c r="N241" s="149" t="s">
        <v>46</v>
      </c>
      <c r="O241" s="56"/>
      <c r="P241" s="150">
        <f>O241*H241</f>
        <v>0</v>
      </c>
      <c r="Q241" s="150">
        <v>2.5999999999999999E-3</v>
      </c>
      <c r="R241" s="150">
        <f>Q241*H241</f>
        <v>2.7299999999999998E-2</v>
      </c>
      <c r="S241" s="150">
        <v>0</v>
      </c>
      <c r="T241" s="15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52" t="s">
        <v>140</v>
      </c>
      <c r="AT241" s="152" t="s">
        <v>136</v>
      </c>
      <c r="AU241" s="152" t="s">
        <v>84</v>
      </c>
      <c r="AY241" s="20" t="s">
        <v>133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20" t="s">
        <v>37</v>
      </c>
      <c r="BK241" s="153">
        <f>ROUND(I241*H241,2)</f>
        <v>0</v>
      </c>
      <c r="BL241" s="20" t="s">
        <v>140</v>
      </c>
      <c r="BM241" s="152" t="s">
        <v>871</v>
      </c>
    </row>
    <row r="242" spans="1:65" s="2" customFormat="1">
      <c r="A242" s="35"/>
      <c r="B242" s="36"/>
      <c r="C242" s="35"/>
      <c r="D242" s="181" t="s">
        <v>290</v>
      </c>
      <c r="E242" s="35"/>
      <c r="F242" s="182" t="s">
        <v>2787</v>
      </c>
      <c r="G242" s="35"/>
      <c r="H242" s="35"/>
      <c r="I242" s="183"/>
      <c r="J242" s="35"/>
      <c r="K242" s="35"/>
      <c r="L242" s="36"/>
      <c r="M242" s="184"/>
      <c r="N242" s="185"/>
      <c r="O242" s="56"/>
      <c r="P242" s="56"/>
      <c r="Q242" s="56"/>
      <c r="R242" s="56"/>
      <c r="S242" s="56"/>
      <c r="T242" s="57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20" t="s">
        <v>290</v>
      </c>
      <c r="AU242" s="20" t="s">
        <v>84</v>
      </c>
    </row>
    <row r="243" spans="1:65" s="2" customFormat="1" ht="33" customHeight="1">
      <c r="A243" s="35"/>
      <c r="B243" s="140"/>
      <c r="C243" s="141" t="s">
        <v>653</v>
      </c>
      <c r="D243" s="141" t="s">
        <v>136</v>
      </c>
      <c r="E243" s="142" t="s">
        <v>2621</v>
      </c>
      <c r="F243" s="143" t="s">
        <v>2622</v>
      </c>
      <c r="G243" s="144" t="s">
        <v>156</v>
      </c>
      <c r="H243" s="145">
        <v>962.2</v>
      </c>
      <c r="I243" s="146"/>
      <c r="J243" s="147">
        <f>ROUND(I243*H243,2)</f>
        <v>0</v>
      </c>
      <c r="K243" s="143" t="s">
        <v>3</v>
      </c>
      <c r="L243" s="36"/>
      <c r="M243" s="148" t="s">
        <v>3</v>
      </c>
      <c r="N243" s="149" t="s">
        <v>46</v>
      </c>
      <c r="O243" s="56"/>
      <c r="P243" s="150">
        <f>O243*H243</f>
        <v>0</v>
      </c>
      <c r="Q243" s="150">
        <v>0.15540000000000001</v>
      </c>
      <c r="R243" s="150">
        <f>Q243*H243</f>
        <v>149.52588000000003</v>
      </c>
      <c r="S243" s="150">
        <v>0</v>
      </c>
      <c r="T243" s="15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52" t="s">
        <v>140</v>
      </c>
      <c r="AT243" s="152" t="s">
        <v>136</v>
      </c>
      <c r="AU243" s="152" t="s">
        <v>84</v>
      </c>
      <c r="AY243" s="20" t="s">
        <v>133</v>
      </c>
      <c r="BE243" s="153">
        <f>IF(N243="základní",J243,0)</f>
        <v>0</v>
      </c>
      <c r="BF243" s="153">
        <f>IF(N243="snížená",J243,0)</f>
        <v>0</v>
      </c>
      <c r="BG243" s="153">
        <f>IF(N243="zákl. přenesená",J243,0)</f>
        <v>0</v>
      </c>
      <c r="BH243" s="153">
        <f>IF(N243="sníž. přenesená",J243,0)</f>
        <v>0</v>
      </c>
      <c r="BI243" s="153">
        <f>IF(N243="nulová",J243,0)</f>
        <v>0</v>
      </c>
      <c r="BJ243" s="20" t="s">
        <v>37</v>
      </c>
      <c r="BK243" s="153">
        <f>ROUND(I243*H243,2)</f>
        <v>0</v>
      </c>
      <c r="BL243" s="20" t="s">
        <v>140</v>
      </c>
      <c r="BM243" s="152" t="s">
        <v>886</v>
      </c>
    </row>
    <row r="244" spans="1:65" s="13" customFormat="1">
      <c r="B244" s="154"/>
      <c r="D244" s="155" t="s">
        <v>142</v>
      </c>
      <c r="E244" s="156" t="s">
        <v>3</v>
      </c>
      <c r="F244" s="157" t="s">
        <v>2788</v>
      </c>
      <c r="H244" s="158">
        <v>962.2</v>
      </c>
      <c r="I244" s="159"/>
      <c r="L244" s="154"/>
      <c r="M244" s="160"/>
      <c r="N244" s="161"/>
      <c r="O244" s="161"/>
      <c r="P244" s="161"/>
      <c r="Q244" s="161"/>
      <c r="R244" s="161"/>
      <c r="S244" s="161"/>
      <c r="T244" s="162"/>
      <c r="AT244" s="156" t="s">
        <v>142</v>
      </c>
      <c r="AU244" s="156" t="s">
        <v>84</v>
      </c>
      <c r="AV244" s="13" t="s">
        <v>84</v>
      </c>
      <c r="AW244" s="13" t="s">
        <v>36</v>
      </c>
      <c r="AX244" s="13" t="s">
        <v>75</v>
      </c>
      <c r="AY244" s="156" t="s">
        <v>133</v>
      </c>
    </row>
    <row r="245" spans="1:65" s="15" customFormat="1">
      <c r="B245" s="170"/>
      <c r="D245" s="155" t="s">
        <v>142</v>
      </c>
      <c r="E245" s="171" t="s">
        <v>3</v>
      </c>
      <c r="F245" s="172" t="s">
        <v>163</v>
      </c>
      <c r="H245" s="173">
        <v>962.2</v>
      </c>
      <c r="I245" s="174"/>
      <c r="L245" s="170"/>
      <c r="M245" s="175"/>
      <c r="N245" s="176"/>
      <c r="O245" s="176"/>
      <c r="P245" s="176"/>
      <c r="Q245" s="176"/>
      <c r="R245" s="176"/>
      <c r="S245" s="176"/>
      <c r="T245" s="177"/>
      <c r="AT245" s="171" t="s">
        <v>142</v>
      </c>
      <c r="AU245" s="171" t="s">
        <v>84</v>
      </c>
      <c r="AV245" s="15" t="s">
        <v>140</v>
      </c>
      <c r="AW245" s="15" t="s">
        <v>36</v>
      </c>
      <c r="AX245" s="15" t="s">
        <v>37</v>
      </c>
      <c r="AY245" s="171" t="s">
        <v>133</v>
      </c>
    </row>
    <row r="246" spans="1:65" s="2" customFormat="1" ht="16.5" customHeight="1">
      <c r="A246" s="35"/>
      <c r="B246" s="140"/>
      <c r="C246" s="141" t="s">
        <v>240</v>
      </c>
      <c r="D246" s="141" t="s">
        <v>136</v>
      </c>
      <c r="E246" s="142" t="s">
        <v>2623</v>
      </c>
      <c r="F246" s="143" t="s">
        <v>2624</v>
      </c>
      <c r="G246" s="144" t="s">
        <v>295</v>
      </c>
      <c r="H246" s="145">
        <v>52.920999999999999</v>
      </c>
      <c r="I246" s="146"/>
      <c r="J246" s="147">
        <f>ROUND(I246*H246,2)</f>
        <v>0</v>
      </c>
      <c r="K246" s="143" t="s">
        <v>3</v>
      </c>
      <c r="L246" s="36"/>
      <c r="M246" s="148" t="s">
        <v>3</v>
      </c>
      <c r="N246" s="149" t="s">
        <v>46</v>
      </c>
      <c r="O246" s="56"/>
      <c r="P246" s="150">
        <f>O246*H246</f>
        <v>0</v>
      </c>
      <c r="Q246" s="150">
        <v>2.2563399999999998</v>
      </c>
      <c r="R246" s="150">
        <f>Q246*H246</f>
        <v>119.40776913999998</v>
      </c>
      <c r="S246" s="150">
        <v>0</v>
      </c>
      <c r="T246" s="15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2" t="s">
        <v>140</v>
      </c>
      <c r="AT246" s="152" t="s">
        <v>136</v>
      </c>
      <c r="AU246" s="152" t="s">
        <v>84</v>
      </c>
      <c r="AY246" s="20" t="s">
        <v>133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20" t="s">
        <v>37</v>
      </c>
      <c r="BK246" s="153">
        <f>ROUND(I246*H246,2)</f>
        <v>0</v>
      </c>
      <c r="BL246" s="20" t="s">
        <v>140</v>
      </c>
      <c r="BM246" s="152" t="s">
        <v>2789</v>
      </c>
    </row>
    <row r="247" spans="1:65" s="13" customFormat="1">
      <c r="B247" s="154"/>
      <c r="D247" s="155" t="s">
        <v>142</v>
      </c>
      <c r="E247" s="156" t="s">
        <v>3</v>
      </c>
      <c r="F247" s="157" t="s">
        <v>2790</v>
      </c>
      <c r="H247" s="158">
        <v>52.920999999999999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142</v>
      </c>
      <c r="AU247" s="156" t="s">
        <v>84</v>
      </c>
      <c r="AV247" s="13" t="s">
        <v>84</v>
      </c>
      <c r="AW247" s="13" t="s">
        <v>36</v>
      </c>
      <c r="AX247" s="13" t="s">
        <v>75</v>
      </c>
      <c r="AY247" s="156" t="s">
        <v>133</v>
      </c>
    </row>
    <row r="248" spans="1:65" s="15" customFormat="1">
      <c r="B248" s="170"/>
      <c r="D248" s="155" t="s">
        <v>142</v>
      </c>
      <c r="E248" s="171" t="s">
        <v>3</v>
      </c>
      <c r="F248" s="172" t="s">
        <v>163</v>
      </c>
      <c r="H248" s="173">
        <v>52.920999999999999</v>
      </c>
      <c r="I248" s="174"/>
      <c r="L248" s="170"/>
      <c r="M248" s="175"/>
      <c r="N248" s="176"/>
      <c r="O248" s="176"/>
      <c r="P248" s="176"/>
      <c r="Q248" s="176"/>
      <c r="R248" s="176"/>
      <c r="S248" s="176"/>
      <c r="T248" s="177"/>
      <c r="AT248" s="171" t="s">
        <v>142</v>
      </c>
      <c r="AU248" s="171" t="s">
        <v>84</v>
      </c>
      <c r="AV248" s="15" t="s">
        <v>140</v>
      </c>
      <c r="AW248" s="15" t="s">
        <v>36</v>
      </c>
      <c r="AX248" s="15" t="s">
        <v>37</v>
      </c>
      <c r="AY248" s="171" t="s">
        <v>133</v>
      </c>
    </row>
    <row r="249" spans="1:65" s="2" customFormat="1" ht="16.5" customHeight="1">
      <c r="A249" s="35"/>
      <c r="B249" s="140"/>
      <c r="C249" s="141" t="s">
        <v>669</v>
      </c>
      <c r="D249" s="141" t="s">
        <v>136</v>
      </c>
      <c r="E249" s="142" t="s">
        <v>2627</v>
      </c>
      <c r="F249" s="143" t="s">
        <v>2628</v>
      </c>
      <c r="G249" s="144" t="s">
        <v>139</v>
      </c>
      <c r="H249" s="145">
        <v>1</v>
      </c>
      <c r="I249" s="146"/>
      <c r="J249" s="147">
        <f>ROUND(I249*H249,2)</f>
        <v>0</v>
      </c>
      <c r="K249" s="143" t="s">
        <v>3</v>
      </c>
      <c r="L249" s="36"/>
      <c r="M249" s="148" t="s">
        <v>3</v>
      </c>
      <c r="N249" s="149" t="s">
        <v>46</v>
      </c>
      <c r="O249" s="56"/>
      <c r="P249" s="150">
        <f>O249*H249</f>
        <v>0</v>
      </c>
      <c r="Q249" s="150">
        <v>0</v>
      </c>
      <c r="R249" s="150">
        <f>Q249*H249</f>
        <v>0</v>
      </c>
      <c r="S249" s="150">
        <v>0</v>
      </c>
      <c r="T249" s="15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2" t="s">
        <v>140</v>
      </c>
      <c r="AT249" s="152" t="s">
        <v>136</v>
      </c>
      <c r="AU249" s="152" t="s">
        <v>84</v>
      </c>
      <c r="AY249" s="20" t="s">
        <v>133</v>
      </c>
      <c r="BE249" s="153">
        <f>IF(N249="základní",J249,0)</f>
        <v>0</v>
      </c>
      <c r="BF249" s="153">
        <f>IF(N249="snížená",J249,0)</f>
        <v>0</v>
      </c>
      <c r="BG249" s="153">
        <f>IF(N249="zákl. přenesená",J249,0)</f>
        <v>0</v>
      </c>
      <c r="BH249" s="153">
        <f>IF(N249="sníž. přenesená",J249,0)</f>
        <v>0</v>
      </c>
      <c r="BI249" s="153">
        <f>IF(N249="nulová",J249,0)</f>
        <v>0</v>
      </c>
      <c r="BJ249" s="20" t="s">
        <v>37</v>
      </c>
      <c r="BK249" s="153">
        <f>ROUND(I249*H249,2)</f>
        <v>0</v>
      </c>
      <c r="BL249" s="20" t="s">
        <v>140</v>
      </c>
      <c r="BM249" s="152" t="s">
        <v>2791</v>
      </c>
    </row>
    <row r="250" spans="1:65" s="13" customFormat="1">
      <c r="B250" s="154"/>
      <c r="D250" s="155" t="s">
        <v>142</v>
      </c>
      <c r="E250" s="156" t="s">
        <v>3</v>
      </c>
      <c r="F250" s="157" t="s">
        <v>37</v>
      </c>
      <c r="H250" s="158">
        <v>1</v>
      </c>
      <c r="I250" s="159"/>
      <c r="L250" s="154"/>
      <c r="M250" s="160"/>
      <c r="N250" s="161"/>
      <c r="O250" s="161"/>
      <c r="P250" s="161"/>
      <c r="Q250" s="161"/>
      <c r="R250" s="161"/>
      <c r="S250" s="161"/>
      <c r="T250" s="162"/>
      <c r="AT250" s="156" t="s">
        <v>142</v>
      </c>
      <c r="AU250" s="156" t="s">
        <v>84</v>
      </c>
      <c r="AV250" s="13" t="s">
        <v>84</v>
      </c>
      <c r="AW250" s="13" t="s">
        <v>36</v>
      </c>
      <c r="AX250" s="13" t="s">
        <v>37</v>
      </c>
      <c r="AY250" s="156" t="s">
        <v>133</v>
      </c>
    </row>
    <row r="251" spans="1:65" s="2" customFormat="1" ht="16.5" customHeight="1">
      <c r="A251" s="35"/>
      <c r="B251" s="140"/>
      <c r="C251" s="141" t="s">
        <v>674</v>
      </c>
      <c r="D251" s="141" t="s">
        <v>136</v>
      </c>
      <c r="E251" s="142" t="s">
        <v>2630</v>
      </c>
      <c r="F251" s="143" t="s">
        <v>2631</v>
      </c>
      <c r="G251" s="144" t="s">
        <v>139</v>
      </c>
      <c r="H251" s="145">
        <v>1</v>
      </c>
      <c r="I251" s="146"/>
      <c r="J251" s="147">
        <f>ROUND(I251*H251,2)</f>
        <v>0</v>
      </c>
      <c r="K251" s="143" t="s">
        <v>3</v>
      </c>
      <c r="L251" s="36"/>
      <c r="M251" s="148" t="s">
        <v>3</v>
      </c>
      <c r="N251" s="149" t="s">
        <v>46</v>
      </c>
      <c r="O251" s="56"/>
      <c r="P251" s="150">
        <f>O251*H251</f>
        <v>0</v>
      </c>
      <c r="Q251" s="150">
        <v>0</v>
      </c>
      <c r="R251" s="150">
        <f>Q251*H251</f>
        <v>0</v>
      </c>
      <c r="S251" s="150">
        <v>0</v>
      </c>
      <c r="T251" s="15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2" t="s">
        <v>140</v>
      </c>
      <c r="AT251" s="152" t="s">
        <v>136</v>
      </c>
      <c r="AU251" s="152" t="s">
        <v>84</v>
      </c>
      <c r="AY251" s="20" t="s">
        <v>133</v>
      </c>
      <c r="BE251" s="153">
        <f>IF(N251="základní",J251,0)</f>
        <v>0</v>
      </c>
      <c r="BF251" s="153">
        <f>IF(N251="snížená",J251,0)</f>
        <v>0</v>
      </c>
      <c r="BG251" s="153">
        <f>IF(N251="zákl. přenesená",J251,0)</f>
        <v>0</v>
      </c>
      <c r="BH251" s="153">
        <f>IF(N251="sníž. přenesená",J251,0)</f>
        <v>0</v>
      </c>
      <c r="BI251" s="153">
        <f>IF(N251="nulová",J251,0)</f>
        <v>0</v>
      </c>
      <c r="BJ251" s="20" t="s">
        <v>37</v>
      </c>
      <c r="BK251" s="153">
        <f>ROUND(I251*H251,2)</f>
        <v>0</v>
      </c>
      <c r="BL251" s="20" t="s">
        <v>140</v>
      </c>
      <c r="BM251" s="152" t="s">
        <v>2792</v>
      </c>
    </row>
    <row r="252" spans="1:65" s="13" customFormat="1">
      <c r="B252" s="154"/>
      <c r="D252" s="155" t="s">
        <v>142</v>
      </c>
      <c r="E252" s="156" t="s">
        <v>3</v>
      </c>
      <c r="F252" s="157" t="s">
        <v>37</v>
      </c>
      <c r="H252" s="158">
        <v>1</v>
      </c>
      <c r="I252" s="159"/>
      <c r="L252" s="154"/>
      <c r="M252" s="160"/>
      <c r="N252" s="161"/>
      <c r="O252" s="161"/>
      <c r="P252" s="161"/>
      <c r="Q252" s="161"/>
      <c r="R252" s="161"/>
      <c r="S252" s="161"/>
      <c r="T252" s="162"/>
      <c r="AT252" s="156" t="s">
        <v>142</v>
      </c>
      <c r="AU252" s="156" t="s">
        <v>84</v>
      </c>
      <c r="AV252" s="13" t="s">
        <v>84</v>
      </c>
      <c r="AW252" s="13" t="s">
        <v>36</v>
      </c>
      <c r="AX252" s="13" t="s">
        <v>37</v>
      </c>
      <c r="AY252" s="156" t="s">
        <v>133</v>
      </c>
    </row>
    <row r="253" spans="1:65" s="2" customFormat="1" ht="16.5" customHeight="1">
      <c r="A253" s="35"/>
      <c r="B253" s="140"/>
      <c r="C253" s="186" t="s">
        <v>680</v>
      </c>
      <c r="D253" s="186" t="s">
        <v>292</v>
      </c>
      <c r="E253" s="187" t="s">
        <v>2793</v>
      </c>
      <c r="F253" s="188" t="s">
        <v>2794</v>
      </c>
      <c r="G253" s="189" t="s">
        <v>237</v>
      </c>
      <c r="H253" s="190">
        <v>574.69000000000005</v>
      </c>
      <c r="I253" s="191"/>
      <c r="J253" s="192">
        <f>ROUND(I253*H253,2)</f>
        <v>0</v>
      </c>
      <c r="K253" s="188" t="s">
        <v>3</v>
      </c>
      <c r="L253" s="193"/>
      <c r="M253" s="194" t="s">
        <v>3</v>
      </c>
      <c r="N253" s="195" t="s">
        <v>46</v>
      </c>
      <c r="O253" s="56"/>
      <c r="P253" s="150">
        <f>O253*H253</f>
        <v>0</v>
      </c>
      <c r="Q253" s="150">
        <v>8.3000000000000004E-2</v>
      </c>
      <c r="R253" s="150">
        <f>Q253*H253</f>
        <v>47.699270000000006</v>
      </c>
      <c r="S253" s="150">
        <v>0</v>
      </c>
      <c r="T253" s="15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52" t="s">
        <v>172</v>
      </c>
      <c r="AT253" s="152" t="s">
        <v>292</v>
      </c>
      <c r="AU253" s="152" t="s">
        <v>84</v>
      </c>
      <c r="AY253" s="20" t="s">
        <v>133</v>
      </c>
      <c r="BE253" s="153">
        <f>IF(N253="základní",J253,0)</f>
        <v>0</v>
      </c>
      <c r="BF253" s="153">
        <f>IF(N253="snížená",J253,0)</f>
        <v>0</v>
      </c>
      <c r="BG253" s="153">
        <f>IF(N253="zákl. přenesená",J253,0)</f>
        <v>0</v>
      </c>
      <c r="BH253" s="153">
        <f>IF(N253="sníž. přenesená",J253,0)</f>
        <v>0</v>
      </c>
      <c r="BI253" s="153">
        <f>IF(N253="nulová",J253,0)</f>
        <v>0</v>
      </c>
      <c r="BJ253" s="20" t="s">
        <v>37</v>
      </c>
      <c r="BK253" s="153">
        <f>ROUND(I253*H253,2)</f>
        <v>0</v>
      </c>
      <c r="BL253" s="20" t="s">
        <v>140</v>
      </c>
      <c r="BM253" s="152" t="s">
        <v>900</v>
      </c>
    </row>
    <row r="254" spans="1:65" s="13" customFormat="1">
      <c r="B254" s="154"/>
      <c r="D254" s="155" t="s">
        <v>142</v>
      </c>
      <c r="E254" s="156" t="s">
        <v>3</v>
      </c>
      <c r="F254" s="157" t="s">
        <v>2795</v>
      </c>
      <c r="H254" s="158">
        <v>574.69000000000005</v>
      </c>
      <c r="I254" s="159"/>
      <c r="L254" s="154"/>
      <c r="M254" s="160"/>
      <c r="N254" s="161"/>
      <c r="O254" s="161"/>
      <c r="P254" s="161"/>
      <c r="Q254" s="161"/>
      <c r="R254" s="161"/>
      <c r="S254" s="161"/>
      <c r="T254" s="162"/>
      <c r="AT254" s="156" t="s">
        <v>142</v>
      </c>
      <c r="AU254" s="156" t="s">
        <v>84</v>
      </c>
      <c r="AV254" s="13" t="s">
        <v>84</v>
      </c>
      <c r="AW254" s="13" t="s">
        <v>36</v>
      </c>
      <c r="AX254" s="13" t="s">
        <v>75</v>
      </c>
      <c r="AY254" s="156" t="s">
        <v>133</v>
      </c>
    </row>
    <row r="255" spans="1:65" s="15" customFormat="1">
      <c r="B255" s="170"/>
      <c r="D255" s="155" t="s">
        <v>142</v>
      </c>
      <c r="E255" s="171" t="s">
        <v>3</v>
      </c>
      <c r="F255" s="172" t="s">
        <v>163</v>
      </c>
      <c r="H255" s="173">
        <v>574.69000000000005</v>
      </c>
      <c r="I255" s="174"/>
      <c r="L255" s="170"/>
      <c r="M255" s="175"/>
      <c r="N255" s="176"/>
      <c r="O255" s="176"/>
      <c r="P255" s="176"/>
      <c r="Q255" s="176"/>
      <c r="R255" s="176"/>
      <c r="S255" s="176"/>
      <c r="T255" s="177"/>
      <c r="AT255" s="171" t="s">
        <v>142</v>
      </c>
      <c r="AU255" s="171" t="s">
        <v>84</v>
      </c>
      <c r="AV255" s="15" t="s">
        <v>140</v>
      </c>
      <c r="AW255" s="15" t="s">
        <v>36</v>
      </c>
      <c r="AX255" s="15" t="s">
        <v>37</v>
      </c>
      <c r="AY255" s="171" t="s">
        <v>133</v>
      </c>
    </row>
    <row r="256" spans="1:65" s="2" customFormat="1" ht="16.5" customHeight="1">
      <c r="A256" s="35"/>
      <c r="B256" s="140"/>
      <c r="C256" s="186" t="s">
        <v>685</v>
      </c>
      <c r="D256" s="186" t="s">
        <v>292</v>
      </c>
      <c r="E256" s="187" t="s">
        <v>2796</v>
      </c>
      <c r="F256" s="188" t="s">
        <v>2797</v>
      </c>
      <c r="G256" s="189" t="s">
        <v>237</v>
      </c>
      <c r="H256" s="190">
        <v>375.92200000000003</v>
      </c>
      <c r="I256" s="191"/>
      <c r="J256" s="192">
        <f>ROUND(I256*H256,2)</f>
        <v>0</v>
      </c>
      <c r="K256" s="188" t="s">
        <v>3</v>
      </c>
      <c r="L256" s="193"/>
      <c r="M256" s="194" t="s">
        <v>3</v>
      </c>
      <c r="N256" s="195" t="s">
        <v>46</v>
      </c>
      <c r="O256" s="56"/>
      <c r="P256" s="150">
        <f>O256*H256</f>
        <v>0</v>
      </c>
      <c r="Q256" s="150">
        <v>6.3E-2</v>
      </c>
      <c r="R256" s="150">
        <f>Q256*H256</f>
        <v>23.683086000000003</v>
      </c>
      <c r="S256" s="150">
        <v>0</v>
      </c>
      <c r="T256" s="15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2" t="s">
        <v>172</v>
      </c>
      <c r="AT256" s="152" t="s">
        <v>292</v>
      </c>
      <c r="AU256" s="152" t="s">
        <v>84</v>
      </c>
      <c r="AY256" s="20" t="s">
        <v>133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20" t="s">
        <v>37</v>
      </c>
      <c r="BK256" s="153">
        <f>ROUND(I256*H256,2)</f>
        <v>0</v>
      </c>
      <c r="BL256" s="20" t="s">
        <v>140</v>
      </c>
      <c r="BM256" s="152" t="s">
        <v>912</v>
      </c>
    </row>
    <row r="257" spans="1:65" s="13" customFormat="1">
      <c r="B257" s="154"/>
      <c r="D257" s="155" t="s">
        <v>142</v>
      </c>
      <c r="E257" s="156" t="s">
        <v>3</v>
      </c>
      <c r="F257" s="157" t="s">
        <v>2798</v>
      </c>
      <c r="H257" s="158">
        <v>375.92200000000003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142</v>
      </c>
      <c r="AU257" s="156" t="s">
        <v>84</v>
      </c>
      <c r="AV257" s="13" t="s">
        <v>84</v>
      </c>
      <c r="AW257" s="13" t="s">
        <v>36</v>
      </c>
      <c r="AX257" s="13" t="s">
        <v>75</v>
      </c>
      <c r="AY257" s="156" t="s">
        <v>133</v>
      </c>
    </row>
    <row r="258" spans="1:65" s="15" customFormat="1">
      <c r="B258" s="170"/>
      <c r="D258" s="155" t="s">
        <v>142</v>
      </c>
      <c r="E258" s="171" t="s">
        <v>3</v>
      </c>
      <c r="F258" s="172" t="s">
        <v>163</v>
      </c>
      <c r="H258" s="173">
        <v>375.92200000000003</v>
      </c>
      <c r="I258" s="174"/>
      <c r="L258" s="170"/>
      <c r="M258" s="175"/>
      <c r="N258" s="176"/>
      <c r="O258" s="176"/>
      <c r="P258" s="176"/>
      <c r="Q258" s="176"/>
      <c r="R258" s="176"/>
      <c r="S258" s="176"/>
      <c r="T258" s="177"/>
      <c r="AT258" s="171" t="s">
        <v>142</v>
      </c>
      <c r="AU258" s="171" t="s">
        <v>84</v>
      </c>
      <c r="AV258" s="15" t="s">
        <v>140</v>
      </c>
      <c r="AW258" s="15" t="s">
        <v>36</v>
      </c>
      <c r="AX258" s="15" t="s">
        <v>37</v>
      </c>
      <c r="AY258" s="171" t="s">
        <v>133</v>
      </c>
    </row>
    <row r="259" spans="1:65" s="2" customFormat="1" ht="16.5" customHeight="1">
      <c r="A259" s="35"/>
      <c r="B259" s="140"/>
      <c r="C259" s="186" t="s">
        <v>690</v>
      </c>
      <c r="D259" s="186" t="s">
        <v>292</v>
      </c>
      <c r="E259" s="187" t="s">
        <v>2799</v>
      </c>
      <c r="F259" s="188" t="s">
        <v>2800</v>
      </c>
      <c r="G259" s="189" t="s">
        <v>237</v>
      </c>
      <c r="H259" s="190">
        <v>21.21</v>
      </c>
      <c r="I259" s="191"/>
      <c r="J259" s="192">
        <f>ROUND(I259*H259,2)</f>
        <v>0</v>
      </c>
      <c r="K259" s="188" t="s">
        <v>3</v>
      </c>
      <c r="L259" s="193"/>
      <c r="M259" s="194" t="s">
        <v>3</v>
      </c>
      <c r="N259" s="195" t="s">
        <v>46</v>
      </c>
      <c r="O259" s="56"/>
      <c r="P259" s="150">
        <f>O259*H259</f>
        <v>0</v>
      </c>
      <c r="Q259" s="150">
        <v>7.1999999999999995E-2</v>
      </c>
      <c r="R259" s="150">
        <f>Q259*H259</f>
        <v>1.52712</v>
      </c>
      <c r="S259" s="150">
        <v>0</v>
      </c>
      <c r="T259" s="15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52" t="s">
        <v>172</v>
      </c>
      <c r="AT259" s="152" t="s">
        <v>292</v>
      </c>
      <c r="AU259" s="152" t="s">
        <v>84</v>
      </c>
      <c r="AY259" s="20" t="s">
        <v>133</v>
      </c>
      <c r="BE259" s="153">
        <f>IF(N259="základní",J259,0)</f>
        <v>0</v>
      </c>
      <c r="BF259" s="153">
        <f>IF(N259="snížená",J259,0)</f>
        <v>0</v>
      </c>
      <c r="BG259" s="153">
        <f>IF(N259="zákl. přenesená",J259,0)</f>
        <v>0</v>
      </c>
      <c r="BH259" s="153">
        <f>IF(N259="sníž. přenesená",J259,0)</f>
        <v>0</v>
      </c>
      <c r="BI259" s="153">
        <f>IF(N259="nulová",J259,0)</f>
        <v>0</v>
      </c>
      <c r="BJ259" s="20" t="s">
        <v>37</v>
      </c>
      <c r="BK259" s="153">
        <f>ROUND(I259*H259,2)</f>
        <v>0</v>
      </c>
      <c r="BL259" s="20" t="s">
        <v>140</v>
      </c>
      <c r="BM259" s="152" t="s">
        <v>407</v>
      </c>
    </row>
    <row r="260" spans="1:65" s="13" customFormat="1">
      <c r="B260" s="154"/>
      <c r="D260" s="155" t="s">
        <v>142</v>
      </c>
      <c r="E260" s="156" t="s">
        <v>3</v>
      </c>
      <c r="F260" s="157" t="s">
        <v>2801</v>
      </c>
      <c r="H260" s="158">
        <v>21.21</v>
      </c>
      <c r="I260" s="159"/>
      <c r="L260" s="154"/>
      <c r="M260" s="160"/>
      <c r="N260" s="161"/>
      <c r="O260" s="161"/>
      <c r="P260" s="161"/>
      <c r="Q260" s="161"/>
      <c r="R260" s="161"/>
      <c r="S260" s="161"/>
      <c r="T260" s="162"/>
      <c r="AT260" s="156" t="s">
        <v>142</v>
      </c>
      <c r="AU260" s="156" t="s">
        <v>84</v>
      </c>
      <c r="AV260" s="13" t="s">
        <v>84</v>
      </c>
      <c r="AW260" s="13" t="s">
        <v>36</v>
      </c>
      <c r="AX260" s="13" t="s">
        <v>75</v>
      </c>
      <c r="AY260" s="156" t="s">
        <v>133</v>
      </c>
    </row>
    <row r="261" spans="1:65" s="15" customFormat="1">
      <c r="B261" s="170"/>
      <c r="D261" s="155" t="s">
        <v>142</v>
      </c>
      <c r="E261" s="171" t="s">
        <v>3</v>
      </c>
      <c r="F261" s="172" t="s">
        <v>163</v>
      </c>
      <c r="H261" s="173">
        <v>21.21</v>
      </c>
      <c r="I261" s="174"/>
      <c r="L261" s="170"/>
      <c r="M261" s="175"/>
      <c r="N261" s="176"/>
      <c r="O261" s="176"/>
      <c r="P261" s="176"/>
      <c r="Q261" s="176"/>
      <c r="R261" s="176"/>
      <c r="S261" s="176"/>
      <c r="T261" s="177"/>
      <c r="AT261" s="171" t="s">
        <v>142</v>
      </c>
      <c r="AU261" s="171" t="s">
        <v>84</v>
      </c>
      <c r="AV261" s="15" t="s">
        <v>140</v>
      </c>
      <c r="AW261" s="15" t="s">
        <v>36</v>
      </c>
      <c r="AX261" s="15" t="s">
        <v>37</v>
      </c>
      <c r="AY261" s="171" t="s">
        <v>133</v>
      </c>
    </row>
    <row r="262" spans="1:65" s="2" customFormat="1" ht="24.2" customHeight="1">
      <c r="A262" s="35"/>
      <c r="B262" s="140"/>
      <c r="C262" s="141" t="s">
        <v>697</v>
      </c>
      <c r="D262" s="141" t="s">
        <v>136</v>
      </c>
      <c r="E262" s="142" t="s">
        <v>913</v>
      </c>
      <c r="F262" s="143" t="s">
        <v>914</v>
      </c>
      <c r="G262" s="144" t="s">
        <v>342</v>
      </c>
      <c r="H262" s="145">
        <v>1002.793</v>
      </c>
      <c r="I262" s="146"/>
      <c r="J262" s="147">
        <f>ROUND(I262*H262,2)</f>
        <v>0</v>
      </c>
      <c r="K262" s="143" t="s">
        <v>288</v>
      </c>
      <c r="L262" s="36"/>
      <c r="M262" s="148" t="s">
        <v>3</v>
      </c>
      <c r="N262" s="149" t="s">
        <v>46</v>
      </c>
      <c r="O262" s="56"/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52" t="s">
        <v>140</v>
      </c>
      <c r="AT262" s="152" t="s">
        <v>136</v>
      </c>
      <c r="AU262" s="152" t="s">
        <v>84</v>
      </c>
      <c r="AY262" s="20" t="s">
        <v>133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20" t="s">
        <v>37</v>
      </c>
      <c r="BK262" s="153">
        <f>ROUND(I262*H262,2)</f>
        <v>0</v>
      </c>
      <c r="BL262" s="20" t="s">
        <v>140</v>
      </c>
      <c r="BM262" s="152" t="s">
        <v>2802</v>
      </c>
    </row>
    <row r="263" spans="1:65" s="2" customFormat="1">
      <c r="A263" s="35"/>
      <c r="B263" s="36"/>
      <c r="C263" s="35"/>
      <c r="D263" s="181" t="s">
        <v>290</v>
      </c>
      <c r="E263" s="35"/>
      <c r="F263" s="182" t="s">
        <v>916</v>
      </c>
      <c r="G263" s="35"/>
      <c r="H263" s="35"/>
      <c r="I263" s="183"/>
      <c r="J263" s="35"/>
      <c r="K263" s="35"/>
      <c r="L263" s="36"/>
      <c r="M263" s="184"/>
      <c r="N263" s="185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20" t="s">
        <v>290</v>
      </c>
      <c r="AU263" s="20" t="s">
        <v>84</v>
      </c>
    </row>
    <row r="264" spans="1:65" s="2" customFormat="1" ht="24.2" customHeight="1">
      <c r="A264" s="35"/>
      <c r="B264" s="140"/>
      <c r="C264" s="141" t="s">
        <v>703</v>
      </c>
      <c r="D264" s="141" t="s">
        <v>136</v>
      </c>
      <c r="E264" s="142" t="s">
        <v>918</v>
      </c>
      <c r="F264" s="143" t="s">
        <v>919</v>
      </c>
      <c r="G264" s="144" t="s">
        <v>342</v>
      </c>
      <c r="H264" s="145">
        <v>7019.5510000000004</v>
      </c>
      <c r="I264" s="146"/>
      <c r="J264" s="147">
        <f>ROUND(I264*H264,2)</f>
        <v>0</v>
      </c>
      <c r="K264" s="143" t="s">
        <v>288</v>
      </c>
      <c r="L264" s="36"/>
      <c r="M264" s="148" t="s">
        <v>3</v>
      </c>
      <c r="N264" s="149" t="s">
        <v>46</v>
      </c>
      <c r="O264" s="56"/>
      <c r="P264" s="150">
        <f>O264*H264</f>
        <v>0</v>
      </c>
      <c r="Q264" s="150">
        <v>0</v>
      </c>
      <c r="R264" s="150">
        <f>Q264*H264</f>
        <v>0</v>
      </c>
      <c r="S264" s="150">
        <v>0</v>
      </c>
      <c r="T264" s="15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2" t="s">
        <v>140</v>
      </c>
      <c r="AT264" s="152" t="s">
        <v>136</v>
      </c>
      <c r="AU264" s="152" t="s">
        <v>84</v>
      </c>
      <c r="AY264" s="20" t="s">
        <v>133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20" t="s">
        <v>37</v>
      </c>
      <c r="BK264" s="153">
        <f>ROUND(I264*H264,2)</f>
        <v>0</v>
      </c>
      <c r="BL264" s="20" t="s">
        <v>140</v>
      </c>
      <c r="BM264" s="152" t="s">
        <v>2803</v>
      </c>
    </row>
    <row r="265" spans="1:65" s="2" customFormat="1">
      <c r="A265" s="35"/>
      <c r="B265" s="36"/>
      <c r="C265" s="35"/>
      <c r="D265" s="181" t="s">
        <v>290</v>
      </c>
      <c r="E265" s="35"/>
      <c r="F265" s="182" t="s">
        <v>921</v>
      </c>
      <c r="G265" s="35"/>
      <c r="H265" s="35"/>
      <c r="I265" s="183"/>
      <c r="J265" s="35"/>
      <c r="K265" s="35"/>
      <c r="L265" s="36"/>
      <c r="M265" s="184"/>
      <c r="N265" s="185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20" t="s">
        <v>290</v>
      </c>
      <c r="AU265" s="20" t="s">
        <v>84</v>
      </c>
    </row>
    <row r="266" spans="1:65" s="13" customFormat="1">
      <c r="B266" s="154"/>
      <c r="D266" s="155" t="s">
        <v>142</v>
      </c>
      <c r="E266" s="156" t="s">
        <v>3</v>
      </c>
      <c r="F266" s="157" t="s">
        <v>2804</v>
      </c>
      <c r="H266" s="158">
        <v>7019.5510000000004</v>
      </c>
      <c r="I266" s="159"/>
      <c r="L266" s="154"/>
      <c r="M266" s="160"/>
      <c r="N266" s="161"/>
      <c r="O266" s="161"/>
      <c r="P266" s="161"/>
      <c r="Q266" s="161"/>
      <c r="R266" s="161"/>
      <c r="S266" s="161"/>
      <c r="T266" s="162"/>
      <c r="AT266" s="156" t="s">
        <v>142</v>
      </c>
      <c r="AU266" s="156" t="s">
        <v>84</v>
      </c>
      <c r="AV266" s="13" t="s">
        <v>84</v>
      </c>
      <c r="AW266" s="13" t="s">
        <v>36</v>
      </c>
      <c r="AX266" s="13" t="s">
        <v>75</v>
      </c>
      <c r="AY266" s="156" t="s">
        <v>133</v>
      </c>
    </row>
    <row r="267" spans="1:65" s="15" customFormat="1">
      <c r="B267" s="170"/>
      <c r="D267" s="155" t="s">
        <v>142</v>
      </c>
      <c r="E267" s="171" t="s">
        <v>3</v>
      </c>
      <c r="F267" s="172" t="s">
        <v>163</v>
      </c>
      <c r="H267" s="173">
        <v>7019.5510000000004</v>
      </c>
      <c r="I267" s="174"/>
      <c r="L267" s="170"/>
      <c r="M267" s="175"/>
      <c r="N267" s="176"/>
      <c r="O267" s="176"/>
      <c r="P267" s="176"/>
      <c r="Q267" s="176"/>
      <c r="R267" s="176"/>
      <c r="S267" s="176"/>
      <c r="T267" s="177"/>
      <c r="AT267" s="171" t="s">
        <v>142</v>
      </c>
      <c r="AU267" s="171" t="s">
        <v>84</v>
      </c>
      <c r="AV267" s="15" t="s">
        <v>140</v>
      </c>
      <c r="AW267" s="15" t="s">
        <v>36</v>
      </c>
      <c r="AX267" s="15" t="s">
        <v>37</v>
      </c>
      <c r="AY267" s="171" t="s">
        <v>133</v>
      </c>
    </row>
    <row r="268" spans="1:65" s="2" customFormat="1" ht="16.5" customHeight="1">
      <c r="A268" s="35"/>
      <c r="B268" s="140"/>
      <c r="C268" s="141" t="s">
        <v>708</v>
      </c>
      <c r="D268" s="141" t="s">
        <v>136</v>
      </c>
      <c r="E268" s="142" t="s">
        <v>923</v>
      </c>
      <c r="F268" s="143" t="s">
        <v>924</v>
      </c>
      <c r="G268" s="144" t="s">
        <v>342</v>
      </c>
      <c r="H268" s="145">
        <v>237.69900000000001</v>
      </c>
      <c r="I268" s="146"/>
      <c r="J268" s="147">
        <f>ROUND(I268*H268,2)</f>
        <v>0</v>
      </c>
      <c r="K268" s="143" t="s">
        <v>3</v>
      </c>
      <c r="L268" s="36"/>
      <c r="M268" s="148" t="s">
        <v>3</v>
      </c>
      <c r="N268" s="149" t="s">
        <v>46</v>
      </c>
      <c r="O268" s="56"/>
      <c r="P268" s="150">
        <f>O268*H268</f>
        <v>0</v>
      </c>
      <c r="Q268" s="150">
        <v>0</v>
      </c>
      <c r="R268" s="150">
        <f>Q268*H268</f>
        <v>0</v>
      </c>
      <c r="S268" s="150">
        <v>0</v>
      </c>
      <c r="T268" s="15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52" t="s">
        <v>140</v>
      </c>
      <c r="AT268" s="152" t="s">
        <v>136</v>
      </c>
      <c r="AU268" s="152" t="s">
        <v>84</v>
      </c>
      <c r="AY268" s="20" t="s">
        <v>133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20" t="s">
        <v>37</v>
      </c>
      <c r="BK268" s="153">
        <f>ROUND(I268*H268,2)</f>
        <v>0</v>
      </c>
      <c r="BL268" s="20" t="s">
        <v>140</v>
      </c>
      <c r="BM268" s="152" t="s">
        <v>2805</v>
      </c>
    </row>
    <row r="269" spans="1:65" s="13" customFormat="1">
      <c r="B269" s="154"/>
      <c r="D269" s="155" t="s">
        <v>142</v>
      </c>
      <c r="E269" s="156" t="s">
        <v>3</v>
      </c>
      <c r="F269" s="157" t="s">
        <v>2806</v>
      </c>
      <c r="H269" s="158">
        <v>237.69900000000001</v>
      </c>
      <c r="I269" s="159"/>
      <c r="L269" s="154"/>
      <c r="M269" s="160"/>
      <c r="N269" s="161"/>
      <c r="O269" s="161"/>
      <c r="P269" s="161"/>
      <c r="Q269" s="161"/>
      <c r="R269" s="161"/>
      <c r="S269" s="161"/>
      <c r="T269" s="162"/>
      <c r="AT269" s="156" t="s">
        <v>142</v>
      </c>
      <c r="AU269" s="156" t="s">
        <v>84</v>
      </c>
      <c r="AV269" s="13" t="s">
        <v>84</v>
      </c>
      <c r="AW269" s="13" t="s">
        <v>36</v>
      </c>
      <c r="AX269" s="13" t="s">
        <v>75</v>
      </c>
      <c r="AY269" s="156" t="s">
        <v>133</v>
      </c>
    </row>
    <row r="270" spans="1:65" s="15" customFormat="1">
      <c r="B270" s="170"/>
      <c r="D270" s="155" t="s">
        <v>142</v>
      </c>
      <c r="E270" s="171" t="s">
        <v>3</v>
      </c>
      <c r="F270" s="172" t="s">
        <v>163</v>
      </c>
      <c r="H270" s="173">
        <v>237.69900000000001</v>
      </c>
      <c r="I270" s="174"/>
      <c r="L270" s="170"/>
      <c r="M270" s="175"/>
      <c r="N270" s="176"/>
      <c r="O270" s="176"/>
      <c r="P270" s="176"/>
      <c r="Q270" s="176"/>
      <c r="R270" s="176"/>
      <c r="S270" s="176"/>
      <c r="T270" s="177"/>
      <c r="AT270" s="171" t="s">
        <v>142</v>
      </c>
      <c r="AU270" s="171" t="s">
        <v>84</v>
      </c>
      <c r="AV270" s="15" t="s">
        <v>140</v>
      </c>
      <c r="AW270" s="15" t="s">
        <v>36</v>
      </c>
      <c r="AX270" s="15" t="s">
        <v>37</v>
      </c>
      <c r="AY270" s="171" t="s">
        <v>133</v>
      </c>
    </row>
    <row r="271" spans="1:65" s="2" customFormat="1" ht="16.5" customHeight="1">
      <c r="A271" s="35"/>
      <c r="B271" s="140"/>
      <c r="C271" s="141" t="s">
        <v>712</v>
      </c>
      <c r="D271" s="141" t="s">
        <v>136</v>
      </c>
      <c r="E271" s="142" t="s">
        <v>928</v>
      </c>
      <c r="F271" s="143" t="s">
        <v>929</v>
      </c>
      <c r="G271" s="144" t="s">
        <v>342</v>
      </c>
      <c r="H271" s="145">
        <v>765.09400000000005</v>
      </c>
      <c r="I271" s="146"/>
      <c r="J271" s="147">
        <f>ROUND(I271*H271,2)</f>
        <v>0</v>
      </c>
      <c r="K271" s="143" t="s">
        <v>3</v>
      </c>
      <c r="L271" s="36"/>
      <c r="M271" s="148" t="s">
        <v>3</v>
      </c>
      <c r="N271" s="149" t="s">
        <v>46</v>
      </c>
      <c r="O271" s="56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52" t="s">
        <v>140</v>
      </c>
      <c r="AT271" s="152" t="s">
        <v>136</v>
      </c>
      <c r="AU271" s="152" t="s">
        <v>84</v>
      </c>
      <c r="AY271" s="20" t="s">
        <v>133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20" t="s">
        <v>37</v>
      </c>
      <c r="BK271" s="153">
        <f>ROUND(I271*H271,2)</f>
        <v>0</v>
      </c>
      <c r="BL271" s="20" t="s">
        <v>140</v>
      </c>
      <c r="BM271" s="152" t="s">
        <v>2807</v>
      </c>
    </row>
    <row r="272" spans="1:65" s="13" customFormat="1">
      <c r="B272" s="154"/>
      <c r="D272" s="155" t="s">
        <v>142</v>
      </c>
      <c r="E272" s="156" t="s">
        <v>3</v>
      </c>
      <c r="F272" s="157" t="s">
        <v>2808</v>
      </c>
      <c r="H272" s="158">
        <v>765.09400000000005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142</v>
      </c>
      <c r="AU272" s="156" t="s">
        <v>84</v>
      </c>
      <c r="AV272" s="13" t="s">
        <v>84</v>
      </c>
      <c r="AW272" s="13" t="s">
        <v>36</v>
      </c>
      <c r="AX272" s="13" t="s">
        <v>75</v>
      </c>
      <c r="AY272" s="156" t="s">
        <v>133</v>
      </c>
    </row>
    <row r="273" spans="1:65" s="15" customFormat="1">
      <c r="B273" s="170"/>
      <c r="D273" s="155" t="s">
        <v>142</v>
      </c>
      <c r="E273" s="171" t="s">
        <v>3</v>
      </c>
      <c r="F273" s="172" t="s">
        <v>163</v>
      </c>
      <c r="H273" s="173">
        <v>765.09400000000005</v>
      </c>
      <c r="I273" s="174"/>
      <c r="L273" s="170"/>
      <c r="M273" s="175"/>
      <c r="N273" s="176"/>
      <c r="O273" s="176"/>
      <c r="P273" s="176"/>
      <c r="Q273" s="176"/>
      <c r="R273" s="176"/>
      <c r="S273" s="176"/>
      <c r="T273" s="177"/>
      <c r="AT273" s="171" t="s">
        <v>142</v>
      </c>
      <c r="AU273" s="171" t="s">
        <v>84</v>
      </c>
      <c r="AV273" s="15" t="s">
        <v>140</v>
      </c>
      <c r="AW273" s="15" t="s">
        <v>36</v>
      </c>
      <c r="AX273" s="15" t="s">
        <v>37</v>
      </c>
      <c r="AY273" s="171" t="s">
        <v>133</v>
      </c>
    </row>
    <row r="274" spans="1:65" s="2" customFormat="1" ht="24.2" customHeight="1">
      <c r="A274" s="35"/>
      <c r="B274" s="140"/>
      <c r="C274" s="141" t="s">
        <v>716</v>
      </c>
      <c r="D274" s="141" t="s">
        <v>136</v>
      </c>
      <c r="E274" s="142" t="s">
        <v>634</v>
      </c>
      <c r="F274" s="143" t="s">
        <v>635</v>
      </c>
      <c r="G274" s="144" t="s">
        <v>342</v>
      </c>
      <c r="H274" s="145">
        <v>1147.4639999999999</v>
      </c>
      <c r="I274" s="146"/>
      <c r="J274" s="147">
        <f>ROUND(I274*H274,2)</f>
        <v>0</v>
      </c>
      <c r="K274" s="143" t="s">
        <v>288</v>
      </c>
      <c r="L274" s="36"/>
      <c r="M274" s="148" t="s">
        <v>3</v>
      </c>
      <c r="N274" s="149" t="s">
        <v>46</v>
      </c>
      <c r="O274" s="56"/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2" t="s">
        <v>140</v>
      </c>
      <c r="AT274" s="152" t="s">
        <v>136</v>
      </c>
      <c r="AU274" s="152" t="s">
        <v>84</v>
      </c>
      <c r="AY274" s="20" t="s">
        <v>133</v>
      </c>
      <c r="BE274" s="153">
        <f>IF(N274="základní",J274,0)</f>
        <v>0</v>
      </c>
      <c r="BF274" s="153">
        <f>IF(N274="snížená",J274,0)</f>
        <v>0</v>
      </c>
      <c r="BG274" s="153">
        <f>IF(N274="zákl. přenesená",J274,0)</f>
        <v>0</v>
      </c>
      <c r="BH274" s="153">
        <f>IF(N274="sníž. přenesená",J274,0)</f>
        <v>0</v>
      </c>
      <c r="BI274" s="153">
        <f>IF(N274="nulová",J274,0)</f>
        <v>0</v>
      </c>
      <c r="BJ274" s="20" t="s">
        <v>37</v>
      </c>
      <c r="BK274" s="153">
        <f>ROUND(I274*H274,2)</f>
        <v>0</v>
      </c>
      <c r="BL274" s="20" t="s">
        <v>140</v>
      </c>
      <c r="BM274" s="152" t="s">
        <v>932</v>
      </c>
    </row>
    <row r="275" spans="1:65" s="2" customFormat="1">
      <c r="A275" s="35"/>
      <c r="B275" s="36"/>
      <c r="C275" s="35"/>
      <c r="D275" s="181" t="s">
        <v>290</v>
      </c>
      <c r="E275" s="35"/>
      <c r="F275" s="182" t="s">
        <v>637</v>
      </c>
      <c r="G275" s="35"/>
      <c r="H275" s="35"/>
      <c r="I275" s="183"/>
      <c r="J275" s="35"/>
      <c r="K275" s="35"/>
      <c r="L275" s="36"/>
      <c r="M275" s="196"/>
      <c r="N275" s="197"/>
      <c r="O275" s="198"/>
      <c r="P275" s="198"/>
      <c r="Q275" s="198"/>
      <c r="R275" s="198"/>
      <c r="S275" s="198"/>
      <c r="T275" s="19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20" t="s">
        <v>290</v>
      </c>
      <c r="AU275" s="20" t="s">
        <v>84</v>
      </c>
    </row>
    <row r="276" spans="1:65" s="2" customFormat="1" ht="6.95" customHeight="1">
      <c r="A276" s="35"/>
      <c r="B276" s="45"/>
      <c r="C276" s="46"/>
      <c r="D276" s="46"/>
      <c r="E276" s="46"/>
      <c r="F276" s="46"/>
      <c r="G276" s="46"/>
      <c r="H276" s="46"/>
      <c r="I276" s="46"/>
      <c r="J276" s="46"/>
      <c r="K276" s="46"/>
      <c r="L276" s="36"/>
      <c r="M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</row>
  </sheetData>
  <autoFilter ref="C84:K27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99" r:id="rId3"/>
    <hyperlink ref="F106" r:id="rId4"/>
    <hyperlink ref="F113" r:id="rId5"/>
    <hyperlink ref="F117" r:id="rId6"/>
    <hyperlink ref="F121" r:id="rId7"/>
    <hyperlink ref="F130" r:id="rId8"/>
    <hyperlink ref="F134" r:id="rId9"/>
    <hyperlink ref="F139" r:id="rId10"/>
    <hyperlink ref="F141" r:id="rId11"/>
    <hyperlink ref="F143" r:id="rId12"/>
    <hyperlink ref="F145" r:id="rId13"/>
    <hyperlink ref="F147" r:id="rId14"/>
    <hyperlink ref="F149" r:id="rId15"/>
    <hyperlink ref="F152" r:id="rId16"/>
    <hyperlink ref="F155" r:id="rId17"/>
    <hyperlink ref="F157" r:id="rId18"/>
    <hyperlink ref="F166" r:id="rId19"/>
    <hyperlink ref="F169" r:id="rId20"/>
    <hyperlink ref="F174" r:id="rId21"/>
    <hyperlink ref="F179" r:id="rId22"/>
    <hyperlink ref="F183" r:id="rId23"/>
    <hyperlink ref="F186" r:id="rId24"/>
    <hyperlink ref="F189" r:id="rId25"/>
    <hyperlink ref="F193" r:id="rId26"/>
    <hyperlink ref="F196" r:id="rId27"/>
    <hyperlink ref="F203" r:id="rId28"/>
    <hyperlink ref="F205" r:id="rId29"/>
    <hyperlink ref="F207" r:id="rId30"/>
    <hyperlink ref="F211" r:id="rId31"/>
    <hyperlink ref="F215" r:id="rId32"/>
    <hyperlink ref="F219" r:id="rId33"/>
    <hyperlink ref="F222" r:id="rId34"/>
    <hyperlink ref="F234" r:id="rId35"/>
    <hyperlink ref="F238" r:id="rId36"/>
    <hyperlink ref="F240" r:id="rId37"/>
    <hyperlink ref="F242" r:id="rId38"/>
    <hyperlink ref="F263" r:id="rId39"/>
    <hyperlink ref="F265" r:id="rId40"/>
    <hyperlink ref="F275" r:id="rId4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7" customFormat="1" ht="45" customHeight="1">
      <c r="B3" s="217"/>
      <c r="C3" s="344" t="s">
        <v>2809</v>
      </c>
      <c r="D3" s="344"/>
      <c r="E3" s="344"/>
      <c r="F3" s="344"/>
      <c r="G3" s="344"/>
      <c r="H3" s="344"/>
      <c r="I3" s="344"/>
      <c r="J3" s="344"/>
      <c r="K3" s="218"/>
    </row>
    <row r="4" spans="2:11" s="1" customFormat="1" ht="25.5" customHeight="1">
      <c r="B4" s="219"/>
      <c r="C4" s="349" t="s">
        <v>2810</v>
      </c>
      <c r="D4" s="349"/>
      <c r="E4" s="349"/>
      <c r="F4" s="349"/>
      <c r="G4" s="349"/>
      <c r="H4" s="349"/>
      <c r="I4" s="349"/>
      <c r="J4" s="349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8" t="s">
        <v>2811</v>
      </c>
      <c r="D6" s="348"/>
      <c r="E6" s="348"/>
      <c r="F6" s="348"/>
      <c r="G6" s="348"/>
      <c r="H6" s="348"/>
      <c r="I6" s="348"/>
      <c r="J6" s="348"/>
      <c r="K6" s="220"/>
    </row>
    <row r="7" spans="2:11" s="1" customFormat="1" ht="15" customHeight="1">
      <c r="B7" s="223"/>
      <c r="C7" s="348" t="s">
        <v>2812</v>
      </c>
      <c r="D7" s="348"/>
      <c r="E7" s="348"/>
      <c r="F7" s="348"/>
      <c r="G7" s="348"/>
      <c r="H7" s="348"/>
      <c r="I7" s="348"/>
      <c r="J7" s="348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8" t="s">
        <v>2813</v>
      </c>
      <c r="D9" s="348"/>
      <c r="E9" s="348"/>
      <c r="F9" s="348"/>
      <c r="G9" s="348"/>
      <c r="H9" s="348"/>
      <c r="I9" s="348"/>
      <c r="J9" s="348"/>
      <c r="K9" s="220"/>
    </row>
    <row r="10" spans="2:11" s="1" customFormat="1" ht="15" customHeight="1">
      <c r="B10" s="223"/>
      <c r="C10" s="222"/>
      <c r="D10" s="348" t="s">
        <v>2814</v>
      </c>
      <c r="E10" s="348"/>
      <c r="F10" s="348"/>
      <c r="G10" s="348"/>
      <c r="H10" s="348"/>
      <c r="I10" s="348"/>
      <c r="J10" s="348"/>
      <c r="K10" s="220"/>
    </row>
    <row r="11" spans="2:11" s="1" customFormat="1" ht="15" customHeight="1">
      <c r="B11" s="223"/>
      <c r="C11" s="224"/>
      <c r="D11" s="348" t="s">
        <v>2815</v>
      </c>
      <c r="E11" s="348"/>
      <c r="F11" s="348"/>
      <c r="G11" s="348"/>
      <c r="H11" s="348"/>
      <c r="I11" s="348"/>
      <c r="J11" s="348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2816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8" t="s">
        <v>2817</v>
      </c>
      <c r="E15" s="348"/>
      <c r="F15" s="348"/>
      <c r="G15" s="348"/>
      <c r="H15" s="348"/>
      <c r="I15" s="348"/>
      <c r="J15" s="348"/>
      <c r="K15" s="220"/>
    </row>
    <row r="16" spans="2:11" s="1" customFormat="1" ht="15" customHeight="1">
      <c r="B16" s="223"/>
      <c r="C16" s="224"/>
      <c r="D16" s="348" t="s">
        <v>2818</v>
      </c>
      <c r="E16" s="348"/>
      <c r="F16" s="348"/>
      <c r="G16" s="348"/>
      <c r="H16" s="348"/>
      <c r="I16" s="348"/>
      <c r="J16" s="348"/>
      <c r="K16" s="220"/>
    </row>
    <row r="17" spans="2:11" s="1" customFormat="1" ht="15" customHeight="1">
      <c r="B17" s="223"/>
      <c r="C17" s="224"/>
      <c r="D17" s="348" t="s">
        <v>2819</v>
      </c>
      <c r="E17" s="348"/>
      <c r="F17" s="348"/>
      <c r="G17" s="348"/>
      <c r="H17" s="348"/>
      <c r="I17" s="348"/>
      <c r="J17" s="348"/>
      <c r="K17" s="220"/>
    </row>
    <row r="18" spans="2:11" s="1" customFormat="1" ht="15" customHeight="1">
      <c r="B18" s="223"/>
      <c r="C18" s="224"/>
      <c r="D18" s="224"/>
      <c r="E18" s="226" t="s">
        <v>82</v>
      </c>
      <c r="F18" s="348" t="s">
        <v>2820</v>
      </c>
      <c r="G18" s="348"/>
      <c r="H18" s="348"/>
      <c r="I18" s="348"/>
      <c r="J18" s="348"/>
      <c r="K18" s="220"/>
    </row>
    <row r="19" spans="2:11" s="1" customFormat="1" ht="15" customHeight="1">
      <c r="B19" s="223"/>
      <c r="C19" s="224"/>
      <c r="D19" s="224"/>
      <c r="E19" s="226" t="s">
        <v>2821</v>
      </c>
      <c r="F19" s="348" t="s">
        <v>2822</v>
      </c>
      <c r="G19" s="348"/>
      <c r="H19" s="348"/>
      <c r="I19" s="348"/>
      <c r="J19" s="348"/>
      <c r="K19" s="220"/>
    </row>
    <row r="20" spans="2:11" s="1" customFormat="1" ht="15" customHeight="1">
      <c r="B20" s="223"/>
      <c r="C20" s="224"/>
      <c r="D20" s="224"/>
      <c r="E20" s="226" t="s">
        <v>2823</v>
      </c>
      <c r="F20" s="348" t="s">
        <v>2824</v>
      </c>
      <c r="G20" s="348"/>
      <c r="H20" s="348"/>
      <c r="I20" s="348"/>
      <c r="J20" s="348"/>
      <c r="K20" s="220"/>
    </row>
    <row r="21" spans="2:11" s="1" customFormat="1" ht="15" customHeight="1">
      <c r="B21" s="223"/>
      <c r="C21" s="224"/>
      <c r="D21" s="224"/>
      <c r="E21" s="226" t="s">
        <v>2825</v>
      </c>
      <c r="F21" s="348" t="s">
        <v>81</v>
      </c>
      <c r="G21" s="348"/>
      <c r="H21" s="348"/>
      <c r="I21" s="348"/>
      <c r="J21" s="348"/>
      <c r="K21" s="220"/>
    </row>
    <row r="22" spans="2:11" s="1" customFormat="1" ht="15" customHeight="1">
      <c r="B22" s="223"/>
      <c r="C22" s="224"/>
      <c r="D22" s="224"/>
      <c r="E22" s="226" t="s">
        <v>2826</v>
      </c>
      <c r="F22" s="348" t="s">
        <v>2827</v>
      </c>
      <c r="G22" s="348"/>
      <c r="H22" s="348"/>
      <c r="I22" s="348"/>
      <c r="J22" s="348"/>
      <c r="K22" s="220"/>
    </row>
    <row r="23" spans="2:11" s="1" customFormat="1" ht="15" customHeight="1">
      <c r="B23" s="223"/>
      <c r="C23" s="224"/>
      <c r="D23" s="224"/>
      <c r="E23" s="226" t="s">
        <v>2828</v>
      </c>
      <c r="F23" s="348" t="s">
        <v>2829</v>
      </c>
      <c r="G23" s="348"/>
      <c r="H23" s="348"/>
      <c r="I23" s="348"/>
      <c r="J23" s="348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8" t="s">
        <v>2830</v>
      </c>
      <c r="D25" s="348"/>
      <c r="E25" s="348"/>
      <c r="F25" s="348"/>
      <c r="G25" s="348"/>
      <c r="H25" s="348"/>
      <c r="I25" s="348"/>
      <c r="J25" s="348"/>
      <c r="K25" s="220"/>
    </row>
    <row r="26" spans="2:11" s="1" customFormat="1" ht="15" customHeight="1">
      <c r="B26" s="223"/>
      <c r="C26" s="348" t="s">
        <v>2831</v>
      </c>
      <c r="D26" s="348"/>
      <c r="E26" s="348"/>
      <c r="F26" s="348"/>
      <c r="G26" s="348"/>
      <c r="H26" s="348"/>
      <c r="I26" s="348"/>
      <c r="J26" s="348"/>
      <c r="K26" s="220"/>
    </row>
    <row r="27" spans="2:11" s="1" customFormat="1" ht="15" customHeight="1">
      <c r="B27" s="223"/>
      <c r="C27" s="222"/>
      <c r="D27" s="348" t="s">
        <v>2832</v>
      </c>
      <c r="E27" s="348"/>
      <c r="F27" s="348"/>
      <c r="G27" s="348"/>
      <c r="H27" s="348"/>
      <c r="I27" s="348"/>
      <c r="J27" s="348"/>
      <c r="K27" s="220"/>
    </row>
    <row r="28" spans="2:11" s="1" customFormat="1" ht="15" customHeight="1">
      <c r="B28" s="223"/>
      <c r="C28" s="224"/>
      <c r="D28" s="348" t="s">
        <v>2833</v>
      </c>
      <c r="E28" s="348"/>
      <c r="F28" s="348"/>
      <c r="G28" s="348"/>
      <c r="H28" s="348"/>
      <c r="I28" s="348"/>
      <c r="J28" s="348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8" t="s">
        <v>2834</v>
      </c>
      <c r="E30" s="348"/>
      <c r="F30" s="348"/>
      <c r="G30" s="348"/>
      <c r="H30" s="348"/>
      <c r="I30" s="348"/>
      <c r="J30" s="348"/>
      <c r="K30" s="220"/>
    </row>
    <row r="31" spans="2:11" s="1" customFormat="1" ht="15" customHeight="1">
      <c r="B31" s="223"/>
      <c r="C31" s="224"/>
      <c r="D31" s="348" t="s">
        <v>2835</v>
      </c>
      <c r="E31" s="348"/>
      <c r="F31" s="348"/>
      <c r="G31" s="348"/>
      <c r="H31" s="348"/>
      <c r="I31" s="348"/>
      <c r="J31" s="348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8" t="s">
        <v>2836</v>
      </c>
      <c r="E33" s="348"/>
      <c r="F33" s="348"/>
      <c r="G33" s="348"/>
      <c r="H33" s="348"/>
      <c r="I33" s="348"/>
      <c r="J33" s="348"/>
      <c r="K33" s="220"/>
    </row>
    <row r="34" spans="2:11" s="1" customFormat="1" ht="15" customHeight="1">
      <c r="B34" s="223"/>
      <c r="C34" s="224"/>
      <c r="D34" s="348" t="s">
        <v>2837</v>
      </c>
      <c r="E34" s="348"/>
      <c r="F34" s="348"/>
      <c r="G34" s="348"/>
      <c r="H34" s="348"/>
      <c r="I34" s="348"/>
      <c r="J34" s="348"/>
      <c r="K34" s="220"/>
    </row>
    <row r="35" spans="2:11" s="1" customFormat="1" ht="15" customHeight="1">
      <c r="B35" s="223"/>
      <c r="C35" s="224"/>
      <c r="D35" s="348" t="s">
        <v>2838</v>
      </c>
      <c r="E35" s="348"/>
      <c r="F35" s="348"/>
      <c r="G35" s="348"/>
      <c r="H35" s="348"/>
      <c r="I35" s="348"/>
      <c r="J35" s="348"/>
      <c r="K35" s="220"/>
    </row>
    <row r="36" spans="2:11" s="1" customFormat="1" ht="15" customHeight="1">
      <c r="B36" s="223"/>
      <c r="C36" s="224"/>
      <c r="D36" s="222"/>
      <c r="E36" s="225" t="s">
        <v>119</v>
      </c>
      <c r="F36" s="222"/>
      <c r="G36" s="348" t="s">
        <v>2839</v>
      </c>
      <c r="H36" s="348"/>
      <c r="I36" s="348"/>
      <c r="J36" s="348"/>
      <c r="K36" s="220"/>
    </row>
    <row r="37" spans="2:11" s="1" customFormat="1" ht="30.75" customHeight="1">
      <c r="B37" s="223"/>
      <c r="C37" s="224"/>
      <c r="D37" s="222"/>
      <c r="E37" s="225" t="s">
        <v>2840</v>
      </c>
      <c r="F37" s="222"/>
      <c r="G37" s="348" t="s">
        <v>2841</v>
      </c>
      <c r="H37" s="348"/>
      <c r="I37" s="348"/>
      <c r="J37" s="348"/>
      <c r="K37" s="220"/>
    </row>
    <row r="38" spans="2:11" s="1" customFormat="1" ht="15" customHeight="1">
      <c r="B38" s="223"/>
      <c r="C38" s="224"/>
      <c r="D38" s="222"/>
      <c r="E38" s="225" t="s">
        <v>56</v>
      </c>
      <c r="F38" s="222"/>
      <c r="G38" s="348" t="s">
        <v>2842</v>
      </c>
      <c r="H38" s="348"/>
      <c r="I38" s="348"/>
      <c r="J38" s="348"/>
      <c r="K38" s="220"/>
    </row>
    <row r="39" spans="2:11" s="1" customFormat="1" ht="15" customHeight="1">
      <c r="B39" s="223"/>
      <c r="C39" s="224"/>
      <c r="D39" s="222"/>
      <c r="E39" s="225" t="s">
        <v>57</v>
      </c>
      <c r="F39" s="222"/>
      <c r="G39" s="348" t="s">
        <v>2843</v>
      </c>
      <c r="H39" s="348"/>
      <c r="I39" s="348"/>
      <c r="J39" s="348"/>
      <c r="K39" s="220"/>
    </row>
    <row r="40" spans="2:11" s="1" customFormat="1" ht="15" customHeight="1">
      <c r="B40" s="223"/>
      <c r="C40" s="224"/>
      <c r="D40" s="222"/>
      <c r="E40" s="225" t="s">
        <v>120</v>
      </c>
      <c r="F40" s="222"/>
      <c r="G40" s="348" t="s">
        <v>2844</v>
      </c>
      <c r="H40" s="348"/>
      <c r="I40" s="348"/>
      <c r="J40" s="348"/>
      <c r="K40" s="220"/>
    </row>
    <row r="41" spans="2:11" s="1" customFormat="1" ht="15" customHeight="1">
      <c r="B41" s="223"/>
      <c r="C41" s="224"/>
      <c r="D41" s="222"/>
      <c r="E41" s="225" t="s">
        <v>121</v>
      </c>
      <c r="F41" s="222"/>
      <c r="G41" s="348" t="s">
        <v>2845</v>
      </c>
      <c r="H41" s="348"/>
      <c r="I41" s="348"/>
      <c r="J41" s="348"/>
      <c r="K41" s="220"/>
    </row>
    <row r="42" spans="2:11" s="1" customFormat="1" ht="15" customHeight="1">
      <c r="B42" s="223"/>
      <c r="C42" s="224"/>
      <c r="D42" s="222"/>
      <c r="E42" s="225" t="s">
        <v>2846</v>
      </c>
      <c r="F42" s="222"/>
      <c r="G42" s="348" t="s">
        <v>2847</v>
      </c>
      <c r="H42" s="348"/>
      <c r="I42" s="348"/>
      <c r="J42" s="348"/>
      <c r="K42" s="220"/>
    </row>
    <row r="43" spans="2:11" s="1" customFormat="1" ht="15" customHeight="1">
      <c r="B43" s="223"/>
      <c r="C43" s="224"/>
      <c r="D43" s="222"/>
      <c r="E43" s="225"/>
      <c r="F43" s="222"/>
      <c r="G43" s="348" t="s">
        <v>2848</v>
      </c>
      <c r="H43" s="348"/>
      <c r="I43" s="348"/>
      <c r="J43" s="348"/>
      <c r="K43" s="220"/>
    </row>
    <row r="44" spans="2:11" s="1" customFormat="1" ht="15" customHeight="1">
      <c r="B44" s="223"/>
      <c r="C44" s="224"/>
      <c r="D44" s="222"/>
      <c r="E44" s="225" t="s">
        <v>2849</v>
      </c>
      <c r="F44" s="222"/>
      <c r="G44" s="348" t="s">
        <v>2850</v>
      </c>
      <c r="H44" s="348"/>
      <c r="I44" s="348"/>
      <c r="J44" s="348"/>
      <c r="K44" s="220"/>
    </row>
    <row r="45" spans="2:11" s="1" customFormat="1" ht="15" customHeight="1">
      <c r="B45" s="223"/>
      <c r="C45" s="224"/>
      <c r="D45" s="222"/>
      <c r="E45" s="225" t="s">
        <v>123</v>
      </c>
      <c r="F45" s="222"/>
      <c r="G45" s="348" t="s">
        <v>2851</v>
      </c>
      <c r="H45" s="348"/>
      <c r="I45" s="348"/>
      <c r="J45" s="348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8" t="s">
        <v>2852</v>
      </c>
      <c r="E47" s="348"/>
      <c r="F47" s="348"/>
      <c r="G47" s="348"/>
      <c r="H47" s="348"/>
      <c r="I47" s="348"/>
      <c r="J47" s="348"/>
      <c r="K47" s="220"/>
    </row>
    <row r="48" spans="2:11" s="1" customFormat="1" ht="15" customHeight="1">
      <c r="B48" s="223"/>
      <c r="C48" s="224"/>
      <c r="D48" s="224"/>
      <c r="E48" s="348" t="s">
        <v>2853</v>
      </c>
      <c r="F48" s="348"/>
      <c r="G48" s="348"/>
      <c r="H48" s="348"/>
      <c r="I48" s="348"/>
      <c r="J48" s="348"/>
      <c r="K48" s="220"/>
    </row>
    <row r="49" spans="2:11" s="1" customFormat="1" ht="15" customHeight="1">
      <c r="B49" s="223"/>
      <c r="C49" s="224"/>
      <c r="D49" s="224"/>
      <c r="E49" s="348" t="s">
        <v>2854</v>
      </c>
      <c r="F49" s="348"/>
      <c r="G49" s="348"/>
      <c r="H49" s="348"/>
      <c r="I49" s="348"/>
      <c r="J49" s="348"/>
      <c r="K49" s="220"/>
    </row>
    <row r="50" spans="2:11" s="1" customFormat="1" ht="15" customHeight="1">
      <c r="B50" s="223"/>
      <c r="C50" s="224"/>
      <c r="D50" s="224"/>
      <c r="E50" s="348" t="s">
        <v>2855</v>
      </c>
      <c r="F50" s="348"/>
      <c r="G50" s="348"/>
      <c r="H50" s="348"/>
      <c r="I50" s="348"/>
      <c r="J50" s="348"/>
      <c r="K50" s="220"/>
    </row>
    <row r="51" spans="2:11" s="1" customFormat="1" ht="15" customHeight="1">
      <c r="B51" s="223"/>
      <c r="C51" s="224"/>
      <c r="D51" s="348" t="s">
        <v>2856</v>
      </c>
      <c r="E51" s="348"/>
      <c r="F51" s="348"/>
      <c r="G51" s="348"/>
      <c r="H51" s="348"/>
      <c r="I51" s="348"/>
      <c r="J51" s="348"/>
      <c r="K51" s="220"/>
    </row>
    <row r="52" spans="2:11" s="1" customFormat="1" ht="25.5" customHeight="1">
      <c r="B52" s="219"/>
      <c r="C52" s="349" t="s">
        <v>2857</v>
      </c>
      <c r="D52" s="349"/>
      <c r="E52" s="349"/>
      <c r="F52" s="349"/>
      <c r="G52" s="349"/>
      <c r="H52" s="349"/>
      <c r="I52" s="349"/>
      <c r="J52" s="349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8" t="s">
        <v>2858</v>
      </c>
      <c r="D54" s="348"/>
      <c r="E54" s="348"/>
      <c r="F54" s="348"/>
      <c r="G54" s="348"/>
      <c r="H54" s="348"/>
      <c r="I54" s="348"/>
      <c r="J54" s="348"/>
      <c r="K54" s="220"/>
    </row>
    <row r="55" spans="2:11" s="1" customFormat="1" ht="15" customHeight="1">
      <c r="B55" s="219"/>
      <c r="C55" s="348" t="s">
        <v>2859</v>
      </c>
      <c r="D55" s="348"/>
      <c r="E55" s="348"/>
      <c r="F55" s="348"/>
      <c r="G55" s="348"/>
      <c r="H55" s="348"/>
      <c r="I55" s="348"/>
      <c r="J55" s="348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8" t="s">
        <v>2860</v>
      </c>
      <c r="D57" s="348"/>
      <c r="E57" s="348"/>
      <c r="F57" s="348"/>
      <c r="G57" s="348"/>
      <c r="H57" s="348"/>
      <c r="I57" s="348"/>
      <c r="J57" s="348"/>
      <c r="K57" s="220"/>
    </row>
    <row r="58" spans="2:11" s="1" customFormat="1" ht="15" customHeight="1">
      <c r="B58" s="219"/>
      <c r="C58" s="224"/>
      <c r="D58" s="348" t="s">
        <v>2861</v>
      </c>
      <c r="E58" s="348"/>
      <c r="F58" s="348"/>
      <c r="G58" s="348"/>
      <c r="H58" s="348"/>
      <c r="I58" s="348"/>
      <c r="J58" s="348"/>
      <c r="K58" s="220"/>
    </row>
    <row r="59" spans="2:11" s="1" customFormat="1" ht="15" customHeight="1">
      <c r="B59" s="219"/>
      <c r="C59" s="224"/>
      <c r="D59" s="348" t="s">
        <v>2862</v>
      </c>
      <c r="E59" s="348"/>
      <c r="F59" s="348"/>
      <c r="G59" s="348"/>
      <c r="H59" s="348"/>
      <c r="I59" s="348"/>
      <c r="J59" s="348"/>
      <c r="K59" s="220"/>
    </row>
    <row r="60" spans="2:11" s="1" customFormat="1" ht="15" customHeight="1">
      <c r="B60" s="219"/>
      <c r="C60" s="224"/>
      <c r="D60" s="348" t="s">
        <v>2863</v>
      </c>
      <c r="E60" s="348"/>
      <c r="F60" s="348"/>
      <c r="G60" s="348"/>
      <c r="H60" s="348"/>
      <c r="I60" s="348"/>
      <c r="J60" s="348"/>
      <c r="K60" s="220"/>
    </row>
    <row r="61" spans="2:11" s="1" customFormat="1" ht="15" customHeight="1">
      <c r="B61" s="219"/>
      <c r="C61" s="224"/>
      <c r="D61" s="348" t="s">
        <v>2864</v>
      </c>
      <c r="E61" s="348"/>
      <c r="F61" s="348"/>
      <c r="G61" s="348"/>
      <c r="H61" s="348"/>
      <c r="I61" s="348"/>
      <c r="J61" s="348"/>
      <c r="K61" s="220"/>
    </row>
    <row r="62" spans="2:11" s="1" customFormat="1" ht="15" customHeight="1">
      <c r="B62" s="219"/>
      <c r="C62" s="224"/>
      <c r="D62" s="347" t="s">
        <v>2865</v>
      </c>
      <c r="E62" s="347"/>
      <c r="F62" s="347"/>
      <c r="G62" s="347"/>
      <c r="H62" s="347"/>
      <c r="I62" s="347"/>
      <c r="J62" s="347"/>
      <c r="K62" s="220"/>
    </row>
    <row r="63" spans="2:11" s="1" customFormat="1" ht="15" customHeight="1">
      <c r="B63" s="219"/>
      <c r="C63" s="224"/>
      <c r="D63" s="348" t="s">
        <v>2866</v>
      </c>
      <c r="E63" s="348"/>
      <c r="F63" s="348"/>
      <c r="G63" s="348"/>
      <c r="H63" s="348"/>
      <c r="I63" s="348"/>
      <c r="J63" s="348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8" t="s">
        <v>2867</v>
      </c>
      <c r="E65" s="348"/>
      <c r="F65" s="348"/>
      <c r="G65" s="348"/>
      <c r="H65" s="348"/>
      <c r="I65" s="348"/>
      <c r="J65" s="348"/>
      <c r="K65" s="220"/>
    </row>
    <row r="66" spans="2:11" s="1" customFormat="1" ht="15" customHeight="1">
      <c r="B66" s="219"/>
      <c r="C66" s="224"/>
      <c r="D66" s="347" t="s">
        <v>2868</v>
      </c>
      <c r="E66" s="347"/>
      <c r="F66" s="347"/>
      <c r="G66" s="347"/>
      <c r="H66" s="347"/>
      <c r="I66" s="347"/>
      <c r="J66" s="347"/>
      <c r="K66" s="220"/>
    </row>
    <row r="67" spans="2:11" s="1" customFormat="1" ht="15" customHeight="1">
      <c r="B67" s="219"/>
      <c r="C67" s="224"/>
      <c r="D67" s="348" t="s">
        <v>2869</v>
      </c>
      <c r="E67" s="348"/>
      <c r="F67" s="348"/>
      <c r="G67" s="348"/>
      <c r="H67" s="348"/>
      <c r="I67" s="348"/>
      <c r="J67" s="348"/>
      <c r="K67" s="220"/>
    </row>
    <row r="68" spans="2:11" s="1" customFormat="1" ht="15" customHeight="1">
      <c r="B68" s="219"/>
      <c r="C68" s="224"/>
      <c r="D68" s="348" t="s">
        <v>2870</v>
      </c>
      <c r="E68" s="348"/>
      <c r="F68" s="348"/>
      <c r="G68" s="348"/>
      <c r="H68" s="348"/>
      <c r="I68" s="348"/>
      <c r="J68" s="348"/>
      <c r="K68" s="220"/>
    </row>
    <row r="69" spans="2:11" s="1" customFormat="1" ht="15" customHeight="1">
      <c r="B69" s="219"/>
      <c r="C69" s="224"/>
      <c r="D69" s="348" t="s">
        <v>2871</v>
      </c>
      <c r="E69" s="348"/>
      <c r="F69" s="348"/>
      <c r="G69" s="348"/>
      <c r="H69" s="348"/>
      <c r="I69" s="348"/>
      <c r="J69" s="348"/>
      <c r="K69" s="220"/>
    </row>
    <row r="70" spans="2:11" s="1" customFormat="1" ht="15" customHeight="1">
      <c r="B70" s="219"/>
      <c r="C70" s="224"/>
      <c r="D70" s="348" t="s">
        <v>2872</v>
      </c>
      <c r="E70" s="348"/>
      <c r="F70" s="348"/>
      <c r="G70" s="348"/>
      <c r="H70" s="348"/>
      <c r="I70" s="348"/>
      <c r="J70" s="348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46" t="s">
        <v>2873</v>
      </c>
      <c r="D75" s="346"/>
      <c r="E75" s="346"/>
      <c r="F75" s="346"/>
      <c r="G75" s="346"/>
      <c r="H75" s="346"/>
      <c r="I75" s="346"/>
      <c r="J75" s="346"/>
      <c r="K75" s="237"/>
    </row>
    <row r="76" spans="2:11" s="1" customFormat="1" ht="17.25" customHeight="1">
      <c r="B76" s="236"/>
      <c r="C76" s="238" t="s">
        <v>2874</v>
      </c>
      <c r="D76" s="238"/>
      <c r="E76" s="238"/>
      <c r="F76" s="238" t="s">
        <v>2875</v>
      </c>
      <c r="G76" s="239"/>
      <c r="H76" s="238" t="s">
        <v>57</v>
      </c>
      <c r="I76" s="238" t="s">
        <v>60</v>
      </c>
      <c r="J76" s="238" t="s">
        <v>2876</v>
      </c>
      <c r="K76" s="237"/>
    </row>
    <row r="77" spans="2:11" s="1" customFormat="1" ht="17.25" customHeight="1">
      <c r="B77" s="236"/>
      <c r="C77" s="240" t="s">
        <v>2877</v>
      </c>
      <c r="D77" s="240"/>
      <c r="E77" s="240"/>
      <c r="F77" s="241" t="s">
        <v>2878</v>
      </c>
      <c r="G77" s="242"/>
      <c r="H77" s="240"/>
      <c r="I77" s="240"/>
      <c r="J77" s="240" t="s">
        <v>2879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56</v>
      </c>
      <c r="D79" s="245"/>
      <c r="E79" s="245"/>
      <c r="F79" s="246" t="s">
        <v>2880</v>
      </c>
      <c r="G79" s="247"/>
      <c r="H79" s="225" t="s">
        <v>2881</v>
      </c>
      <c r="I79" s="225" t="s">
        <v>2882</v>
      </c>
      <c r="J79" s="225">
        <v>20</v>
      </c>
      <c r="K79" s="237"/>
    </row>
    <row r="80" spans="2:11" s="1" customFormat="1" ht="15" customHeight="1">
      <c r="B80" s="236"/>
      <c r="C80" s="225" t="s">
        <v>2883</v>
      </c>
      <c r="D80" s="225"/>
      <c r="E80" s="225"/>
      <c r="F80" s="246" t="s">
        <v>2880</v>
      </c>
      <c r="G80" s="247"/>
      <c r="H80" s="225" t="s">
        <v>2884</v>
      </c>
      <c r="I80" s="225" t="s">
        <v>2882</v>
      </c>
      <c r="J80" s="225">
        <v>120</v>
      </c>
      <c r="K80" s="237"/>
    </row>
    <row r="81" spans="2:11" s="1" customFormat="1" ht="15" customHeight="1">
      <c r="B81" s="248"/>
      <c r="C81" s="225" t="s">
        <v>2885</v>
      </c>
      <c r="D81" s="225"/>
      <c r="E81" s="225"/>
      <c r="F81" s="246" t="s">
        <v>2886</v>
      </c>
      <c r="G81" s="247"/>
      <c r="H81" s="225" t="s">
        <v>2887</v>
      </c>
      <c r="I81" s="225" t="s">
        <v>2882</v>
      </c>
      <c r="J81" s="225">
        <v>50</v>
      </c>
      <c r="K81" s="237"/>
    </row>
    <row r="82" spans="2:11" s="1" customFormat="1" ht="15" customHeight="1">
      <c r="B82" s="248"/>
      <c r="C82" s="225" t="s">
        <v>2888</v>
      </c>
      <c r="D82" s="225"/>
      <c r="E82" s="225"/>
      <c r="F82" s="246" t="s">
        <v>2880</v>
      </c>
      <c r="G82" s="247"/>
      <c r="H82" s="225" t="s">
        <v>2889</v>
      </c>
      <c r="I82" s="225" t="s">
        <v>2890</v>
      </c>
      <c r="J82" s="225"/>
      <c r="K82" s="237"/>
    </row>
    <row r="83" spans="2:11" s="1" customFormat="1" ht="15" customHeight="1">
      <c r="B83" s="248"/>
      <c r="C83" s="249" t="s">
        <v>2891</v>
      </c>
      <c r="D83" s="249"/>
      <c r="E83" s="249"/>
      <c r="F83" s="250" t="s">
        <v>2886</v>
      </c>
      <c r="G83" s="249"/>
      <c r="H83" s="249" t="s">
        <v>2892</v>
      </c>
      <c r="I83" s="249" t="s">
        <v>2882</v>
      </c>
      <c r="J83" s="249">
        <v>15</v>
      </c>
      <c r="K83" s="237"/>
    </row>
    <row r="84" spans="2:11" s="1" customFormat="1" ht="15" customHeight="1">
      <c r="B84" s="248"/>
      <c r="C84" s="249" t="s">
        <v>2893</v>
      </c>
      <c r="D84" s="249"/>
      <c r="E84" s="249"/>
      <c r="F84" s="250" t="s">
        <v>2886</v>
      </c>
      <c r="G84" s="249"/>
      <c r="H84" s="249" t="s">
        <v>2894</v>
      </c>
      <c r="I84" s="249" t="s">
        <v>2882</v>
      </c>
      <c r="J84" s="249">
        <v>15</v>
      </c>
      <c r="K84" s="237"/>
    </row>
    <row r="85" spans="2:11" s="1" customFormat="1" ht="15" customHeight="1">
      <c r="B85" s="248"/>
      <c r="C85" s="249" t="s">
        <v>2895</v>
      </c>
      <c r="D85" s="249"/>
      <c r="E85" s="249"/>
      <c r="F85" s="250" t="s">
        <v>2886</v>
      </c>
      <c r="G85" s="249"/>
      <c r="H85" s="249" t="s">
        <v>2896</v>
      </c>
      <c r="I85" s="249" t="s">
        <v>2882</v>
      </c>
      <c r="J85" s="249">
        <v>20</v>
      </c>
      <c r="K85" s="237"/>
    </row>
    <row r="86" spans="2:11" s="1" customFormat="1" ht="15" customHeight="1">
      <c r="B86" s="248"/>
      <c r="C86" s="249" t="s">
        <v>2897</v>
      </c>
      <c r="D86" s="249"/>
      <c r="E86" s="249"/>
      <c r="F86" s="250" t="s">
        <v>2886</v>
      </c>
      <c r="G86" s="249"/>
      <c r="H86" s="249" t="s">
        <v>2898</v>
      </c>
      <c r="I86" s="249" t="s">
        <v>2882</v>
      </c>
      <c r="J86" s="249">
        <v>20</v>
      </c>
      <c r="K86" s="237"/>
    </row>
    <row r="87" spans="2:11" s="1" customFormat="1" ht="15" customHeight="1">
      <c r="B87" s="248"/>
      <c r="C87" s="225" t="s">
        <v>2899</v>
      </c>
      <c r="D87" s="225"/>
      <c r="E87" s="225"/>
      <c r="F87" s="246" t="s">
        <v>2886</v>
      </c>
      <c r="G87" s="247"/>
      <c r="H87" s="225" t="s">
        <v>2900</v>
      </c>
      <c r="I87" s="225" t="s">
        <v>2882</v>
      </c>
      <c r="J87" s="225">
        <v>50</v>
      </c>
      <c r="K87" s="237"/>
    </row>
    <row r="88" spans="2:11" s="1" customFormat="1" ht="15" customHeight="1">
      <c r="B88" s="248"/>
      <c r="C88" s="225" t="s">
        <v>2901</v>
      </c>
      <c r="D88" s="225"/>
      <c r="E88" s="225"/>
      <c r="F88" s="246" t="s">
        <v>2886</v>
      </c>
      <c r="G88" s="247"/>
      <c r="H88" s="225" t="s">
        <v>2902</v>
      </c>
      <c r="I88" s="225" t="s">
        <v>2882</v>
      </c>
      <c r="J88" s="225">
        <v>20</v>
      </c>
      <c r="K88" s="237"/>
    </row>
    <row r="89" spans="2:11" s="1" customFormat="1" ht="15" customHeight="1">
      <c r="B89" s="248"/>
      <c r="C89" s="225" t="s">
        <v>2903</v>
      </c>
      <c r="D89" s="225"/>
      <c r="E89" s="225"/>
      <c r="F89" s="246" t="s">
        <v>2886</v>
      </c>
      <c r="G89" s="247"/>
      <c r="H89" s="225" t="s">
        <v>2904</v>
      </c>
      <c r="I89" s="225" t="s">
        <v>2882</v>
      </c>
      <c r="J89" s="225">
        <v>20</v>
      </c>
      <c r="K89" s="237"/>
    </row>
    <row r="90" spans="2:11" s="1" customFormat="1" ht="15" customHeight="1">
      <c r="B90" s="248"/>
      <c r="C90" s="225" t="s">
        <v>2905</v>
      </c>
      <c r="D90" s="225"/>
      <c r="E90" s="225"/>
      <c r="F90" s="246" t="s">
        <v>2886</v>
      </c>
      <c r="G90" s="247"/>
      <c r="H90" s="225" t="s">
        <v>2906</v>
      </c>
      <c r="I90" s="225" t="s">
        <v>2882</v>
      </c>
      <c r="J90" s="225">
        <v>50</v>
      </c>
      <c r="K90" s="237"/>
    </row>
    <row r="91" spans="2:11" s="1" customFormat="1" ht="15" customHeight="1">
      <c r="B91" s="248"/>
      <c r="C91" s="225" t="s">
        <v>2907</v>
      </c>
      <c r="D91" s="225"/>
      <c r="E91" s="225"/>
      <c r="F91" s="246" t="s">
        <v>2886</v>
      </c>
      <c r="G91" s="247"/>
      <c r="H91" s="225" t="s">
        <v>2907</v>
      </c>
      <c r="I91" s="225" t="s">
        <v>2882</v>
      </c>
      <c r="J91" s="225">
        <v>50</v>
      </c>
      <c r="K91" s="237"/>
    </row>
    <row r="92" spans="2:11" s="1" customFormat="1" ht="15" customHeight="1">
      <c r="B92" s="248"/>
      <c r="C92" s="225" t="s">
        <v>2908</v>
      </c>
      <c r="D92" s="225"/>
      <c r="E92" s="225"/>
      <c r="F92" s="246" t="s">
        <v>2886</v>
      </c>
      <c r="G92" s="247"/>
      <c r="H92" s="225" t="s">
        <v>2909</v>
      </c>
      <c r="I92" s="225" t="s">
        <v>2882</v>
      </c>
      <c r="J92" s="225">
        <v>255</v>
      </c>
      <c r="K92" s="237"/>
    </row>
    <row r="93" spans="2:11" s="1" customFormat="1" ht="15" customHeight="1">
      <c r="B93" s="248"/>
      <c r="C93" s="225" t="s">
        <v>2910</v>
      </c>
      <c r="D93" s="225"/>
      <c r="E93" s="225"/>
      <c r="F93" s="246" t="s">
        <v>2880</v>
      </c>
      <c r="G93" s="247"/>
      <c r="H93" s="225" t="s">
        <v>2911</v>
      </c>
      <c r="I93" s="225" t="s">
        <v>2912</v>
      </c>
      <c r="J93" s="225"/>
      <c r="K93" s="237"/>
    </row>
    <row r="94" spans="2:11" s="1" customFormat="1" ht="15" customHeight="1">
      <c r="B94" s="248"/>
      <c r="C94" s="225" t="s">
        <v>2913</v>
      </c>
      <c r="D94" s="225"/>
      <c r="E94" s="225"/>
      <c r="F94" s="246" t="s">
        <v>2880</v>
      </c>
      <c r="G94" s="247"/>
      <c r="H94" s="225" t="s">
        <v>2914</v>
      </c>
      <c r="I94" s="225" t="s">
        <v>2915</v>
      </c>
      <c r="J94" s="225"/>
      <c r="K94" s="237"/>
    </row>
    <row r="95" spans="2:11" s="1" customFormat="1" ht="15" customHeight="1">
      <c r="B95" s="248"/>
      <c r="C95" s="225" t="s">
        <v>2916</v>
      </c>
      <c r="D95" s="225"/>
      <c r="E95" s="225"/>
      <c r="F95" s="246" t="s">
        <v>2880</v>
      </c>
      <c r="G95" s="247"/>
      <c r="H95" s="225" t="s">
        <v>2916</v>
      </c>
      <c r="I95" s="225" t="s">
        <v>2915</v>
      </c>
      <c r="J95" s="225"/>
      <c r="K95" s="237"/>
    </row>
    <row r="96" spans="2:11" s="1" customFormat="1" ht="15" customHeight="1">
      <c r="B96" s="248"/>
      <c r="C96" s="225" t="s">
        <v>41</v>
      </c>
      <c r="D96" s="225"/>
      <c r="E96" s="225"/>
      <c r="F96" s="246" t="s">
        <v>2880</v>
      </c>
      <c r="G96" s="247"/>
      <c r="H96" s="225" t="s">
        <v>2917</v>
      </c>
      <c r="I96" s="225" t="s">
        <v>2915</v>
      </c>
      <c r="J96" s="225"/>
      <c r="K96" s="237"/>
    </row>
    <row r="97" spans="2:11" s="1" customFormat="1" ht="15" customHeight="1">
      <c r="B97" s="248"/>
      <c r="C97" s="225" t="s">
        <v>51</v>
      </c>
      <c r="D97" s="225"/>
      <c r="E97" s="225"/>
      <c r="F97" s="246" t="s">
        <v>2880</v>
      </c>
      <c r="G97" s="247"/>
      <c r="H97" s="225" t="s">
        <v>2918</v>
      </c>
      <c r="I97" s="225" t="s">
        <v>2915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46" t="s">
        <v>2919</v>
      </c>
      <c r="D102" s="346"/>
      <c r="E102" s="346"/>
      <c r="F102" s="346"/>
      <c r="G102" s="346"/>
      <c r="H102" s="346"/>
      <c r="I102" s="346"/>
      <c r="J102" s="346"/>
      <c r="K102" s="237"/>
    </row>
    <row r="103" spans="2:11" s="1" customFormat="1" ht="17.25" customHeight="1">
      <c r="B103" s="236"/>
      <c r="C103" s="238" t="s">
        <v>2874</v>
      </c>
      <c r="D103" s="238"/>
      <c r="E103" s="238"/>
      <c r="F103" s="238" t="s">
        <v>2875</v>
      </c>
      <c r="G103" s="239"/>
      <c r="H103" s="238" t="s">
        <v>57</v>
      </c>
      <c r="I103" s="238" t="s">
        <v>60</v>
      </c>
      <c r="J103" s="238" t="s">
        <v>2876</v>
      </c>
      <c r="K103" s="237"/>
    </row>
    <row r="104" spans="2:11" s="1" customFormat="1" ht="17.25" customHeight="1">
      <c r="B104" s="236"/>
      <c r="C104" s="240" t="s">
        <v>2877</v>
      </c>
      <c r="D104" s="240"/>
      <c r="E104" s="240"/>
      <c r="F104" s="241" t="s">
        <v>2878</v>
      </c>
      <c r="G104" s="242"/>
      <c r="H104" s="240"/>
      <c r="I104" s="240"/>
      <c r="J104" s="240" t="s">
        <v>2879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56</v>
      </c>
      <c r="D106" s="245"/>
      <c r="E106" s="245"/>
      <c r="F106" s="246" t="s">
        <v>2880</v>
      </c>
      <c r="G106" s="225"/>
      <c r="H106" s="225" t="s">
        <v>2920</v>
      </c>
      <c r="I106" s="225" t="s">
        <v>2882</v>
      </c>
      <c r="J106" s="225">
        <v>20</v>
      </c>
      <c r="K106" s="237"/>
    </row>
    <row r="107" spans="2:11" s="1" customFormat="1" ht="15" customHeight="1">
      <c r="B107" s="236"/>
      <c r="C107" s="225" t="s">
        <v>2883</v>
      </c>
      <c r="D107" s="225"/>
      <c r="E107" s="225"/>
      <c r="F107" s="246" t="s">
        <v>2880</v>
      </c>
      <c r="G107" s="225"/>
      <c r="H107" s="225" t="s">
        <v>2920</v>
      </c>
      <c r="I107" s="225" t="s">
        <v>2882</v>
      </c>
      <c r="J107" s="225">
        <v>120</v>
      </c>
      <c r="K107" s="237"/>
    </row>
    <row r="108" spans="2:11" s="1" customFormat="1" ht="15" customHeight="1">
      <c r="B108" s="248"/>
      <c r="C108" s="225" t="s">
        <v>2885</v>
      </c>
      <c r="D108" s="225"/>
      <c r="E108" s="225"/>
      <c r="F108" s="246" t="s">
        <v>2886</v>
      </c>
      <c r="G108" s="225"/>
      <c r="H108" s="225" t="s">
        <v>2920</v>
      </c>
      <c r="I108" s="225" t="s">
        <v>2882</v>
      </c>
      <c r="J108" s="225">
        <v>50</v>
      </c>
      <c r="K108" s="237"/>
    </row>
    <row r="109" spans="2:11" s="1" customFormat="1" ht="15" customHeight="1">
      <c r="B109" s="248"/>
      <c r="C109" s="225" t="s">
        <v>2888</v>
      </c>
      <c r="D109" s="225"/>
      <c r="E109" s="225"/>
      <c r="F109" s="246" t="s">
        <v>2880</v>
      </c>
      <c r="G109" s="225"/>
      <c r="H109" s="225" t="s">
        <v>2920</v>
      </c>
      <c r="I109" s="225" t="s">
        <v>2890</v>
      </c>
      <c r="J109" s="225"/>
      <c r="K109" s="237"/>
    </row>
    <row r="110" spans="2:11" s="1" customFormat="1" ht="15" customHeight="1">
      <c r="B110" s="248"/>
      <c r="C110" s="225" t="s">
        <v>2899</v>
      </c>
      <c r="D110" s="225"/>
      <c r="E110" s="225"/>
      <c r="F110" s="246" t="s">
        <v>2886</v>
      </c>
      <c r="G110" s="225"/>
      <c r="H110" s="225" t="s">
        <v>2920</v>
      </c>
      <c r="I110" s="225" t="s">
        <v>2882</v>
      </c>
      <c r="J110" s="225">
        <v>50</v>
      </c>
      <c r="K110" s="237"/>
    </row>
    <row r="111" spans="2:11" s="1" customFormat="1" ht="15" customHeight="1">
      <c r="B111" s="248"/>
      <c r="C111" s="225" t="s">
        <v>2907</v>
      </c>
      <c r="D111" s="225"/>
      <c r="E111" s="225"/>
      <c r="F111" s="246" t="s">
        <v>2886</v>
      </c>
      <c r="G111" s="225"/>
      <c r="H111" s="225" t="s">
        <v>2920</v>
      </c>
      <c r="I111" s="225" t="s">
        <v>2882</v>
      </c>
      <c r="J111" s="225">
        <v>50</v>
      </c>
      <c r="K111" s="237"/>
    </row>
    <row r="112" spans="2:11" s="1" customFormat="1" ht="15" customHeight="1">
      <c r="B112" s="248"/>
      <c r="C112" s="225" t="s">
        <v>2905</v>
      </c>
      <c r="D112" s="225"/>
      <c r="E112" s="225"/>
      <c r="F112" s="246" t="s">
        <v>2886</v>
      </c>
      <c r="G112" s="225"/>
      <c r="H112" s="225" t="s">
        <v>2920</v>
      </c>
      <c r="I112" s="225" t="s">
        <v>2882</v>
      </c>
      <c r="J112" s="225">
        <v>50</v>
      </c>
      <c r="K112" s="237"/>
    </row>
    <row r="113" spans="2:11" s="1" customFormat="1" ht="15" customHeight="1">
      <c r="B113" s="248"/>
      <c r="C113" s="225" t="s">
        <v>56</v>
      </c>
      <c r="D113" s="225"/>
      <c r="E113" s="225"/>
      <c r="F113" s="246" t="s">
        <v>2880</v>
      </c>
      <c r="G113" s="225"/>
      <c r="H113" s="225" t="s">
        <v>2921</v>
      </c>
      <c r="I113" s="225" t="s">
        <v>2882</v>
      </c>
      <c r="J113" s="225">
        <v>20</v>
      </c>
      <c r="K113" s="237"/>
    </row>
    <row r="114" spans="2:11" s="1" customFormat="1" ht="15" customHeight="1">
      <c r="B114" s="248"/>
      <c r="C114" s="225" t="s">
        <v>2922</v>
      </c>
      <c r="D114" s="225"/>
      <c r="E114" s="225"/>
      <c r="F114" s="246" t="s">
        <v>2880</v>
      </c>
      <c r="G114" s="225"/>
      <c r="H114" s="225" t="s">
        <v>2923</v>
      </c>
      <c r="I114" s="225" t="s">
        <v>2882</v>
      </c>
      <c r="J114" s="225">
        <v>120</v>
      </c>
      <c r="K114" s="237"/>
    </row>
    <row r="115" spans="2:11" s="1" customFormat="1" ht="15" customHeight="1">
      <c r="B115" s="248"/>
      <c r="C115" s="225" t="s">
        <v>41</v>
      </c>
      <c r="D115" s="225"/>
      <c r="E115" s="225"/>
      <c r="F115" s="246" t="s">
        <v>2880</v>
      </c>
      <c r="G115" s="225"/>
      <c r="H115" s="225" t="s">
        <v>2924</v>
      </c>
      <c r="I115" s="225" t="s">
        <v>2915</v>
      </c>
      <c r="J115" s="225"/>
      <c r="K115" s="237"/>
    </row>
    <row r="116" spans="2:11" s="1" customFormat="1" ht="15" customHeight="1">
      <c r="B116" s="248"/>
      <c r="C116" s="225" t="s">
        <v>51</v>
      </c>
      <c r="D116" s="225"/>
      <c r="E116" s="225"/>
      <c r="F116" s="246" t="s">
        <v>2880</v>
      </c>
      <c r="G116" s="225"/>
      <c r="H116" s="225" t="s">
        <v>2925</v>
      </c>
      <c r="I116" s="225" t="s">
        <v>2915</v>
      </c>
      <c r="J116" s="225"/>
      <c r="K116" s="237"/>
    </row>
    <row r="117" spans="2:11" s="1" customFormat="1" ht="15" customHeight="1">
      <c r="B117" s="248"/>
      <c r="C117" s="225" t="s">
        <v>60</v>
      </c>
      <c r="D117" s="225"/>
      <c r="E117" s="225"/>
      <c r="F117" s="246" t="s">
        <v>2880</v>
      </c>
      <c r="G117" s="225"/>
      <c r="H117" s="225" t="s">
        <v>2926</v>
      </c>
      <c r="I117" s="225" t="s">
        <v>2927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4" t="s">
        <v>2928</v>
      </c>
      <c r="D122" s="344"/>
      <c r="E122" s="344"/>
      <c r="F122" s="344"/>
      <c r="G122" s="344"/>
      <c r="H122" s="344"/>
      <c r="I122" s="344"/>
      <c r="J122" s="344"/>
      <c r="K122" s="265"/>
    </row>
    <row r="123" spans="2:11" s="1" customFormat="1" ht="17.25" customHeight="1">
      <c r="B123" s="266"/>
      <c r="C123" s="238" t="s">
        <v>2874</v>
      </c>
      <c r="D123" s="238"/>
      <c r="E123" s="238"/>
      <c r="F123" s="238" t="s">
        <v>2875</v>
      </c>
      <c r="G123" s="239"/>
      <c r="H123" s="238" t="s">
        <v>57</v>
      </c>
      <c r="I123" s="238" t="s">
        <v>60</v>
      </c>
      <c r="J123" s="238" t="s">
        <v>2876</v>
      </c>
      <c r="K123" s="267"/>
    </row>
    <row r="124" spans="2:11" s="1" customFormat="1" ht="17.25" customHeight="1">
      <c r="B124" s="266"/>
      <c r="C124" s="240" t="s">
        <v>2877</v>
      </c>
      <c r="D124" s="240"/>
      <c r="E124" s="240"/>
      <c r="F124" s="241" t="s">
        <v>2878</v>
      </c>
      <c r="G124" s="242"/>
      <c r="H124" s="240"/>
      <c r="I124" s="240"/>
      <c r="J124" s="240" t="s">
        <v>2879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2883</v>
      </c>
      <c r="D126" s="245"/>
      <c r="E126" s="245"/>
      <c r="F126" s="246" t="s">
        <v>2880</v>
      </c>
      <c r="G126" s="225"/>
      <c r="H126" s="225" t="s">
        <v>2920</v>
      </c>
      <c r="I126" s="225" t="s">
        <v>2882</v>
      </c>
      <c r="J126" s="225">
        <v>120</v>
      </c>
      <c r="K126" s="271"/>
    </row>
    <row r="127" spans="2:11" s="1" customFormat="1" ht="15" customHeight="1">
      <c r="B127" s="268"/>
      <c r="C127" s="225" t="s">
        <v>2929</v>
      </c>
      <c r="D127" s="225"/>
      <c r="E127" s="225"/>
      <c r="F127" s="246" t="s">
        <v>2880</v>
      </c>
      <c r="G127" s="225"/>
      <c r="H127" s="225" t="s">
        <v>2930</v>
      </c>
      <c r="I127" s="225" t="s">
        <v>2882</v>
      </c>
      <c r="J127" s="225" t="s">
        <v>2931</v>
      </c>
      <c r="K127" s="271"/>
    </row>
    <row r="128" spans="2:11" s="1" customFormat="1" ht="15" customHeight="1">
      <c r="B128" s="268"/>
      <c r="C128" s="225" t="s">
        <v>2828</v>
      </c>
      <c r="D128" s="225"/>
      <c r="E128" s="225"/>
      <c r="F128" s="246" t="s">
        <v>2880</v>
      </c>
      <c r="G128" s="225"/>
      <c r="H128" s="225" t="s">
        <v>2932</v>
      </c>
      <c r="I128" s="225" t="s">
        <v>2882</v>
      </c>
      <c r="J128" s="225" t="s">
        <v>2931</v>
      </c>
      <c r="K128" s="271"/>
    </row>
    <row r="129" spans="2:11" s="1" customFormat="1" ht="15" customHeight="1">
      <c r="B129" s="268"/>
      <c r="C129" s="225" t="s">
        <v>2891</v>
      </c>
      <c r="D129" s="225"/>
      <c r="E129" s="225"/>
      <c r="F129" s="246" t="s">
        <v>2886</v>
      </c>
      <c r="G129" s="225"/>
      <c r="H129" s="225" t="s">
        <v>2892</v>
      </c>
      <c r="I129" s="225" t="s">
        <v>2882</v>
      </c>
      <c r="J129" s="225">
        <v>15</v>
      </c>
      <c r="K129" s="271"/>
    </row>
    <row r="130" spans="2:11" s="1" customFormat="1" ht="15" customHeight="1">
      <c r="B130" s="268"/>
      <c r="C130" s="249" t="s">
        <v>2893</v>
      </c>
      <c r="D130" s="249"/>
      <c r="E130" s="249"/>
      <c r="F130" s="250" t="s">
        <v>2886</v>
      </c>
      <c r="G130" s="249"/>
      <c r="H130" s="249" t="s">
        <v>2894</v>
      </c>
      <c r="I130" s="249" t="s">
        <v>2882</v>
      </c>
      <c r="J130" s="249">
        <v>15</v>
      </c>
      <c r="K130" s="271"/>
    </row>
    <row r="131" spans="2:11" s="1" customFormat="1" ht="15" customHeight="1">
      <c r="B131" s="268"/>
      <c r="C131" s="249" t="s">
        <v>2895</v>
      </c>
      <c r="D131" s="249"/>
      <c r="E131" s="249"/>
      <c r="F131" s="250" t="s">
        <v>2886</v>
      </c>
      <c r="G131" s="249"/>
      <c r="H131" s="249" t="s">
        <v>2896</v>
      </c>
      <c r="I131" s="249" t="s">
        <v>2882</v>
      </c>
      <c r="J131" s="249">
        <v>20</v>
      </c>
      <c r="K131" s="271"/>
    </row>
    <row r="132" spans="2:11" s="1" customFormat="1" ht="15" customHeight="1">
      <c r="B132" s="268"/>
      <c r="C132" s="249" t="s">
        <v>2897</v>
      </c>
      <c r="D132" s="249"/>
      <c r="E132" s="249"/>
      <c r="F132" s="250" t="s">
        <v>2886</v>
      </c>
      <c r="G132" s="249"/>
      <c r="H132" s="249" t="s">
        <v>2898</v>
      </c>
      <c r="I132" s="249" t="s">
        <v>2882</v>
      </c>
      <c r="J132" s="249">
        <v>20</v>
      </c>
      <c r="K132" s="271"/>
    </row>
    <row r="133" spans="2:11" s="1" customFormat="1" ht="15" customHeight="1">
      <c r="B133" s="268"/>
      <c r="C133" s="225" t="s">
        <v>2885</v>
      </c>
      <c r="D133" s="225"/>
      <c r="E133" s="225"/>
      <c r="F133" s="246" t="s">
        <v>2886</v>
      </c>
      <c r="G133" s="225"/>
      <c r="H133" s="225" t="s">
        <v>2920</v>
      </c>
      <c r="I133" s="225" t="s">
        <v>2882</v>
      </c>
      <c r="J133" s="225">
        <v>50</v>
      </c>
      <c r="K133" s="271"/>
    </row>
    <row r="134" spans="2:11" s="1" customFormat="1" ht="15" customHeight="1">
      <c r="B134" s="268"/>
      <c r="C134" s="225" t="s">
        <v>2899</v>
      </c>
      <c r="D134" s="225"/>
      <c r="E134" s="225"/>
      <c r="F134" s="246" t="s">
        <v>2886</v>
      </c>
      <c r="G134" s="225"/>
      <c r="H134" s="225" t="s">
        <v>2920</v>
      </c>
      <c r="I134" s="225" t="s">
        <v>2882</v>
      </c>
      <c r="J134" s="225">
        <v>50</v>
      </c>
      <c r="K134" s="271"/>
    </row>
    <row r="135" spans="2:11" s="1" customFormat="1" ht="15" customHeight="1">
      <c r="B135" s="268"/>
      <c r="C135" s="225" t="s">
        <v>2905</v>
      </c>
      <c r="D135" s="225"/>
      <c r="E135" s="225"/>
      <c r="F135" s="246" t="s">
        <v>2886</v>
      </c>
      <c r="G135" s="225"/>
      <c r="H135" s="225" t="s">
        <v>2920</v>
      </c>
      <c r="I135" s="225" t="s">
        <v>2882</v>
      </c>
      <c r="J135" s="225">
        <v>50</v>
      </c>
      <c r="K135" s="271"/>
    </row>
    <row r="136" spans="2:11" s="1" customFormat="1" ht="15" customHeight="1">
      <c r="B136" s="268"/>
      <c r="C136" s="225" t="s">
        <v>2907</v>
      </c>
      <c r="D136" s="225"/>
      <c r="E136" s="225"/>
      <c r="F136" s="246" t="s">
        <v>2886</v>
      </c>
      <c r="G136" s="225"/>
      <c r="H136" s="225" t="s">
        <v>2920</v>
      </c>
      <c r="I136" s="225" t="s">
        <v>2882</v>
      </c>
      <c r="J136" s="225">
        <v>50</v>
      </c>
      <c r="K136" s="271"/>
    </row>
    <row r="137" spans="2:11" s="1" customFormat="1" ht="15" customHeight="1">
      <c r="B137" s="268"/>
      <c r="C137" s="225" t="s">
        <v>2908</v>
      </c>
      <c r="D137" s="225"/>
      <c r="E137" s="225"/>
      <c r="F137" s="246" t="s">
        <v>2886</v>
      </c>
      <c r="G137" s="225"/>
      <c r="H137" s="225" t="s">
        <v>2933</v>
      </c>
      <c r="I137" s="225" t="s">
        <v>2882</v>
      </c>
      <c r="J137" s="225">
        <v>255</v>
      </c>
      <c r="K137" s="271"/>
    </row>
    <row r="138" spans="2:11" s="1" customFormat="1" ht="15" customHeight="1">
      <c r="B138" s="268"/>
      <c r="C138" s="225" t="s">
        <v>2910</v>
      </c>
      <c r="D138" s="225"/>
      <c r="E138" s="225"/>
      <c r="F138" s="246" t="s">
        <v>2880</v>
      </c>
      <c r="G138" s="225"/>
      <c r="H138" s="225" t="s">
        <v>2934</v>
      </c>
      <c r="I138" s="225" t="s">
        <v>2912</v>
      </c>
      <c r="J138" s="225"/>
      <c r="K138" s="271"/>
    </row>
    <row r="139" spans="2:11" s="1" customFormat="1" ht="15" customHeight="1">
      <c r="B139" s="268"/>
      <c r="C139" s="225" t="s">
        <v>2913</v>
      </c>
      <c r="D139" s="225"/>
      <c r="E139" s="225"/>
      <c r="F139" s="246" t="s">
        <v>2880</v>
      </c>
      <c r="G139" s="225"/>
      <c r="H139" s="225" t="s">
        <v>2935</v>
      </c>
      <c r="I139" s="225" t="s">
        <v>2915</v>
      </c>
      <c r="J139" s="225"/>
      <c r="K139" s="271"/>
    </row>
    <row r="140" spans="2:11" s="1" customFormat="1" ht="15" customHeight="1">
      <c r="B140" s="268"/>
      <c r="C140" s="225" t="s">
        <v>2916</v>
      </c>
      <c r="D140" s="225"/>
      <c r="E140" s="225"/>
      <c r="F140" s="246" t="s">
        <v>2880</v>
      </c>
      <c r="G140" s="225"/>
      <c r="H140" s="225" t="s">
        <v>2916</v>
      </c>
      <c r="I140" s="225" t="s">
        <v>2915</v>
      </c>
      <c r="J140" s="225"/>
      <c r="K140" s="271"/>
    </row>
    <row r="141" spans="2:11" s="1" customFormat="1" ht="15" customHeight="1">
      <c r="B141" s="268"/>
      <c r="C141" s="225" t="s">
        <v>41</v>
      </c>
      <c r="D141" s="225"/>
      <c r="E141" s="225"/>
      <c r="F141" s="246" t="s">
        <v>2880</v>
      </c>
      <c r="G141" s="225"/>
      <c r="H141" s="225" t="s">
        <v>2936</v>
      </c>
      <c r="I141" s="225" t="s">
        <v>2915</v>
      </c>
      <c r="J141" s="225"/>
      <c r="K141" s="271"/>
    </row>
    <row r="142" spans="2:11" s="1" customFormat="1" ht="15" customHeight="1">
      <c r="B142" s="268"/>
      <c r="C142" s="225" t="s">
        <v>2937</v>
      </c>
      <c r="D142" s="225"/>
      <c r="E142" s="225"/>
      <c r="F142" s="246" t="s">
        <v>2880</v>
      </c>
      <c r="G142" s="225"/>
      <c r="H142" s="225" t="s">
        <v>2938</v>
      </c>
      <c r="I142" s="225" t="s">
        <v>2915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46" t="s">
        <v>2939</v>
      </c>
      <c r="D147" s="346"/>
      <c r="E147" s="346"/>
      <c r="F147" s="346"/>
      <c r="G147" s="346"/>
      <c r="H147" s="346"/>
      <c r="I147" s="346"/>
      <c r="J147" s="346"/>
      <c r="K147" s="237"/>
    </row>
    <row r="148" spans="2:11" s="1" customFormat="1" ht="17.25" customHeight="1">
      <c r="B148" s="236"/>
      <c r="C148" s="238" t="s">
        <v>2874</v>
      </c>
      <c r="D148" s="238"/>
      <c r="E148" s="238"/>
      <c r="F148" s="238" t="s">
        <v>2875</v>
      </c>
      <c r="G148" s="239"/>
      <c r="H148" s="238" t="s">
        <v>57</v>
      </c>
      <c r="I148" s="238" t="s">
        <v>60</v>
      </c>
      <c r="J148" s="238" t="s">
        <v>2876</v>
      </c>
      <c r="K148" s="237"/>
    </row>
    <row r="149" spans="2:11" s="1" customFormat="1" ht="17.25" customHeight="1">
      <c r="B149" s="236"/>
      <c r="C149" s="240" t="s">
        <v>2877</v>
      </c>
      <c r="D149" s="240"/>
      <c r="E149" s="240"/>
      <c r="F149" s="241" t="s">
        <v>2878</v>
      </c>
      <c r="G149" s="242"/>
      <c r="H149" s="240"/>
      <c r="I149" s="240"/>
      <c r="J149" s="240" t="s">
        <v>2879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2883</v>
      </c>
      <c r="D151" s="225"/>
      <c r="E151" s="225"/>
      <c r="F151" s="276" t="s">
        <v>2880</v>
      </c>
      <c r="G151" s="225"/>
      <c r="H151" s="275" t="s">
        <v>2920</v>
      </c>
      <c r="I151" s="275" t="s">
        <v>2882</v>
      </c>
      <c r="J151" s="275">
        <v>120</v>
      </c>
      <c r="K151" s="271"/>
    </row>
    <row r="152" spans="2:11" s="1" customFormat="1" ht="15" customHeight="1">
      <c r="B152" s="248"/>
      <c r="C152" s="275" t="s">
        <v>2929</v>
      </c>
      <c r="D152" s="225"/>
      <c r="E152" s="225"/>
      <c r="F152" s="276" t="s">
        <v>2880</v>
      </c>
      <c r="G152" s="225"/>
      <c r="H152" s="275" t="s">
        <v>2940</v>
      </c>
      <c r="I152" s="275" t="s">
        <v>2882</v>
      </c>
      <c r="J152" s="275" t="s">
        <v>2931</v>
      </c>
      <c r="K152" s="271"/>
    </row>
    <row r="153" spans="2:11" s="1" customFormat="1" ht="15" customHeight="1">
      <c r="B153" s="248"/>
      <c r="C153" s="275" t="s">
        <v>2828</v>
      </c>
      <c r="D153" s="225"/>
      <c r="E153" s="225"/>
      <c r="F153" s="276" t="s">
        <v>2880</v>
      </c>
      <c r="G153" s="225"/>
      <c r="H153" s="275" t="s">
        <v>2941</v>
      </c>
      <c r="I153" s="275" t="s">
        <v>2882</v>
      </c>
      <c r="J153" s="275" t="s">
        <v>2931</v>
      </c>
      <c r="K153" s="271"/>
    </row>
    <row r="154" spans="2:11" s="1" customFormat="1" ht="15" customHeight="1">
      <c r="B154" s="248"/>
      <c r="C154" s="275" t="s">
        <v>2885</v>
      </c>
      <c r="D154" s="225"/>
      <c r="E154" s="225"/>
      <c r="F154" s="276" t="s">
        <v>2886</v>
      </c>
      <c r="G154" s="225"/>
      <c r="H154" s="275" t="s">
        <v>2920</v>
      </c>
      <c r="I154" s="275" t="s">
        <v>2882</v>
      </c>
      <c r="J154" s="275">
        <v>50</v>
      </c>
      <c r="K154" s="271"/>
    </row>
    <row r="155" spans="2:11" s="1" customFormat="1" ht="15" customHeight="1">
      <c r="B155" s="248"/>
      <c r="C155" s="275" t="s">
        <v>2888</v>
      </c>
      <c r="D155" s="225"/>
      <c r="E155" s="225"/>
      <c r="F155" s="276" t="s">
        <v>2880</v>
      </c>
      <c r="G155" s="225"/>
      <c r="H155" s="275" t="s">
        <v>2920</v>
      </c>
      <c r="I155" s="275" t="s">
        <v>2890</v>
      </c>
      <c r="J155" s="275"/>
      <c r="K155" s="271"/>
    </row>
    <row r="156" spans="2:11" s="1" customFormat="1" ht="15" customHeight="1">
      <c r="B156" s="248"/>
      <c r="C156" s="275" t="s">
        <v>2899</v>
      </c>
      <c r="D156" s="225"/>
      <c r="E156" s="225"/>
      <c r="F156" s="276" t="s">
        <v>2886</v>
      </c>
      <c r="G156" s="225"/>
      <c r="H156" s="275" t="s">
        <v>2920</v>
      </c>
      <c r="I156" s="275" t="s">
        <v>2882</v>
      </c>
      <c r="J156" s="275">
        <v>50</v>
      </c>
      <c r="K156" s="271"/>
    </row>
    <row r="157" spans="2:11" s="1" customFormat="1" ht="15" customHeight="1">
      <c r="B157" s="248"/>
      <c r="C157" s="275" t="s">
        <v>2907</v>
      </c>
      <c r="D157" s="225"/>
      <c r="E157" s="225"/>
      <c r="F157" s="276" t="s">
        <v>2886</v>
      </c>
      <c r="G157" s="225"/>
      <c r="H157" s="275" t="s">
        <v>2920</v>
      </c>
      <c r="I157" s="275" t="s">
        <v>2882</v>
      </c>
      <c r="J157" s="275">
        <v>50</v>
      </c>
      <c r="K157" s="271"/>
    </row>
    <row r="158" spans="2:11" s="1" customFormat="1" ht="15" customHeight="1">
      <c r="B158" s="248"/>
      <c r="C158" s="275" t="s">
        <v>2905</v>
      </c>
      <c r="D158" s="225"/>
      <c r="E158" s="225"/>
      <c r="F158" s="276" t="s">
        <v>2886</v>
      </c>
      <c r="G158" s="225"/>
      <c r="H158" s="275" t="s">
        <v>2920</v>
      </c>
      <c r="I158" s="275" t="s">
        <v>2882</v>
      </c>
      <c r="J158" s="275">
        <v>50</v>
      </c>
      <c r="K158" s="271"/>
    </row>
    <row r="159" spans="2:11" s="1" customFormat="1" ht="15" customHeight="1">
      <c r="B159" s="248"/>
      <c r="C159" s="275" t="s">
        <v>113</v>
      </c>
      <c r="D159" s="225"/>
      <c r="E159" s="225"/>
      <c r="F159" s="276" t="s">
        <v>2880</v>
      </c>
      <c r="G159" s="225"/>
      <c r="H159" s="275" t="s">
        <v>2942</v>
      </c>
      <c r="I159" s="275" t="s">
        <v>2882</v>
      </c>
      <c r="J159" s="275" t="s">
        <v>2943</v>
      </c>
      <c r="K159" s="271"/>
    </row>
    <row r="160" spans="2:11" s="1" customFormat="1" ht="15" customHeight="1">
      <c r="B160" s="248"/>
      <c r="C160" s="275" t="s">
        <v>2944</v>
      </c>
      <c r="D160" s="225"/>
      <c r="E160" s="225"/>
      <c r="F160" s="276" t="s">
        <v>2880</v>
      </c>
      <c r="G160" s="225"/>
      <c r="H160" s="275" t="s">
        <v>2945</v>
      </c>
      <c r="I160" s="275" t="s">
        <v>2915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4" t="s">
        <v>2946</v>
      </c>
      <c r="D165" s="344"/>
      <c r="E165" s="344"/>
      <c r="F165" s="344"/>
      <c r="G165" s="344"/>
      <c r="H165" s="344"/>
      <c r="I165" s="344"/>
      <c r="J165" s="344"/>
      <c r="K165" s="218"/>
    </row>
    <row r="166" spans="2:11" s="1" customFormat="1" ht="17.25" customHeight="1">
      <c r="B166" s="217"/>
      <c r="C166" s="238" t="s">
        <v>2874</v>
      </c>
      <c r="D166" s="238"/>
      <c r="E166" s="238"/>
      <c r="F166" s="238" t="s">
        <v>2875</v>
      </c>
      <c r="G166" s="280"/>
      <c r="H166" s="281" t="s">
        <v>57</v>
      </c>
      <c r="I166" s="281" t="s">
        <v>60</v>
      </c>
      <c r="J166" s="238" t="s">
        <v>2876</v>
      </c>
      <c r="K166" s="218"/>
    </row>
    <row r="167" spans="2:11" s="1" customFormat="1" ht="17.25" customHeight="1">
      <c r="B167" s="219"/>
      <c r="C167" s="240" t="s">
        <v>2877</v>
      </c>
      <c r="D167" s="240"/>
      <c r="E167" s="240"/>
      <c r="F167" s="241" t="s">
        <v>2878</v>
      </c>
      <c r="G167" s="282"/>
      <c r="H167" s="283"/>
      <c r="I167" s="283"/>
      <c r="J167" s="240" t="s">
        <v>2879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2883</v>
      </c>
      <c r="D169" s="225"/>
      <c r="E169" s="225"/>
      <c r="F169" s="246" t="s">
        <v>2880</v>
      </c>
      <c r="G169" s="225"/>
      <c r="H169" s="225" t="s">
        <v>2920</v>
      </c>
      <c r="I169" s="225" t="s">
        <v>2882</v>
      </c>
      <c r="J169" s="225">
        <v>120</v>
      </c>
      <c r="K169" s="271"/>
    </row>
    <row r="170" spans="2:11" s="1" customFormat="1" ht="15" customHeight="1">
      <c r="B170" s="248"/>
      <c r="C170" s="225" t="s">
        <v>2929</v>
      </c>
      <c r="D170" s="225"/>
      <c r="E170" s="225"/>
      <c r="F170" s="246" t="s">
        <v>2880</v>
      </c>
      <c r="G170" s="225"/>
      <c r="H170" s="225" t="s">
        <v>2930</v>
      </c>
      <c r="I170" s="225" t="s">
        <v>2882</v>
      </c>
      <c r="J170" s="225" t="s">
        <v>2931</v>
      </c>
      <c r="K170" s="271"/>
    </row>
    <row r="171" spans="2:11" s="1" customFormat="1" ht="15" customHeight="1">
      <c r="B171" s="248"/>
      <c r="C171" s="225" t="s">
        <v>2828</v>
      </c>
      <c r="D171" s="225"/>
      <c r="E171" s="225"/>
      <c r="F171" s="246" t="s">
        <v>2880</v>
      </c>
      <c r="G171" s="225"/>
      <c r="H171" s="225" t="s">
        <v>2947</v>
      </c>
      <c r="I171" s="225" t="s">
        <v>2882</v>
      </c>
      <c r="J171" s="225" t="s">
        <v>2931</v>
      </c>
      <c r="K171" s="271"/>
    </row>
    <row r="172" spans="2:11" s="1" customFormat="1" ht="15" customHeight="1">
      <c r="B172" s="248"/>
      <c r="C172" s="225" t="s">
        <v>2885</v>
      </c>
      <c r="D172" s="225"/>
      <c r="E172" s="225"/>
      <c r="F172" s="246" t="s">
        <v>2886</v>
      </c>
      <c r="G172" s="225"/>
      <c r="H172" s="225" t="s">
        <v>2947</v>
      </c>
      <c r="I172" s="225" t="s">
        <v>2882</v>
      </c>
      <c r="J172" s="225">
        <v>50</v>
      </c>
      <c r="K172" s="271"/>
    </row>
    <row r="173" spans="2:11" s="1" customFormat="1" ht="15" customHeight="1">
      <c r="B173" s="248"/>
      <c r="C173" s="225" t="s">
        <v>2888</v>
      </c>
      <c r="D173" s="225"/>
      <c r="E173" s="225"/>
      <c r="F173" s="246" t="s">
        <v>2880</v>
      </c>
      <c r="G173" s="225"/>
      <c r="H173" s="225" t="s">
        <v>2947</v>
      </c>
      <c r="I173" s="225" t="s">
        <v>2890</v>
      </c>
      <c r="J173" s="225"/>
      <c r="K173" s="271"/>
    </row>
    <row r="174" spans="2:11" s="1" customFormat="1" ht="15" customHeight="1">
      <c r="B174" s="248"/>
      <c r="C174" s="225" t="s">
        <v>2899</v>
      </c>
      <c r="D174" s="225"/>
      <c r="E174" s="225"/>
      <c r="F174" s="246" t="s">
        <v>2886</v>
      </c>
      <c r="G174" s="225"/>
      <c r="H174" s="225" t="s">
        <v>2947</v>
      </c>
      <c r="I174" s="225" t="s">
        <v>2882</v>
      </c>
      <c r="J174" s="225">
        <v>50</v>
      </c>
      <c r="K174" s="271"/>
    </row>
    <row r="175" spans="2:11" s="1" customFormat="1" ht="15" customHeight="1">
      <c r="B175" s="248"/>
      <c r="C175" s="225" t="s">
        <v>2907</v>
      </c>
      <c r="D175" s="225"/>
      <c r="E175" s="225"/>
      <c r="F175" s="246" t="s">
        <v>2886</v>
      </c>
      <c r="G175" s="225"/>
      <c r="H175" s="225" t="s">
        <v>2947</v>
      </c>
      <c r="I175" s="225" t="s">
        <v>2882</v>
      </c>
      <c r="J175" s="225">
        <v>50</v>
      </c>
      <c r="K175" s="271"/>
    </row>
    <row r="176" spans="2:11" s="1" customFormat="1" ht="15" customHeight="1">
      <c r="B176" s="248"/>
      <c r="C176" s="225" t="s">
        <v>2905</v>
      </c>
      <c r="D176" s="225"/>
      <c r="E176" s="225"/>
      <c r="F176" s="246" t="s">
        <v>2886</v>
      </c>
      <c r="G176" s="225"/>
      <c r="H176" s="225" t="s">
        <v>2947</v>
      </c>
      <c r="I176" s="225" t="s">
        <v>2882</v>
      </c>
      <c r="J176" s="225">
        <v>50</v>
      </c>
      <c r="K176" s="271"/>
    </row>
    <row r="177" spans="2:11" s="1" customFormat="1" ht="15" customHeight="1">
      <c r="B177" s="248"/>
      <c r="C177" s="225" t="s">
        <v>119</v>
      </c>
      <c r="D177" s="225"/>
      <c r="E177" s="225"/>
      <c r="F177" s="246" t="s">
        <v>2880</v>
      </c>
      <c r="G177" s="225"/>
      <c r="H177" s="225" t="s">
        <v>2948</v>
      </c>
      <c r="I177" s="225" t="s">
        <v>2949</v>
      </c>
      <c r="J177" s="225"/>
      <c r="K177" s="271"/>
    </row>
    <row r="178" spans="2:11" s="1" customFormat="1" ht="15" customHeight="1">
      <c r="B178" s="248"/>
      <c r="C178" s="225" t="s">
        <v>60</v>
      </c>
      <c r="D178" s="225"/>
      <c r="E178" s="225"/>
      <c r="F178" s="246" t="s">
        <v>2880</v>
      </c>
      <c r="G178" s="225"/>
      <c r="H178" s="225" t="s">
        <v>2950</v>
      </c>
      <c r="I178" s="225" t="s">
        <v>2951</v>
      </c>
      <c r="J178" s="225">
        <v>1</v>
      </c>
      <c r="K178" s="271"/>
    </row>
    <row r="179" spans="2:11" s="1" customFormat="1" ht="15" customHeight="1">
      <c r="B179" s="248"/>
      <c r="C179" s="225" t="s">
        <v>56</v>
      </c>
      <c r="D179" s="225"/>
      <c r="E179" s="225"/>
      <c r="F179" s="246" t="s">
        <v>2880</v>
      </c>
      <c r="G179" s="225"/>
      <c r="H179" s="225" t="s">
        <v>2952</v>
      </c>
      <c r="I179" s="225" t="s">
        <v>2882</v>
      </c>
      <c r="J179" s="225">
        <v>20</v>
      </c>
      <c r="K179" s="271"/>
    </row>
    <row r="180" spans="2:11" s="1" customFormat="1" ht="15" customHeight="1">
      <c r="B180" s="248"/>
      <c r="C180" s="225" t="s">
        <v>57</v>
      </c>
      <c r="D180" s="225"/>
      <c r="E180" s="225"/>
      <c r="F180" s="246" t="s">
        <v>2880</v>
      </c>
      <c r="G180" s="225"/>
      <c r="H180" s="225" t="s">
        <v>2953</v>
      </c>
      <c r="I180" s="225" t="s">
        <v>2882</v>
      </c>
      <c r="J180" s="225">
        <v>255</v>
      </c>
      <c r="K180" s="271"/>
    </row>
    <row r="181" spans="2:11" s="1" customFormat="1" ht="15" customHeight="1">
      <c r="B181" s="248"/>
      <c r="C181" s="225" t="s">
        <v>120</v>
      </c>
      <c r="D181" s="225"/>
      <c r="E181" s="225"/>
      <c r="F181" s="246" t="s">
        <v>2880</v>
      </c>
      <c r="G181" s="225"/>
      <c r="H181" s="225" t="s">
        <v>2844</v>
      </c>
      <c r="I181" s="225" t="s">
        <v>2882</v>
      </c>
      <c r="J181" s="225">
        <v>10</v>
      </c>
      <c r="K181" s="271"/>
    </row>
    <row r="182" spans="2:11" s="1" customFormat="1" ht="15" customHeight="1">
      <c r="B182" s="248"/>
      <c r="C182" s="225" t="s">
        <v>121</v>
      </c>
      <c r="D182" s="225"/>
      <c r="E182" s="225"/>
      <c r="F182" s="246" t="s">
        <v>2880</v>
      </c>
      <c r="G182" s="225"/>
      <c r="H182" s="225" t="s">
        <v>2954</v>
      </c>
      <c r="I182" s="225" t="s">
        <v>2915</v>
      </c>
      <c r="J182" s="225"/>
      <c r="K182" s="271"/>
    </row>
    <row r="183" spans="2:11" s="1" customFormat="1" ht="15" customHeight="1">
      <c r="B183" s="248"/>
      <c r="C183" s="225" t="s">
        <v>2955</v>
      </c>
      <c r="D183" s="225"/>
      <c r="E183" s="225"/>
      <c r="F183" s="246" t="s">
        <v>2880</v>
      </c>
      <c r="G183" s="225"/>
      <c r="H183" s="225" t="s">
        <v>2956</v>
      </c>
      <c r="I183" s="225" t="s">
        <v>2915</v>
      </c>
      <c r="J183" s="225"/>
      <c r="K183" s="271"/>
    </row>
    <row r="184" spans="2:11" s="1" customFormat="1" ht="15" customHeight="1">
      <c r="B184" s="248"/>
      <c r="C184" s="225" t="s">
        <v>2944</v>
      </c>
      <c r="D184" s="225"/>
      <c r="E184" s="225"/>
      <c r="F184" s="246" t="s">
        <v>2880</v>
      </c>
      <c r="G184" s="225"/>
      <c r="H184" s="225" t="s">
        <v>2957</v>
      </c>
      <c r="I184" s="225" t="s">
        <v>2915</v>
      </c>
      <c r="J184" s="225"/>
      <c r="K184" s="271"/>
    </row>
    <row r="185" spans="2:11" s="1" customFormat="1" ht="15" customHeight="1">
      <c r="B185" s="248"/>
      <c r="C185" s="225" t="s">
        <v>123</v>
      </c>
      <c r="D185" s="225"/>
      <c r="E185" s="225"/>
      <c r="F185" s="246" t="s">
        <v>2886</v>
      </c>
      <c r="G185" s="225"/>
      <c r="H185" s="225" t="s">
        <v>2958</v>
      </c>
      <c r="I185" s="225" t="s">
        <v>2882</v>
      </c>
      <c r="J185" s="225">
        <v>50</v>
      </c>
      <c r="K185" s="271"/>
    </row>
    <row r="186" spans="2:11" s="1" customFormat="1" ht="15" customHeight="1">
      <c r="B186" s="248"/>
      <c r="C186" s="225" t="s">
        <v>2959</v>
      </c>
      <c r="D186" s="225"/>
      <c r="E186" s="225"/>
      <c r="F186" s="246" t="s">
        <v>2886</v>
      </c>
      <c r="G186" s="225"/>
      <c r="H186" s="225" t="s">
        <v>2960</v>
      </c>
      <c r="I186" s="225" t="s">
        <v>2961</v>
      </c>
      <c r="J186" s="225"/>
      <c r="K186" s="271"/>
    </row>
    <row r="187" spans="2:11" s="1" customFormat="1" ht="15" customHeight="1">
      <c r="B187" s="248"/>
      <c r="C187" s="225" t="s">
        <v>2962</v>
      </c>
      <c r="D187" s="225"/>
      <c r="E187" s="225"/>
      <c r="F187" s="246" t="s">
        <v>2886</v>
      </c>
      <c r="G187" s="225"/>
      <c r="H187" s="225" t="s">
        <v>2963</v>
      </c>
      <c r="I187" s="225" t="s">
        <v>2961</v>
      </c>
      <c r="J187" s="225"/>
      <c r="K187" s="271"/>
    </row>
    <row r="188" spans="2:11" s="1" customFormat="1" ht="15" customHeight="1">
      <c r="B188" s="248"/>
      <c r="C188" s="225" t="s">
        <v>2964</v>
      </c>
      <c r="D188" s="225"/>
      <c r="E188" s="225"/>
      <c r="F188" s="246" t="s">
        <v>2886</v>
      </c>
      <c r="G188" s="225"/>
      <c r="H188" s="225" t="s">
        <v>2965</v>
      </c>
      <c r="I188" s="225" t="s">
        <v>2961</v>
      </c>
      <c r="J188" s="225"/>
      <c r="K188" s="271"/>
    </row>
    <row r="189" spans="2:11" s="1" customFormat="1" ht="15" customHeight="1">
      <c r="B189" s="248"/>
      <c r="C189" s="284" t="s">
        <v>2966</v>
      </c>
      <c r="D189" s="225"/>
      <c r="E189" s="225"/>
      <c r="F189" s="246" t="s">
        <v>2886</v>
      </c>
      <c r="G189" s="225"/>
      <c r="H189" s="225" t="s">
        <v>2967</v>
      </c>
      <c r="I189" s="225" t="s">
        <v>2968</v>
      </c>
      <c r="J189" s="285" t="s">
        <v>2969</v>
      </c>
      <c r="K189" s="271"/>
    </row>
    <row r="190" spans="2:11" s="18" customFormat="1" ht="15" customHeight="1">
      <c r="B190" s="286"/>
      <c r="C190" s="287" t="s">
        <v>2970</v>
      </c>
      <c r="D190" s="288"/>
      <c r="E190" s="288"/>
      <c r="F190" s="289" t="s">
        <v>2886</v>
      </c>
      <c r="G190" s="288"/>
      <c r="H190" s="288" t="s">
        <v>2971</v>
      </c>
      <c r="I190" s="288" t="s">
        <v>2968</v>
      </c>
      <c r="J190" s="290" t="s">
        <v>2969</v>
      </c>
      <c r="K190" s="291"/>
    </row>
    <row r="191" spans="2:11" s="1" customFormat="1" ht="15" customHeight="1">
      <c r="B191" s="248"/>
      <c r="C191" s="284" t="s">
        <v>45</v>
      </c>
      <c r="D191" s="225"/>
      <c r="E191" s="225"/>
      <c r="F191" s="246" t="s">
        <v>2880</v>
      </c>
      <c r="G191" s="225"/>
      <c r="H191" s="222" t="s">
        <v>2972</v>
      </c>
      <c r="I191" s="225" t="s">
        <v>2973</v>
      </c>
      <c r="J191" s="225"/>
      <c r="K191" s="271"/>
    </row>
    <row r="192" spans="2:11" s="1" customFormat="1" ht="15" customHeight="1">
      <c r="B192" s="248"/>
      <c r="C192" s="284" t="s">
        <v>2974</v>
      </c>
      <c r="D192" s="225"/>
      <c r="E192" s="225"/>
      <c r="F192" s="246" t="s">
        <v>2880</v>
      </c>
      <c r="G192" s="225"/>
      <c r="H192" s="225" t="s">
        <v>2975</v>
      </c>
      <c r="I192" s="225" t="s">
        <v>2915</v>
      </c>
      <c r="J192" s="225"/>
      <c r="K192" s="271"/>
    </row>
    <row r="193" spans="2:11" s="1" customFormat="1" ht="15" customHeight="1">
      <c r="B193" s="248"/>
      <c r="C193" s="284" t="s">
        <v>2976</v>
      </c>
      <c r="D193" s="225"/>
      <c r="E193" s="225"/>
      <c r="F193" s="246" t="s">
        <v>2880</v>
      </c>
      <c r="G193" s="225"/>
      <c r="H193" s="225" t="s">
        <v>2977</v>
      </c>
      <c r="I193" s="225" t="s">
        <v>2915</v>
      </c>
      <c r="J193" s="225"/>
      <c r="K193" s="271"/>
    </row>
    <row r="194" spans="2:11" s="1" customFormat="1" ht="15" customHeight="1">
      <c r="B194" s="248"/>
      <c r="C194" s="284" t="s">
        <v>2978</v>
      </c>
      <c r="D194" s="225"/>
      <c r="E194" s="225"/>
      <c r="F194" s="246" t="s">
        <v>2886</v>
      </c>
      <c r="G194" s="225"/>
      <c r="H194" s="225" t="s">
        <v>2979</v>
      </c>
      <c r="I194" s="225" t="s">
        <v>2915</v>
      </c>
      <c r="J194" s="225"/>
      <c r="K194" s="271"/>
    </row>
    <row r="195" spans="2:11" s="1" customFormat="1" ht="15" customHeight="1">
      <c r="B195" s="277"/>
      <c r="C195" s="292"/>
      <c r="D195" s="257"/>
      <c r="E195" s="257"/>
      <c r="F195" s="257"/>
      <c r="G195" s="257"/>
      <c r="H195" s="257"/>
      <c r="I195" s="257"/>
      <c r="J195" s="257"/>
      <c r="K195" s="278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59"/>
      <c r="C197" s="269"/>
      <c r="D197" s="269"/>
      <c r="E197" s="269"/>
      <c r="F197" s="279"/>
      <c r="G197" s="269"/>
      <c r="H197" s="269"/>
      <c r="I197" s="269"/>
      <c r="J197" s="269"/>
      <c r="K197" s="259"/>
    </row>
    <row r="198" spans="2:11" s="1" customFormat="1" ht="18.75" customHeight="1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</row>
    <row r="199" spans="2:11" s="1" customFormat="1" ht="13.5">
      <c r="B199" s="214"/>
      <c r="C199" s="215"/>
      <c r="D199" s="215"/>
      <c r="E199" s="215"/>
      <c r="F199" s="215"/>
      <c r="G199" s="215"/>
      <c r="H199" s="215"/>
      <c r="I199" s="215"/>
      <c r="J199" s="215"/>
      <c r="K199" s="216"/>
    </row>
    <row r="200" spans="2:11" s="1" customFormat="1" ht="21">
      <c r="B200" s="217"/>
      <c r="C200" s="344" t="s">
        <v>2980</v>
      </c>
      <c r="D200" s="344"/>
      <c r="E200" s="344"/>
      <c r="F200" s="344"/>
      <c r="G200" s="344"/>
      <c r="H200" s="344"/>
      <c r="I200" s="344"/>
      <c r="J200" s="344"/>
      <c r="K200" s="218"/>
    </row>
    <row r="201" spans="2:11" s="1" customFormat="1" ht="25.5" customHeight="1">
      <c r="B201" s="217"/>
      <c r="C201" s="293" t="s">
        <v>2981</v>
      </c>
      <c r="D201" s="293"/>
      <c r="E201" s="293"/>
      <c r="F201" s="293" t="s">
        <v>2982</v>
      </c>
      <c r="G201" s="294"/>
      <c r="H201" s="345" t="s">
        <v>2983</v>
      </c>
      <c r="I201" s="345"/>
      <c r="J201" s="345"/>
      <c r="K201" s="218"/>
    </row>
    <row r="202" spans="2:11" s="1" customFormat="1" ht="5.25" customHeight="1">
      <c r="B202" s="248"/>
      <c r="C202" s="243"/>
      <c r="D202" s="243"/>
      <c r="E202" s="243"/>
      <c r="F202" s="243"/>
      <c r="G202" s="269"/>
      <c r="H202" s="243"/>
      <c r="I202" s="243"/>
      <c r="J202" s="243"/>
      <c r="K202" s="271"/>
    </row>
    <row r="203" spans="2:11" s="1" customFormat="1" ht="15" customHeight="1">
      <c r="B203" s="248"/>
      <c r="C203" s="225" t="s">
        <v>2973</v>
      </c>
      <c r="D203" s="225"/>
      <c r="E203" s="225"/>
      <c r="F203" s="246" t="s">
        <v>46</v>
      </c>
      <c r="G203" s="225"/>
      <c r="H203" s="343" t="s">
        <v>2984</v>
      </c>
      <c r="I203" s="343"/>
      <c r="J203" s="343"/>
      <c r="K203" s="271"/>
    </row>
    <row r="204" spans="2:11" s="1" customFormat="1" ht="15" customHeight="1">
      <c r="B204" s="248"/>
      <c r="C204" s="225"/>
      <c r="D204" s="225"/>
      <c r="E204" s="225"/>
      <c r="F204" s="246" t="s">
        <v>47</v>
      </c>
      <c r="G204" s="225"/>
      <c r="H204" s="343" t="s">
        <v>2985</v>
      </c>
      <c r="I204" s="343"/>
      <c r="J204" s="343"/>
      <c r="K204" s="271"/>
    </row>
    <row r="205" spans="2:11" s="1" customFormat="1" ht="15" customHeight="1">
      <c r="B205" s="248"/>
      <c r="C205" s="225"/>
      <c r="D205" s="225"/>
      <c r="E205" s="225"/>
      <c r="F205" s="246" t="s">
        <v>50</v>
      </c>
      <c r="G205" s="225"/>
      <c r="H205" s="343" t="s">
        <v>2986</v>
      </c>
      <c r="I205" s="343"/>
      <c r="J205" s="343"/>
      <c r="K205" s="271"/>
    </row>
    <row r="206" spans="2:11" s="1" customFormat="1" ht="15" customHeight="1">
      <c r="B206" s="248"/>
      <c r="C206" s="225"/>
      <c r="D206" s="225"/>
      <c r="E206" s="225"/>
      <c r="F206" s="246" t="s">
        <v>48</v>
      </c>
      <c r="G206" s="225"/>
      <c r="H206" s="343" t="s">
        <v>2987</v>
      </c>
      <c r="I206" s="343"/>
      <c r="J206" s="343"/>
      <c r="K206" s="271"/>
    </row>
    <row r="207" spans="2:11" s="1" customFormat="1" ht="15" customHeight="1">
      <c r="B207" s="248"/>
      <c r="C207" s="225"/>
      <c r="D207" s="225"/>
      <c r="E207" s="225"/>
      <c r="F207" s="246" t="s">
        <v>49</v>
      </c>
      <c r="G207" s="225"/>
      <c r="H207" s="343" t="s">
        <v>2988</v>
      </c>
      <c r="I207" s="343"/>
      <c r="J207" s="343"/>
      <c r="K207" s="271"/>
    </row>
    <row r="208" spans="2:11" s="1" customFormat="1" ht="15" customHeight="1">
      <c r="B208" s="248"/>
      <c r="C208" s="225"/>
      <c r="D208" s="225"/>
      <c r="E208" s="225"/>
      <c r="F208" s="246"/>
      <c r="G208" s="225"/>
      <c r="H208" s="225"/>
      <c r="I208" s="225"/>
      <c r="J208" s="225"/>
      <c r="K208" s="271"/>
    </row>
    <row r="209" spans="2:11" s="1" customFormat="1" ht="15" customHeight="1">
      <c r="B209" s="248"/>
      <c r="C209" s="225" t="s">
        <v>2927</v>
      </c>
      <c r="D209" s="225"/>
      <c r="E209" s="225"/>
      <c r="F209" s="246" t="s">
        <v>82</v>
      </c>
      <c r="G209" s="225"/>
      <c r="H209" s="343" t="s">
        <v>2989</v>
      </c>
      <c r="I209" s="343"/>
      <c r="J209" s="343"/>
      <c r="K209" s="271"/>
    </row>
    <row r="210" spans="2:11" s="1" customFormat="1" ht="15" customHeight="1">
      <c r="B210" s="248"/>
      <c r="C210" s="225"/>
      <c r="D210" s="225"/>
      <c r="E210" s="225"/>
      <c r="F210" s="246" t="s">
        <v>2823</v>
      </c>
      <c r="G210" s="225"/>
      <c r="H210" s="343" t="s">
        <v>2824</v>
      </c>
      <c r="I210" s="343"/>
      <c r="J210" s="343"/>
      <c r="K210" s="271"/>
    </row>
    <row r="211" spans="2:11" s="1" customFormat="1" ht="15" customHeight="1">
      <c r="B211" s="248"/>
      <c r="C211" s="225"/>
      <c r="D211" s="225"/>
      <c r="E211" s="225"/>
      <c r="F211" s="246" t="s">
        <v>2821</v>
      </c>
      <c r="G211" s="225"/>
      <c r="H211" s="343" t="s">
        <v>2990</v>
      </c>
      <c r="I211" s="343"/>
      <c r="J211" s="343"/>
      <c r="K211" s="271"/>
    </row>
    <row r="212" spans="2:11" s="1" customFormat="1" ht="15" customHeight="1">
      <c r="B212" s="295"/>
      <c r="C212" s="225"/>
      <c r="D212" s="225"/>
      <c r="E212" s="225"/>
      <c r="F212" s="246" t="s">
        <v>2825</v>
      </c>
      <c r="G212" s="284"/>
      <c r="H212" s="342" t="s">
        <v>81</v>
      </c>
      <c r="I212" s="342"/>
      <c r="J212" s="342"/>
      <c r="K212" s="296"/>
    </row>
    <row r="213" spans="2:11" s="1" customFormat="1" ht="15" customHeight="1">
      <c r="B213" s="295"/>
      <c r="C213" s="225"/>
      <c r="D213" s="225"/>
      <c r="E213" s="225"/>
      <c r="F213" s="246" t="s">
        <v>2826</v>
      </c>
      <c r="G213" s="284"/>
      <c r="H213" s="342" t="s">
        <v>2991</v>
      </c>
      <c r="I213" s="342"/>
      <c r="J213" s="342"/>
      <c r="K213" s="296"/>
    </row>
    <row r="214" spans="2:11" s="1" customFormat="1" ht="15" customHeight="1">
      <c r="B214" s="295"/>
      <c r="C214" s="225"/>
      <c r="D214" s="225"/>
      <c r="E214" s="225"/>
      <c r="F214" s="246"/>
      <c r="G214" s="284"/>
      <c r="H214" s="275"/>
      <c r="I214" s="275"/>
      <c r="J214" s="275"/>
      <c r="K214" s="296"/>
    </row>
    <row r="215" spans="2:11" s="1" customFormat="1" ht="15" customHeight="1">
      <c r="B215" s="295"/>
      <c r="C215" s="225" t="s">
        <v>2951</v>
      </c>
      <c r="D215" s="225"/>
      <c r="E215" s="225"/>
      <c r="F215" s="246">
        <v>1</v>
      </c>
      <c r="G215" s="284"/>
      <c r="H215" s="342" t="s">
        <v>2992</v>
      </c>
      <c r="I215" s="342"/>
      <c r="J215" s="342"/>
      <c r="K215" s="296"/>
    </row>
    <row r="216" spans="2:11" s="1" customFormat="1" ht="15" customHeight="1">
      <c r="B216" s="295"/>
      <c r="C216" s="225"/>
      <c r="D216" s="225"/>
      <c r="E216" s="225"/>
      <c r="F216" s="246">
        <v>2</v>
      </c>
      <c r="G216" s="284"/>
      <c r="H216" s="342" t="s">
        <v>2993</v>
      </c>
      <c r="I216" s="342"/>
      <c r="J216" s="342"/>
      <c r="K216" s="296"/>
    </row>
    <row r="217" spans="2:11" s="1" customFormat="1" ht="15" customHeight="1">
      <c r="B217" s="295"/>
      <c r="C217" s="225"/>
      <c r="D217" s="225"/>
      <c r="E217" s="225"/>
      <c r="F217" s="246">
        <v>3</v>
      </c>
      <c r="G217" s="284"/>
      <c r="H217" s="342" t="s">
        <v>2994</v>
      </c>
      <c r="I217" s="342"/>
      <c r="J217" s="342"/>
      <c r="K217" s="296"/>
    </row>
    <row r="218" spans="2:11" s="1" customFormat="1" ht="15" customHeight="1">
      <c r="B218" s="295"/>
      <c r="C218" s="225"/>
      <c r="D218" s="225"/>
      <c r="E218" s="225"/>
      <c r="F218" s="246">
        <v>4</v>
      </c>
      <c r="G218" s="284"/>
      <c r="H218" s="342" t="s">
        <v>2995</v>
      </c>
      <c r="I218" s="342"/>
      <c r="J218" s="342"/>
      <c r="K218" s="296"/>
    </row>
    <row r="219" spans="2:11" s="1" customFormat="1" ht="12.75" customHeight="1">
      <c r="B219" s="297"/>
      <c r="C219" s="298"/>
      <c r="D219" s="298"/>
      <c r="E219" s="298"/>
      <c r="F219" s="298"/>
      <c r="G219" s="298"/>
      <c r="H219" s="298"/>
      <c r="I219" s="298"/>
      <c r="J219" s="298"/>
      <c r="K219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090 - Vedlejší a ostatní ...</vt:lpstr>
      <vt:lpstr>091 - Náhradní výsadba</vt:lpstr>
      <vt:lpstr>310 - Kanalizační stoky</vt:lpstr>
      <vt:lpstr>320 - Kanalizační přípojky</vt:lpstr>
      <vt:lpstr>330 - Vododvodní řad</vt:lpstr>
      <vt:lpstr>340 - Vododvodní přípojky</vt:lpstr>
      <vt:lpstr>100.3 - Komunikace - odvo...</vt:lpstr>
      <vt:lpstr>100.2 - Komunikace - chod...</vt:lpstr>
      <vt:lpstr>100.1 - Komunikace - vozovka</vt:lpstr>
      <vt:lpstr>Pokyny pro vyplnění</vt:lpstr>
      <vt:lpstr>'090 - Vedlejší a ostatní ...'!Názvy_tisku</vt:lpstr>
      <vt:lpstr>'091 - Náhradní výsadba'!Názvy_tisku</vt:lpstr>
      <vt:lpstr>'100.1 - Komunikace - vozovka'!Názvy_tisku</vt:lpstr>
      <vt:lpstr>'100.2 - Komunikace - chod...'!Názvy_tisku</vt:lpstr>
      <vt:lpstr>'100.3 - Komunikace - odvo...'!Názvy_tisku</vt:lpstr>
      <vt:lpstr>'310 - Kanalizační stoky'!Názvy_tisku</vt:lpstr>
      <vt:lpstr>'320 - Kanalizační přípojky'!Názvy_tisku</vt:lpstr>
      <vt:lpstr>'330 - Vododvodní řad'!Názvy_tisku</vt:lpstr>
      <vt:lpstr>'340 - Vododvodní přípojky'!Názvy_tisku</vt:lpstr>
      <vt:lpstr>'Rekapitulace stavby'!Názvy_tisku</vt:lpstr>
      <vt:lpstr>'090 - Vedlejší a ostatní ...'!Oblast_tisku</vt:lpstr>
      <vt:lpstr>'091 - Náhradní výsadba'!Oblast_tisku</vt:lpstr>
      <vt:lpstr>'100.1 - Komunikace - vozovka'!Oblast_tisku</vt:lpstr>
      <vt:lpstr>'100.2 - Komunikace - chod...'!Oblast_tisku</vt:lpstr>
      <vt:lpstr>'100.3 - Komunikace - odvo...'!Oblast_tisku</vt:lpstr>
      <vt:lpstr>'310 - Kanalizační stoky'!Oblast_tisku</vt:lpstr>
      <vt:lpstr>'320 - Kanalizační přípojky'!Oblast_tisku</vt:lpstr>
      <vt:lpstr>'330 - Vododvodní řad'!Oblast_tisku</vt:lpstr>
      <vt:lpstr>'340 - Vododvodní přípojky'!Oblast_tisku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2024-09-16T08:20:06Z</dcterms:created>
  <dcterms:modified xsi:type="dcterms:W3CDTF">2024-09-16T08:23:36Z</dcterms:modified>
</cp:coreProperties>
</file>