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39 - bez cen - Brno, Ferrerova - rekonstrukce kanalizace a vodovodu\"/>
    </mc:Choice>
  </mc:AlternateContent>
  <bookViews>
    <workbookView xWindow="0" yWindow="0" windowWidth="28800" windowHeight="12000"/>
  </bookViews>
  <sheets>
    <sheet name="Rekapitulace stavby" sheetId="1" r:id="rId1"/>
    <sheet name="SO 120 - Parkovací místa" sheetId="2" r:id="rId2"/>
    <sheet name="SO 130 - Chodníky" sheetId="3" r:id="rId3"/>
    <sheet name="SO 310 - Kanalizace - stoky" sheetId="4" r:id="rId4"/>
    <sheet name="SO 320 - Kanalizační příp..." sheetId="5" r:id="rId5"/>
    <sheet name="SO 330 - Vodovodní řady" sheetId="6" r:id="rId6"/>
    <sheet name="SO 330.1 - Dočasné zásobo..." sheetId="7" r:id="rId7"/>
    <sheet name="SO 340 - Vodovodní přípojky" sheetId="8" r:id="rId8"/>
    <sheet name="SO 110 - Vozovky" sheetId="9" r:id="rId9"/>
    <sheet name="SO 90 - Ostatní rozpočtov..." sheetId="10" r:id="rId10"/>
    <sheet name="SO 140 - Odvodnění" sheetId="11" r:id="rId11"/>
  </sheets>
  <definedNames>
    <definedName name="_xlnm._FilterDatabase" localSheetId="8" hidden="1">'SO 110 - Vozovky'!$C$121:$K$225</definedName>
    <definedName name="_xlnm._FilterDatabase" localSheetId="1" hidden="1">'SO 120 - Parkovací místa'!$C$119:$K$153</definedName>
    <definedName name="_xlnm._FilterDatabase" localSheetId="2" hidden="1">'SO 130 - Chodníky'!$C$120:$K$231</definedName>
    <definedName name="_xlnm._FilterDatabase" localSheetId="10" hidden="1">'SO 140 - Odvodnění'!$C$121:$K$243</definedName>
    <definedName name="_xlnm._FilterDatabase" localSheetId="3" hidden="1">'SO 310 - Kanalizace - stoky'!$C$122:$K$772</definedName>
    <definedName name="_xlnm._FilterDatabase" localSheetId="4" hidden="1">'SO 320 - Kanalizační příp...'!$C$121:$K$641</definedName>
    <definedName name="_xlnm._FilterDatabase" localSheetId="5" hidden="1">'SO 330 - Vodovodní řady'!$C$121:$K$485</definedName>
    <definedName name="_xlnm._FilterDatabase" localSheetId="6" hidden="1">'SO 330.1 - Dočasné zásobo...'!$C$121:$K$656</definedName>
    <definedName name="_xlnm._FilterDatabase" localSheetId="7" hidden="1">'SO 340 - Vodovodní přípojky'!$C$122:$K$825</definedName>
    <definedName name="_xlnm._FilterDatabase" localSheetId="9" hidden="1">'SO 90 - Ostatní rozpočtov...'!$C$117:$K$209</definedName>
    <definedName name="_xlnm.Print_Titles" localSheetId="0">'Rekapitulace stavby'!$92:$92</definedName>
    <definedName name="_xlnm.Print_Titles" localSheetId="8">'SO 110 - Vozovky'!$121:$121</definedName>
    <definedName name="_xlnm.Print_Titles" localSheetId="1">'SO 120 - Parkovací místa'!$119:$119</definedName>
    <definedName name="_xlnm.Print_Titles" localSheetId="2">'SO 130 - Chodníky'!$120:$120</definedName>
    <definedName name="_xlnm.Print_Titles" localSheetId="10">'SO 140 - Odvodnění'!$121:$121</definedName>
    <definedName name="_xlnm.Print_Titles" localSheetId="3">'SO 310 - Kanalizace - stoky'!$122:$122</definedName>
    <definedName name="_xlnm.Print_Titles" localSheetId="4">'SO 320 - Kanalizační příp...'!$121:$121</definedName>
    <definedName name="_xlnm.Print_Titles" localSheetId="5">'SO 330 - Vodovodní řady'!$121:$121</definedName>
    <definedName name="_xlnm.Print_Titles" localSheetId="6">'SO 330.1 - Dočasné zásobo...'!$121:$121</definedName>
    <definedName name="_xlnm.Print_Titles" localSheetId="7">'SO 340 - Vodovodní přípojky'!$122:$122</definedName>
    <definedName name="_xlnm.Print_Titles" localSheetId="9">'SO 90 - Ostatní rozpočtov...'!$117:$117</definedName>
    <definedName name="_xlnm.Print_Area" localSheetId="0">'Rekapitulace stavby'!$D$4:$AO$76,'Rekapitulace stavby'!$C$82:$AQ$105</definedName>
    <definedName name="_xlnm.Print_Area" localSheetId="8">'SO 110 - Vozovky'!$C$4:$J$76,'SO 110 - Vozovky'!$C$82:$J$103,'SO 110 - Vozovky'!$C$109:$K$225</definedName>
    <definedName name="_xlnm.Print_Area" localSheetId="1">'SO 120 - Parkovací místa'!$C$4:$J$76,'SO 120 - Parkovací místa'!$C$82:$J$101,'SO 120 - Parkovací místa'!$C$107:$K$153</definedName>
    <definedName name="_xlnm.Print_Area" localSheetId="2">'SO 130 - Chodníky'!$C$4:$J$76,'SO 130 - Chodníky'!$C$82:$J$102,'SO 130 - Chodníky'!$C$108:$K$231</definedName>
    <definedName name="_xlnm.Print_Area" localSheetId="10">'SO 140 - Odvodnění'!$C$4:$J$76,'SO 140 - Odvodnění'!$C$82:$J$103,'SO 140 - Odvodnění'!$C$109:$K$243</definedName>
    <definedName name="_xlnm.Print_Area" localSheetId="3">'SO 310 - Kanalizace - stoky'!$C$4:$J$76,'SO 310 - Kanalizace - stoky'!$C$82:$J$104,'SO 310 - Kanalizace - stoky'!$C$110:$K$772</definedName>
    <definedName name="_xlnm.Print_Area" localSheetId="4">'SO 320 - Kanalizační příp...'!$C$4:$J$76,'SO 320 - Kanalizační příp...'!$C$82:$J$103,'SO 320 - Kanalizační příp...'!$C$109:$K$641</definedName>
    <definedName name="_xlnm.Print_Area" localSheetId="5">'SO 330 - Vodovodní řady'!$C$4:$J$76,'SO 330 - Vodovodní řady'!$C$82:$J$103,'SO 330 - Vodovodní řady'!$C$109:$K$485</definedName>
    <definedName name="_xlnm.Print_Area" localSheetId="6">'SO 330.1 - Dočasné zásobo...'!$C$4:$J$76,'SO 330.1 - Dočasné zásobo...'!$C$82:$J$103,'SO 330.1 - Dočasné zásobo...'!$C$109:$K$656</definedName>
    <definedName name="_xlnm.Print_Area" localSheetId="7">'SO 340 - Vodovodní přípojky'!$C$4:$J$76,'SO 340 - Vodovodní přípojky'!$C$82:$J$104,'SO 340 - Vodovodní přípojky'!$C$110:$K$825</definedName>
    <definedName name="_xlnm.Print_Area" localSheetId="9">'SO 90 - Ostatní rozpočtov...'!$C$4:$J$76,'SO 90 - Ostatní rozpočtov...'!$C$82:$J$99,'SO 90 - Ostatní rozpočtov...'!$C$105:$K$209</definedName>
  </definedNames>
  <calcPr calcId="162913"/>
</workbook>
</file>

<file path=xl/calcChain.xml><?xml version="1.0" encoding="utf-8"?>
<calcChain xmlns="http://schemas.openxmlformats.org/spreadsheetml/2006/main">
  <c r="J37" i="11" l="1"/>
  <c r="J36" i="11"/>
  <c r="AY104" i="1"/>
  <c r="J35" i="11"/>
  <c r="AX104" i="1" s="1"/>
  <c r="BI243" i="11"/>
  <c r="BH243" i="11"/>
  <c r="BG243" i="11"/>
  <c r="BF243" i="11"/>
  <c r="T243" i="11"/>
  <c r="T242" i="11"/>
  <c r="R243" i="11"/>
  <c r="R242" i="11" s="1"/>
  <c r="P243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6" i="11"/>
  <c r="BH236" i="11"/>
  <c r="BG236" i="11"/>
  <c r="BF236" i="11"/>
  <c r="T236" i="11"/>
  <c r="R236" i="11"/>
  <c r="P236" i="11"/>
  <c r="BI233" i="11"/>
  <c r="BH233" i="11"/>
  <c r="BG233" i="11"/>
  <c r="BF233" i="11"/>
  <c r="T233" i="11"/>
  <c r="R233" i="11"/>
  <c r="P233" i="11"/>
  <c r="BI230" i="11"/>
  <c r="BH230" i="11"/>
  <c r="BG230" i="11"/>
  <c r="BF230" i="11"/>
  <c r="T230" i="11"/>
  <c r="R230" i="11"/>
  <c r="P230" i="11"/>
  <c r="BI227" i="11"/>
  <c r="BH227" i="11"/>
  <c r="BG227" i="11"/>
  <c r="BF227" i="11"/>
  <c r="T227" i="11"/>
  <c r="R227" i="11"/>
  <c r="P227" i="11"/>
  <c r="BI224" i="11"/>
  <c r="BH224" i="11"/>
  <c r="BG224" i="11"/>
  <c r="BF224" i="11"/>
  <c r="T224" i="11"/>
  <c r="R224" i="11"/>
  <c r="P224" i="11"/>
  <c r="BI221" i="11"/>
  <c r="BH221" i="11"/>
  <c r="BG221" i="11"/>
  <c r="BF221" i="11"/>
  <c r="T221" i="11"/>
  <c r="R221" i="11"/>
  <c r="P221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2" i="11"/>
  <c r="BH212" i="11"/>
  <c r="BG212" i="11"/>
  <c r="BF212" i="11"/>
  <c r="T212" i="11"/>
  <c r="R212" i="11"/>
  <c r="P212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199" i="11"/>
  <c r="BH199" i="11"/>
  <c r="BG199" i="11"/>
  <c r="BF199" i="11"/>
  <c r="T199" i="11"/>
  <c r="R199" i="11"/>
  <c r="P199" i="11"/>
  <c r="BI196" i="11"/>
  <c r="BH196" i="11"/>
  <c r="BG196" i="11"/>
  <c r="BF196" i="11"/>
  <c r="T196" i="11"/>
  <c r="R196" i="11"/>
  <c r="P196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79" i="11"/>
  <c r="BH179" i="11"/>
  <c r="BG179" i="11"/>
  <c r="BF179" i="11"/>
  <c r="T179" i="11"/>
  <c r="R179" i="11"/>
  <c r="P179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2" i="11"/>
  <c r="BH132" i="11"/>
  <c r="BG132" i="11"/>
  <c r="BF132" i="11"/>
  <c r="T132" i="11"/>
  <c r="R132" i="11"/>
  <c r="P132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F116" i="11"/>
  <c r="E114" i="11"/>
  <c r="F89" i="11"/>
  <c r="E87" i="11"/>
  <c r="J24" i="11"/>
  <c r="E24" i="11"/>
  <c r="J119" i="11"/>
  <c r="J23" i="11"/>
  <c r="J21" i="11"/>
  <c r="E21" i="11"/>
  <c r="J91" i="11"/>
  <c r="J20" i="11"/>
  <c r="J18" i="11"/>
  <c r="E18" i="11"/>
  <c r="F119" i="11"/>
  <c r="J17" i="11"/>
  <c r="J15" i="11"/>
  <c r="E15" i="11"/>
  <c r="F118" i="11"/>
  <c r="J14" i="11"/>
  <c r="J116" i="11"/>
  <c r="E7" i="11"/>
  <c r="E85" i="11"/>
  <c r="J37" i="10"/>
  <c r="J36" i="10"/>
  <c r="AY103" i="1"/>
  <c r="J35" i="10"/>
  <c r="AX103" i="1" s="1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0" i="10"/>
  <c r="BH170" i="10"/>
  <c r="BG170" i="10"/>
  <c r="BF170" i="10"/>
  <c r="T170" i="10"/>
  <c r="R170" i="10"/>
  <c r="P170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4" i="10"/>
  <c r="BH154" i="10"/>
  <c r="BG154" i="10"/>
  <c r="BF154" i="10"/>
  <c r="T154" i="10"/>
  <c r="R154" i="10"/>
  <c r="P154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R123" i="10"/>
  <c r="P123" i="10"/>
  <c r="BI121" i="10"/>
  <c r="BH121" i="10"/>
  <c r="BG121" i="10"/>
  <c r="BF121" i="10"/>
  <c r="T121" i="10"/>
  <c r="R121" i="10"/>
  <c r="P121" i="10"/>
  <c r="F112" i="10"/>
  <c r="E110" i="10"/>
  <c r="F89" i="10"/>
  <c r="E87" i="10"/>
  <c r="J24" i="10"/>
  <c r="E24" i="10"/>
  <c r="J92" i="10"/>
  <c r="J23" i="10"/>
  <c r="J21" i="10"/>
  <c r="E21" i="10"/>
  <c r="J91" i="10"/>
  <c r="J20" i="10"/>
  <c r="J18" i="10"/>
  <c r="E18" i="10"/>
  <c r="F115" i="10"/>
  <c r="J17" i="10"/>
  <c r="J15" i="10"/>
  <c r="E15" i="10"/>
  <c r="F114" i="10"/>
  <c r="J14" i="10"/>
  <c r="J89" i="10"/>
  <c r="E7" i="10"/>
  <c r="E108" i="10"/>
  <c r="J37" i="9"/>
  <c r="J36" i="9"/>
  <c r="AY102" i="1"/>
  <c r="J35" i="9"/>
  <c r="AX102" i="1" s="1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0" i="9"/>
  <c r="BH180" i="9"/>
  <c r="BG180" i="9"/>
  <c r="BF180" i="9"/>
  <c r="T180" i="9"/>
  <c r="R180" i="9"/>
  <c r="P180" i="9"/>
  <c r="BI177" i="9"/>
  <c r="BH177" i="9"/>
  <c r="BG177" i="9"/>
  <c r="BF177" i="9"/>
  <c r="T177" i="9"/>
  <c r="R177" i="9"/>
  <c r="P177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37" i="9"/>
  <c r="BH137" i="9"/>
  <c r="BG137" i="9"/>
  <c r="BF137" i="9"/>
  <c r="T137" i="9"/>
  <c r="R137" i="9"/>
  <c r="P137" i="9"/>
  <c r="BI131" i="9"/>
  <c r="BH131" i="9"/>
  <c r="BG131" i="9"/>
  <c r="BF131" i="9"/>
  <c r="T131" i="9"/>
  <c r="R131" i="9"/>
  <c r="P131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F116" i="9"/>
  <c r="E114" i="9"/>
  <c r="F89" i="9"/>
  <c r="E87" i="9"/>
  <c r="J24" i="9"/>
  <c r="E24" i="9"/>
  <c r="J119" i="9" s="1"/>
  <c r="J23" i="9"/>
  <c r="J21" i="9"/>
  <c r="E21" i="9"/>
  <c r="J118" i="9" s="1"/>
  <c r="J20" i="9"/>
  <c r="J18" i="9"/>
  <c r="E18" i="9"/>
  <c r="F119" i="9" s="1"/>
  <c r="J17" i="9"/>
  <c r="J15" i="9"/>
  <c r="E15" i="9"/>
  <c r="F118" i="9" s="1"/>
  <c r="J14" i="9"/>
  <c r="J116" i="9"/>
  <c r="E7" i="9"/>
  <c r="E112" i="9"/>
  <c r="J37" i="8"/>
  <c r="J36" i="8"/>
  <c r="AY101" i="1" s="1"/>
  <c r="J35" i="8"/>
  <c r="AX101" i="1"/>
  <c r="BI825" i="8"/>
  <c r="BH825" i="8"/>
  <c r="BG825" i="8"/>
  <c r="BF825" i="8"/>
  <c r="T825" i="8"/>
  <c r="R825" i="8"/>
  <c r="P825" i="8"/>
  <c r="BI822" i="8"/>
  <c r="BH822" i="8"/>
  <c r="BG822" i="8"/>
  <c r="BF822" i="8"/>
  <c r="T822" i="8"/>
  <c r="R822" i="8"/>
  <c r="P822" i="8"/>
  <c r="BI819" i="8"/>
  <c r="BH819" i="8"/>
  <c r="BG819" i="8"/>
  <c r="BF819" i="8"/>
  <c r="T819" i="8"/>
  <c r="R819" i="8"/>
  <c r="P819" i="8"/>
  <c r="BI816" i="8"/>
  <c r="BH816" i="8"/>
  <c r="BG816" i="8"/>
  <c r="BF816" i="8"/>
  <c r="T816" i="8"/>
  <c r="R816" i="8"/>
  <c r="P816" i="8"/>
  <c r="BI813" i="8"/>
  <c r="BH813" i="8"/>
  <c r="BG813" i="8"/>
  <c r="BF813" i="8"/>
  <c r="T813" i="8"/>
  <c r="R813" i="8"/>
  <c r="P813" i="8"/>
  <c r="BI808" i="8"/>
  <c r="BH808" i="8"/>
  <c r="BG808" i="8"/>
  <c r="BF808" i="8"/>
  <c r="T808" i="8"/>
  <c r="R808" i="8"/>
  <c r="P808" i="8"/>
  <c r="BI805" i="8"/>
  <c r="BH805" i="8"/>
  <c r="BG805" i="8"/>
  <c r="BF805" i="8"/>
  <c r="T805" i="8"/>
  <c r="R805" i="8"/>
  <c r="P805" i="8"/>
  <c r="BI802" i="8"/>
  <c r="BH802" i="8"/>
  <c r="BG802" i="8"/>
  <c r="BF802" i="8"/>
  <c r="T802" i="8"/>
  <c r="R802" i="8"/>
  <c r="P802" i="8"/>
  <c r="BI799" i="8"/>
  <c r="BH799" i="8"/>
  <c r="BG799" i="8"/>
  <c r="BF799" i="8"/>
  <c r="T799" i="8"/>
  <c r="R799" i="8"/>
  <c r="P799" i="8"/>
  <c r="BI796" i="8"/>
  <c r="BH796" i="8"/>
  <c r="BG796" i="8"/>
  <c r="BF796" i="8"/>
  <c r="T796" i="8"/>
  <c r="R796" i="8"/>
  <c r="P796" i="8"/>
  <c r="BI794" i="8"/>
  <c r="BH794" i="8"/>
  <c r="BG794" i="8"/>
  <c r="BF794" i="8"/>
  <c r="T794" i="8"/>
  <c r="R794" i="8"/>
  <c r="P794" i="8"/>
  <c r="BI791" i="8"/>
  <c r="BH791" i="8"/>
  <c r="BG791" i="8"/>
  <c r="BF791" i="8"/>
  <c r="T791" i="8"/>
  <c r="R791" i="8"/>
  <c r="P791" i="8"/>
  <c r="BI788" i="8"/>
  <c r="BH788" i="8"/>
  <c r="BG788" i="8"/>
  <c r="BF788" i="8"/>
  <c r="T788" i="8"/>
  <c r="R788" i="8"/>
  <c r="P788" i="8"/>
  <c r="BI785" i="8"/>
  <c r="BH785" i="8"/>
  <c r="BG785" i="8"/>
  <c r="BF785" i="8"/>
  <c r="T785" i="8"/>
  <c r="R785" i="8"/>
  <c r="P785" i="8"/>
  <c r="BI783" i="8"/>
  <c r="BH783" i="8"/>
  <c r="BG783" i="8"/>
  <c r="BF783" i="8"/>
  <c r="T783" i="8"/>
  <c r="R783" i="8"/>
  <c r="P783" i="8"/>
  <c r="BI780" i="8"/>
  <c r="BH780" i="8"/>
  <c r="BG780" i="8"/>
  <c r="BF780" i="8"/>
  <c r="T780" i="8"/>
  <c r="R780" i="8"/>
  <c r="P780" i="8"/>
  <c r="BI777" i="8"/>
  <c r="BH777" i="8"/>
  <c r="BG777" i="8"/>
  <c r="BF777" i="8"/>
  <c r="T777" i="8"/>
  <c r="R777" i="8"/>
  <c r="P777" i="8"/>
  <c r="BI775" i="8"/>
  <c r="BH775" i="8"/>
  <c r="BG775" i="8"/>
  <c r="BF775" i="8"/>
  <c r="T775" i="8"/>
  <c r="R775" i="8"/>
  <c r="P775" i="8"/>
  <c r="BI772" i="8"/>
  <c r="BH772" i="8"/>
  <c r="BG772" i="8"/>
  <c r="BF772" i="8"/>
  <c r="T772" i="8"/>
  <c r="R772" i="8"/>
  <c r="P772" i="8"/>
  <c r="BI770" i="8"/>
  <c r="BH770" i="8"/>
  <c r="BG770" i="8"/>
  <c r="BF770" i="8"/>
  <c r="T770" i="8"/>
  <c r="R770" i="8"/>
  <c r="P770" i="8"/>
  <c r="BI768" i="8"/>
  <c r="BH768" i="8"/>
  <c r="BG768" i="8"/>
  <c r="BF768" i="8"/>
  <c r="T768" i="8"/>
  <c r="R768" i="8"/>
  <c r="P768" i="8"/>
  <c r="BI763" i="8"/>
  <c r="BH763" i="8"/>
  <c r="BG763" i="8"/>
  <c r="BF763" i="8"/>
  <c r="T763" i="8"/>
  <c r="R763" i="8"/>
  <c r="P763" i="8"/>
  <c r="BI760" i="8"/>
  <c r="BH760" i="8"/>
  <c r="BG760" i="8"/>
  <c r="BF760" i="8"/>
  <c r="T760" i="8"/>
  <c r="R760" i="8"/>
  <c r="P760" i="8"/>
  <c r="BI758" i="8"/>
  <c r="BH758" i="8"/>
  <c r="BG758" i="8"/>
  <c r="BF758" i="8"/>
  <c r="T758" i="8"/>
  <c r="R758" i="8"/>
  <c r="P758" i="8"/>
  <c r="BI755" i="8"/>
  <c r="BH755" i="8"/>
  <c r="BG755" i="8"/>
  <c r="BF755" i="8"/>
  <c r="T755" i="8"/>
  <c r="R755" i="8"/>
  <c r="P755" i="8"/>
  <c r="BI753" i="8"/>
  <c r="BH753" i="8"/>
  <c r="BG753" i="8"/>
  <c r="BF753" i="8"/>
  <c r="T753" i="8"/>
  <c r="R753" i="8"/>
  <c r="P753" i="8"/>
  <c r="BI750" i="8"/>
  <c r="BH750" i="8"/>
  <c r="BG750" i="8"/>
  <c r="BF750" i="8"/>
  <c r="T750" i="8"/>
  <c r="R750" i="8"/>
  <c r="P750" i="8"/>
  <c r="BI747" i="8"/>
  <c r="BH747" i="8"/>
  <c r="BG747" i="8"/>
  <c r="BF747" i="8"/>
  <c r="T747" i="8"/>
  <c r="R747" i="8"/>
  <c r="P747" i="8"/>
  <c r="BI744" i="8"/>
  <c r="BH744" i="8"/>
  <c r="BG744" i="8"/>
  <c r="BF744" i="8"/>
  <c r="T744" i="8"/>
  <c r="R744" i="8"/>
  <c r="P744" i="8"/>
  <c r="BI742" i="8"/>
  <c r="BH742" i="8"/>
  <c r="BG742" i="8"/>
  <c r="BF742" i="8"/>
  <c r="T742" i="8"/>
  <c r="R742" i="8"/>
  <c r="P742" i="8"/>
  <c r="BI740" i="8"/>
  <c r="BH740" i="8"/>
  <c r="BG740" i="8"/>
  <c r="BF740" i="8"/>
  <c r="T740" i="8"/>
  <c r="R740" i="8"/>
  <c r="P740" i="8"/>
  <c r="BI737" i="8"/>
  <c r="BH737" i="8"/>
  <c r="BG737" i="8"/>
  <c r="BF737" i="8"/>
  <c r="T737" i="8"/>
  <c r="R737" i="8"/>
  <c r="P737" i="8"/>
  <c r="BI733" i="8"/>
  <c r="BH733" i="8"/>
  <c r="BG733" i="8"/>
  <c r="BF733" i="8"/>
  <c r="T733" i="8"/>
  <c r="R733" i="8"/>
  <c r="P733" i="8"/>
  <c r="BI730" i="8"/>
  <c r="BH730" i="8"/>
  <c r="BG730" i="8"/>
  <c r="BF730" i="8"/>
  <c r="T730" i="8"/>
  <c r="R730" i="8"/>
  <c r="P730" i="8"/>
  <c r="BI727" i="8"/>
  <c r="BH727" i="8"/>
  <c r="BG727" i="8"/>
  <c r="BF727" i="8"/>
  <c r="T727" i="8"/>
  <c r="R727" i="8"/>
  <c r="P727" i="8"/>
  <c r="BI724" i="8"/>
  <c r="BH724" i="8"/>
  <c r="BG724" i="8"/>
  <c r="BF724" i="8"/>
  <c r="T724" i="8"/>
  <c r="R724" i="8"/>
  <c r="P724" i="8"/>
  <c r="BI722" i="8"/>
  <c r="BH722" i="8"/>
  <c r="BG722" i="8"/>
  <c r="BF722" i="8"/>
  <c r="T722" i="8"/>
  <c r="R722" i="8"/>
  <c r="P722" i="8"/>
  <c r="BI718" i="8"/>
  <c r="BH718" i="8"/>
  <c r="BG718" i="8"/>
  <c r="BF718" i="8"/>
  <c r="T718" i="8"/>
  <c r="R718" i="8"/>
  <c r="P718" i="8"/>
  <c r="BI715" i="8"/>
  <c r="BH715" i="8"/>
  <c r="BG715" i="8"/>
  <c r="BF715" i="8"/>
  <c r="T715" i="8"/>
  <c r="R715" i="8"/>
  <c r="P715" i="8"/>
  <c r="BI712" i="8"/>
  <c r="BH712" i="8"/>
  <c r="BG712" i="8"/>
  <c r="BF712" i="8"/>
  <c r="T712" i="8"/>
  <c r="R712" i="8"/>
  <c r="P712" i="8"/>
  <c r="BI707" i="8"/>
  <c r="BH707" i="8"/>
  <c r="BG707" i="8"/>
  <c r="BF707" i="8"/>
  <c r="T707" i="8"/>
  <c r="R707" i="8"/>
  <c r="P707" i="8"/>
  <c r="BI704" i="8"/>
  <c r="BH704" i="8"/>
  <c r="BG704" i="8"/>
  <c r="BF704" i="8"/>
  <c r="T704" i="8"/>
  <c r="R704" i="8"/>
  <c r="P704" i="8"/>
  <c r="BI701" i="8"/>
  <c r="BH701" i="8"/>
  <c r="BG701" i="8"/>
  <c r="BF701" i="8"/>
  <c r="T701" i="8"/>
  <c r="R701" i="8"/>
  <c r="P701" i="8"/>
  <c r="BI698" i="8"/>
  <c r="BH698" i="8"/>
  <c r="BG698" i="8"/>
  <c r="BF698" i="8"/>
  <c r="T698" i="8"/>
  <c r="R698" i="8"/>
  <c r="P698" i="8"/>
  <c r="BI694" i="8"/>
  <c r="BH694" i="8"/>
  <c r="BG694" i="8"/>
  <c r="BF694" i="8"/>
  <c r="T694" i="8"/>
  <c r="R694" i="8"/>
  <c r="P694" i="8"/>
  <c r="BI691" i="8"/>
  <c r="BH691" i="8"/>
  <c r="BG691" i="8"/>
  <c r="BF691" i="8"/>
  <c r="T691" i="8"/>
  <c r="R691" i="8"/>
  <c r="P691" i="8"/>
  <c r="BI688" i="8"/>
  <c r="BH688" i="8"/>
  <c r="BG688" i="8"/>
  <c r="BF688" i="8"/>
  <c r="T688" i="8"/>
  <c r="R688" i="8"/>
  <c r="P688" i="8"/>
  <c r="BI685" i="8"/>
  <c r="BH685" i="8"/>
  <c r="BG685" i="8"/>
  <c r="BF685" i="8"/>
  <c r="T685" i="8"/>
  <c r="R685" i="8"/>
  <c r="P685" i="8"/>
  <c r="BI682" i="8"/>
  <c r="BH682" i="8"/>
  <c r="BG682" i="8"/>
  <c r="BF682" i="8"/>
  <c r="T682" i="8"/>
  <c r="R682" i="8"/>
  <c r="P682" i="8"/>
  <c r="BI679" i="8"/>
  <c r="BH679" i="8"/>
  <c r="BG679" i="8"/>
  <c r="BF679" i="8"/>
  <c r="T679" i="8"/>
  <c r="R679" i="8"/>
  <c r="P679" i="8"/>
  <c r="BI677" i="8"/>
  <c r="BH677" i="8"/>
  <c r="BG677" i="8"/>
  <c r="BF677" i="8"/>
  <c r="T677" i="8"/>
  <c r="R677" i="8"/>
  <c r="P677" i="8"/>
  <c r="BI611" i="8"/>
  <c r="BH611" i="8"/>
  <c r="BG611" i="8"/>
  <c r="BF611" i="8"/>
  <c r="T611" i="8"/>
  <c r="R611" i="8"/>
  <c r="P611" i="8"/>
  <c r="BI608" i="8"/>
  <c r="BH608" i="8"/>
  <c r="BG608" i="8"/>
  <c r="BF608" i="8"/>
  <c r="T608" i="8"/>
  <c r="R608" i="8"/>
  <c r="P608" i="8"/>
  <c r="BI605" i="8"/>
  <c r="BH605" i="8"/>
  <c r="BG605" i="8"/>
  <c r="BF605" i="8"/>
  <c r="T605" i="8"/>
  <c r="R605" i="8"/>
  <c r="P605" i="8"/>
  <c r="BI603" i="8"/>
  <c r="BH603" i="8"/>
  <c r="BG603" i="8"/>
  <c r="BF603" i="8"/>
  <c r="T603" i="8"/>
  <c r="R603" i="8"/>
  <c r="P603" i="8"/>
  <c r="BI600" i="8"/>
  <c r="BH600" i="8"/>
  <c r="BG600" i="8"/>
  <c r="BF600" i="8"/>
  <c r="T600" i="8"/>
  <c r="R600" i="8"/>
  <c r="P600" i="8"/>
  <c r="BI597" i="8"/>
  <c r="BH597" i="8"/>
  <c r="BG597" i="8"/>
  <c r="BF597" i="8"/>
  <c r="T597" i="8"/>
  <c r="R597" i="8"/>
  <c r="P597" i="8"/>
  <c r="BI593" i="8"/>
  <c r="BH593" i="8"/>
  <c r="BG593" i="8"/>
  <c r="BF593" i="8"/>
  <c r="T593" i="8"/>
  <c r="R593" i="8"/>
  <c r="P593" i="8"/>
  <c r="BI591" i="8"/>
  <c r="BH591" i="8"/>
  <c r="BG591" i="8"/>
  <c r="BF591" i="8"/>
  <c r="T591" i="8"/>
  <c r="R591" i="8"/>
  <c r="P591" i="8"/>
  <c r="BI588" i="8"/>
  <c r="BH588" i="8"/>
  <c r="BG588" i="8"/>
  <c r="BF588" i="8"/>
  <c r="T588" i="8"/>
  <c r="R588" i="8"/>
  <c r="P588" i="8"/>
  <c r="BI585" i="8"/>
  <c r="BH585" i="8"/>
  <c r="BG585" i="8"/>
  <c r="BF585" i="8"/>
  <c r="T585" i="8"/>
  <c r="R585" i="8"/>
  <c r="P585" i="8"/>
  <c r="BI583" i="8"/>
  <c r="BH583" i="8"/>
  <c r="BG583" i="8"/>
  <c r="BF583" i="8"/>
  <c r="T583" i="8"/>
  <c r="R583" i="8"/>
  <c r="P583" i="8"/>
  <c r="BI577" i="8"/>
  <c r="BH577" i="8"/>
  <c r="BG577" i="8"/>
  <c r="BF577" i="8"/>
  <c r="T577" i="8"/>
  <c r="R577" i="8"/>
  <c r="P577" i="8"/>
  <c r="BI574" i="8"/>
  <c r="BH574" i="8"/>
  <c r="BG574" i="8"/>
  <c r="BF574" i="8"/>
  <c r="T574" i="8"/>
  <c r="R574" i="8"/>
  <c r="P574" i="8"/>
  <c r="BI553" i="8"/>
  <c r="BH553" i="8"/>
  <c r="BG553" i="8"/>
  <c r="BF553" i="8"/>
  <c r="T553" i="8"/>
  <c r="R553" i="8"/>
  <c r="P553" i="8"/>
  <c r="BI550" i="8"/>
  <c r="BH550" i="8"/>
  <c r="BG550" i="8"/>
  <c r="BF550" i="8"/>
  <c r="T550" i="8"/>
  <c r="R550" i="8"/>
  <c r="P550" i="8"/>
  <c r="BI484" i="8"/>
  <c r="BH484" i="8"/>
  <c r="BG484" i="8"/>
  <c r="BF484" i="8"/>
  <c r="T484" i="8"/>
  <c r="R484" i="8"/>
  <c r="P484" i="8"/>
  <c r="BI481" i="8"/>
  <c r="BH481" i="8"/>
  <c r="BG481" i="8"/>
  <c r="BF481" i="8"/>
  <c r="T481" i="8"/>
  <c r="R481" i="8"/>
  <c r="P481" i="8"/>
  <c r="BI442" i="8"/>
  <c r="BH442" i="8"/>
  <c r="BG442" i="8"/>
  <c r="BF442" i="8"/>
  <c r="T442" i="8"/>
  <c r="R442" i="8"/>
  <c r="P442" i="8"/>
  <c r="BI440" i="8"/>
  <c r="BH440" i="8"/>
  <c r="BG440" i="8"/>
  <c r="BF440" i="8"/>
  <c r="T440" i="8"/>
  <c r="R440" i="8"/>
  <c r="P440" i="8"/>
  <c r="BI438" i="8"/>
  <c r="BH438" i="8"/>
  <c r="BG438" i="8"/>
  <c r="BF438" i="8"/>
  <c r="T438" i="8"/>
  <c r="R438" i="8"/>
  <c r="P438" i="8"/>
  <c r="BI436" i="8"/>
  <c r="BH436" i="8"/>
  <c r="BG436" i="8"/>
  <c r="BF436" i="8"/>
  <c r="T436" i="8"/>
  <c r="R436" i="8"/>
  <c r="P436" i="8"/>
  <c r="BI432" i="8"/>
  <c r="BH432" i="8"/>
  <c r="BG432" i="8"/>
  <c r="BF432" i="8"/>
  <c r="T432" i="8"/>
  <c r="R432" i="8"/>
  <c r="P432" i="8"/>
  <c r="BI430" i="8"/>
  <c r="BH430" i="8"/>
  <c r="BG430" i="8"/>
  <c r="BF430" i="8"/>
  <c r="T430" i="8"/>
  <c r="R430" i="8"/>
  <c r="P430" i="8"/>
  <c r="BI423" i="8"/>
  <c r="BH423" i="8"/>
  <c r="BG423" i="8"/>
  <c r="BF423" i="8"/>
  <c r="T423" i="8"/>
  <c r="R423" i="8"/>
  <c r="P423" i="8"/>
  <c r="BI421" i="8"/>
  <c r="BH421" i="8"/>
  <c r="BG421" i="8"/>
  <c r="BF421" i="8"/>
  <c r="T421" i="8"/>
  <c r="R421" i="8"/>
  <c r="P421" i="8"/>
  <c r="BI414" i="8"/>
  <c r="BH414" i="8"/>
  <c r="BG414" i="8"/>
  <c r="BF414" i="8"/>
  <c r="T414" i="8"/>
  <c r="R414" i="8"/>
  <c r="P414" i="8"/>
  <c r="BI412" i="8"/>
  <c r="BH412" i="8"/>
  <c r="BG412" i="8"/>
  <c r="BF412" i="8"/>
  <c r="T412" i="8"/>
  <c r="R412" i="8"/>
  <c r="P412" i="8"/>
  <c r="BI346" i="8"/>
  <c r="BH346" i="8"/>
  <c r="BG346" i="8"/>
  <c r="BF346" i="8"/>
  <c r="T346" i="8"/>
  <c r="R346" i="8"/>
  <c r="P346" i="8"/>
  <c r="BI244" i="8"/>
  <c r="BH244" i="8"/>
  <c r="BG244" i="8"/>
  <c r="BF244" i="8"/>
  <c r="T244" i="8"/>
  <c r="R244" i="8"/>
  <c r="P244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R229" i="8"/>
  <c r="P229" i="8"/>
  <c r="BI221" i="8"/>
  <c r="BH221" i="8"/>
  <c r="BG221" i="8"/>
  <c r="BF221" i="8"/>
  <c r="T221" i="8"/>
  <c r="R221" i="8"/>
  <c r="P221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4" i="8"/>
  <c r="BH214" i="8"/>
  <c r="BG214" i="8"/>
  <c r="BF214" i="8"/>
  <c r="T214" i="8"/>
  <c r="R214" i="8"/>
  <c r="P214" i="8"/>
  <c r="BI211" i="8"/>
  <c r="BH211" i="8"/>
  <c r="BG211" i="8"/>
  <c r="BF211" i="8"/>
  <c r="T211" i="8"/>
  <c r="R211" i="8"/>
  <c r="P211" i="8"/>
  <c r="BI208" i="8"/>
  <c r="BH208" i="8"/>
  <c r="BG208" i="8"/>
  <c r="BF208" i="8"/>
  <c r="T208" i="8"/>
  <c r="R208" i="8"/>
  <c r="P208" i="8"/>
  <c r="BI205" i="8"/>
  <c r="BH205" i="8"/>
  <c r="BG205" i="8"/>
  <c r="BF205" i="8"/>
  <c r="T205" i="8"/>
  <c r="R205" i="8"/>
  <c r="P205" i="8"/>
  <c r="BI202" i="8"/>
  <c r="BH202" i="8"/>
  <c r="BG202" i="8"/>
  <c r="BF202" i="8"/>
  <c r="T202" i="8"/>
  <c r="R202" i="8"/>
  <c r="P202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1" i="8"/>
  <c r="BH191" i="8"/>
  <c r="BG191" i="8"/>
  <c r="BF191" i="8"/>
  <c r="T191" i="8"/>
  <c r="R191" i="8"/>
  <c r="P191" i="8"/>
  <c r="BI188" i="8"/>
  <c r="BH188" i="8"/>
  <c r="BG188" i="8"/>
  <c r="BF188" i="8"/>
  <c r="T188" i="8"/>
  <c r="R188" i="8"/>
  <c r="P188" i="8"/>
  <c r="BI185" i="8"/>
  <c r="BH185" i="8"/>
  <c r="BG185" i="8"/>
  <c r="BF185" i="8"/>
  <c r="T185" i="8"/>
  <c r="R185" i="8"/>
  <c r="P185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2" i="8"/>
  <c r="BH172" i="8"/>
  <c r="BG172" i="8"/>
  <c r="BF172" i="8"/>
  <c r="T172" i="8"/>
  <c r="R172" i="8"/>
  <c r="P172" i="8"/>
  <c r="BI166" i="8"/>
  <c r="BH166" i="8"/>
  <c r="BG166" i="8"/>
  <c r="BF166" i="8"/>
  <c r="T166" i="8"/>
  <c r="R166" i="8"/>
  <c r="P166" i="8"/>
  <c r="BI162" i="8"/>
  <c r="BH162" i="8"/>
  <c r="BG162" i="8"/>
  <c r="BF162" i="8"/>
  <c r="T162" i="8"/>
  <c r="R162" i="8"/>
  <c r="P162" i="8"/>
  <c r="BI155" i="8"/>
  <c r="BH155" i="8"/>
  <c r="BG155" i="8"/>
  <c r="BF155" i="8"/>
  <c r="T155" i="8"/>
  <c r="R155" i="8"/>
  <c r="P155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4" i="8"/>
  <c r="BH144" i="8"/>
  <c r="BG144" i="8"/>
  <c r="BF144" i="8"/>
  <c r="T144" i="8"/>
  <c r="R144" i="8"/>
  <c r="P144" i="8"/>
  <c r="BI139" i="8"/>
  <c r="BH139" i="8"/>
  <c r="BG139" i="8"/>
  <c r="BF139" i="8"/>
  <c r="T139" i="8"/>
  <c r="R139" i="8"/>
  <c r="P139" i="8"/>
  <c r="BI135" i="8"/>
  <c r="BH135" i="8"/>
  <c r="BG135" i="8"/>
  <c r="BF135" i="8"/>
  <c r="T135" i="8"/>
  <c r="R135" i="8"/>
  <c r="P135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F117" i="8"/>
  <c r="E115" i="8"/>
  <c r="F89" i="8"/>
  <c r="E87" i="8"/>
  <c r="J24" i="8"/>
  <c r="E24" i="8"/>
  <c r="J92" i="8" s="1"/>
  <c r="J23" i="8"/>
  <c r="J21" i="8"/>
  <c r="E21" i="8"/>
  <c r="J119" i="8" s="1"/>
  <c r="J20" i="8"/>
  <c r="J18" i="8"/>
  <c r="E18" i="8"/>
  <c r="F120" i="8" s="1"/>
  <c r="J17" i="8"/>
  <c r="J15" i="8"/>
  <c r="E15" i="8"/>
  <c r="F119" i="8" s="1"/>
  <c r="J14" i="8"/>
  <c r="J117" i="8"/>
  <c r="E7" i="8"/>
  <c r="E85" i="8"/>
  <c r="J37" i="7"/>
  <c r="J36" i="7"/>
  <c r="AY100" i="1" s="1"/>
  <c r="J35" i="7"/>
  <c r="AX100" i="1"/>
  <c r="BI656" i="7"/>
  <c r="BH656" i="7"/>
  <c r="BG656" i="7"/>
  <c r="BF656" i="7"/>
  <c r="T656" i="7"/>
  <c r="R656" i="7"/>
  <c r="P656" i="7"/>
  <c r="BI653" i="7"/>
  <c r="BH653" i="7"/>
  <c r="BG653" i="7"/>
  <c r="BF653" i="7"/>
  <c r="T653" i="7"/>
  <c r="R653" i="7"/>
  <c r="P653" i="7"/>
  <c r="BI651" i="7"/>
  <c r="BH651" i="7"/>
  <c r="BG651" i="7"/>
  <c r="BF651" i="7"/>
  <c r="T651" i="7"/>
  <c r="R651" i="7"/>
  <c r="P651" i="7"/>
  <c r="BI648" i="7"/>
  <c r="BH648" i="7"/>
  <c r="BG648" i="7"/>
  <c r="BF648" i="7"/>
  <c r="T648" i="7"/>
  <c r="R648" i="7"/>
  <c r="P648" i="7"/>
  <c r="BI647" i="7"/>
  <c r="BH647" i="7"/>
  <c r="BG647" i="7"/>
  <c r="BF647" i="7"/>
  <c r="T647" i="7"/>
  <c r="R647" i="7"/>
  <c r="P647" i="7"/>
  <c r="BI623" i="7"/>
  <c r="BH623" i="7"/>
  <c r="BG623" i="7"/>
  <c r="BF623" i="7"/>
  <c r="T623" i="7"/>
  <c r="R623" i="7"/>
  <c r="P623" i="7"/>
  <c r="BI620" i="7"/>
  <c r="BH620" i="7"/>
  <c r="BG620" i="7"/>
  <c r="BF620" i="7"/>
  <c r="T620" i="7"/>
  <c r="R620" i="7"/>
  <c r="P620" i="7"/>
  <c r="BI616" i="7"/>
  <c r="BH616" i="7"/>
  <c r="BG616" i="7"/>
  <c r="BF616" i="7"/>
  <c r="T616" i="7"/>
  <c r="R616" i="7"/>
  <c r="P616" i="7"/>
  <c r="BI613" i="7"/>
  <c r="BH613" i="7"/>
  <c r="BG613" i="7"/>
  <c r="BF613" i="7"/>
  <c r="T613" i="7"/>
  <c r="R613" i="7"/>
  <c r="P613" i="7"/>
  <c r="BI611" i="7"/>
  <c r="BH611" i="7"/>
  <c r="BG611" i="7"/>
  <c r="BF611" i="7"/>
  <c r="T611" i="7"/>
  <c r="R611" i="7"/>
  <c r="P611" i="7"/>
  <c r="BI609" i="7"/>
  <c r="BH609" i="7"/>
  <c r="BG609" i="7"/>
  <c r="BF609" i="7"/>
  <c r="T609" i="7"/>
  <c r="R609" i="7"/>
  <c r="P609" i="7"/>
  <c r="BI604" i="7"/>
  <c r="BH604" i="7"/>
  <c r="BG604" i="7"/>
  <c r="BF604" i="7"/>
  <c r="T604" i="7"/>
  <c r="R604" i="7"/>
  <c r="P604" i="7"/>
  <c r="BI602" i="7"/>
  <c r="BH602" i="7"/>
  <c r="BG602" i="7"/>
  <c r="BF602" i="7"/>
  <c r="T602" i="7"/>
  <c r="R602" i="7"/>
  <c r="P602" i="7"/>
  <c r="BI600" i="7"/>
  <c r="BH600" i="7"/>
  <c r="BG600" i="7"/>
  <c r="BF600" i="7"/>
  <c r="T600" i="7"/>
  <c r="R600" i="7"/>
  <c r="P600" i="7"/>
  <c r="BI598" i="7"/>
  <c r="BH598" i="7"/>
  <c r="BG598" i="7"/>
  <c r="BF598" i="7"/>
  <c r="T598" i="7"/>
  <c r="R598" i="7"/>
  <c r="P598" i="7"/>
  <c r="BI596" i="7"/>
  <c r="BH596" i="7"/>
  <c r="BG596" i="7"/>
  <c r="BF596" i="7"/>
  <c r="T596" i="7"/>
  <c r="R596" i="7"/>
  <c r="P596" i="7"/>
  <c r="BI594" i="7"/>
  <c r="BH594" i="7"/>
  <c r="BG594" i="7"/>
  <c r="BF594" i="7"/>
  <c r="T594" i="7"/>
  <c r="R594" i="7"/>
  <c r="P594" i="7"/>
  <c r="BI592" i="7"/>
  <c r="BH592" i="7"/>
  <c r="BG592" i="7"/>
  <c r="BF592" i="7"/>
  <c r="T592" i="7"/>
  <c r="R592" i="7"/>
  <c r="P592" i="7"/>
  <c r="BI589" i="7"/>
  <c r="BH589" i="7"/>
  <c r="BG589" i="7"/>
  <c r="BF589" i="7"/>
  <c r="T589" i="7"/>
  <c r="R589" i="7"/>
  <c r="P589" i="7"/>
  <c r="BI585" i="7"/>
  <c r="BH585" i="7"/>
  <c r="BG585" i="7"/>
  <c r="BF585" i="7"/>
  <c r="T585" i="7"/>
  <c r="R585" i="7"/>
  <c r="P585" i="7"/>
  <c r="BI582" i="7"/>
  <c r="BH582" i="7"/>
  <c r="BG582" i="7"/>
  <c r="BF582" i="7"/>
  <c r="T582" i="7"/>
  <c r="R582" i="7"/>
  <c r="P582" i="7"/>
  <c r="BI577" i="7"/>
  <c r="BH577" i="7"/>
  <c r="BG577" i="7"/>
  <c r="BF577" i="7"/>
  <c r="T577" i="7"/>
  <c r="R577" i="7"/>
  <c r="P577" i="7"/>
  <c r="BI575" i="7"/>
  <c r="BH575" i="7"/>
  <c r="BG575" i="7"/>
  <c r="BF575" i="7"/>
  <c r="T575" i="7"/>
  <c r="R575" i="7"/>
  <c r="P575" i="7"/>
  <c r="BI572" i="7"/>
  <c r="BH572" i="7"/>
  <c r="BG572" i="7"/>
  <c r="BF572" i="7"/>
  <c r="T572" i="7"/>
  <c r="R572" i="7"/>
  <c r="P572" i="7"/>
  <c r="BI570" i="7"/>
  <c r="BH570" i="7"/>
  <c r="BG570" i="7"/>
  <c r="BF570" i="7"/>
  <c r="T570" i="7"/>
  <c r="R570" i="7"/>
  <c r="P570" i="7"/>
  <c r="BI567" i="7"/>
  <c r="BH567" i="7"/>
  <c r="BG567" i="7"/>
  <c r="BF567" i="7"/>
  <c r="T567" i="7"/>
  <c r="R567" i="7"/>
  <c r="P567" i="7"/>
  <c r="BI565" i="7"/>
  <c r="BH565" i="7"/>
  <c r="BG565" i="7"/>
  <c r="BF565" i="7"/>
  <c r="T565" i="7"/>
  <c r="R565" i="7"/>
  <c r="P565" i="7"/>
  <c r="BI562" i="7"/>
  <c r="BH562" i="7"/>
  <c r="BG562" i="7"/>
  <c r="BF562" i="7"/>
  <c r="T562" i="7"/>
  <c r="R562" i="7"/>
  <c r="P562" i="7"/>
  <c r="BI560" i="7"/>
  <c r="BH560" i="7"/>
  <c r="BG560" i="7"/>
  <c r="BF560" i="7"/>
  <c r="T560" i="7"/>
  <c r="R560" i="7"/>
  <c r="P560" i="7"/>
  <c r="BI557" i="7"/>
  <c r="BH557" i="7"/>
  <c r="BG557" i="7"/>
  <c r="BF557" i="7"/>
  <c r="T557" i="7"/>
  <c r="R557" i="7"/>
  <c r="P557" i="7"/>
  <c r="BI555" i="7"/>
  <c r="BH555" i="7"/>
  <c r="BG555" i="7"/>
  <c r="BF555" i="7"/>
  <c r="T555" i="7"/>
  <c r="R555" i="7"/>
  <c r="P555" i="7"/>
  <c r="BI553" i="7"/>
  <c r="BH553" i="7"/>
  <c r="BG553" i="7"/>
  <c r="BF553" i="7"/>
  <c r="T553" i="7"/>
  <c r="R553" i="7"/>
  <c r="P553" i="7"/>
  <c r="BI550" i="7"/>
  <c r="BH550" i="7"/>
  <c r="BG550" i="7"/>
  <c r="BF550" i="7"/>
  <c r="T550" i="7"/>
  <c r="R550" i="7"/>
  <c r="P550" i="7"/>
  <c r="BI548" i="7"/>
  <c r="BH548" i="7"/>
  <c r="BG548" i="7"/>
  <c r="BF548" i="7"/>
  <c r="T548" i="7"/>
  <c r="R548" i="7"/>
  <c r="P548" i="7"/>
  <c r="BI545" i="7"/>
  <c r="BH545" i="7"/>
  <c r="BG545" i="7"/>
  <c r="BF545" i="7"/>
  <c r="T545" i="7"/>
  <c r="R545" i="7"/>
  <c r="P545" i="7"/>
  <c r="BI542" i="7"/>
  <c r="BH542" i="7"/>
  <c r="BG542" i="7"/>
  <c r="BF542" i="7"/>
  <c r="T542" i="7"/>
  <c r="R542" i="7"/>
  <c r="P542" i="7"/>
  <c r="BI539" i="7"/>
  <c r="BH539" i="7"/>
  <c r="BG539" i="7"/>
  <c r="BF539" i="7"/>
  <c r="T539" i="7"/>
  <c r="R539" i="7"/>
  <c r="P539" i="7"/>
  <c r="BI536" i="7"/>
  <c r="BH536" i="7"/>
  <c r="BG536" i="7"/>
  <c r="BF536" i="7"/>
  <c r="T536" i="7"/>
  <c r="R536" i="7"/>
  <c r="P536" i="7"/>
  <c r="BI534" i="7"/>
  <c r="BH534" i="7"/>
  <c r="BG534" i="7"/>
  <c r="BF534" i="7"/>
  <c r="T534" i="7"/>
  <c r="R534" i="7"/>
  <c r="P534" i="7"/>
  <c r="BI531" i="7"/>
  <c r="BH531" i="7"/>
  <c r="BG531" i="7"/>
  <c r="BF531" i="7"/>
  <c r="T531" i="7"/>
  <c r="R531" i="7"/>
  <c r="P531" i="7"/>
  <c r="BI529" i="7"/>
  <c r="BH529" i="7"/>
  <c r="BG529" i="7"/>
  <c r="BF529" i="7"/>
  <c r="T529" i="7"/>
  <c r="R529" i="7"/>
  <c r="P529" i="7"/>
  <c r="BI526" i="7"/>
  <c r="BH526" i="7"/>
  <c r="BG526" i="7"/>
  <c r="BF526" i="7"/>
  <c r="T526" i="7"/>
  <c r="R526" i="7"/>
  <c r="P526" i="7"/>
  <c r="BI524" i="7"/>
  <c r="BH524" i="7"/>
  <c r="BG524" i="7"/>
  <c r="BF524" i="7"/>
  <c r="T524" i="7"/>
  <c r="R524" i="7"/>
  <c r="P524" i="7"/>
  <c r="BI521" i="7"/>
  <c r="BH521" i="7"/>
  <c r="BG521" i="7"/>
  <c r="BF521" i="7"/>
  <c r="T521" i="7"/>
  <c r="R521" i="7"/>
  <c r="P521" i="7"/>
  <c r="BI519" i="7"/>
  <c r="BH519" i="7"/>
  <c r="BG519" i="7"/>
  <c r="BF519" i="7"/>
  <c r="T519" i="7"/>
  <c r="R519" i="7"/>
  <c r="P519" i="7"/>
  <c r="BI516" i="7"/>
  <c r="BH516" i="7"/>
  <c r="BG516" i="7"/>
  <c r="BF516" i="7"/>
  <c r="T516" i="7"/>
  <c r="R516" i="7"/>
  <c r="P516" i="7"/>
  <c r="BI514" i="7"/>
  <c r="BH514" i="7"/>
  <c r="BG514" i="7"/>
  <c r="BF514" i="7"/>
  <c r="T514" i="7"/>
  <c r="R514" i="7"/>
  <c r="P514" i="7"/>
  <c r="BI511" i="7"/>
  <c r="BH511" i="7"/>
  <c r="BG511" i="7"/>
  <c r="BF511" i="7"/>
  <c r="T511" i="7"/>
  <c r="R511" i="7"/>
  <c r="P511" i="7"/>
  <c r="BI509" i="7"/>
  <c r="BH509" i="7"/>
  <c r="BG509" i="7"/>
  <c r="BF509" i="7"/>
  <c r="T509" i="7"/>
  <c r="R509" i="7"/>
  <c r="P509" i="7"/>
  <c r="BI506" i="7"/>
  <c r="BH506" i="7"/>
  <c r="BG506" i="7"/>
  <c r="BF506" i="7"/>
  <c r="T506" i="7"/>
  <c r="R506" i="7"/>
  <c r="P506" i="7"/>
  <c r="BI503" i="7"/>
  <c r="BH503" i="7"/>
  <c r="BG503" i="7"/>
  <c r="BF503" i="7"/>
  <c r="T503" i="7"/>
  <c r="R503" i="7"/>
  <c r="P503" i="7"/>
  <c r="BI500" i="7"/>
  <c r="BH500" i="7"/>
  <c r="BG500" i="7"/>
  <c r="BF500" i="7"/>
  <c r="T500" i="7"/>
  <c r="R500" i="7"/>
  <c r="P500" i="7"/>
  <c r="BI497" i="7"/>
  <c r="BH497" i="7"/>
  <c r="BG497" i="7"/>
  <c r="BF497" i="7"/>
  <c r="T497" i="7"/>
  <c r="R497" i="7"/>
  <c r="P497" i="7"/>
  <c r="BI494" i="7"/>
  <c r="BH494" i="7"/>
  <c r="BG494" i="7"/>
  <c r="BF494" i="7"/>
  <c r="T494" i="7"/>
  <c r="R494" i="7"/>
  <c r="P494" i="7"/>
  <c r="BI491" i="7"/>
  <c r="BH491" i="7"/>
  <c r="BG491" i="7"/>
  <c r="BF491" i="7"/>
  <c r="T491" i="7"/>
  <c r="R491" i="7"/>
  <c r="P491" i="7"/>
  <c r="BI488" i="7"/>
  <c r="BH488" i="7"/>
  <c r="BG488" i="7"/>
  <c r="BF488" i="7"/>
  <c r="T488" i="7"/>
  <c r="R488" i="7"/>
  <c r="P488" i="7"/>
  <c r="BI486" i="7"/>
  <c r="BH486" i="7"/>
  <c r="BG486" i="7"/>
  <c r="BF486" i="7"/>
  <c r="T486" i="7"/>
  <c r="R486" i="7"/>
  <c r="P486" i="7"/>
  <c r="BI483" i="7"/>
  <c r="BH483" i="7"/>
  <c r="BG483" i="7"/>
  <c r="BF483" i="7"/>
  <c r="T483" i="7"/>
  <c r="R483" i="7"/>
  <c r="P483" i="7"/>
  <c r="BI480" i="7"/>
  <c r="BH480" i="7"/>
  <c r="BG480" i="7"/>
  <c r="BF480" i="7"/>
  <c r="T480" i="7"/>
  <c r="R480" i="7"/>
  <c r="P480" i="7"/>
  <c r="BI477" i="7"/>
  <c r="BH477" i="7"/>
  <c r="BG477" i="7"/>
  <c r="BF477" i="7"/>
  <c r="T477" i="7"/>
  <c r="R477" i="7"/>
  <c r="P477" i="7"/>
  <c r="BI474" i="7"/>
  <c r="BH474" i="7"/>
  <c r="BG474" i="7"/>
  <c r="BF474" i="7"/>
  <c r="T474" i="7"/>
  <c r="R474" i="7"/>
  <c r="P474" i="7"/>
  <c r="BI471" i="7"/>
  <c r="BH471" i="7"/>
  <c r="BG471" i="7"/>
  <c r="BF471" i="7"/>
  <c r="T471" i="7"/>
  <c r="R471" i="7"/>
  <c r="P471" i="7"/>
  <c r="BI468" i="7"/>
  <c r="BH468" i="7"/>
  <c r="BG468" i="7"/>
  <c r="BF468" i="7"/>
  <c r="T468" i="7"/>
  <c r="R468" i="7"/>
  <c r="P468" i="7"/>
  <c r="BI465" i="7"/>
  <c r="BH465" i="7"/>
  <c r="BG465" i="7"/>
  <c r="BF465" i="7"/>
  <c r="T465" i="7"/>
  <c r="R465" i="7"/>
  <c r="P465" i="7"/>
  <c r="BI463" i="7"/>
  <c r="BH463" i="7"/>
  <c r="BG463" i="7"/>
  <c r="BF463" i="7"/>
  <c r="T463" i="7"/>
  <c r="R463" i="7"/>
  <c r="P463" i="7"/>
  <c r="BI460" i="7"/>
  <c r="BH460" i="7"/>
  <c r="BG460" i="7"/>
  <c r="BF460" i="7"/>
  <c r="T460" i="7"/>
  <c r="R460" i="7"/>
  <c r="P460" i="7"/>
  <c r="BI458" i="7"/>
  <c r="BH458" i="7"/>
  <c r="BG458" i="7"/>
  <c r="BF458" i="7"/>
  <c r="T458" i="7"/>
  <c r="R458" i="7"/>
  <c r="P458" i="7"/>
  <c r="BI455" i="7"/>
  <c r="BH455" i="7"/>
  <c r="BG455" i="7"/>
  <c r="BF455" i="7"/>
  <c r="T455" i="7"/>
  <c r="R455" i="7"/>
  <c r="P455" i="7"/>
  <c r="BI453" i="7"/>
  <c r="BH453" i="7"/>
  <c r="BG453" i="7"/>
  <c r="BF453" i="7"/>
  <c r="T453" i="7"/>
  <c r="R453" i="7"/>
  <c r="P453" i="7"/>
  <c r="BI450" i="7"/>
  <c r="BH450" i="7"/>
  <c r="BG450" i="7"/>
  <c r="BF450" i="7"/>
  <c r="T450" i="7"/>
  <c r="R450" i="7"/>
  <c r="P450" i="7"/>
  <c r="BI448" i="7"/>
  <c r="BH448" i="7"/>
  <c r="BG448" i="7"/>
  <c r="BF448" i="7"/>
  <c r="T448" i="7"/>
  <c r="R448" i="7"/>
  <c r="P448" i="7"/>
  <c r="BI446" i="7"/>
  <c r="BH446" i="7"/>
  <c r="BG446" i="7"/>
  <c r="BF446" i="7"/>
  <c r="T446" i="7"/>
  <c r="R446" i="7"/>
  <c r="P446" i="7"/>
  <c r="BI444" i="7"/>
  <c r="BH444" i="7"/>
  <c r="BG444" i="7"/>
  <c r="BF444" i="7"/>
  <c r="T444" i="7"/>
  <c r="R444" i="7"/>
  <c r="P444" i="7"/>
  <c r="BI442" i="7"/>
  <c r="BH442" i="7"/>
  <c r="BG442" i="7"/>
  <c r="BF442" i="7"/>
  <c r="T442" i="7"/>
  <c r="R442" i="7"/>
  <c r="P442" i="7"/>
  <c r="BI440" i="7"/>
  <c r="BH440" i="7"/>
  <c r="BG440" i="7"/>
  <c r="BF440" i="7"/>
  <c r="T440" i="7"/>
  <c r="R440" i="7"/>
  <c r="P440" i="7"/>
  <c r="BI438" i="7"/>
  <c r="BH438" i="7"/>
  <c r="BG438" i="7"/>
  <c r="BF438" i="7"/>
  <c r="T438" i="7"/>
  <c r="R438" i="7"/>
  <c r="P438" i="7"/>
  <c r="BI422" i="7"/>
  <c r="BH422" i="7"/>
  <c r="BG422" i="7"/>
  <c r="BF422" i="7"/>
  <c r="T422" i="7"/>
  <c r="R422" i="7"/>
  <c r="P422" i="7"/>
  <c r="BI419" i="7"/>
  <c r="BH419" i="7"/>
  <c r="BG419" i="7"/>
  <c r="BF419" i="7"/>
  <c r="T419" i="7"/>
  <c r="R419" i="7"/>
  <c r="P419" i="7"/>
  <c r="BI416" i="7"/>
  <c r="BH416" i="7"/>
  <c r="BG416" i="7"/>
  <c r="BF416" i="7"/>
  <c r="T416" i="7"/>
  <c r="R416" i="7"/>
  <c r="P416" i="7"/>
  <c r="BI414" i="7"/>
  <c r="BH414" i="7"/>
  <c r="BG414" i="7"/>
  <c r="BF414" i="7"/>
  <c r="T414" i="7"/>
  <c r="R414" i="7"/>
  <c r="P414" i="7"/>
  <c r="BI409" i="7"/>
  <c r="BH409" i="7"/>
  <c r="BG409" i="7"/>
  <c r="BF409" i="7"/>
  <c r="T409" i="7"/>
  <c r="R409" i="7"/>
  <c r="P409" i="7"/>
  <c r="BI406" i="7"/>
  <c r="BH406" i="7"/>
  <c r="BG406" i="7"/>
  <c r="BF406" i="7"/>
  <c r="T406" i="7"/>
  <c r="R406" i="7"/>
  <c r="P406" i="7"/>
  <c r="BI403" i="7"/>
  <c r="BH403" i="7"/>
  <c r="BG403" i="7"/>
  <c r="BF403" i="7"/>
  <c r="T403" i="7"/>
  <c r="R403" i="7"/>
  <c r="P403" i="7"/>
  <c r="BI398" i="7"/>
  <c r="BH398" i="7"/>
  <c r="BG398" i="7"/>
  <c r="BF398" i="7"/>
  <c r="T398" i="7"/>
  <c r="R398" i="7"/>
  <c r="P398" i="7"/>
  <c r="BI395" i="7"/>
  <c r="BH395" i="7"/>
  <c r="BG395" i="7"/>
  <c r="BF395" i="7"/>
  <c r="T395" i="7"/>
  <c r="R395" i="7"/>
  <c r="P395" i="7"/>
  <c r="BI354" i="7"/>
  <c r="BH354" i="7"/>
  <c r="BG354" i="7"/>
  <c r="BF354" i="7"/>
  <c r="T354" i="7"/>
  <c r="R354" i="7"/>
  <c r="P354" i="7"/>
  <c r="BI352" i="7"/>
  <c r="BH352" i="7"/>
  <c r="BG352" i="7"/>
  <c r="BF352" i="7"/>
  <c r="T352" i="7"/>
  <c r="R352" i="7"/>
  <c r="P352" i="7"/>
  <c r="BI336" i="7"/>
  <c r="BH336" i="7"/>
  <c r="BG336" i="7"/>
  <c r="BF336" i="7"/>
  <c r="T336" i="7"/>
  <c r="R336" i="7"/>
  <c r="P336" i="7"/>
  <c r="BI334" i="7"/>
  <c r="BH334" i="7"/>
  <c r="BG334" i="7"/>
  <c r="BF334" i="7"/>
  <c r="T334" i="7"/>
  <c r="R334" i="7"/>
  <c r="P334" i="7"/>
  <c r="BI323" i="7"/>
  <c r="BH323" i="7"/>
  <c r="BG323" i="7"/>
  <c r="BF323" i="7"/>
  <c r="T323" i="7"/>
  <c r="R323" i="7"/>
  <c r="P323" i="7"/>
  <c r="BI321" i="7"/>
  <c r="BH321" i="7"/>
  <c r="BG321" i="7"/>
  <c r="BF321" i="7"/>
  <c r="T321" i="7"/>
  <c r="R321" i="7"/>
  <c r="P321" i="7"/>
  <c r="BI319" i="7"/>
  <c r="BH319" i="7"/>
  <c r="BG319" i="7"/>
  <c r="BF319" i="7"/>
  <c r="T319" i="7"/>
  <c r="R319" i="7"/>
  <c r="P319" i="7"/>
  <c r="BI317" i="7"/>
  <c r="BH317" i="7"/>
  <c r="BG317" i="7"/>
  <c r="BF317" i="7"/>
  <c r="T317" i="7"/>
  <c r="R317" i="7"/>
  <c r="P317" i="7"/>
  <c r="BI315" i="7"/>
  <c r="BH315" i="7"/>
  <c r="BG315" i="7"/>
  <c r="BF315" i="7"/>
  <c r="T315" i="7"/>
  <c r="R315" i="7"/>
  <c r="P315" i="7"/>
  <c r="BI313" i="7"/>
  <c r="BH313" i="7"/>
  <c r="BG313" i="7"/>
  <c r="BF313" i="7"/>
  <c r="T313" i="7"/>
  <c r="R313" i="7"/>
  <c r="P313" i="7"/>
  <c r="BI288" i="7"/>
  <c r="BH288" i="7"/>
  <c r="BG288" i="7"/>
  <c r="BF288" i="7"/>
  <c r="T288" i="7"/>
  <c r="R288" i="7"/>
  <c r="P288" i="7"/>
  <c r="BI286" i="7"/>
  <c r="BH286" i="7"/>
  <c r="BG286" i="7"/>
  <c r="BF286" i="7"/>
  <c r="T286" i="7"/>
  <c r="R286" i="7"/>
  <c r="P286" i="7"/>
  <c r="BI261" i="7"/>
  <c r="BH261" i="7"/>
  <c r="BG261" i="7"/>
  <c r="BF261" i="7"/>
  <c r="T261" i="7"/>
  <c r="R261" i="7"/>
  <c r="P261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80" i="7"/>
  <c r="BH180" i="7"/>
  <c r="BG180" i="7"/>
  <c r="BF180" i="7"/>
  <c r="T180" i="7"/>
  <c r="R180" i="7"/>
  <c r="P180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0" i="7"/>
  <c r="BH150" i="7"/>
  <c r="BG150" i="7"/>
  <c r="BF150" i="7"/>
  <c r="T150" i="7"/>
  <c r="R150" i="7"/>
  <c r="P150" i="7"/>
  <c r="BI125" i="7"/>
  <c r="BH125" i="7"/>
  <c r="BG125" i="7"/>
  <c r="BF125" i="7"/>
  <c r="T125" i="7"/>
  <c r="R125" i="7"/>
  <c r="P125" i="7"/>
  <c r="F116" i="7"/>
  <c r="E114" i="7"/>
  <c r="F89" i="7"/>
  <c r="E87" i="7"/>
  <c r="J24" i="7"/>
  <c r="E24" i="7"/>
  <c r="J92" i="7" s="1"/>
  <c r="J23" i="7"/>
  <c r="J21" i="7"/>
  <c r="E21" i="7"/>
  <c r="J118" i="7" s="1"/>
  <c r="J20" i="7"/>
  <c r="J18" i="7"/>
  <c r="E18" i="7"/>
  <c r="F119" i="7" s="1"/>
  <c r="J17" i="7"/>
  <c r="J15" i="7"/>
  <c r="E15" i="7"/>
  <c r="F91" i="7" s="1"/>
  <c r="J14" i="7"/>
  <c r="J116" i="7"/>
  <c r="E7" i="7"/>
  <c r="E85" i="7"/>
  <c r="J37" i="6"/>
  <c r="J36" i="6"/>
  <c r="AY99" i="1" s="1"/>
  <c r="J35" i="6"/>
  <c r="AX99" i="1"/>
  <c r="BI485" i="6"/>
  <c r="BH485" i="6"/>
  <c r="BG485" i="6"/>
  <c r="BF485" i="6"/>
  <c r="T485" i="6"/>
  <c r="R485" i="6"/>
  <c r="P485" i="6"/>
  <c r="BI482" i="6"/>
  <c r="BH482" i="6"/>
  <c r="BG482" i="6"/>
  <c r="BF482" i="6"/>
  <c r="T482" i="6"/>
  <c r="R482" i="6"/>
  <c r="P482" i="6"/>
  <c r="BI480" i="6"/>
  <c r="BH480" i="6"/>
  <c r="BG480" i="6"/>
  <c r="BF480" i="6"/>
  <c r="T480" i="6"/>
  <c r="R480" i="6"/>
  <c r="P480" i="6"/>
  <c r="BI477" i="6"/>
  <c r="BH477" i="6"/>
  <c r="BG477" i="6"/>
  <c r="BF477" i="6"/>
  <c r="T477" i="6"/>
  <c r="R477" i="6"/>
  <c r="P477" i="6"/>
  <c r="BI476" i="6"/>
  <c r="BH476" i="6"/>
  <c r="BG476" i="6"/>
  <c r="BF476" i="6"/>
  <c r="T476" i="6"/>
  <c r="R476" i="6"/>
  <c r="P476" i="6"/>
  <c r="BI468" i="6"/>
  <c r="BH468" i="6"/>
  <c r="BG468" i="6"/>
  <c r="BF468" i="6"/>
  <c r="T468" i="6"/>
  <c r="R468" i="6"/>
  <c r="P468" i="6"/>
  <c r="BI465" i="6"/>
  <c r="BH465" i="6"/>
  <c r="BG465" i="6"/>
  <c r="BF465" i="6"/>
  <c r="T465" i="6"/>
  <c r="R465" i="6"/>
  <c r="P465" i="6"/>
  <c r="BI463" i="6"/>
  <c r="BH463" i="6"/>
  <c r="BG463" i="6"/>
  <c r="BF463" i="6"/>
  <c r="T463" i="6"/>
  <c r="R463" i="6"/>
  <c r="P463" i="6"/>
  <c r="BI461" i="6"/>
  <c r="BH461" i="6"/>
  <c r="BG461" i="6"/>
  <c r="BF461" i="6"/>
  <c r="T461" i="6"/>
  <c r="R461" i="6"/>
  <c r="P461" i="6"/>
  <c r="BI459" i="6"/>
  <c r="BH459" i="6"/>
  <c r="BG459" i="6"/>
  <c r="BF459" i="6"/>
  <c r="T459" i="6"/>
  <c r="R459" i="6"/>
  <c r="P459" i="6"/>
  <c r="BI457" i="6"/>
  <c r="BH457" i="6"/>
  <c r="BG457" i="6"/>
  <c r="BF457" i="6"/>
  <c r="T457" i="6"/>
  <c r="R457" i="6"/>
  <c r="P457" i="6"/>
  <c r="BI455" i="6"/>
  <c r="BH455" i="6"/>
  <c r="BG455" i="6"/>
  <c r="BF455" i="6"/>
  <c r="T455" i="6"/>
  <c r="R455" i="6"/>
  <c r="P455" i="6"/>
  <c r="BI453" i="6"/>
  <c r="BH453" i="6"/>
  <c r="BG453" i="6"/>
  <c r="BF453" i="6"/>
  <c r="T453" i="6"/>
  <c r="R453" i="6"/>
  <c r="P453" i="6"/>
  <c r="BI449" i="6"/>
  <c r="BH449" i="6"/>
  <c r="BG449" i="6"/>
  <c r="BF449" i="6"/>
  <c r="T449" i="6"/>
  <c r="R449" i="6"/>
  <c r="P449" i="6"/>
  <c r="BI446" i="6"/>
  <c r="BH446" i="6"/>
  <c r="BG446" i="6"/>
  <c r="BF446" i="6"/>
  <c r="T446" i="6"/>
  <c r="R446" i="6"/>
  <c r="P446" i="6"/>
  <c r="BI444" i="6"/>
  <c r="BH444" i="6"/>
  <c r="BG444" i="6"/>
  <c r="BF444" i="6"/>
  <c r="T444" i="6"/>
  <c r="R444" i="6"/>
  <c r="P444" i="6"/>
  <c r="BI442" i="6"/>
  <c r="BH442" i="6"/>
  <c r="BG442" i="6"/>
  <c r="BF442" i="6"/>
  <c r="T442" i="6"/>
  <c r="R442" i="6"/>
  <c r="P442" i="6"/>
  <c r="BI440" i="6"/>
  <c r="BH440" i="6"/>
  <c r="BG440" i="6"/>
  <c r="BF440" i="6"/>
  <c r="T440" i="6"/>
  <c r="R440" i="6"/>
  <c r="P440" i="6"/>
  <c r="BI438" i="6"/>
  <c r="BH438" i="6"/>
  <c r="BG438" i="6"/>
  <c r="BF438" i="6"/>
  <c r="T438" i="6"/>
  <c r="R438" i="6"/>
  <c r="P438" i="6"/>
  <c r="BI435" i="6"/>
  <c r="BH435" i="6"/>
  <c r="BG435" i="6"/>
  <c r="BF435" i="6"/>
  <c r="T435" i="6"/>
  <c r="R435" i="6"/>
  <c r="P435" i="6"/>
  <c r="BI433" i="6"/>
  <c r="BH433" i="6"/>
  <c r="BG433" i="6"/>
  <c r="BF433" i="6"/>
  <c r="T433" i="6"/>
  <c r="R433" i="6"/>
  <c r="P433" i="6"/>
  <c r="BI431" i="6"/>
  <c r="BH431" i="6"/>
  <c r="BG431" i="6"/>
  <c r="BF431" i="6"/>
  <c r="T431" i="6"/>
  <c r="R431" i="6"/>
  <c r="P431" i="6"/>
  <c r="BI429" i="6"/>
  <c r="BH429" i="6"/>
  <c r="BG429" i="6"/>
  <c r="BF429" i="6"/>
  <c r="T429" i="6"/>
  <c r="R429" i="6"/>
  <c r="P429" i="6"/>
  <c r="BI427" i="6"/>
  <c r="BH427" i="6"/>
  <c r="BG427" i="6"/>
  <c r="BF427" i="6"/>
  <c r="T427" i="6"/>
  <c r="R427" i="6"/>
  <c r="P427" i="6"/>
  <c r="BI425" i="6"/>
  <c r="BH425" i="6"/>
  <c r="BG425" i="6"/>
  <c r="BF425" i="6"/>
  <c r="T425" i="6"/>
  <c r="R425" i="6"/>
  <c r="P425" i="6"/>
  <c r="BI423" i="6"/>
  <c r="BH423" i="6"/>
  <c r="BG423" i="6"/>
  <c r="BF423" i="6"/>
  <c r="T423" i="6"/>
  <c r="R423" i="6"/>
  <c r="P423" i="6"/>
  <c r="BI421" i="6"/>
  <c r="BH421" i="6"/>
  <c r="BG421" i="6"/>
  <c r="BF421" i="6"/>
  <c r="T421" i="6"/>
  <c r="R421" i="6"/>
  <c r="P421" i="6"/>
  <c r="BI419" i="6"/>
  <c r="BH419" i="6"/>
  <c r="BG419" i="6"/>
  <c r="BF419" i="6"/>
  <c r="T419" i="6"/>
  <c r="R419" i="6"/>
  <c r="P419" i="6"/>
  <c r="BI416" i="6"/>
  <c r="BH416" i="6"/>
  <c r="BG416" i="6"/>
  <c r="BF416" i="6"/>
  <c r="T416" i="6"/>
  <c r="R416" i="6"/>
  <c r="P416" i="6"/>
  <c r="BI413" i="6"/>
  <c r="BH413" i="6"/>
  <c r="BG413" i="6"/>
  <c r="BF413" i="6"/>
  <c r="T413" i="6"/>
  <c r="R413" i="6"/>
  <c r="P413" i="6"/>
  <c r="BI410" i="6"/>
  <c r="BH410" i="6"/>
  <c r="BG410" i="6"/>
  <c r="BF410" i="6"/>
  <c r="T410" i="6"/>
  <c r="R410" i="6"/>
  <c r="P410" i="6"/>
  <c r="BI407" i="6"/>
  <c r="BH407" i="6"/>
  <c r="BG407" i="6"/>
  <c r="BF407" i="6"/>
  <c r="T407" i="6"/>
  <c r="R407" i="6"/>
  <c r="P407" i="6"/>
  <c r="BI404" i="6"/>
  <c r="BH404" i="6"/>
  <c r="BG404" i="6"/>
  <c r="BF404" i="6"/>
  <c r="T404" i="6"/>
  <c r="R404" i="6"/>
  <c r="P404" i="6"/>
  <c r="BI402" i="6"/>
  <c r="BH402" i="6"/>
  <c r="BG402" i="6"/>
  <c r="BF402" i="6"/>
  <c r="T402" i="6"/>
  <c r="R402" i="6"/>
  <c r="P402" i="6"/>
  <c r="BI399" i="6"/>
  <c r="BH399" i="6"/>
  <c r="BG399" i="6"/>
  <c r="BF399" i="6"/>
  <c r="T399" i="6"/>
  <c r="R399" i="6"/>
  <c r="P399" i="6"/>
  <c r="BI397" i="6"/>
  <c r="BH397" i="6"/>
  <c r="BG397" i="6"/>
  <c r="BF397" i="6"/>
  <c r="T397" i="6"/>
  <c r="R397" i="6"/>
  <c r="P397" i="6"/>
  <c r="BI394" i="6"/>
  <c r="BH394" i="6"/>
  <c r="BG394" i="6"/>
  <c r="BF394" i="6"/>
  <c r="T394" i="6"/>
  <c r="R394" i="6"/>
  <c r="P394" i="6"/>
  <c r="BI392" i="6"/>
  <c r="BH392" i="6"/>
  <c r="BG392" i="6"/>
  <c r="BF392" i="6"/>
  <c r="T392" i="6"/>
  <c r="R392" i="6"/>
  <c r="P392" i="6"/>
  <c r="BI389" i="6"/>
  <c r="BH389" i="6"/>
  <c r="BG389" i="6"/>
  <c r="BF389" i="6"/>
  <c r="T389" i="6"/>
  <c r="R389" i="6"/>
  <c r="P389" i="6"/>
  <c r="BI386" i="6"/>
  <c r="BH386" i="6"/>
  <c r="BG386" i="6"/>
  <c r="BF386" i="6"/>
  <c r="T386" i="6"/>
  <c r="R386" i="6"/>
  <c r="P386" i="6"/>
  <c r="BI383" i="6"/>
  <c r="BH383" i="6"/>
  <c r="BG383" i="6"/>
  <c r="BF383" i="6"/>
  <c r="T383" i="6"/>
  <c r="R383" i="6"/>
  <c r="P383" i="6"/>
  <c r="BI380" i="6"/>
  <c r="BH380" i="6"/>
  <c r="BG380" i="6"/>
  <c r="BF380" i="6"/>
  <c r="T380" i="6"/>
  <c r="R380" i="6"/>
  <c r="P380" i="6"/>
  <c r="BI378" i="6"/>
  <c r="BH378" i="6"/>
  <c r="BG378" i="6"/>
  <c r="BF378" i="6"/>
  <c r="T378" i="6"/>
  <c r="R378" i="6"/>
  <c r="P378" i="6"/>
  <c r="BI375" i="6"/>
  <c r="BH375" i="6"/>
  <c r="BG375" i="6"/>
  <c r="BF375" i="6"/>
  <c r="T375" i="6"/>
  <c r="R375" i="6"/>
  <c r="P375" i="6"/>
  <c r="BI372" i="6"/>
  <c r="BH372" i="6"/>
  <c r="BG372" i="6"/>
  <c r="BF372" i="6"/>
  <c r="T372" i="6"/>
  <c r="R372" i="6"/>
  <c r="P372" i="6"/>
  <c r="BI369" i="6"/>
  <c r="BH369" i="6"/>
  <c r="BG369" i="6"/>
  <c r="BF369" i="6"/>
  <c r="T369" i="6"/>
  <c r="R369" i="6"/>
  <c r="P369" i="6"/>
  <c r="BI366" i="6"/>
  <c r="BH366" i="6"/>
  <c r="BG366" i="6"/>
  <c r="BF366" i="6"/>
  <c r="T366" i="6"/>
  <c r="R366" i="6"/>
  <c r="P366" i="6"/>
  <c r="BI363" i="6"/>
  <c r="BH363" i="6"/>
  <c r="BG363" i="6"/>
  <c r="BF363" i="6"/>
  <c r="T363" i="6"/>
  <c r="R363" i="6"/>
  <c r="P363" i="6"/>
  <c r="BI360" i="6"/>
  <c r="BH360" i="6"/>
  <c r="BG360" i="6"/>
  <c r="BF360" i="6"/>
  <c r="T360" i="6"/>
  <c r="R360" i="6"/>
  <c r="P360" i="6"/>
  <c r="BI358" i="6"/>
  <c r="BH358" i="6"/>
  <c r="BG358" i="6"/>
  <c r="BF358" i="6"/>
  <c r="T358" i="6"/>
  <c r="R358" i="6"/>
  <c r="P358" i="6"/>
  <c r="BI356" i="6"/>
  <c r="BH356" i="6"/>
  <c r="BG356" i="6"/>
  <c r="BF356" i="6"/>
  <c r="T356" i="6"/>
  <c r="R356" i="6"/>
  <c r="P356" i="6"/>
  <c r="BI353" i="6"/>
  <c r="BH353" i="6"/>
  <c r="BG353" i="6"/>
  <c r="BF353" i="6"/>
  <c r="T353" i="6"/>
  <c r="R353" i="6"/>
  <c r="P353" i="6"/>
  <c r="BI351" i="6"/>
  <c r="BH351" i="6"/>
  <c r="BG351" i="6"/>
  <c r="BF351" i="6"/>
  <c r="T351" i="6"/>
  <c r="R351" i="6"/>
  <c r="P351" i="6"/>
  <c r="BI347" i="6"/>
  <c r="BH347" i="6"/>
  <c r="BG347" i="6"/>
  <c r="BF347" i="6"/>
  <c r="T347" i="6"/>
  <c r="R347" i="6"/>
  <c r="P347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40" i="6"/>
  <c r="BH340" i="6"/>
  <c r="BG340" i="6"/>
  <c r="BF340" i="6"/>
  <c r="T340" i="6"/>
  <c r="R340" i="6"/>
  <c r="P340" i="6"/>
  <c r="BI338" i="6"/>
  <c r="BH338" i="6"/>
  <c r="BG338" i="6"/>
  <c r="BF338" i="6"/>
  <c r="T338" i="6"/>
  <c r="R338" i="6"/>
  <c r="P338" i="6"/>
  <c r="BI336" i="6"/>
  <c r="BH336" i="6"/>
  <c r="BG336" i="6"/>
  <c r="BF336" i="6"/>
  <c r="T336" i="6"/>
  <c r="R336" i="6"/>
  <c r="P336" i="6"/>
  <c r="BI333" i="6"/>
  <c r="BH333" i="6"/>
  <c r="BG333" i="6"/>
  <c r="BF333" i="6"/>
  <c r="T333" i="6"/>
  <c r="R333" i="6"/>
  <c r="P333" i="6"/>
  <c r="BI330" i="6"/>
  <c r="BH330" i="6"/>
  <c r="BG330" i="6"/>
  <c r="BF330" i="6"/>
  <c r="T330" i="6"/>
  <c r="R330" i="6"/>
  <c r="P330" i="6"/>
  <c r="BI327" i="6"/>
  <c r="BH327" i="6"/>
  <c r="BG327" i="6"/>
  <c r="BF327" i="6"/>
  <c r="T327" i="6"/>
  <c r="R327" i="6"/>
  <c r="P327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19" i="6"/>
  <c r="BH319" i="6"/>
  <c r="BG319" i="6"/>
  <c r="BF319" i="6"/>
  <c r="T319" i="6"/>
  <c r="R319" i="6"/>
  <c r="P319" i="6"/>
  <c r="BI316" i="6"/>
  <c r="BH316" i="6"/>
  <c r="BG316" i="6"/>
  <c r="BF316" i="6"/>
  <c r="T316" i="6"/>
  <c r="R316" i="6"/>
  <c r="P316" i="6"/>
  <c r="BI313" i="6"/>
  <c r="BH313" i="6"/>
  <c r="BG313" i="6"/>
  <c r="BF313" i="6"/>
  <c r="T313" i="6"/>
  <c r="R313" i="6"/>
  <c r="P313" i="6"/>
  <c r="BI308" i="6"/>
  <c r="BH308" i="6"/>
  <c r="BG308" i="6"/>
  <c r="BF308" i="6"/>
  <c r="T308" i="6"/>
  <c r="R308" i="6"/>
  <c r="P308" i="6"/>
  <c r="BI305" i="6"/>
  <c r="BH305" i="6"/>
  <c r="BG305" i="6"/>
  <c r="BF305" i="6"/>
  <c r="T305" i="6"/>
  <c r="R305" i="6"/>
  <c r="P305" i="6"/>
  <c r="BI291" i="6"/>
  <c r="BH291" i="6"/>
  <c r="BG291" i="6"/>
  <c r="BF291" i="6"/>
  <c r="T291" i="6"/>
  <c r="R291" i="6"/>
  <c r="P291" i="6"/>
  <c r="BI288" i="6"/>
  <c r="BH288" i="6"/>
  <c r="BG288" i="6"/>
  <c r="BF288" i="6"/>
  <c r="T288" i="6"/>
  <c r="R288" i="6"/>
  <c r="P288" i="6"/>
  <c r="BI285" i="6"/>
  <c r="BH285" i="6"/>
  <c r="BG285" i="6"/>
  <c r="BF285" i="6"/>
  <c r="T285" i="6"/>
  <c r="R285" i="6"/>
  <c r="P285" i="6"/>
  <c r="BI282" i="6"/>
  <c r="BH282" i="6"/>
  <c r="BG282" i="6"/>
  <c r="BF282" i="6"/>
  <c r="T282" i="6"/>
  <c r="R282" i="6"/>
  <c r="P282" i="6"/>
  <c r="BI263" i="6"/>
  <c r="BH263" i="6"/>
  <c r="BG263" i="6"/>
  <c r="BF263" i="6"/>
  <c r="T263" i="6"/>
  <c r="R263" i="6"/>
  <c r="P263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R212" i="6"/>
  <c r="P212" i="6"/>
  <c r="BI200" i="6"/>
  <c r="BH200" i="6"/>
  <c r="BG200" i="6"/>
  <c r="BF200" i="6"/>
  <c r="T200" i="6"/>
  <c r="R200" i="6"/>
  <c r="P200" i="6"/>
  <c r="BI173" i="6"/>
  <c r="BH173" i="6"/>
  <c r="BG173" i="6"/>
  <c r="BF173" i="6"/>
  <c r="T173" i="6"/>
  <c r="R173" i="6"/>
  <c r="P173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F116" i="6"/>
  <c r="E114" i="6"/>
  <c r="F89" i="6"/>
  <c r="E87" i="6"/>
  <c r="J24" i="6"/>
  <c r="E24" i="6"/>
  <c r="J92" i="6" s="1"/>
  <c r="J23" i="6"/>
  <c r="J21" i="6"/>
  <c r="E21" i="6"/>
  <c r="J118" i="6" s="1"/>
  <c r="J20" i="6"/>
  <c r="J18" i="6"/>
  <c r="E18" i="6"/>
  <c r="F92" i="6" s="1"/>
  <c r="J17" i="6"/>
  <c r="J15" i="6"/>
  <c r="E15" i="6"/>
  <c r="F91" i="6" s="1"/>
  <c r="J14" i="6"/>
  <c r="J116" i="6"/>
  <c r="E7" i="6"/>
  <c r="E85" i="6"/>
  <c r="J37" i="5"/>
  <c r="J36" i="5"/>
  <c r="AY98" i="1" s="1"/>
  <c r="J35" i="5"/>
  <c r="AX98" i="1"/>
  <c r="BI641" i="5"/>
  <c r="BH641" i="5"/>
  <c r="BG641" i="5"/>
  <c r="BF641" i="5"/>
  <c r="T641" i="5"/>
  <c r="R641" i="5"/>
  <c r="P641" i="5"/>
  <c r="BI638" i="5"/>
  <c r="BH638" i="5"/>
  <c r="BG638" i="5"/>
  <c r="BF638" i="5"/>
  <c r="T638" i="5"/>
  <c r="R638" i="5"/>
  <c r="P638" i="5"/>
  <c r="BI636" i="5"/>
  <c r="BH636" i="5"/>
  <c r="BG636" i="5"/>
  <c r="BF636" i="5"/>
  <c r="T636" i="5"/>
  <c r="R636" i="5"/>
  <c r="P636" i="5"/>
  <c r="BI633" i="5"/>
  <c r="BH633" i="5"/>
  <c r="BG633" i="5"/>
  <c r="BF633" i="5"/>
  <c r="T633" i="5"/>
  <c r="R633" i="5"/>
  <c r="P633" i="5"/>
  <c r="BI632" i="5"/>
  <c r="BH632" i="5"/>
  <c r="BG632" i="5"/>
  <c r="BF632" i="5"/>
  <c r="T632" i="5"/>
  <c r="R632" i="5"/>
  <c r="P632" i="5"/>
  <c r="BI624" i="5"/>
  <c r="BH624" i="5"/>
  <c r="BG624" i="5"/>
  <c r="BF624" i="5"/>
  <c r="T624" i="5"/>
  <c r="R624" i="5"/>
  <c r="P624" i="5"/>
  <c r="BI613" i="5"/>
  <c r="BH613" i="5"/>
  <c r="BG613" i="5"/>
  <c r="BF613" i="5"/>
  <c r="T613" i="5"/>
  <c r="R613" i="5"/>
  <c r="P613" i="5"/>
  <c r="BI610" i="5"/>
  <c r="BH610" i="5"/>
  <c r="BG610" i="5"/>
  <c r="BF610" i="5"/>
  <c r="T610" i="5"/>
  <c r="R610" i="5"/>
  <c r="P610" i="5"/>
  <c r="BI607" i="5"/>
  <c r="BH607" i="5"/>
  <c r="BG607" i="5"/>
  <c r="BF607" i="5"/>
  <c r="T607" i="5"/>
  <c r="R607" i="5"/>
  <c r="P607" i="5"/>
  <c r="BI604" i="5"/>
  <c r="BH604" i="5"/>
  <c r="BG604" i="5"/>
  <c r="BF604" i="5"/>
  <c r="T604" i="5"/>
  <c r="R604" i="5"/>
  <c r="P604" i="5"/>
  <c r="BI601" i="5"/>
  <c r="BH601" i="5"/>
  <c r="BG601" i="5"/>
  <c r="BF601" i="5"/>
  <c r="T601" i="5"/>
  <c r="R601" i="5"/>
  <c r="P601" i="5"/>
  <c r="BI598" i="5"/>
  <c r="BH598" i="5"/>
  <c r="BG598" i="5"/>
  <c r="BF598" i="5"/>
  <c r="T598" i="5"/>
  <c r="R598" i="5"/>
  <c r="P598" i="5"/>
  <c r="BI595" i="5"/>
  <c r="BH595" i="5"/>
  <c r="BG595" i="5"/>
  <c r="BF595" i="5"/>
  <c r="T595" i="5"/>
  <c r="R595" i="5"/>
  <c r="P595" i="5"/>
  <c r="BI593" i="5"/>
  <c r="BH593" i="5"/>
  <c r="BG593" i="5"/>
  <c r="BF593" i="5"/>
  <c r="T593" i="5"/>
  <c r="R593" i="5"/>
  <c r="P593" i="5"/>
  <c r="BI591" i="5"/>
  <c r="BH591" i="5"/>
  <c r="BG591" i="5"/>
  <c r="BF591" i="5"/>
  <c r="T591" i="5"/>
  <c r="R591" i="5"/>
  <c r="P591" i="5"/>
  <c r="BI589" i="5"/>
  <c r="BH589" i="5"/>
  <c r="BG589" i="5"/>
  <c r="BF589" i="5"/>
  <c r="T589" i="5"/>
  <c r="R589" i="5"/>
  <c r="P589" i="5"/>
  <c r="BI587" i="5"/>
  <c r="BH587" i="5"/>
  <c r="BG587" i="5"/>
  <c r="BF587" i="5"/>
  <c r="T587" i="5"/>
  <c r="R587" i="5"/>
  <c r="P587" i="5"/>
  <c r="BI552" i="5"/>
  <c r="BH552" i="5"/>
  <c r="BG552" i="5"/>
  <c r="BF552" i="5"/>
  <c r="T552" i="5"/>
  <c r="R552" i="5"/>
  <c r="P552" i="5"/>
  <c r="BI549" i="5"/>
  <c r="BH549" i="5"/>
  <c r="BG549" i="5"/>
  <c r="BF549" i="5"/>
  <c r="T549" i="5"/>
  <c r="R549" i="5"/>
  <c r="P549" i="5"/>
  <c r="BI547" i="5"/>
  <c r="BH547" i="5"/>
  <c r="BG547" i="5"/>
  <c r="BF547" i="5"/>
  <c r="T547" i="5"/>
  <c r="R547" i="5"/>
  <c r="P547" i="5"/>
  <c r="BI544" i="5"/>
  <c r="BH544" i="5"/>
  <c r="BG544" i="5"/>
  <c r="BF544" i="5"/>
  <c r="T544" i="5"/>
  <c r="R544" i="5"/>
  <c r="P544" i="5"/>
  <c r="BI542" i="5"/>
  <c r="BH542" i="5"/>
  <c r="BG542" i="5"/>
  <c r="BF542" i="5"/>
  <c r="T542" i="5"/>
  <c r="R542" i="5"/>
  <c r="P542" i="5"/>
  <c r="BI538" i="5"/>
  <c r="BH538" i="5"/>
  <c r="BG538" i="5"/>
  <c r="BF538" i="5"/>
  <c r="T538" i="5"/>
  <c r="R538" i="5"/>
  <c r="P538" i="5"/>
  <c r="BI534" i="5"/>
  <c r="BH534" i="5"/>
  <c r="BG534" i="5"/>
  <c r="BF534" i="5"/>
  <c r="T534" i="5"/>
  <c r="R534" i="5"/>
  <c r="P534" i="5"/>
  <c r="BI530" i="5"/>
  <c r="BH530" i="5"/>
  <c r="BG530" i="5"/>
  <c r="BF530" i="5"/>
  <c r="T530" i="5"/>
  <c r="R530" i="5"/>
  <c r="P530" i="5"/>
  <c r="BI528" i="5"/>
  <c r="BH528" i="5"/>
  <c r="BG528" i="5"/>
  <c r="BF528" i="5"/>
  <c r="T528" i="5"/>
  <c r="R528" i="5"/>
  <c r="P528" i="5"/>
  <c r="BI526" i="5"/>
  <c r="BH526" i="5"/>
  <c r="BG526" i="5"/>
  <c r="BF526" i="5"/>
  <c r="T526" i="5"/>
  <c r="R526" i="5"/>
  <c r="P526" i="5"/>
  <c r="BI522" i="5"/>
  <c r="BH522" i="5"/>
  <c r="BG522" i="5"/>
  <c r="BF522" i="5"/>
  <c r="T522" i="5"/>
  <c r="R522" i="5"/>
  <c r="P522" i="5"/>
  <c r="BI514" i="5"/>
  <c r="BH514" i="5"/>
  <c r="BG514" i="5"/>
  <c r="BF514" i="5"/>
  <c r="T514" i="5"/>
  <c r="R514" i="5"/>
  <c r="P514" i="5"/>
  <c r="BI511" i="5"/>
  <c r="BH511" i="5"/>
  <c r="BG511" i="5"/>
  <c r="BF511" i="5"/>
  <c r="T511" i="5"/>
  <c r="R511" i="5"/>
  <c r="P511" i="5"/>
  <c r="BI508" i="5"/>
  <c r="BH508" i="5"/>
  <c r="BG508" i="5"/>
  <c r="BF508" i="5"/>
  <c r="T508" i="5"/>
  <c r="R508" i="5"/>
  <c r="P508" i="5"/>
  <c r="BI506" i="5"/>
  <c r="BH506" i="5"/>
  <c r="BG506" i="5"/>
  <c r="BF506" i="5"/>
  <c r="T506" i="5"/>
  <c r="R506" i="5"/>
  <c r="P506" i="5"/>
  <c r="BI503" i="5"/>
  <c r="BH503" i="5"/>
  <c r="BG503" i="5"/>
  <c r="BF503" i="5"/>
  <c r="T503" i="5"/>
  <c r="R503" i="5"/>
  <c r="P503" i="5"/>
  <c r="BI476" i="5"/>
  <c r="BH476" i="5"/>
  <c r="BG476" i="5"/>
  <c r="BF476" i="5"/>
  <c r="T476" i="5"/>
  <c r="R476" i="5"/>
  <c r="P476" i="5"/>
  <c r="BI473" i="5"/>
  <c r="BH473" i="5"/>
  <c r="BG473" i="5"/>
  <c r="BF473" i="5"/>
  <c r="T473" i="5"/>
  <c r="R473" i="5"/>
  <c r="P473" i="5"/>
  <c r="BI469" i="5"/>
  <c r="BH469" i="5"/>
  <c r="BG469" i="5"/>
  <c r="BF469" i="5"/>
  <c r="T469" i="5"/>
  <c r="R469" i="5"/>
  <c r="P469" i="5"/>
  <c r="BI466" i="5"/>
  <c r="BH466" i="5"/>
  <c r="BG466" i="5"/>
  <c r="BF466" i="5"/>
  <c r="T466" i="5"/>
  <c r="R466" i="5"/>
  <c r="P466" i="5"/>
  <c r="BI458" i="5"/>
  <c r="BH458" i="5"/>
  <c r="BG458" i="5"/>
  <c r="BF458" i="5"/>
  <c r="T458" i="5"/>
  <c r="R458" i="5"/>
  <c r="P458" i="5"/>
  <c r="BI455" i="5"/>
  <c r="BH455" i="5"/>
  <c r="BG455" i="5"/>
  <c r="BF455" i="5"/>
  <c r="T455" i="5"/>
  <c r="R455" i="5"/>
  <c r="P455" i="5"/>
  <c r="BI437" i="5"/>
  <c r="BH437" i="5"/>
  <c r="BG437" i="5"/>
  <c r="BF437" i="5"/>
  <c r="T437" i="5"/>
  <c r="R437" i="5"/>
  <c r="P437" i="5"/>
  <c r="BI435" i="5"/>
  <c r="BH435" i="5"/>
  <c r="BG435" i="5"/>
  <c r="BF435" i="5"/>
  <c r="T435" i="5"/>
  <c r="R435" i="5"/>
  <c r="P435" i="5"/>
  <c r="BI433" i="5"/>
  <c r="BH433" i="5"/>
  <c r="BG433" i="5"/>
  <c r="BF433" i="5"/>
  <c r="T433" i="5"/>
  <c r="R433" i="5"/>
  <c r="P433" i="5"/>
  <c r="BI427" i="5"/>
  <c r="BH427" i="5"/>
  <c r="BG427" i="5"/>
  <c r="BF427" i="5"/>
  <c r="T427" i="5"/>
  <c r="R427" i="5"/>
  <c r="P427" i="5"/>
  <c r="BI423" i="5"/>
  <c r="BH423" i="5"/>
  <c r="BG423" i="5"/>
  <c r="BF423" i="5"/>
  <c r="T423" i="5"/>
  <c r="R423" i="5"/>
  <c r="P423" i="5"/>
  <c r="BI419" i="5"/>
  <c r="BH419" i="5"/>
  <c r="BG419" i="5"/>
  <c r="BF419" i="5"/>
  <c r="T419" i="5"/>
  <c r="R419" i="5"/>
  <c r="P419" i="5"/>
  <c r="BI417" i="5"/>
  <c r="BH417" i="5"/>
  <c r="BG417" i="5"/>
  <c r="BF417" i="5"/>
  <c r="T417" i="5"/>
  <c r="R417" i="5"/>
  <c r="P417" i="5"/>
  <c r="BI408" i="5"/>
  <c r="BH408" i="5"/>
  <c r="BG408" i="5"/>
  <c r="BF408" i="5"/>
  <c r="T408" i="5"/>
  <c r="R408" i="5"/>
  <c r="P408" i="5"/>
  <c r="BI406" i="5"/>
  <c r="BH406" i="5"/>
  <c r="BG406" i="5"/>
  <c r="BF406" i="5"/>
  <c r="T406" i="5"/>
  <c r="R406" i="5"/>
  <c r="P406" i="5"/>
  <c r="BI397" i="5"/>
  <c r="BH397" i="5"/>
  <c r="BG397" i="5"/>
  <c r="BF397" i="5"/>
  <c r="T397" i="5"/>
  <c r="R397" i="5"/>
  <c r="P397" i="5"/>
  <c r="BI395" i="5"/>
  <c r="BH395" i="5"/>
  <c r="BG395" i="5"/>
  <c r="BF395" i="5"/>
  <c r="T395" i="5"/>
  <c r="R395" i="5"/>
  <c r="P395" i="5"/>
  <c r="BI310" i="5"/>
  <c r="BH310" i="5"/>
  <c r="BG310" i="5"/>
  <c r="BF310" i="5"/>
  <c r="T310" i="5"/>
  <c r="R310" i="5"/>
  <c r="P310" i="5"/>
  <c r="BI308" i="5"/>
  <c r="BH308" i="5"/>
  <c r="BG308" i="5"/>
  <c r="BF308" i="5"/>
  <c r="T308" i="5"/>
  <c r="R308" i="5"/>
  <c r="P308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F116" i="5"/>
  <c r="E114" i="5"/>
  <c r="F89" i="5"/>
  <c r="E87" i="5"/>
  <c r="J24" i="5"/>
  <c r="E24" i="5"/>
  <c r="J92" i="5" s="1"/>
  <c r="J23" i="5"/>
  <c r="J21" i="5"/>
  <c r="E21" i="5"/>
  <c r="J118" i="5" s="1"/>
  <c r="J20" i="5"/>
  <c r="J18" i="5"/>
  <c r="E18" i="5"/>
  <c r="F119" i="5" s="1"/>
  <c r="J17" i="5"/>
  <c r="J15" i="5"/>
  <c r="E15" i="5"/>
  <c r="F118" i="5" s="1"/>
  <c r="J14" i="5"/>
  <c r="J116" i="5"/>
  <c r="E7" i="5"/>
  <c r="E112" i="5"/>
  <c r="J37" i="4"/>
  <c r="J36" i="4"/>
  <c r="AY97" i="1" s="1"/>
  <c r="J35" i="4"/>
  <c r="AX97" i="1"/>
  <c r="BI772" i="4"/>
  <c r="BH772" i="4"/>
  <c r="BG772" i="4"/>
  <c r="BF772" i="4"/>
  <c r="T772" i="4"/>
  <c r="R772" i="4"/>
  <c r="P772" i="4"/>
  <c r="BI769" i="4"/>
  <c r="BH769" i="4"/>
  <c r="BG769" i="4"/>
  <c r="BF769" i="4"/>
  <c r="T769" i="4"/>
  <c r="R769" i="4"/>
  <c r="P769" i="4"/>
  <c r="BI767" i="4"/>
  <c r="BH767" i="4"/>
  <c r="BG767" i="4"/>
  <c r="BF767" i="4"/>
  <c r="T767" i="4"/>
  <c r="R767" i="4"/>
  <c r="P767" i="4"/>
  <c r="BI764" i="4"/>
  <c r="BH764" i="4"/>
  <c r="BG764" i="4"/>
  <c r="BF764" i="4"/>
  <c r="T764" i="4"/>
  <c r="R764" i="4"/>
  <c r="P764" i="4"/>
  <c r="BI763" i="4"/>
  <c r="BH763" i="4"/>
  <c r="BG763" i="4"/>
  <c r="BF763" i="4"/>
  <c r="T763" i="4"/>
  <c r="R763" i="4"/>
  <c r="P763" i="4"/>
  <c r="BI754" i="4"/>
  <c r="BH754" i="4"/>
  <c r="BG754" i="4"/>
  <c r="BF754" i="4"/>
  <c r="T754" i="4"/>
  <c r="R754" i="4"/>
  <c r="P754" i="4"/>
  <c r="BI751" i="4"/>
  <c r="BH751" i="4"/>
  <c r="BG751" i="4"/>
  <c r="BF751" i="4"/>
  <c r="T751" i="4"/>
  <c r="R751" i="4"/>
  <c r="P751" i="4"/>
  <c r="BI749" i="4"/>
  <c r="BH749" i="4"/>
  <c r="BG749" i="4"/>
  <c r="BF749" i="4"/>
  <c r="T749" i="4"/>
  <c r="R749" i="4"/>
  <c r="P749" i="4"/>
  <c r="BI747" i="4"/>
  <c r="BH747" i="4"/>
  <c r="BG747" i="4"/>
  <c r="BF747" i="4"/>
  <c r="T747" i="4"/>
  <c r="R747" i="4"/>
  <c r="P747" i="4"/>
  <c r="BI743" i="4"/>
  <c r="BH743" i="4"/>
  <c r="BG743" i="4"/>
  <c r="BF743" i="4"/>
  <c r="T743" i="4"/>
  <c r="R743" i="4"/>
  <c r="P743" i="4"/>
  <c r="BI740" i="4"/>
  <c r="BH740" i="4"/>
  <c r="BG740" i="4"/>
  <c r="BF740" i="4"/>
  <c r="T740" i="4"/>
  <c r="R740" i="4"/>
  <c r="P740" i="4"/>
  <c r="BI737" i="4"/>
  <c r="BH737" i="4"/>
  <c r="BG737" i="4"/>
  <c r="BF737" i="4"/>
  <c r="T737" i="4"/>
  <c r="R737" i="4"/>
  <c r="P737" i="4"/>
  <c r="BI735" i="4"/>
  <c r="BH735" i="4"/>
  <c r="BG735" i="4"/>
  <c r="BF735" i="4"/>
  <c r="T735" i="4"/>
  <c r="R735" i="4"/>
  <c r="P735" i="4"/>
  <c r="BI732" i="4"/>
  <c r="BH732" i="4"/>
  <c r="BG732" i="4"/>
  <c r="BF732" i="4"/>
  <c r="T732" i="4"/>
  <c r="R732" i="4"/>
  <c r="P732" i="4"/>
  <c r="BI729" i="4"/>
  <c r="BH729" i="4"/>
  <c r="BG729" i="4"/>
  <c r="BF729" i="4"/>
  <c r="T729" i="4"/>
  <c r="R729" i="4"/>
  <c r="P729" i="4"/>
  <c r="BI726" i="4"/>
  <c r="BH726" i="4"/>
  <c r="BG726" i="4"/>
  <c r="BF726" i="4"/>
  <c r="T726" i="4"/>
  <c r="R726" i="4"/>
  <c r="P726" i="4"/>
  <c r="BI723" i="4"/>
  <c r="BH723" i="4"/>
  <c r="BG723" i="4"/>
  <c r="BF723" i="4"/>
  <c r="T723" i="4"/>
  <c r="R723" i="4"/>
  <c r="P723" i="4"/>
  <c r="BI718" i="4"/>
  <c r="BH718" i="4"/>
  <c r="BG718" i="4"/>
  <c r="BF718" i="4"/>
  <c r="T718" i="4"/>
  <c r="R718" i="4"/>
  <c r="P718" i="4"/>
  <c r="BI715" i="4"/>
  <c r="BH715" i="4"/>
  <c r="BG715" i="4"/>
  <c r="BF715" i="4"/>
  <c r="T715" i="4"/>
  <c r="R715" i="4"/>
  <c r="P715" i="4"/>
  <c r="BI712" i="4"/>
  <c r="BH712" i="4"/>
  <c r="BG712" i="4"/>
  <c r="BF712" i="4"/>
  <c r="T712" i="4"/>
  <c r="R712" i="4"/>
  <c r="P712" i="4"/>
  <c r="BI710" i="4"/>
  <c r="BH710" i="4"/>
  <c r="BG710" i="4"/>
  <c r="BF710" i="4"/>
  <c r="T710" i="4"/>
  <c r="R710" i="4"/>
  <c r="P710" i="4"/>
  <c r="BI707" i="4"/>
  <c r="BH707" i="4"/>
  <c r="BG707" i="4"/>
  <c r="BF707" i="4"/>
  <c r="T707" i="4"/>
  <c r="R707" i="4"/>
  <c r="P707" i="4"/>
  <c r="BI705" i="4"/>
  <c r="BH705" i="4"/>
  <c r="BG705" i="4"/>
  <c r="BF705" i="4"/>
  <c r="T705" i="4"/>
  <c r="R705" i="4"/>
  <c r="P705" i="4"/>
  <c r="BI702" i="4"/>
  <c r="BH702" i="4"/>
  <c r="BG702" i="4"/>
  <c r="BF702" i="4"/>
  <c r="T702" i="4"/>
  <c r="R702" i="4"/>
  <c r="P702" i="4"/>
  <c r="BI699" i="4"/>
  <c r="BH699" i="4"/>
  <c r="BG699" i="4"/>
  <c r="BF699" i="4"/>
  <c r="T699" i="4"/>
  <c r="R699" i="4"/>
  <c r="P699" i="4"/>
  <c r="BI697" i="4"/>
  <c r="BH697" i="4"/>
  <c r="BG697" i="4"/>
  <c r="BF697" i="4"/>
  <c r="T697" i="4"/>
  <c r="R697" i="4"/>
  <c r="P697" i="4"/>
  <c r="BI695" i="4"/>
  <c r="BH695" i="4"/>
  <c r="BG695" i="4"/>
  <c r="BF695" i="4"/>
  <c r="T695" i="4"/>
  <c r="R695" i="4"/>
  <c r="P695" i="4"/>
  <c r="BI666" i="4"/>
  <c r="BH666" i="4"/>
  <c r="BG666" i="4"/>
  <c r="BF666" i="4"/>
  <c r="T666" i="4"/>
  <c r="R666" i="4"/>
  <c r="P666" i="4"/>
  <c r="BI660" i="4"/>
  <c r="BH660" i="4"/>
  <c r="BG660" i="4"/>
  <c r="BF660" i="4"/>
  <c r="T660" i="4"/>
  <c r="R660" i="4"/>
  <c r="P660" i="4"/>
  <c r="BI654" i="4"/>
  <c r="BH654" i="4"/>
  <c r="BG654" i="4"/>
  <c r="BF654" i="4"/>
  <c r="T654" i="4"/>
  <c r="R654" i="4"/>
  <c r="P654" i="4"/>
  <c r="BI652" i="4"/>
  <c r="BH652" i="4"/>
  <c r="BG652" i="4"/>
  <c r="BF652" i="4"/>
  <c r="T652" i="4"/>
  <c r="R652" i="4"/>
  <c r="P652" i="4"/>
  <c r="BI650" i="4"/>
  <c r="BH650" i="4"/>
  <c r="BG650" i="4"/>
  <c r="BF650" i="4"/>
  <c r="T650" i="4"/>
  <c r="R650" i="4"/>
  <c r="P650" i="4"/>
  <c r="BI648" i="4"/>
  <c r="BH648" i="4"/>
  <c r="BG648" i="4"/>
  <c r="BF648" i="4"/>
  <c r="T648" i="4"/>
  <c r="R648" i="4"/>
  <c r="P648" i="4"/>
  <c r="BI640" i="4"/>
  <c r="BH640" i="4"/>
  <c r="BG640" i="4"/>
  <c r="BF640" i="4"/>
  <c r="T640" i="4"/>
  <c r="R640" i="4"/>
  <c r="P640" i="4"/>
  <c r="BI625" i="4"/>
  <c r="BH625" i="4"/>
  <c r="BG625" i="4"/>
  <c r="BF625" i="4"/>
  <c r="T625" i="4"/>
  <c r="R625" i="4"/>
  <c r="P625" i="4"/>
  <c r="BI619" i="4"/>
  <c r="BH619" i="4"/>
  <c r="BG619" i="4"/>
  <c r="BF619" i="4"/>
  <c r="T619" i="4"/>
  <c r="R619" i="4"/>
  <c r="P619" i="4"/>
  <c r="BI616" i="4"/>
  <c r="BH616" i="4"/>
  <c r="BG616" i="4"/>
  <c r="BF616" i="4"/>
  <c r="T616" i="4"/>
  <c r="R616" i="4"/>
  <c r="P616" i="4"/>
  <c r="BI613" i="4"/>
  <c r="BH613" i="4"/>
  <c r="BG613" i="4"/>
  <c r="BF613" i="4"/>
  <c r="T613" i="4"/>
  <c r="R613" i="4"/>
  <c r="P613" i="4"/>
  <c r="BI607" i="4"/>
  <c r="BH607" i="4"/>
  <c r="BG607" i="4"/>
  <c r="BF607" i="4"/>
  <c r="T607" i="4"/>
  <c r="R607" i="4"/>
  <c r="P607" i="4"/>
  <c r="BI604" i="4"/>
  <c r="BH604" i="4"/>
  <c r="BG604" i="4"/>
  <c r="BF604" i="4"/>
  <c r="T604" i="4"/>
  <c r="R604" i="4"/>
  <c r="P604" i="4"/>
  <c r="BI601" i="4"/>
  <c r="BH601" i="4"/>
  <c r="BG601" i="4"/>
  <c r="BF601" i="4"/>
  <c r="T601" i="4"/>
  <c r="R601" i="4"/>
  <c r="P601" i="4"/>
  <c r="BI598" i="4"/>
  <c r="BH598" i="4"/>
  <c r="BG598" i="4"/>
  <c r="BF598" i="4"/>
  <c r="T598" i="4"/>
  <c r="R598" i="4"/>
  <c r="P598" i="4"/>
  <c r="BI596" i="4"/>
  <c r="BH596" i="4"/>
  <c r="BG596" i="4"/>
  <c r="BF596" i="4"/>
  <c r="T596" i="4"/>
  <c r="R596" i="4"/>
  <c r="P596" i="4"/>
  <c r="BI592" i="4"/>
  <c r="BH592" i="4"/>
  <c r="BG592" i="4"/>
  <c r="BF592" i="4"/>
  <c r="T592" i="4"/>
  <c r="R592" i="4"/>
  <c r="P592" i="4"/>
  <c r="BI589" i="4"/>
  <c r="BH589" i="4"/>
  <c r="BG589" i="4"/>
  <c r="BF589" i="4"/>
  <c r="T589" i="4"/>
  <c r="R589" i="4"/>
  <c r="P589" i="4"/>
  <c r="BI586" i="4"/>
  <c r="BH586" i="4"/>
  <c r="BG586" i="4"/>
  <c r="BF586" i="4"/>
  <c r="T586" i="4"/>
  <c r="R586" i="4"/>
  <c r="P586" i="4"/>
  <c r="BI581" i="4"/>
  <c r="BH581" i="4"/>
  <c r="BG581" i="4"/>
  <c r="BF581" i="4"/>
  <c r="T581" i="4"/>
  <c r="R581" i="4"/>
  <c r="P581" i="4"/>
  <c r="BI569" i="4"/>
  <c r="BH569" i="4"/>
  <c r="BG569" i="4"/>
  <c r="BF569" i="4"/>
  <c r="T569" i="4"/>
  <c r="R569" i="4"/>
  <c r="P569" i="4"/>
  <c r="BI567" i="4"/>
  <c r="BH567" i="4"/>
  <c r="BG567" i="4"/>
  <c r="BF567" i="4"/>
  <c r="T567" i="4"/>
  <c r="R567" i="4"/>
  <c r="P567" i="4"/>
  <c r="BI565" i="4"/>
  <c r="BH565" i="4"/>
  <c r="BG565" i="4"/>
  <c r="BF565" i="4"/>
  <c r="T565" i="4"/>
  <c r="R565" i="4"/>
  <c r="P565" i="4"/>
  <c r="BI553" i="4"/>
  <c r="BH553" i="4"/>
  <c r="BG553" i="4"/>
  <c r="BF553" i="4"/>
  <c r="T553" i="4"/>
  <c r="R553" i="4"/>
  <c r="P553" i="4"/>
  <c r="BI535" i="4"/>
  <c r="BH535" i="4"/>
  <c r="BG535" i="4"/>
  <c r="BF535" i="4"/>
  <c r="T535" i="4"/>
  <c r="R535" i="4"/>
  <c r="P535" i="4"/>
  <c r="BI532" i="4"/>
  <c r="BH532" i="4"/>
  <c r="BG532" i="4"/>
  <c r="BF532" i="4"/>
  <c r="T532" i="4"/>
  <c r="R532" i="4"/>
  <c r="P532" i="4"/>
  <c r="BI529" i="4"/>
  <c r="BH529" i="4"/>
  <c r="BG529" i="4"/>
  <c r="BF529" i="4"/>
  <c r="T529" i="4"/>
  <c r="R529" i="4"/>
  <c r="P529" i="4"/>
  <c r="BI527" i="4"/>
  <c r="BH527" i="4"/>
  <c r="BG527" i="4"/>
  <c r="BF527" i="4"/>
  <c r="T527" i="4"/>
  <c r="R527" i="4"/>
  <c r="P527" i="4"/>
  <c r="BI522" i="4"/>
  <c r="BH522" i="4"/>
  <c r="BG522" i="4"/>
  <c r="BF522" i="4"/>
  <c r="T522" i="4"/>
  <c r="R522" i="4"/>
  <c r="P522" i="4"/>
  <c r="BI520" i="4"/>
  <c r="BH520" i="4"/>
  <c r="BG520" i="4"/>
  <c r="BF520" i="4"/>
  <c r="T520" i="4"/>
  <c r="R520" i="4"/>
  <c r="P520" i="4"/>
  <c r="BI507" i="4"/>
  <c r="BH507" i="4"/>
  <c r="BG507" i="4"/>
  <c r="BF507" i="4"/>
  <c r="T507" i="4"/>
  <c r="R507" i="4"/>
  <c r="P507" i="4"/>
  <c r="BI484" i="4"/>
  <c r="BH484" i="4"/>
  <c r="BG484" i="4"/>
  <c r="BF484" i="4"/>
  <c r="T484" i="4"/>
  <c r="R484" i="4"/>
  <c r="P484" i="4"/>
  <c r="BI480" i="4"/>
  <c r="BH480" i="4"/>
  <c r="BG480" i="4"/>
  <c r="BF480" i="4"/>
  <c r="T480" i="4"/>
  <c r="T479" i="4"/>
  <c r="R480" i="4"/>
  <c r="R479" i="4" s="1"/>
  <c r="P480" i="4"/>
  <c r="P479" i="4"/>
  <c r="BI476" i="4"/>
  <c r="BH476" i="4"/>
  <c r="BG476" i="4"/>
  <c r="BF476" i="4"/>
  <c r="T476" i="4"/>
  <c r="R476" i="4"/>
  <c r="P476" i="4"/>
  <c r="BI474" i="4"/>
  <c r="BH474" i="4"/>
  <c r="BG474" i="4"/>
  <c r="BF474" i="4"/>
  <c r="T474" i="4"/>
  <c r="R474" i="4"/>
  <c r="P474" i="4"/>
  <c r="BI471" i="4"/>
  <c r="BH471" i="4"/>
  <c r="BG471" i="4"/>
  <c r="BF471" i="4"/>
  <c r="T471" i="4"/>
  <c r="R471" i="4"/>
  <c r="P471" i="4"/>
  <c r="BI466" i="4"/>
  <c r="BH466" i="4"/>
  <c r="BG466" i="4"/>
  <c r="BF466" i="4"/>
  <c r="T466" i="4"/>
  <c r="R466" i="4"/>
  <c r="P466" i="4"/>
  <c r="BI464" i="4"/>
  <c r="BH464" i="4"/>
  <c r="BG464" i="4"/>
  <c r="BF464" i="4"/>
  <c r="T464" i="4"/>
  <c r="R464" i="4"/>
  <c r="P464" i="4"/>
  <c r="BI458" i="4"/>
  <c r="BH458" i="4"/>
  <c r="BG458" i="4"/>
  <c r="BF458" i="4"/>
  <c r="T458" i="4"/>
  <c r="R458" i="4"/>
  <c r="P458" i="4"/>
  <c r="BI455" i="4"/>
  <c r="BH455" i="4"/>
  <c r="BG455" i="4"/>
  <c r="BF455" i="4"/>
  <c r="T455" i="4"/>
  <c r="R455" i="4"/>
  <c r="P455" i="4"/>
  <c r="BI431" i="4"/>
  <c r="BH431" i="4"/>
  <c r="BG431" i="4"/>
  <c r="BF431" i="4"/>
  <c r="T431" i="4"/>
  <c r="R431" i="4"/>
  <c r="P431" i="4"/>
  <c r="BI427" i="4"/>
  <c r="BH427" i="4"/>
  <c r="BG427" i="4"/>
  <c r="BF427" i="4"/>
  <c r="T427" i="4"/>
  <c r="R427" i="4"/>
  <c r="P427" i="4"/>
  <c r="BI424" i="4"/>
  <c r="BH424" i="4"/>
  <c r="BG424" i="4"/>
  <c r="BF424" i="4"/>
  <c r="T424" i="4"/>
  <c r="R424" i="4"/>
  <c r="P424" i="4"/>
  <c r="BI383" i="4"/>
  <c r="BH383" i="4"/>
  <c r="BG383" i="4"/>
  <c r="BF383" i="4"/>
  <c r="T383" i="4"/>
  <c r="R383" i="4"/>
  <c r="P383" i="4"/>
  <c r="BI379" i="4"/>
  <c r="BH379" i="4"/>
  <c r="BG379" i="4"/>
  <c r="BF379" i="4"/>
  <c r="T379" i="4"/>
  <c r="R379" i="4"/>
  <c r="P379" i="4"/>
  <c r="BI374" i="4"/>
  <c r="BH374" i="4"/>
  <c r="BG374" i="4"/>
  <c r="BF374" i="4"/>
  <c r="T374" i="4"/>
  <c r="R374" i="4"/>
  <c r="P374" i="4"/>
  <c r="BI363" i="4"/>
  <c r="BH363" i="4"/>
  <c r="BG363" i="4"/>
  <c r="BF363" i="4"/>
  <c r="T363" i="4"/>
  <c r="R363" i="4"/>
  <c r="P363" i="4"/>
  <c r="BI358" i="4"/>
  <c r="BH358" i="4"/>
  <c r="BG358" i="4"/>
  <c r="BF358" i="4"/>
  <c r="T358" i="4"/>
  <c r="R358" i="4"/>
  <c r="P358" i="4"/>
  <c r="BI350" i="4"/>
  <c r="BH350" i="4"/>
  <c r="BG350" i="4"/>
  <c r="BF350" i="4"/>
  <c r="T350" i="4"/>
  <c r="R350" i="4"/>
  <c r="P350" i="4"/>
  <c r="BI348" i="4"/>
  <c r="BH348" i="4"/>
  <c r="BG348" i="4"/>
  <c r="BF348" i="4"/>
  <c r="T348" i="4"/>
  <c r="R348" i="4"/>
  <c r="P348" i="4"/>
  <c r="BI346" i="4"/>
  <c r="BH346" i="4"/>
  <c r="BG346" i="4"/>
  <c r="BF346" i="4"/>
  <c r="T346" i="4"/>
  <c r="R346" i="4"/>
  <c r="P346" i="4"/>
  <c r="BI344" i="4"/>
  <c r="BH344" i="4"/>
  <c r="BG344" i="4"/>
  <c r="BF344" i="4"/>
  <c r="T344" i="4"/>
  <c r="R344" i="4"/>
  <c r="P344" i="4"/>
  <c r="BI338" i="4"/>
  <c r="BH338" i="4"/>
  <c r="BG338" i="4"/>
  <c r="BF338" i="4"/>
  <c r="T338" i="4"/>
  <c r="R338" i="4"/>
  <c r="P338" i="4"/>
  <c r="BI336" i="4"/>
  <c r="BH336" i="4"/>
  <c r="BG336" i="4"/>
  <c r="BF336" i="4"/>
  <c r="T336" i="4"/>
  <c r="R336" i="4"/>
  <c r="P336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38" i="4"/>
  <c r="BH138" i="4"/>
  <c r="BG138" i="4"/>
  <c r="BF138" i="4"/>
  <c r="T138" i="4"/>
  <c r="R138" i="4"/>
  <c r="P138" i="4"/>
  <c r="BI126" i="4"/>
  <c r="BH126" i="4"/>
  <c r="BG126" i="4"/>
  <c r="BF126" i="4"/>
  <c r="T126" i="4"/>
  <c r="R126" i="4"/>
  <c r="P126" i="4"/>
  <c r="F117" i="4"/>
  <c r="E115" i="4"/>
  <c r="F89" i="4"/>
  <c r="E87" i="4"/>
  <c r="J24" i="4"/>
  <c r="E24" i="4"/>
  <c r="J92" i="4" s="1"/>
  <c r="J23" i="4"/>
  <c r="J21" i="4"/>
  <c r="E21" i="4"/>
  <c r="J119" i="4" s="1"/>
  <c r="J20" i="4"/>
  <c r="J18" i="4"/>
  <c r="E18" i="4"/>
  <c r="F120" i="4" s="1"/>
  <c r="J17" i="4"/>
  <c r="J15" i="4"/>
  <c r="E15" i="4"/>
  <c r="F119" i="4" s="1"/>
  <c r="J14" i="4"/>
  <c r="J117" i="4"/>
  <c r="E7" i="4"/>
  <c r="E113" i="4"/>
  <c r="J37" i="3"/>
  <c r="J36" i="3"/>
  <c r="AY96" i="1"/>
  <c r="J35" i="3"/>
  <c r="AX96" i="1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F115" i="3"/>
  <c r="E113" i="3"/>
  <c r="F89" i="3"/>
  <c r="E87" i="3"/>
  <c r="J24" i="3"/>
  <c r="E24" i="3"/>
  <c r="J92" i="3"/>
  <c r="J23" i="3"/>
  <c r="J21" i="3"/>
  <c r="E21" i="3"/>
  <c r="J117" i="3"/>
  <c r="J20" i="3"/>
  <c r="J18" i="3"/>
  <c r="E18" i="3"/>
  <c r="F92" i="3"/>
  <c r="J17" i="3"/>
  <c r="J15" i="3"/>
  <c r="E15" i="3"/>
  <c r="F117" i="3"/>
  <c r="J14" i="3"/>
  <c r="J115" i="3"/>
  <c r="E7" i="3"/>
  <c r="E111" i="3" s="1"/>
  <c r="J37" i="2"/>
  <c r="J36" i="2"/>
  <c r="AY95" i="1"/>
  <c r="J35" i="2"/>
  <c r="AX95" i="1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F114" i="2"/>
  <c r="E112" i="2"/>
  <c r="F89" i="2"/>
  <c r="E87" i="2"/>
  <c r="J24" i="2"/>
  <c r="E24" i="2"/>
  <c r="J117" i="2" s="1"/>
  <c r="J23" i="2"/>
  <c r="J21" i="2"/>
  <c r="E21" i="2"/>
  <c r="J116" i="2" s="1"/>
  <c r="J20" i="2"/>
  <c r="J18" i="2"/>
  <c r="E18" i="2"/>
  <c r="F92" i="2" s="1"/>
  <c r="J17" i="2"/>
  <c r="J15" i="2"/>
  <c r="E15" i="2"/>
  <c r="F116" i="2" s="1"/>
  <c r="J14" i="2"/>
  <c r="J114" i="2"/>
  <c r="E7" i="2"/>
  <c r="E110" i="2"/>
  <c r="L90" i="1"/>
  <c r="AM90" i="1"/>
  <c r="AM89" i="1"/>
  <c r="L89" i="1"/>
  <c r="AM87" i="1"/>
  <c r="L87" i="1"/>
  <c r="L85" i="1"/>
  <c r="L84" i="1"/>
  <c r="J151" i="2"/>
  <c r="BK139" i="2"/>
  <c r="J127" i="2"/>
  <c r="J149" i="2"/>
  <c r="J138" i="2"/>
  <c r="BK129" i="2"/>
  <c r="J132" i="2"/>
  <c r="J222" i="3"/>
  <c r="J214" i="3"/>
  <c r="J205" i="3"/>
  <c r="J202" i="3"/>
  <c r="J199" i="3"/>
  <c r="BK174" i="3"/>
  <c r="BK154" i="3"/>
  <c r="BK134" i="3"/>
  <c r="J229" i="3"/>
  <c r="BK214" i="3"/>
  <c r="J197" i="3"/>
  <c r="BK164" i="3"/>
  <c r="BK148" i="3"/>
  <c r="J134" i="3"/>
  <c r="J200" i="3"/>
  <c r="BK186" i="3"/>
  <c r="J167" i="3"/>
  <c r="BK157" i="3"/>
  <c r="J138" i="3"/>
  <c r="BK229" i="3"/>
  <c r="J210" i="3"/>
  <c r="BK201" i="3"/>
  <c r="J191" i="3"/>
  <c r="J181" i="3"/>
  <c r="J150" i="3"/>
  <c r="BK749" i="4"/>
  <c r="BK715" i="4"/>
  <c r="J702" i="4"/>
  <c r="J625" i="4"/>
  <c r="J589" i="4"/>
  <c r="BK535" i="4"/>
  <c r="BK476" i="4"/>
  <c r="BK427" i="4"/>
  <c r="BK363" i="4"/>
  <c r="BK315" i="4"/>
  <c r="BK229" i="4"/>
  <c r="J173" i="4"/>
  <c r="BK163" i="4"/>
  <c r="J767" i="4"/>
  <c r="J751" i="4"/>
  <c r="BK743" i="4"/>
  <c r="BK735" i="4"/>
  <c r="J699" i="4"/>
  <c r="J640" i="4"/>
  <c r="J607" i="4"/>
  <c r="BK569" i="4"/>
  <c r="BK532" i="4"/>
  <c r="J474" i="4"/>
  <c r="J379" i="4"/>
  <c r="J338" i="4"/>
  <c r="J313" i="4"/>
  <c r="J265" i="4"/>
  <c r="BK195" i="4"/>
  <c r="BK175" i="4"/>
  <c r="J126" i="4"/>
  <c r="J769" i="4"/>
  <c r="J740" i="4"/>
  <c r="J726" i="4"/>
  <c r="J715" i="4"/>
  <c r="J697" i="4"/>
  <c r="BK654" i="4"/>
  <c r="BK625" i="4"/>
  <c r="J598" i="4"/>
  <c r="BK529" i="4"/>
  <c r="BK520" i="4"/>
  <c r="J476" i="4"/>
  <c r="BK455" i="4"/>
  <c r="J330" i="4"/>
  <c r="BK177" i="4"/>
  <c r="BK747" i="4"/>
  <c r="BK732" i="4"/>
  <c r="BK697" i="4"/>
  <c r="J616" i="4"/>
  <c r="BK596" i="4"/>
  <c r="J535" i="4"/>
  <c r="BK431" i="4"/>
  <c r="J374" i="4"/>
  <c r="J336" i="4"/>
  <c r="BK265" i="4"/>
  <c r="J195" i="4"/>
  <c r="J185" i="4"/>
  <c r="J165" i="4"/>
  <c r="BK126" i="4"/>
  <c r="J601" i="5"/>
  <c r="BK589" i="5"/>
  <c r="J547" i="5"/>
  <c r="BK528" i="5"/>
  <c r="BK437" i="5"/>
  <c r="J408" i="5"/>
  <c r="BK169" i="5"/>
  <c r="BK143" i="5"/>
  <c r="BK125" i="5"/>
  <c r="J638" i="5"/>
  <c r="J624" i="5"/>
  <c r="J598" i="5"/>
  <c r="BK542" i="5"/>
  <c r="BK503" i="5"/>
  <c r="BK417" i="5"/>
  <c r="BK397" i="5"/>
  <c r="J151" i="5"/>
  <c r="BK131" i="5"/>
  <c r="J589" i="5"/>
  <c r="BK530" i="5"/>
  <c r="BK511" i="5"/>
  <c r="BK473" i="5"/>
  <c r="J455" i="5"/>
  <c r="BK406" i="5"/>
  <c r="BK175" i="5"/>
  <c r="BK155" i="5"/>
  <c r="J129" i="5"/>
  <c r="BK610" i="5"/>
  <c r="J595" i="5"/>
  <c r="J530" i="5"/>
  <c r="BK508" i="5"/>
  <c r="BK455" i="5"/>
  <c r="BK423" i="5"/>
  <c r="BK193" i="5"/>
  <c r="BK145" i="5"/>
  <c r="BK129" i="5"/>
  <c r="BK480" i="6"/>
  <c r="BK457" i="6"/>
  <c r="BK427" i="6"/>
  <c r="J394" i="6"/>
  <c r="J378" i="6"/>
  <c r="BK366" i="6"/>
  <c r="J327" i="6"/>
  <c r="J305" i="6"/>
  <c r="BK261" i="6"/>
  <c r="BK235" i="6"/>
  <c r="BK151" i="6"/>
  <c r="J128" i="6"/>
  <c r="BK482" i="6"/>
  <c r="BK459" i="6"/>
  <c r="J423" i="6"/>
  <c r="J397" i="6"/>
  <c r="BK383" i="6"/>
  <c r="J353" i="6"/>
  <c r="J336" i="6"/>
  <c r="BK322" i="6"/>
  <c r="J291" i="6"/>
  <c r="BK263" i="6"/>
  <c r="BK212" i="6"/>
  <c r="J165" i="6"/>
  <c r="BK146" i="6"/>
  <c r="J125" i="6"/>
  <c r="J465" i="6"/>
  <c r="BK453" i="6"/>
  <c r="BK442" i="6"/>
  <c r="J429" i="6"/>
  <c r="J421" i="6"/>
  <c r="J407" i="6"/>
  <c r="J386" i="6"/>
  <c r="J363" i="6"/>
  <c r="BK342" i="6"/>
  <c r="J319" i="6"/>
  <c r="J285" i="6"/>
  <c r="BK217" i="6"/>
  <c r="BK162" i="6"/>
  <c r="J132" i="6"/>
  <c r="J477" i="6"/>
  <c r="BK449" i="6"/>
  <c r="BK435" i="6"/>
  <c r="BK429" i="6"/>
  <c r="J416" i="6"/>
  <c r="J383" i="6"/>
  <c r="BK363" i="6"/>
  <c r="J351" i="6"/>
  <c r="BK313" i="6"/>
  <c r="BK233" i="6"/>
  <c r="BK165" i="6"/>
  <c r="J656" i="7"/>
  <c r="BK651" i="7"/>
  <c r="J620" i="7"/>
  <c r="BK589" i="7"/>
  <c r="J562" i="7"/>
  <c r="BK531" i="7"/>
  <c r="J519" i="7"/>
  <c r="BK503" i="7"/>
  <c r="J477" i="7"/>
  <c r="J455" i="7"/>
  <c r="J444" i="7"/>
  <c r="J406" i="7"/>
  <c r="BK315" i="7"/>
  <c r="J150" i="7"/>
  <c r="J613" i="7"/>
  <c r="BK604" i="7"/>
  <c r="BK596" i="7"/>
  <c r="J585" i="7"/>
  <c r="J572" i="7"/>
  <c r="J550" i="7"/>
  <c r="BK536" i="7"/>
  <c r="J494" i="7"/>
  <c r="BK471" i="7"/>
  <c r="BK455" i="7"/>
  <c r="J442" i="7"/>
  <c r="J422" i="7"/>
  <c r="J414" i="7"/>
  <c r="J323" i="7"/>
  <c r="BK261" i="7"/>
  <c r="J648" i="7"/>
  <c r="BK585" i="7"/>
  <c r="BK553" i="7"/>
  <c r="J531" i="7"/>
  <c r="J509" i="7"/>
  <c r="J491" i="7"/>
  <c r="J471" i="7"/>
  <c r="J448" i="7"/>
  <c r="BK406" i="7"/>
  <c r="J354" i="7"/>
  <c r="J313" i="7"/>
  <c r="BK125" i="7"/>
  <c r="J604" i="7"/>
  <c r="J594" i="7"/>
  <c r="BK570" i="7"/>
  <c r="J553" i="7"/>
  <c r="J539" i="7"/>
  <c r="BK514" i="7"/>
  <c r="J497" i="7"/>
  <c r="BK460" i="7"/>
  <c r="BK422" i="7"/>
  <c r="J409" i="7"/>
  <c r="J352" i="7"/>
  <c r="BK317" i="7"/>
  <c r="J261" i="7"/>
  <c r="J156" i="7"/>
  <c r="BK785" i="8"/>
  <c r="J768" i="8"/>
  <c r="BK744" i="8"/>
  <c r="J724" i="8"/>
  <c r="J715" i="8"/>
  <c r="J691" i="8"/>
  <c r="BK593" i="8"/>
  <c r="BK577" i="8"/>
  <c r="J442" i="8"/>
  <c r="J423" i="8"/>
  <c r="BK229" i="8"/>
  <c r="J205" i="8"/>
  <c r="J188" i="8"/>
  <c r="BK166" i="8"/>
  <c r="BK135" i="8"/>
  <c r="BK822" i="8"/>
  <c r="BK808" i="8"/>
  <c r="J802" i="8"/>
  <c r="BK780" i="8"/>
  <c r="BK768" i="8"/>
  <c r="BK755" i="8"/>
  <c r="BK730" i="8"/>
  <c r="BK704" i="8"/>
  <c r="BK685" i="8"/>
  <c r="J679" i="8"/>
  <c r="J577" i="8"/>
  <c r="BK430" i="8"/>
  <c r="BK346" i="8"/>
  <c r="J221" i="8"/>
  <c r="J214" i="8"/>
  <c r="BK205" i="8"/>
  <c r="J185" i="8"/>
  <c r="J166" i="8"/>
  <c r="J135" i="8"/>
  <c r="BK816" i="8"/>
  <c r="BK802" i="8"/>
  <c r="BK791" i="8"/>
  <c r="BK775" i="8"/>
  <c r="BK760" i="8"/>
  <c r="J750" i="8"/>
  <c r="J733" i="8"/>
  <c r="J718" i="8"/>
  <c r="J704" i="8"/>
  <c r="J688" i="8"/>
  <c r="BK608" i="8"/>
  <c r="J597" i="8"/>
  <c r="J583" i="8"/>
  <c r="BK484" i="8"/>
  <c r="BK438" i="8"/>
  <c r="BK423" i="8"/>
  <c r="J232" i="8"/>
  <c r="J198" i="8"/>
  <c r="J182" i="8"/>
  <c r="J147" i="8"/>
  <c r="BK214" i="9"/>
  <c r="BK209" i="9"/>
  <c r="J186" i="9"/>
  <c r="J169" i="9"/>
  <c r="BK146" i="9"/>
  <c r="BK212" i="9"/>
  <c r="BK199" i="9"/>
  <c r="BK186" i="9"/>
  <c r="J173" i="9"/>
  <c r="J146" i="9"/>
  <c r="J125" i="9"/>
  <c r="J210" i="9"/>
  <c r="BK198" i="9"/>
  <c r="J184" i="9"/>
  <c r="BK173" i="9"/>
  <c r="BK157" i="9"/>
  <c r="BK153" i="9"/>
  <c r="J137" i="9"/>
  <c r="BK225" i="9"/>
  <c r="BK218" i="9"/>
  <c r="BK207" i="9"/>
  <c r="J190" i="9"/>
  <c r="BK164" i="9"/>
  <c r="J153" i="9"/>
  <c r="BK137" i="9"/>
  <c r="BK208" i="10"/>
  <c r="BK196" i="10"/>
  <c r="J170" i="10"/>
  <c r="BK146" i="10"/>
  <c r="J138" i="10"/>
  <c r="BK206" i="10"/>
  <c r="BK192" i="10"/>
  <c r="J166" i="10"/>
  <c r="J148" i="10"/>
  <c r="BK138" i="10"/>
  <c r="J208" i="10"/>
  <c r="J196" i="10"/>
  <c r="BK166" i="10"/>
  <c r="J150" i="10"/>
  <c r="J140" i="10"/>
  <c r="BK190" i="10"/>
  <c r="J162" i="10"/>
  <c r="J127" i="10"/>
  <c r="J240" i="11"/>
  <c r="J227" i="11"/>
  <c r="BK218" i="11"/>
  <c r="J194" i="11"/>
  <c r="J172" i="11"/>
  <c r="J162" i="11"/>
  <c r="J151" i="11"/>
  <c r="BK135" i="11"/>
  <c r="J125" i="11"/>
  <c r="BK238" i="11"/>
  <c r="J203" i="11"/>
  <c r="BK176" i="11"/>
  <c r="BK217" i="11"/>
  <c r="BK216" i="11"/>
  <c r="J212" i="11"/>
  <c r="J208" i="11"/>
  <c r="BK199" i="11"/>
  <c r="BK179" i="11"/>
  <c r="BK164" i="11"/>
  <c r="BK158" i="11"/>
  <c r="BK148" i="11"/>
  <c r="BK143" i="11"/>
  <c r="J138" i="11"/>
  <c r="J135" i="11"/>
  <c r="J132" i="11"/>
  <c r="J238" i="11"/>
  <c r="BK230" i="11"/>
  <c r="BK212" i="11"/>
  <c r="BK208" i="11"/>
  <c r="BK203" i="11"/>
  <c r="BK194" i="11"/>
  <c r="J188" i="11"/>
  <c r="BK175" i="11"/>
  <c r="BK162" i="11"/>
  <c r="BK137" i="11"/>
  <c r="BK147" i="2"/>
  <c r="J143" i="2"/>
  <c r="BK134" i="2"/>
  <c r="J123" i="2"/>
  <c r="J147" i="2"/>
  <c r="J139" i="2"/>
  <c r="BK143" i="2"/>
  <c r="BK127" i="2"/>
  <c r="J220" i="3"/>
  <c r="J216" i="3"/>
  <c r="J208" i="3"/>
  <c r="J201" i="3"/>
  <c r="BK198" i="3"/>
  <c r="BK150" i="3"/>
  <c r="J130" i="3"/>
  <c r="BK224" i="3"/>
  <c r="BK210" i="3"/>
  <c r="BK188" i="3"/>
  <c r="BK162" i="3"/>
  <c r="BK141" i="3"/>
  <c r="BK220" i="3"/>
  <c r="BK185" i="3"/>
  <c r="BK169" i="3"/>
  <c r="J154" i="3"/>
  <c r="J141" i="3"/>
  <c r="J221" i="3"/>
  <c r="BK208" i="3"/>
  <c r="J198" i="3"/>
  <c r="BK184" i="3"/>
  <c r="BK130" i="3"/>
  <c r="BK729" i="4"/>
  <c r="J650" i="4"/>
  <c r="J619" i="4"/>
  <c r="J581" i="4"/>
  <c r="J532" i="4"/>
  <c r="J484" i="4"/>
  <c r="J464" i="4"/>
  <c r="BK374" i="4"/>
  <c r="BK336" i="4"/>
  <c r="J231" i="4"/>
  <c r="BK181" i="4"/>
  <c r="BK171" i="4"/>
  <c r="BK772" i="4"/>
  <c r="BK754" i="4"/>
  <c r="BK740" i="4"/>
  <c r="BK712" i="4"/>
  <c r="BK666" i="4"/>
  <c r="BK648" i="4"/>
  <c r="J592" i="4"/>
  <c r="J565" i="4"/>
  <c r="J507" i="4"/>
  <c r="J471" i="4"/>
  <c r="BK424" i="4"/>
  <c r="J346" i="4"/>
  <c r="BK328" i="4"/>
  <c r="BK289" i="4"/>
  <c r="J189" i="4"/>
  <c r="BK144" i="4"/>
  <c r="BK769" i="4"/>
  <c r="J763" i="4"/>
  <c r="J732" i="4"/>
  <c r="BK702" i="4"/>
  <c r="J666" i="4"/>
  <c r="J648" i="4"/>
  <c r="BK604" i="4"/>
  <c r="J586" i="4"/>
  <c r="BK527" i="4"/>
  <c r="BK466" i="4"/>
  <c r="J358" i="4"/>
  <c r="BK300" i="4"/>
  <c r="J152" i="4"/>
  <c r="J735" i="4"/>
  <c r="J712" i="4"/>
  <c r="BK619" i="4"/>
  <c r="J604" i="4"/>
  <c r="J553" i="4"/>
  <c r="BK474" i="4"/>
  <c r="J424" i="4"/>
  <c r="BK379" i="4"/>
  <c r="J344" i="4"/>
  <c r="J315" i="4"/>
  <c r="BK231" i="4"/>
  <c r="BK189" i="4"/>
  <c r="J179" i="4"/>
  <c r="BK152" i="4"/>
  <c r="J138" i="4"/>
  <c r="BK604" i="5"/>
  <c r="BK591" i="5"/>
  <c r="J549" i="5"/>
  <c r="J534" i="5"/>
  <c r="BK419" i="5"/>
  <c r="BK191" i="5"/>
  <c r="BK151" i="5"/>
  <c r="BK139" i="5"/>
  <c r="BK641" i="5"/>
  <c r="BK636" i="5"/>
  <c r="J613" i="5"/>
  <c r="J587" i="5"/>
  <c r="BK534" i="5"/>
  <c r="J458" i="5"/>
  <c r="BK308" i="5"/>
  <c r="J145" i="5"/>
  <c r="BK127" i="5"/>
  <c r="BK593" i="5"/>
  <c r="J544" i="5"/>
  <c r="BK522" i="5"/>
  <c r="J503" i="5"/>
  <c r="BK433" i="5"/>
  <c r="J397" i="5"/>
  <c r="J308" i="5"/>
  <c r="BK159" i="5"/>
  <c r="J135" i="5"/>
  <c r="BK613" i="5"/>
  <c r="BK549" i="5"/>
  <c r="J511" i="5"/>
  <c r="J473" i="5"/>
  <c r="BK435" i="5"/>
  <c r="BK395" i="5"/>
  <c r="J155" i="5"/>
  <c r="J125" i="5"/>
  <c r="BK463" i="6"/>
  <c r="J455" i="6"/>
  <c r="J425" i="6"/>
  <c r="BK397" i="6"/>
  <c r="J375" i="6"/>
  <c r="BK356" i="6"/>
  <c r="BK324" i="6"/>
  <c r="J313" i="6"/>
  <c r="J263" i="6"/>
  <c r="BK253" i="6"/>
  <c r="J200" i="6"/>
  <c r="BK148" i="6"/>
  <c r="J482" i="6"/>
  <c r="BK476" i="6"/>
  <c r="BK419" i="6"/>
  <c r="J399" i="6"/>
  <c r="BK360" i="6"/>
  <c r="J347" i="6"/>
  <c r="J324" i="6"/>
  <c r="BK308" i="6"/>
  <c r="BK285" i="6"/>
  <c r="BK259" i="6"/>
  <c r="J169" i="6"/>
  <c r="J159" i="6"/>
  <c r="BK136" i="6"/>
  <c r="J461" i="6"/>
  <c r="J444" i="6"/>
  <c r="BK438" i="6"/>
  <c r="BK425" i="6"/>
  <c r="BK413" i="6"/>
  <c r="J392" i="6"/>
  <c r="BK369" i="6"/>
  <c r="J356" i="6"/>
  <c r="BK340" i="6"/>
  <c r="J316" i="6"/>
  <c r="J235" i="6"/>
  <c r="J212" i="6"/>
  <c r="J153" i="6"/>
  <c r="BK465" i="6"/>
  <c r="J453" i="6"/>
  <c r="J438" i="6"/>
  <c r="J427" i="6"/>
  <c r="BK410" i="6"/>
  <c r="BK378" i="6"/>
  <c r="J360" i="6"/>
  <c r="J340" i="6"/>
  <c r="J308" i="6"/>
  <c r="J217" i="6"/>
  <c r="J162" i="6"/>
  <c r="BK125" i="6"/>
  <c r="J653" i="7"/>
  <c r="BK647" i="7"/>
  <c r="BK611" i="7"/>
  <c r="BK567" i="7"/>
  <c r="J536" i="7"/>
  <c r="J514" i="7"/>
  <c r="BK491" i="7"/>
  <c r="J468" i="7"/>
  <c r="BK448" i="7"/>
  <c r="BK409" i="7"/>
  <c r="J317" i="7"/>
  <c r="BK193" i="7"/>
  <c r="J623" i="7"/>
  <c r="J609" i="7"/>
  <c r="J598" i="7"/>
  <c r="BK582" i="7"/>
  <c r="BK560" i="7"/>
  <c r="BK542" i="7"/>
  <c r="J524" i="7"/>
  <c r="BK521" i="7"/>
  <c r="BK486" i="7"/>
  <c r="BK468" i="7"/>
  <c r="BK446" i="7"/>
  <c r="J416" i="7"/>
  <c r="BK336" i="7"/>
  <c r="BK286" i="7"/>
  <c r="BK156" i="7"/>
  <c r="J616" i="7"/>
  <c r="BK550" i="7"/>
  <c r="J516" i="7"/>
  <c r="BK506" i="7"/>
  <c r="J486" i="7"/>
  <c r="J460" i="7"/>
  <c r="BK444" i="7"/>
  <c r="BK403" i="7"/>
  <c r="BK334" i="7"/>
  <c r="BK150" i="7"/>
  <c r="BK602" i="7"/>
  <c r="J596" i="7"/>
  <c r="BK572" i="7"/>
  <c r="BK562" i="7"/>
  <c r="BK548" i="7"/>
  <c r="BK526" i="7"/>
  <c r="J506" i="7"/>
  <c r="BK477" i="7"/>
  <c r="BK458" i="7"/>
  <c r="BK416" i="7"/>
  <c r="BK395" i="7"/>
  <c r="BK319" i="7"/>
  <c r="J180" i="7"/>
  <c r="J791" i="8"/>
  <c r="J775" i="8"/>
  <c r="J747" i="8"/>
  <c r="BK737" i="8"/>
  <c r="BK718" i="8"/>
  <c r="J608" i="8"/>
  <c r="BK597" i="8"/>
  <c r="J585" i="8"/>
  <c r="J484" i="8"/>
  <c r="J436" i="8"/>
  <c r="J346" i="8"/>
  <c r="BK214" i="8"/>
  <c r="BK196" i="8"/>
  <c r="BK182" i="8"/>
  <c r="BK151" i="8"/>
  <c r="BK129" i="8"/>
  <c r="BK819" i="8"/>
  <c r="BK799" i="8"/>
  <c r="J772" i="8"/>
  <c r="J760" i="8"/>
  <c r="J737" i="8"/>
  <c r="BK712" i="8"/>
  <c r="BK701" i="8"/>
  <c r="J682" i="8"/>
  <c r="J603" i="8"/>
  <c r="J588" i="8"/>
  <c r="J550" i="8"/>
  <c r="J414" i="8"/>
  <c r="BK244" i="8"/>
  <c r="J211" i="8"/>
  <c r="BK194" i="8"/>
  <c r="J179" i="8"/>
  <c r="J151" i="8"/>
  <c r="J129" i="8"/>
  <c r="J819" i="8"/>
  <c r="BK805" i="8"/>
  <c r="BK794" i="8"/>
  <c r="J780" i="8"/>
  <c r="BK770" i="8"/>
  <c r="BK758" i="8"/>
  <c r="BK747" i="8"/>
  <c r="J740" i="8"/>
  <c r="J722" i="8"/>
  <c r="BK698" i="8"/>
  <c r="J685" i="8"/>
  <c r="J611" i="8"/>
  <c r="J600" i="8"/>
  <c r="BK585" i="8"/>
  <c r="BK550" i="8"/>
  <c r="BK442" i="8"/>
  <c r="BK421" i="8"/>
  <c r="BK217" i="8"/>
  <c r="J196" i="8"/>
  <c r="J155" i="8"/>
  <c r="BK126" i="8"/>
  <c r="BK210" i="9"/>
  <c r="BK196" i="9"/>
  <c r="BK167" i="9"/>
  <c r="J225" i="9"/>
  <c r="BK205" i="9"/>
  <c r="BK190" i="9"/>
  <c r="J174" i="9"/>
  <c r="J160" i="9"/>
  <c r="J223" i="9"/>
  <c r="J207" i="9"/>
  <c r="J200" i="9"/>
  <c r="BK180" i="9"/>
  <c r="BK161" i="9"/>
  <c r="BK148" i="10"/>
  <c r="BK136" i="10"/>
  <c r="J206" i="10"/>
  <c r="BK170" i="10"/>
  <c r="BK140" i="10"/>
  <c r="J233" i="11"/>
  <c r="BK221" i="11"/>
  <c r="J196" i="11"/>
  <c r="BK188" i="11"/>
  <c r="J176" i="11"/>
  <c r="BK167" i="11"/>
  <c r="J148" i="11"/>
  <c r="BK132" i="11"/>
  <c r="BK240" i="11"/>
  <c r="J216" i="11"/>
  <c r="J185" i="11"/>
  <c r="BK154" i="11"/>
  <c r="J218" i="11"/>
  <c r="BK160" i="11"/>
  <c r="J129" i="11"/>
  <c r="BK153" i="2"/>
  <c r="BK144" i="2"/>
  <c r="BK132" i="2"/>
  <c r="J153" i="2"/>
  <c r="J140" i="2"/>
  <c r="BK137" i="2"/>
  <c r="BK138" i="2"/>
  <c r="BK123" i="2"/>
  <c r="BK219" i="3"/>
  <c r="BK212" i="3"/>
  <c r="BK203" i="3"/>
  <c r="BK200" i="3"/>
  <c r="BK180" i="3"/>
  <c r="J157" i="3"/>
  <c r="BK138" i="3"/>
  <c r="J231" i="3"/>
  <c r="J219" i="3"/>
  <c r="BK199" i="3"/>
  <c r="J174" i="3"/>
  <c r="J160" i="3"/>
  <c r="BK231" i="3"/>
  <c r="BK227" i="3"/>
  <c r="J188" i="3"/>
  <c r="BK181" i="3"/>
  <c r="BK160" i="3"/>
  <c r="J148" i="3"/>
  <c r="J126" i="3"/>
  <c r="J224" i="3"/>
  <c r="J212" i="3"/>
  <c r="BK202" i="3"/>
  <c r="J193" i="3"/>
  <c r="J185" i="3"/>
  <c r="J164" i="3"/>
  <c r="J124" i="3"/>
  <c r="BK726" i="4"/>
  <c r="J707" i="4"/>
  <c r="BK660" i="4"/>
  <c r="BK598" i="4"/>
  <c r="J569" i="4"/>
  <c r="J529" i="4"/>
  <c r="BK471" i="4"/>
  <c r="J383" i="4"/>
  <c r="BK348" i="4"/>
  <c r="J291" i="4"/>
  <c r="BK185" i="4"/>
  <c r="J175" i="4"/>
  <c r="BK165" i="4"/>
  <c r="BK763" i="4"/>
  <c r="J747" i="4"/>
  <c r="BK705" i="4"/>
  <c r="BK652" i="4"/>
  <c r="BK613" i="4"/>
  <c r="BK581" i="4"/>
  <c r="BK484" i="4"/>
  <c r="J466" i="4"/>
  <c r="J363" i="4"/>
  <c r="BK330" i="4"/>
  <c r="BK291" i="4"/>
  <c r="J263" i="4"/>
  <c r="BK193" i="4"/>
  <c r="J148" i="4"/>
  <c r="J772" i="4"/>
  <c r="J764" i="4"/>
  <c r="BK751" i="4"/>
  <c r="BK723" i="4"/>
  <c r="J710" i="4"/>
  <c r="BK695" i="4"/>
  <c r="BK650" i="4"/>
  <c r="J601" i="4"/>
  <c r="BK567" i="4"/>
  <c r="BK522" i="4"/>
  <c r="J480" i="4"/>
  <c r="J431" i="4"/>
  <c r="BK313" i="4"/>
  <c r="BK173" i="4"/>
  <c r="J743" i="4"/>
  <c r="J718" i="4"/>
  <c r="J695" i="4"/>
  <c r="BK607" i="4"/>
  <c r="BK589" i="4"/>
  <c r="J527" i="4"/>
  <c r="J458" i="4"/>
  <c r="BK383" i="4"/>
  <c r="J348" i="4"/>
  <c r="BK346" i="4"/>
  <c r="J298" i="4"/>
  <c r="J193" i="4"/>
  <c r="J177" i="4"/>
  <c r="BK148" i="4"/>
  <c r="J632" i="5"/>
  <c r="BK587" i="5"/>
  <c r="J542" i="5"/>
  <c r="J514" i="5"/>
  <c r="J423" i="5"/>
  <c r="BK173" i="5"/>
  <c r="J159" i="5"/>
  <c r="J141" i="5"/>
  <c r="J131" i="5"/>
  <c r="BK638" i="5"/>
  <c r="J633" i="5"/>
  <c r="J604" i="5"/>
  <c r="BK547" i="5"/>
  <c r="J508" i="5"/>
  <c r="J435" i="5"/>
  <c r="BK408" i="5"/>
  <c r="J175" i="5"/>
  <c r="J137" i="5"/>
  <c r="BK598" i="5"/>
  <c r="J528" i="5"/>
  <c r="BK514" i="5"/>
  <c r="J476" i="5"/>
  <c r="BK469" i="5"/>
  <c r="BK427" i="5"/>
  <c r="J395" i="5"/>
  <c r="J169" i="5"/>
  <c r="J139" i="5"/>
  <c r="BK624" i="5"/>
  <c r="BK601" i="5"/>
  <c r="BK544" i="5"/>
  <c r="J522" i="5"/>
  <c r="BK476" i="5"/>
  <c r="J437" i="5"/>
  <c r="J406" i="5"/>
  <c r="J191" i="5"/>
  <c r="BK141" i="5"/>
  <c r="J127" i="5"/>
  <c r="BK468" i="6"/>
  <c r="J435" i="6"/>
  <c r="BK399" i="6"/>
  <c r="BK392" i="6"/>
  <c r="BK372" i="6"/>
  <c r="J333" i="6"/>
  <c r="J322" i="6"/>
  <c r="BK282" i="6"/>
  <c r="BK257" i="6"/>
  <c r="BK215" i="6"/>
  <c r="J155" i="6"/>
  <c r="BK130" i="6"/>
  <c r="J485" i="6"/>
  <c r="BK477" i="6"/>
  <c r="J457" i="6"/>
  <c r="BK416" i="6"/>
  <c r="BK394" i="6"/>
  <c r="J380" i="6"/>
  <c r="BK351" i="6"/>
  <c r="BK333" i="6"/>
  <c r="BK305" i="6"/>
  <c r="J282" i="6"/>
  <c r="BK251" i="6"/>
  <c r="J167" i="6"/>
  <c r="J148" i="6"/>
  <c r="J130" i="6"/>
  <c r="BK455" i="6"/>
  <c r="J446" i="6"/>
  <c r="BK433" i="6"/>
  <c r="BK423" i="6"/>
  <c r="J410" i="6"/>
  <c r="BK375" i="6"/>
  <c r="J358" i="6"/>
  <c r="BK347" i="6"/>
  <c r="BK336" i="6"/>
  <c r="J288" i="6"/>
  <c r="J233" i="6"/>
  <c r="BK167" i="6"/>
  <c r="J136" i="6"/>
  <c r="J463" i="6"/>
  <c r="BK440" i="6"/>
  <c r="J433" i="6"/>
  <c r="BK421" i="6"/>
  <c r="BK404" i="6"/>
  <c r="BK380" i="6"/>
  <c r="BK344" i="6"/>
  <c r="J338" i="6"/>
  <c r="J257" i="6"/>
  <c r="BK200" i="6"/>
  <c r="BK155" i="6"/>
  <c r="BK656" i="7"/>
  <c r="J651" i="7"/>
  <c r="BK613" i="7"/>
  <c r="J582" i="7"/>
  <c r="J557" i="7"/>
  <c r="BK529" i="7"/>
  <c r="BK516" i="7"/>
  <c r="J480" i="7"/>
  <c r="J465" i="7"/>
  <c r="J446" i="7"/>
  <c r="J321" i="7"/>
  <c r="BK313" i="7"/>
  <c r="J125" i="7"/>
  <c r="BK600" i="7"/>
  <c r="J589" i="7"/>
  <c r="J575" i="7"/>
  <c r="J567" i="7"/>
  <c r="J548" i="7"/>
  <c r="BK534" i="7"/>
  <c r="BK497" i="7"/>
  <c r="BK480" i="7"/>
  <c r="J458" i="7"/>
  <c r="BK438" i="7"/>
  <c r="J395" i="7"/>
  <c r="BK321" i="7"/>
  <c r="BK195" i="7"/>
  <c r="BK623" i="7"/>
  <c r="BK577" i="7"/>
  <c r="J555" i="7"/>
  <c r="J526" i="7"/>
  <c r="BK494" i="7"/>
  <c r="J474" i="7"/>
  <c r="J450" i="7"/>
  <c r="BK442" i="7"/>
  <c r="BK398" i="7"/>
  <c r="BK323" i="7"/>
  <c r="J286" i="7"/>
  <c r="J611" i="7"/>
  <c r="BK598" i="7"/>
  <c r="BK575" i="7"/>
  <c r="BK557" i="7"/>
  <c r="J545" i="7"/>
  <c r="BK519" i="7"/>
  <c r="BK500" i="7"/>
  <c r="BK465" i="7"/>
  <c r="J440" i="7"/>
  <c r="BK414" i="7"/>
  <c r="BK354" i="7"/>
  <c r="J334" i="7"/>
  <c r="J195" i="7"/>
  <c r="BK154" i="7"/>
  <c r="J783" i="8"/>
  <c r="J763" i="8"/>
  <c r="J742" i="8"/>
  <c r="J727" i="8"/>
  <c r="J712" i="8"/>
  <c r="BK694" i="8"/>
  <c r="BK605" i="8"/>
  <c r="J591" i="8"/>
  <c r="J553" i="8"/>
  <c r="BK440" i="8"/>
  <c r="J430" i="8"/>
  <c r="BK221" i="8"/>
  <c r="BK202" i="8"/>
  <c r="J194" i="8"/>
  <c r="BK179" i="8"/>
  <c r="J144" i="8"/>
  <c r="J126" i="8"/>
  <c r="J816" i="8"/>
  <c r="J805" i="8"/>
  <c r="J788" i="8"/>
  <c r="J770" i="8"/>
  <c r="BK753" i="8"/>
  <c r="BK724" i="8"/>
  <c r="J698" i="8"/>
  <c r="BK611" i="8"/>
  <c r="BK583" i="8"/>
  <c r="J438" i="8"/>
  <c r="BK412" i="8"/>
  <c r="J229" i="8"/>
  <c r="J217" i="8"/>
  <c r="J202" i="8"/>
  <c r="BK188" i="8"/>
  <c r="BK155" i="8"/>
  <c r="BK139" i="8"/>
  <c r="J822" i="8"/>
  <c r="J808" i="8"/>
  <c r="BK796" i="8"/>
  <c r="J785" i="8"/>
  <c r="BK772" i="8"/>
  <c r="J755" i="8"/>
  <c r="J744" i="8"/>
  <c r="J730" i="8"/>
  <c r="J707" i="8"/>
  <c r="J694" i="8"/>
  <c r="BK682" i="8"/>
  <c r="BK603" i="8"/>
  <c r="BK553" i="8"/>
  <c r="J481" i="8"/>
  <c r="BK436" i="8"/>
  <c r="J244" i="8"/>
  <c r="J208" i="8"/>
  <c r="BK172" i="8"/>
  <c r="BK144" i="8"/>
  <c r="BK211" i="9"/>
  <c r="J199" i="9"/>
  <c r="BK177" i="9"/>
  <c r="BK165" i="9"/>
  <c r="J218" i="9"/>
  <c r="BK201" i="9"/>
  <c r="BK197" i="9"/>
  <c r="J180" i="9"/>
  <c r="BK170" i="9"/>
  <c r="BK131" i="9"/>
  <c r="J209" i="9"/>
  <c r="J201" i="9"/>
  <c r="BK188" i="9"/>
  <c r="BK174" i="9"/>
  <c r="J171" i="9"/>
  <c r="J170" i="9"/>
  <c r="BK169" i="9"/>
  <c r="J165" i="9"/>
  <c r="J164" i="9"/>
  <c r="BK155" i="9"/>
  <c r="BK149" i="9"/>
  <c r="J131" i="9"/>
  <c r="BK223" i="9"/>
  <c r="J214" i="9"/>
  <c r="BK208" i="9"/>
  <c r="J205" i="9"/>
  <c r="J198" i="9"/>
  <c r="J167" i="9"/>
  <c r="J155" i="9"/>
  <c r="BK143" i="9"/>
  <c r="BK194" i="10"/>
  <c r="BK179" i="10"/>
  <c r="BK150" i="10"/>
  <c r="BK125" i="10"/>
  <c r="BK198" i="10"/>
  <c r="J190" i="10"/>
  <c r="BK162" i="10"/>
  <c r="J146" i="10"/>
  <c r="J136" i="10"/>
  <c r="J204" i="10"/>
  <c r="BK188" i="10"/>
  <c r="BK160" i="10"/>
  <c r="J142" i="10"/>
  <c r="BK121" i="10"/>
  <c r="J181" i="10"/>
  <c r="BK154" i="10"/>
  <c r="J121" i="10"/>
  <c r="J236" i="11"/>
  <c r="BK224" i="11"/>
  <c r="J204" i="11"/>
  <c r="BK190" i="11"/>
  <c r="BK183" i="11"/>
  <c r="J154" i="11"/>
  <c r="BK141" i="11"/>
  <c r="J127" i="11"/>
  <c r="J224" i="11"/>
  <c r="J199" i="11"/>
  <c r="J169" i="11"/>
  <c r="J207" i="11"/>
  <c r="J190" i="11"/>
  <c r="J175" i="11"/>
  <c r="J167" i="11"/>
  <c r="J160" i="11"/>
  <c r="BK151" i="11"/>
  <c r="BK146" i="11"/>
  <c r="J141" i="11"/>
  <c r="J137" i="11"/>
  <c r="BK127" i="11"/>
  <c r="BK125" i="11"/>
  <c r="BK236" i="11"/>
  <c r="BK227" i="11"/>
  <c r="BK204" i="11"/>
  <c r="BK196" i="11"/>
  <c r="J192" i="11"/>
  <c r="J179" i="11"/>
  <c r="BK172" i="11"/>
  <c r="BK138" i="11"/>
  <c r="BK149" i="2"/>
  <c r="BK140" i="2"/>
  <c r="J129" i="2"/>
  <c r="BK151" i="2"/>
  <c r="J144" i="2"/>
  <c r="J134" i="2"/>
  <c r="J137" i="2"/>
  <c r="AS94" i="1"/>
  <c r="BK167" i="3"/>
  <c r="BK152" i="3"/>
  <c r="BK124" i="3"/>
  <c r="BK222" i="3"/>
  <c r="J203" i="3"/>
  <c r="BK191" i="3"/>
  <c r="J169" i="3"/>
  <c r="J152" i="3"/>
  <c r="J144" i="3"/>
  <c r="BK221" i="3"/>
  <c r="BK193" i="3"/>
  <c r="J184" i="3"/>
  <c r="J162" i="3"/>
  <c r="BK144" i="3"/>
  <c r="J227" i="3"/>
  <c r="BK216" i="3"/>
  <c r="BK205" i="3"/>
  <c r="BK197" i="3"/>
  <c r="J186" i="3"/>
  <c r="J180" i="3"/>
  <c r="BK126" i="3"/>
  <c r="J723" i="4"/>
  <c r="J705" i="4"/>
  <c r="BK640" i="4"/>
  <c r="BK592" i="4"/>
  <c r="J567" i="4"/>
  <c r="J520" i="4"/>
  <c r="J455" i="4"/>
  <c r="BK338" i="4"/>
  <c r="BK298" i="4"/>
  <c r="BK199" i="4"/>
  <c r="BK179" i="4"/>
  <c r="BK161" i="4"/>
  <c r="BK764" i="4"/>
  <c r="J749" i="4"/>
  <c r="BK737" i="4"/>
  <c r="BK707" i="4"/>
  <c r="J660" i="4"/>
  <c r="BK616" i="4"/>
  <c r="BK586" i="4"/>
  <c r="BK553" i="4"/>
  <c r="BK480" i="4"/>
  <c r="J427" i="4"/>
  <c r="BK358" i="4"/>
  <c r="BK344" i="4"/>
  <c r="J300" i="4"/>
  <c r="J199" i="4"/>
  <c r="J163" i="4"/>
  <c r="BK138" i="4"/>
  <c r="BK767" i="4"/>
  <c r="J754" i="4"/>
  <c r="J729" i="4"/>
  <c r="BK718" i="4"/>
  <c r="BK699" i="4"/>
  <c r="J652" i="4"/>
  <c r="J613" i="4"/>
  <c r="J596" i="4"/>
  <c r="BK507" i="4"/>
  <c r="BK458" i="4"/>
  <c r="BK350" i="4"/>
  <c r="J289" i="4"/>
  <c r="J161" i="4"/>
  <c r="J737" i="4"/>
  <c r="BK710" i="4"/>
  <c r="J654" i="4"/>
  <c r="BK601" i="4"/>
  <c r="BK565" i="4"/>
  <c r="J522" i="4"/>
  <c r="BK464" i="4"/>
  <c r="J350" i="4"/>
  <c r="J328" i="4"/>
  <c r="BK263" i="4"/>
  <c r="J229" i="4"/>
  <c r="J181" i="4"/>
  <c r="J171" i="4"/>
  <c r="J144" i="4"/>
  <c r="BK633" i="5"/>
  <c r="BK595" i="5"/>
  <c r="BK552" i="5"/>
  <c r="J538" i="5"/>
  <c r="J469" i="5"/>
  <c r="J417" i="5"/>
  <c r="J163" i="5"/>
  <c r="J147" i="5"/>
  <c r="BK137" i="5"/>
  <c r="J641" i="5"/>
  <c r="J636" i="5"/>
  <c r="J610" i="5"/>
  <c r="J591" i="5"/>
  <c r="BK538" i="5"/>
  <c r="BK466" i="5"/>
  <c r="J427" i="5"/>
  <c r="J310" i="5"/>
  <c r="J143" i="5"/>
  <c r="J607" i="5"/>
  <c r="J552" i="5"/>
  <c r="J526" i="5"/>
  <c r="BK506" i="5"/>
  <c r="J466" i="5"/>
  <c r="J419" i="5"/>
  <c r="J193" i="5"/>
  <c r="J173" i="5"/>
  <c r="BK147" i="5"/>
  <c r="BK632" i="5"/>
  <c r="BK607" i="5"/>
  <c r="J593" i="5"/>
  <c r="BK526" i="5"/>
  <c r="J506" i="5"/>
  <c r="BK458" i="5"/>
  <c r="J433" i="5"/>
  <c r="BK310" i="5"/>
  <c r="BK163" i="5"/>
  <c r="BK135" i="5"/>
  <c r="BK461" i="6"/>
  <c r="BK444" i="6"/>
  <c r="J402" i="6"/>
  <c r="BK386" i="6"/>
  <c r="J369" i="6"/>
  <c r="BK330" i="6"/>
  <c r="BK316" i="6"/>
  <c r="BK291" i="6"/>
  <c r="J259" i="6"/>
  <c r="BK169" i="6"/>
  <c r="J146" i="6"/>
  <c r="BK485" i="6"/>
  <c r="J480" i="6"/>
  <c r="J468" i="6"/>
  <c r="BK446" i="6"/>
  <c r="BK407" i="6"/>
  <c r="BK389" i="6"/>
  <c r="BK358" i="6"/>
  <c r="J344" i="6"/>
  <c r="BK319" i="6"/>
  <c r="BK288" i="6"/>
  <c r="J261" i="6"/>
  <c r="BK173" i="6"/>
  <c r="J151" i="6"/>
  <c r="BK132" i="6"/>
  <c r="J476" i="6"/>
  <c r="J449" i="6"/>
  <c r="J440" i="6"/>
  <c r="BK431" i="6"/>
  <c r="J419" i="6"/>
  <c r="J404" i="6"/>
  <c r="J389" i="6"/>
  <c r="J366" i="6"/>
  <c r="BK353" i="6"/>
  <c r="BK338" i="6"/>
  <c r="J330" i="6"/>
  <c r="J253" i="6"/>
  <c r="J215" i="6"/>
  <c r="BK159" i="6"/>
  <c r="BK128" i="6"/>
  <c r="J459" i="6"/>
  <c r="J442" i="6"/>
  <c r="J431" i="6"/>
  <c r="J413" i="6"/>
  <c r="BK402" i="6"/>
  <c r="J372" i="6"/>
  <c r="J342" i="6"/>
  <c r="BK327" i="6"/>
  <c r="J251" i="6"/>
  <c r="J173" i="6"/>
  <c r="BK153" i="6"/>
  <c r="BK653" i="7"/>
  <c r="BK616" i="7"/>
  <c r="BK594" i="7"/>
  <c r="J565" i="7"/>
  <c r="BK545" i="7"/>
  <c r="BK524" i="7"/>
  <c r="BK509" i="7"/>
  <c r="BK483" i="7"/>
  <c r="BK474" i="7"/>
  <c r="J453" i="7"/>
  <c r="J438" i="7"/>
  <c r="J319" i="7"/>
  <c r="J154" i="7"/>
  <c r="J647" i="7"/>
  <c r="BK609" i="7"/>
  <c r="J602" i="7"/>
  <c r="BK592" i="7"/>
  <c r="J577" i="7"/>
  <c r="J570" i="7"/>
  <c r="BK539" i="7"/>
  <c r="J529" i="7"/>
  <c r="J503" i="7"/>
  <c r="BK488" i="7"/>
  <c r="J463" i="7"/>
  <c r="BK450" i="7"/>
  <c r="BK440" i="7"/>
  <c r="J403" i="7"/>
  <c r="J315" i="7"/>
  <c r="BK180" i="7"/>
  <c r="BK620" i="7"/>
  <c r="J560" i="7"/>
  <c r="J534" i="7"/>
  <c r="J511" i="7"/>
  <c r="J500" i="7"/>
  <c r="J483" i="7"/>
  <c r="BK453" i="7"/>
  <c r="BK419" i="7"/>
  <c r="BK352" i="7"/>
  <c r="J288" i="7"/>
  <c r="BK648" i="7"/>
  <c r="J600" i="7"/>
  <c r="J592" i="7"/>
  <c r="BK565" i="7"/>
  <c r="BK555" i="7"/>
  <c r="J542" i="7"/>
  <c r="J521" i="7"/>
  <c r="BK511" i="7"/>
  <c r="J488" i="7"/>
  <c r="BK463" i="7"/>
  <c r="J419" i="7"/>
  <c r="J398" i="7"/>
  <c r="J336" i="7"/>
  <c r="BK288" i="7"/>
  <c r="J193" i="7"/>
  <c r="J796" i="8"/>
  <c r="J777" i="8"/>
  <c r="BK750" i="8"/>
  <c r="BK740" i="8"/>
  <c r="BK722" i="8"/>
  <c r="J701" i="8"/>
  <c r="BK679" i="8"/>
  <c r="BK600" i="8"/>
  <c r="BK588" i="8"/>
  <c r="BK481" i="8"/>
  <c r="BK432" i="8"/>
  <c r="BK414" i="8"/>
  <c r="J219" i="8"/>
  <c r="BK198" i="8"/>
  <c r="BK185" i="8"/>
  <c r="J162" i="8"/>
  <c r="J139" i="8"/>
  <c r="J825" i="8"/>
  <c r="J813" i="8"/>
  <c r="J794" i="8"/>
  <c r="BK783" i="8"/>
  <c r="J758" i="8"/>
  <c r="BK733" i="8"/>
  <c r="BK707" i="8"/>
  <c r="BK688" i="8"/>
  <c r="BK677" i="8"/>
  <c r="J593" i="8"/>
  <c r="BK574" i="8"/>
  <c r="J421" i="8"/>
  <c r="BK232" i="8"/>
  <c r="BK219" i="8"/>
  <c r="BK208" i="8"/>
  <c r="BK191" i="8"/>
  <c r="J172" i="8"/>
  <c r="BK147" i="8"/>
  <c r="BK825" i="8"/>
  <c r="BK813" i="8"/>
  <c r="J799" i="8"/>
  <c r="BK788" i="8"/>
  <c r="BK777" i="8"/>
  <c r="BK763" i="8"/>
  <c r="J753" i="8"/>
  <c r="BK742" i="8"/>
  <c r="BK727" i="8"/>
  <c r="BK715" i="8"/>
  <c r="BK691" i="8"/>
  <c r="J677" i="8"/>
  <c r="J605" i="8"/>
  <c r="BK591" i="8"/>
  <c r="J574" i="8"/>
  <c r="J440" i="8"/>
  <c r="J432" i="8"/>
  <c r="J412" i="8"/>
  <c r="BK211" i="8"/>
  <c r="J191" i="8"/>
  <c r="BK162" i="8"/>
  <c r="BK216" i="9"/>
  <c r="J208" i="9"/>
  <c r="J195" i="9"/>
  <c r="BK171" i="9"/>
  <c r="J221" i="9"/>
  <c r="BK200" i="9"/>
  <c r="BK195" i="9"/>
  <c r="BK184" i="9"/>
  <c r="J161" i="9"/>
  <c r="J127" i="9"/>
  <c r="J211" i="9"/>
  <c r="J203" i="9"/>
  <c r="J196" i="9"/>
  <c r="J177" i="9"/>
  <c r="BK160" i="9"/>
  <c r="J143" i="9"/>
  <c r="BK125" i="9"/>
  <c r="BK221" i="9"/>
  <c r="J216" i="9"/>
  <c r="J212" i="9"/>
  <c r="BK203" i="9"/>
  <c r="J197" i="9"/>
  <c r="J188" i="9"/>
  <c r="J157" i="9"/>
  <c r="J149" i="9"/>
  <c r="BK127" i="9"/>
  <c r="BK204" i="10"/>
  <c r="J192" i="10"/>
  <c r="BK164" i="10"/>
  <c r="BK144" i="10"/>
  <c r="BK123" i="10"/>
  <c r="J194" i="10"/>
  <c r="BK181" i="10"/>
  <c r="J154" i="10"/>
  <c r="BK142" i="10"/>
  <c r="J123" i="10"/>
  <c r="J198" i="10"/>
  <c r="J179" i="10"/>
  <c r="J164" i="10"/>
  <c r="J144" i="10"/>
  <c r="BK127" i="10"/>
  <c r="J188" i="10"/>
  <c r="J160" i="10"/>
  <c r="J125" i="10"/>
  <c r="BK243" i="11"/>
  <c r="J230" i="11"/>
  <c r="J217" i="11"/>
  <c r="BK192" i="11"/>
  <c r="BK185" i="11"/>
  <c r="BK169" i="11"/>
  <c r="J158" i="11"/>
  <c r="J146" i="11"/>
  <c r="BK129" i="11"/>
  <c r="J243" i="11"/>
  <c r="J221" i="11"/>
  <c r="BK207" i="11"/>
  <c r="J183" i="11"/>
  <c r="J143" i="11"/>
  <c r="BK233" i="11"/>
  <c r="J164" i="11"/>
  <c r="R122" i="2" l="1"/>
  <c r="P136" i="2"/>
  <c r="BK142" i="2"/>
  <c r="J142" i="2"/>
  <c r="J100" i="2" s="1"/>
  <c r="BK179" i="3"/>
  <c r="J179" i="3"/>
  <c r="J99" i="3"/>
  <c r="BK196" i="3"/>
  <c r="J196" i="3" s="1"/>
  <c r="J100" i="3" s="1"/>
  <c r="T218" i="3"/>
  <c r="P125" i="4"/>
  <c r="P483" i="4"/>
  <c r="BK534" i="4"/>
  <c r="J534" i="4"/>
  <c r="J101" i="4" s="1"/>
  <c r="R595" i="4"/>
  <c r="T753" i="4"/>
  <c r="P124" i="5"/>
  <c r="T475" i="5"/>
  <c r="R513" i="5"/>
  <c r="BK541" i="5"/>
  <c r="J541" i="5"/>
  <c r="J101" i="5" s="1"/>
  <c r="T623" i="5"/>
  <c r="T124" i="6"/>
  <c r="T315" i="6"/>
  <c r="T329" i="6"/>
  <c r="BK346" i="6"/>
  <c r="J346" i="6" s="1"/>
  <c r="J101" i="6" s="1"/>
  <c r="P467" i="6"/>
  <c r="BK124" i="7"/>
  <c r="BK405" i="7"/>
  <c r="J405" i="7"/>
  <c r="J99" i="7" s="1"/>
  <c r="BK421" i="7"/>
  <c r="J421" i="7" s="1"/>
  <c r="J100" i="7" s="1"/>
  <c r="T452" i="7"/>
  <c r="BK622" i="7"/>
  <c r="J622" i="7" s="1"/>
  <c r="J102" i="7" s="1"/>
  <c r="T125" i="8"/>
  <c r="T596" i="8"/>
  <c r="P610" i="8"/>
  <c r="T681" i="8"/>
  <c r="BK721" i="8"/>
  <c r="J721" i="8" s="1"/>
  <c r="J102" i="8" s="1"/>
  <c r="BK779" i="8"/>
  <c r="J779" i="8" s="1"/>
  <c r="J103" i="8" s="1"/>
  <c r="BK159" i="9"/>
  <c r="J159" i="9"/>
  <c r="J99" i="9" s="1"/>
  <c r="P183" i="9"/>
  <c r="BK189" i="9"/>
  <c r="J189" i="9"/>
  <c r="J101" i="9" s="1"/>
  <c r="T204" i="9"/>
  <c r="BK120" i="10"/>
  <c r="J120" i="10"/>
  <c r="J98" i="10" s="1"/>
  <c r="BK122" i="2"/>
  <c r="J122" i="2" s="1"/>
  <c r="J98" i="2" s="1"/>
  <c r="BK136" i="2"/>
  <c r="J136" i="2" s="1"/>
  <c r="J99" i="2" s="1"/>
  <c r="T142" i="2"/>
  <c r="T121" i="2" s="1"/>
  <c r="T120" i="2" s="1"/>
  <c r="P179" i="3"/>
  <c r="P123" i="3" s="1"/>
  <c r="P122" i="3" s="1"/>
  <c r="P121" i="3" s="1"/>
  <c r="AU96" i="1" s="1"/>
  <c r="R196" i="3"/>
  <c r="R218" i="3"/>
  <c r="T125" i="4"/>
  <c r="R483" i="4"/>
  <c r="T534" i="4"/>
  <c r="T595" i="4"/>
  <c r="BK753" i="4"/>
  <c r="J753" i="4" s="1"/>
  <c r="J103" i="4" s="1"/>
  <c r="BK124" i="5"/>
  <c r="J124" i="5"/>
  <c r="J98" i="5" s="1"/>
  <c r="R475" i="5"/>
  <c r="P513" i="5"/>
  <c r="T541" i="5"/>
  <c r="BK623" i="5"/>
  <c r="J623" i="5" s="1"/>
  <c r="J102" i="5" s="1"/>
  <c r="P124" i="6"/>
  <c r="P315" i="6"/>
  <c r="R329" i="6"/>
  <c r="T346" i="6"/>
  <c r="BK467" i="6"/>
  <c r="J467" i="6" s="1"/>
  <c r="J102" i="6" s="1"/>
  <c r="R124" i="7"/>
  <c r="P405" i="7"/>
  <c r="P421" i="7"/>
  <c r="P452" i="7"/>
  <c r="P622" i="7"/>
  <c r="P125" i="8"/>
  <c r="BK596" i="8"/>
  <c r="J596" i="8" s="1"/>
  <c r="J99" i="8" s="1"/>
  <c r="R610" i="8"/>
  <c r="R681" i="8"/>
  <c r="T721" i="8"/>
  <c r="P779" i="8"/>
  <c r="P159" i="9"/>
  <c r="P124" i="9" s="1"/>
  <c r="P123" i="9" s="1"/>
  <c r="P122" i="9" s="1"/>
  <c r="AU102" i="1" s="1"/>
  <c r="BK183" i="9"/>
  <c r="J183" i="9" s="1"/>
  <c r="J100" i="9" s="1"/>
  <c r="T189" i="9"/>
  <c r="R204" i="9"/>
  <c r="P120" i="10"/>
  <c r="P119" i="10"/>
  <c r="P118" i="10"/>
  <c r="AU103" i="1" s="1"/>
  <c r="BK124" i="11"/>
  <c r="J124" i="11"/>
  <c r="J98" i="11"/>
  <c r="R124" i="11"/>
  <c r="T171" i="11"/>
  <c r="P202" i="11"/>
  <c r="P122" i="2"/>
  <c r="T136" i="2"/>
  <c r="P142" i="2"/>
  <c r="T179" i="3"/>
  <c r="T123" i="3"/>
  <c r="T122" i="3" s="1"/>
  <c r="T121" i="3" s="1"/>
  <c r="P196" i="3"/>
  <c r="BK218" i="3"/>
  <c r="J218" i="3" s="1"/>
  <c r="J101" i="3" s="1"/>
  <c r="R125" i="4"/>
  <c r="BK483" i="4"/>
  <c r="J483" i="4" s="1"/>
  <c r="J100" i="4" s="1"/>
  <c r="R534" i="4"/>
  <c r="P595" i="4"/>
  <c r="P753" i="4"/>
  <c r="R124" i="5"/>
  <c r="R123" i="5"/>
  <c r="R122" i="5"/>
  <c r="BK475" i="5"/>
  <c r="J475" i="5"/>
  <c r="J99" i="5"/>
  <c r="T513" i="5"/>
  <c r="R541" i="5"/>
  <c r="R623" i="5"/>
  <c r="R124" i="6"/>
  <c r="R315" i="6"/>
  <c r="P329" i="6"/>
  <c r="R346" i="6"/>
  <c r="R467" i="6"/>
  <c r="T124" i="7"/>
  <c r="T405" i="7"/>
  <c r="R421" i="7"/>
  <c r="BK452" i="7"/>
  <c r="J452" i="7"/>
  <c r="J101" i="7" s="1"/>
  <c r="R622" i="7"/>
  <c r="R125" i="8"/>
  <c r="R596" i="8"/>
  <c r="T610" i="8"/>
  <c r="BK681" i="8"/>
  <c r="J681" i="8"/>
  <c r="J101" i="8"/>
  <c r="R721" i="8"/>
  <c r="T779" i="8"/>
  <c r="R159" i="9"/>
  <c r="R124" i="9"/>
  <c r="R123" i="9" s="1"/>
  <c r="R122" i="9" s="1"/>
  <c r="T183" i="9"/>
  <c r="R189" i="9"/>
  <c r="P204" i="9"/>
  <c r="R120" i="10"/>
  <c r="R119" i="10"/>
  <c r="R118" i="10"/>
  <c r="T124" i="11"/>
  <c r="P171" i="11"/>
  <c r="BK187" i="11"/>
  <c r="J187" i="11"/>
  <c r="J100" i="11" s="1"/>
  <c r="R187" i="11"/>
  <c r="T187" i="11"/>
  <c r="T202" i="11"/>
  <c r="T122" i="2"/>
  <c r="R136" i="2"/>
  <c r="R142" i="2"/>
  <c r="R179" i="3"/>
  <c r="R123" i="3"/>
  <c r="R122" i="3"/>
  <c r="R121" i="3" s="1"/>
  <c r="T196" i="3"/>
  <c r="P218" i="3"/>
  <c r="BK125" i="4"/>
  <c r="J125" i="4" s="1"/>
  <c r="J98" i="4" s="1"/>
  <c r="T483" i="4"/>
  <c r="P534" i="4"/>
  <c r="BK595" i="4"/>
  <c r="J595" i="4" s="1"/>
  <c r="J102" i="4" s="1"/>
  <c r="R753" i="4"/>
  <c r="T124" i="5"/>
  <c r="T123" i="5" s="1"/>
  <c r="T122" i="5" s="1"/>
  <c r="P475" i="5"/>
  <c r="BK513" i="5"/>
  <c r="J513" i="5" s="1"/>
  <c r="J100" i="5" s="1"/>
  <c r="P541" i="5"/>
  <c r="P623" i="5"/>
  <c r="BK124" i="6"/>
  <c r="BK315" i="6"/>
  <c r="BK123" i="6" s="1"/>
  <c r="J315" i="6"/>
  <c r="J99" i="6" s="1"/>
  <c r="BK329" i="6"/>
  <c r="J329" i="6"/>
  <c r="J100" i="6"/>
  <c r="P346" i="6"/>
  <c r="T467" i="6"/>
  <c r="P124" i="7"/>
  <c r="P123" i="7"/>
  <c r="P122" i="7" s="1"/>
  <c r="AU100" i="1" s="1"/>
  <c r="R405" i="7"/>
  <c r="T421" i="7"/>
  <c r="R452" i="7"/>
  <c r="T622" i="7"/>
  <c r="BK125" i="8"/>
  <c r="J125" i="8"/>
  <c r="J98" i="8" s="1"/>
  <c r="P596" i="8"/>
  <c r="BK610" i="8"/>
  <c r="J610" i="8"/>
  <c r="J100" i="8" s="1"/>
  <c r="P681" i="8"/>
  <c r="P721" i="8"/>
  <c r="R779" i="8"/>
  <c r="T159" i="9"/>
  <c r="T124" i="9" s="1"/>
  <c r="T123" i="9" s="1"/>
  <c r="T122" i="9" s="1"/>
  <c r="R183" i="9"/>
  <c r="P189" i="9"/>
  <c r="BK204" i="9"/>
  <c r="J204" i="9"/>
  <c r="J102" i="9" s="1"/>
  <c r="T120" i="10"/>
  <c r="T119" i="10"/>
  <c r="T118" i="10"/>
  <c r="P124" i="11"/>
  <c r="BK171" i="11"/>
  <c r="J171" i="11"/>
  <c r="J99" i="11"/>
  <c r="R171" i="11"/>
  <c r="P187" i="11"/>
  <c r="BK202" i="11"/>
  <c r="J202" i="11"/>
  <c r="J101" i="11" s="1"/>
  <c r="R202" i="11"/>
  <c r="BK123" i="3"/>
  <c r="J123" i="3"/>
  <c r="J98" i="3" s="1"/>
  <c r="BK124" i="9"/>
  <c r="J124" i="9"/>
  <c r="J98" i="9"/>
  <c r="BK242" i="11"/>
  <c r="J242" i="11"/>
  <c r="J102" i="11"/>
  <c r="BK479" i="4"/>
  <c r="J479" i="4" s="1"/>
  <c r="J99" i="4" s="1"/>
  <c r="J89" i="11"/>
  <c r="F92" i="11"/>
  <c r="J118" i="11"/>
  <c r="BE125" i="11"/>
  <c r="BE129" i="11"/>
  <c r="BE141" i="11"/>
  <c r="BE143" i="11"/>
  <c r="BE146" i="11"/>
  <c r="BE164" i="11"/>
  <c r="BE207" i="11"/>
  <c r="BE221" i="11"/>
  <c r="J92" i="11"/>
  <c r="BE138" i="11"/>
  <c r="BE169" i="11"/>
  <c r="BE175" i="11"/>
  <c r="BE183" i="11"/>
  <c r="BE185" i="11"/>
  <c r="BE194" i="11"/>
  <c r="BE218" i="11"/>
  <c r="BE224" i="11"/>
  <c r="BE236" i="11"/>
  <c r="BE238" i="11"/>
  <c r="F91" i="11"/>
  <c r="E112" i="11"/>
  <c r="BE127" i="11"/>
  <c r="BE132" i="11"/>
  <c r="BE148" i="11"/>
  <c r="BE151" i="11"/>
  <c r="BE158" i="11"/>
  <c r="BE160" i="11"/>
  <c r="BE167" i="11"/>
  <c r="BE172" i="11"/>
  <c r="BE179" i="11"/>
  <c r="BE188" i="11"/>
  <c r="BE190" i="11"/>
  <c r="BE192" i="11"/>
  <c r="BE203" i="11"/>
  <c r="BE216" i="11"/>
  <c r="BE217" i="11"/>
  <c r="BE227" i="11"/>
  <c r="BE230" i="11"/>
  <c r="BE233" i="11"/>
  <c r="BE240" i="11"/>
  <c r="BE135" i="11"/>
  <c r="BE137" i="11"/>
  <c r="BE154" i="11"/>
  <c r="BE162" i="11"/>
  <c r="BE176" i="11"/>
  <c r="BE196" i="11"/>
  <c r="BE199" i="11"/>
  <c r="BE204" i="11"/>
  <c r="BE208" i="11"/>
  <c r="BE212" i="11"/>
  <c r="BE243" i="11"/>
  <c r="E85" i="10"/>
  <c r="J112" i="10"/>
  <c r="J115" i="10"/>
  <c r="BE123" i="10"/>
  <c r="BE136" i="10"/>
  <c r="BE140" i="10"/>
  <c r="BE142" i="10"/>
  <c r="BE194" i="10"/>
  <c r="BE198" i="10"/>
  <c r="BE208" i="10"/>
  <c r="F91" i="10"/>
  <c r="J114" i="10"/>
  <c r="BE150" i="10"/>
  <c r="BE162" i="10"/>
  <c r="BE179" i="10"/>
  <c r="BE190" i="10"/>
  <c r="BE192" i="10"/>
  <c r="BE196" i="10"/>
  <c r="BE206" i="10"/>
  <c r="F92" i="10"/>
  <c r="BE121" i="10"/>
  <c r="BE125" i="10"/>
  <c r="BE144" i="10"/>
  <c r="BE148" i="10"/>
  <c r="BE154" i="10"/>
  <c r="BE166" i="10"/>
  <c r="BE170" i="10"/>
  <c r="BE188" i="10"/>
  <c r="BE204" i="10"/>
  <c r="BE127" i="10"/>
  <c r="BE138" i="10"/>
  <c r="BE146" i="10"/>
  <c r="BE160" i="10"/>
  <c r="BE164" i="10"/>
  <c r="BE181" i="10"/>
  <c r="F91" i="9"/>
  <c r="J92" i="9"/>
  <c r="BE131" i="9"/>
  <c r="BE155" i="9"/>
  <c r="BE157" i="9"/>
  <c r="BE161" i="9"/>
  <c r="BE171" i="9"/>
  <c r="BE174" i="9"/>
  <c r="BE177" i="9"/>
  <c r="BE180" i="9"/>
  <c r="BE195" i="9"/>
  <c r="BE198" i="9"/>
  <c r="BE200" i="9"/>
  <c r="BE210" i="9"/>
  <c r="BE214" i="9"/>
  <c r="BE225" i="9"/>
  <c r="J91" i="9"/>
  <c r="BE146" i="9"/>
  <c r="BE169" i="9"/>
  <c r="BE170" i="9"/>
  <c r="BE190" i="9"/>
  <c r="BE207" i="9"/>
  <c r="BE211" i="9"/>
  <c r="BE216" i="9"/>
  <c r="BE223" i="9"/>
  <c r="E85" i="9"/>
  <c r="F92" i="9"/>
  <c r="BE143" i="9"/>
  <c r="BE160" i="9"/>
  <c r="BE164" i="9"/>
  <c r="BE165" i="9"/>
  <c r="BE167" i="9"/>
  <c r="BE208" i="9"/>
  <c r="BE209" i="9"/>
  <c r="J89" i="9"/>
  <c r="BE125" i="9"/>
  <c r="BE127" i="9"/>
  <c r="BE137" i="9"/>
  <c r="BE149" i="9"/>
  <c r="BE153" i="9"/>
  <c r="BE173" i="9"/>
  <c r="BE184" i="9"/>
  <c r="BE186" i="9"/>
  <c r="BE188" i="9"/>
  <c r="BE196" i="9"/>
  <c r="BE197" i="9"/>
  <c r="BE199" i="9"/>
  <c r="BE201" i="9"/>
  <c r="BE203" i="9"/>
  <c r="BE205" i="9"/>
  <c r="BE212" i="9"/>
  <c r="BE218" i="9"/>
  <c r="BE221" i="9"/>
  <c r="J124" i="7"/>
  <c r="J98" i="7"/>
  <c r="F91" i="8"/>
  <c r="E113" i="8"/>
  <c r="J120" i="8"/>
  <c r="BE135" i="8"/>
  <c r="BE151" i="8"/>
  <c r="BE155" i="8"/>
  <c r="BE208" i="8"/>
  <c r="BE214" i="8"/>
  <c r="BE219" i="8"/>
  <c r="BE229" i="8"/>
  <c r="BE244" i="8"/>
  <c r="BE421" i="8"/>
  <c r="BE436" i="8"/>
  <c r="BE442" i="8"/>
  <c r="BE481" i="8"/>
  <c r="BE550" i="8"/>
  <c r="BE583" i="8"/>
  <c r="BE585" i="8"/>
  <c r="BE588" i="8"/>
  <c r="BE600" i="8"/>
  <c r="BE688" i="8"/>
  <c r="BE704" i="8"/>
  <c r="BE715" i="8"/>
  <c r="BE724" i="8"/>
  <c r="BE727" i="8"/>
  <c r="BE740" i="8"/>
  <c r="BE755" i="8"/>
  <c r="BE758" i="8"/>
  <c r="BE763" i="8"/>
  <c r="BE768" i="8"/>
  <c r="BE772" i="8"/>
  <c r="BE775" i="8"/>
  <c r="BE788" i="8"/>
  <c r="BE794" i="8"/>
  <c r="BE808" i="8"/>
  <c r="BE813" i="8"/>
  <c r="BE816" i="8"/>
  <c r="BE819" i="8"/>
  <c r="BE825" i="8"/>
  <c r="J91" i="8"/>
  <c r="BE144" i="8"/>
  <c r="BE166" i="8"/>
  <c r="BE185" i="8"/>
  <c r="BE188" i="8"/>
  <c r="BE191" i="8"/>
  <c r="BE202" i="8"/>
  <c r="BE217" i="8"/>
  <c r="BE221" i="8"/>
  <c r="BE232" i="8"/>
  <c r="BE414" i="8"/>
  <c r="BE423" i="8"/>
  <c r="BE432" i="8"/>
  <c r="BE484" i="8"/>
  <c r="BE553" i="8"/>
  <c r="BE577" i="8"/>
  <c r="BE605" i="8"/>
  <c r="BE611" i="8"/>
  <c r="BE679" i="8"/>
  <c r="BE682" i="8"/>
  <c r="BE685" i="8"/>
  <c r="BE691" i="8"/>
  <c r="BE694" i="8"/>
  <c r="BE701" i="8"/>
  <c r="BE707" i="8"/>
  <c r="BE718" i="8"/>
  <c r="BE722" i="8"/>
  <c r="BE730" i="8"/>
  <c r="BE744" i="8"/>
  <c r="BE750" i="8"/>
  <c r="BE753" i="8"/>
  <c r="BE770" i="8"/>
  <c r="BE780" i="8"/>
  <c r="BE791" i="8"/>
  <c r="BE802" i="8"/>
  <c r="BE805" i="8"/>
  <c r="BE822" i="8"/>
  <c r="J89" i="8"/>
  <c r="F92" i="8"/>
  <c r="BE126" i="8"/>
  <c r="BE129" i="8"/>
  <c r="BE139" i="8"/>
  <c r="BE147" i="8"/>
  <c r="BE162" i="8"/>
  <c r="BE172" i="8"/>
  <c r="BE179" i="8"/>
  <c r="BE182" i="8"/>
  <c r="BE194" i="8"/>
  <c r="BE196" i="8"/>
  <c r="BE198" i="8"/>
  <c r="BE205" i="8"/>
  <c r="BE211" i="8"/>
  <c r="BE346" i="8"/>
  <c r="BE412" i="8"/>
  <c r="BE430" i="8"/>
  <c r="BE438" i="8"/>
  <c r="BE440" i="8"/>
  <c r="BE574" i="8"/>
  <c r="BE591" i="8"/>
  <c r="BE593" i="8"/>
  <c r="BE597" i="8"/>
  <c r="BE603" i="8"/>
  <c r="BE608" i="8"/>
  <c r="BE677" i="8"/>
  <c r="BE698" i="8"/>
  <c r="BE712" i="8"/>
  <c r="BE733" i="8"/>
  <c r="BE737" i="8"/>
  <c r="BE742" i="8"/>
  <c r="BE747" i="8"/>
  <c r="BE760" i="8"/>
  <c r="BE777" i="8"/>
  <c r="BE783" i="8"/>
  <c r="BE785" i="8"/>
  <c r="BE796" i="8"/>
  <c r="BE799" i="8"/>
  <c r="J124" i="6"/>
  <c r="J98" i="6"/>
  <c r="J91" i="7"/>
  <c r="E112" i="7"/>
  <c r="F118" i="7"/>
  <c r="BE313" i="7"/>
  <c r="BE321" i="7"/>
  <c r="BE352" i="7"/>
  <c r="BE398" i="7"/>
  <c r="BE442" i="7"/>
  <c r="BE444" i="7"/>
  <c r="BE448" i="7"/>
  <c r="BE453" i="7"/>
  <c r="BE455" i="7"/>
  <c r="BE471" i="7"/>
  <c r="BE500" i="7"/>
  <c r="BE531" i="7"/>
  <c r="BE553" i="7"/>
  <c r="BE567" i="7"/>
  <c r="BE577" i="7"/>
  <c r="BE596" i="7"/>
  <c r="BE611" i="7"/>
  <c r="BE620" i="7"/>
  <c r="BE623" i="7"/>
  <c r="J89" i="7"/>
  <c r="F92" i="7"/>
  <c r="J119" i="7"/>
  <c r="BE154" i="7"/>
  <c r="BE156" i="7"/>
  <c r="BE261" i="7"/>
  <c r="BE319" i="7"/>
  <c r="BE409" i="7"/>
  <c r="BE414" i="7"/>
  <c r="BE422" i="7"/>
  <c r="BE438" i="7"/>
  <c r="BE446" i="7"/>
  <c r="BE458" i="7"/>
  <c r="BE465" i="7"/>
  <c r="BE468" i="7"/>
  <c r="BE477" i="7"/>
  <c r="BE480" i="7"/>
  <c r="BE521" i="7"/>
  <c r="BE524" i="7"/>
  <c r="BE526" i="7"/>
  <c r="BE534" i="7"/>
  <c r="BE536" i="7"/>
  <c r="BE545" i="7"/>
  <c r="BE550" i="7"/>
  <c r="BE555" i="7"/>
  <c r="BE562" i="7"/>
  <c r="BE565" i="7"/>
  <c r="BE570" i="7"/>
  <c r="BE575" i="7"/>
  <c r="BE582" i="7"/>
  <c r="BE589" i="7"/>
  <c r="BE613" i="7"/>
  <c r="BE125" i="7"/>
  <c r="BE150" i="7"/>
  <c r="BE193" i="7"/>
  <c r="BE288" i="7"/>
  <c r="BE315" i="7"/>
  <c r="BE317" i="7"/>
  <c r="BE395" i="7"/>
  <c r="BE406" i="7"/>
  <c r="BE419" i="7"/>
  <c r="BE463" i="7"/>
  <c r="BE474" i="7"/>
  <c r="BE491" i="7"/>
  <c r="BE497" i="7"/>
  <c r="BE506" i="7"/>
  <c r="BE509" i="7"/>
  <c r="BE511" i="7"/>
  <c r="BE514" i="7"/>
  <c r="BE516" i="7"/>
  <c r="BE519" i="7"/>
  <c r="BE529" i="7"/>
  <c r="BE542" i="7"/>
  <c r="BE557" i="7"/>
  <c r="BE560" i="7"/>
  <c r="BE594" i="7"/>
  <c r="BE598" i="7"/>
  <c r="BE600" i="7"/>
  <c r="BE602" i="7"/>
  <c r="BE604" i="7"/>
  <c r="BE609" i="7"/>
  <c r="BE616" i="7"/>
  <c r="BE180" i="7"/>
  <c r="BE195" i="7"/>
  <c r="BE286" i="7"/>
  <c r="BE323" i="7"/>
  <c r="BE334" i="7"/>
  <c r="BE336" i="7"/>
  <c r="BE354" i="7"/>
  <c r="BE403" i="7"/>
  <c r="BE416" i="7"/>
  <c r="BE440" i="7"/>
  <c r="BE450" i="7"/>
  <c r="BE460" i="7"/>
  <c r="BE483" i="7"/>
  <c r="BE486" i="7"/>
  <c r="BE488" i="7"/>
  <c r="BE494" i="7"/>
  <c r="BE503" i="7"/>
  <c r="BE539" i="7"/>
  <c r="BE548" i="7"/>
  <c r="BE572" i="7"/>
  <c r="BE585" i="7"/>
  <c r="BE592" i="7"/>
  <c r="BE647" i="7"/>
  <c r="BE648" i="7"/>
  <c r="BE651" i="7"/>
  <c r="BE653" i="7"/>
  <c r="BE656" i="7"/>
  <c r="J91" i="6"/>
  <c r="E112" i="6"/>
  <c r="F119" i="6"/>
  <c r="BE130" i="6"/>
  <c r="BE212" i="6"/>
  <c r="BE261" i="6"/>
  <c r="BE282" i="6"/>
  <c r="BE288" i="6"/>
  <c r="BE291" i="6"/>
  <c r="BE353" i="6"/>
  <c r="BE366" i="6"/>
  <c r="BE372" i="6"/>
  <c r="BE380" i="6"/>
  <c r="BE383" i="6"/>
  <c r="BE386" i="6"/>
  <c r="BE392" i="6"/>
  <c r="BE394" i="6"/>
  <c r="BE397" i="6"/>
  <c r="BE423" i="6"/>
  <c r="BE435" i="6"/>
  <c r="BE438" i="6"/>
  <c r="BE442" i="6"/>
  <c r="BE444" i="6"/>
  <c r="BE455" i="6"/>
  <c r="BE457" i="6"/>
  <c r="BE459" i="6"/>
  <c r="BE480" i="6"/>
  <c r="J89" i="6"/>
  <c r="J119" i="6"/>
  <c r="BE136" i="6"/>
  <c r="BE151" i="6"/>
  <c r="BE162" i="6"/>
  <c r="BE169" i="6"/>
  <c r="BE173" i="6"/>
  <c r="BE235" i="6"/>
  <c r="BE257" i="6"/>
  <c r="BE263" i="6"/>
  <c r="BE305" i="6"/>
  <c r="BE308" i="6"/>
  <c r="BE319" i="6"/>
  <c r="BE327" i="6"/>
  <c r="BE330" i="6"/>
  <c r="BE344" i="6"/>
  <c r="BE356" i="6"/>
  <c r="BE358" i="6"/>
  <c r="BE378" i="6"/>
  <c r="BE399" i="6"/>
  <c r="BE419" i="6"/>
  <c r="BE429" i="6"/>
  <c r="BE440" i="6"/>
  <c r="BE465" i="6"/>
  <c r="BE468" i="6"/>
  <c r="F118" i="6"/>
  <c r="BE125" i="6"/>
  <c r="BE146" i="6"/>
  <c r="BE148" i="6"/>
  <c r="BE153" i="6"/>
  <c r="BE159" i="6"/>
  <c r="BE167" i="6"/>
  <c r="BE200" i="6"/>
  <c r="BE215" i="6"/>
  <c r="BE233" i="6"/>
  <c r="BE253" i="6"/>
  <c r="BE313" i="6"/>
  <c r="BE316" i="6"/>
  <c r="BE324" i="6"/>
  <c r="BE338" i="6"/>
  <c r="BE340" i="6"/>
  <c r="BE363" i="6"/>
  <c r="BE369" i="6"/>
  <c r="BE375" i="6"/>
  <c r="BE402" i="6"/>
  <c r="BE404" i="6"/>
  <c r="BE410" i="6"/>
  <c r="BE421" i="6"/>
  <c r="BE425" i="6"/>
  <c r="BE427" i="6"/>
  <c r="BE431" i="6"/>
  <c r="BE453" i="6"/>
  <c r="BE461" i="6"/>
  <c r="BE463" i="6"/>
  <c r="BE477" i="6"/>
  <c r="BE482" i="6"/>
  <c r="BE485" i="6"/>
  <c r="BE128" i="6"/>
  <c r="BE132" i="6"/>
  <c r="BE155" i="6"/>
  <c r="BE165" i="6"/>
  <c r="BE217" i="6"/>
  <c r="BE251" i="6"/>
  <c r="BE259" i="6"/>
  <c r="BE285" i="6"/>
  <c r="BE322" i="6"/>
  <c r="BE333" i="6"/>
  <c r="BE336" i="6"/>
  <c r="BE342" i="6"/>
  <c r="BE347" i="6"/>
  <c r="BE351" i="6"/>
  <c r="BE360" i="6"/>
  <c r="BE389" i="6"/>
  <c r="BE407" i="6"/>
  <c r="BE413" i="6"/>
  <c r="BE416" i="6"/>
  <c r="BE433" i="6"/>
  <c r="BE446" i="6"/>
  <c r="BE449" i="6"/>
  <c r="BE476" i="6"/>
  <c r="E85" i="5"/>
  <c r="F91" i="5"/>
  <c r="BE137" i="5"/>
  <c r="BE139" i="5"/>
  <c r="BE169" i="5"/>
  <c r="BE173" i="5"/>
  <c r="BE406" i="5"/>
  <c r="BE408" i="5"/>
  <c r="BE417" i="5"/>
  <c r="BE419" i="5"/>
  <c r="BE503" i="5"/>
  <c r="BE530" i="5"/>
  <c r="BE534" i="5"/>
  <c r="BE552" i="5"/>
  <c r="BE587" i="5"/>
  <c r="BE591" i="5"/>
  <c r="BE595" i="5"/>
  <c r="BE601" i="5"/>
  <c r="BE604" i="5"/>
  <c r="J91" i="5"/>
  <c r="BE125" i="5"/>
  <c r="BE129" i="5"/>
  <c r="BE135" i="5"/>
  <c r="BE143" i="5"/>
  <c r="BE145" i="5"/>
  <c r="BE308" i="5"/>
  <c r="BE433" i="5"/>
  <c r="BE455" i="5"/>
  <c r="BE538" i="5"/>
  <c r="BE544" i="5"/>
  <c r="BE547" i="5"/>
  <c r="BE613" i="5"/>
  <c r="F92" i="5"/>
  <c r="J119" i="5"/>
  <c r="BE131" i="5"/>
  <c r="BE141" i="5"/>
  <c r="BE147" i="5"/>
  <c r="BE151" i="5"/>
  <c r="BE155" i="5"/>
  <c r="BE159" i="5"/>
  <c r="BE163" i="5"/>
  <c r="BE175" i="5"/>
  <c r="BE191" i="5"/>
  <c r="BE395" i="5"/>
  <c r="BE435" i="5"/>
  <c r="BE437" i="5"/>
  <c r="BE469" i="5"/>
  <c r="BE473" i="5"/>
  <c r="BE506" i="5"/>
  <c r="BE508" i="5"/>
  <c r="BE511" i="5"/>
  <c r="BE514" i="5"/>
  <c r="BE522" i="5"/>
  <c r="BE528" i="5"/>
  <c r="BE549" i="5"/>
  <c r="BE589" i="5"/>
  <c r="BE598" i="5"/>
  <c r="BE624" i="5"/>
  <c r="BE632" i="5"/>
  <c r="BE633" i="5"/>
  <c r="BE636" i="5"/>
  <c r="BE638" i="5"/>
  <c r="BE641" i="5"/>
  <c r="J89" i="5"/>
  <c r="BE127" i="5"/>
  <c r="BE193" i="5"/>
  <c r="BE310" i="5"/>
  <c r="BE397" i="5"/>
  <c r="BE423" i="5"/>
  <c r="BE427" i="5"/>
  <c r="BE458" i="5"/>
  <c r="BE466" i="5"/>
  <c r="BE476" i="5"/>
  <c r="BE526" i="5"/>
  <c r="BE542" i="5"/>
  <c r="BE593" i="5"/>
  <c r="BE607" i="5"/>
  <c r="BE610" i="5"/>
  <c r="E85" i="4"/>
  <c r="J89" i="4"/>
  <c r="F92" i="4"/>
  <c r="J120" i="4"/>
  <c r="BE161" i="4"/>
  <c r="BE171" i="4"/>
  <c r="BE265" i="4"/>
  <c r="BE289" i="4"/>
  <c r="BE298" i="4"/>
  <c r="BE300" i="4"/>
  <c r="BE328" i="4"/>
  <c r="BE330" i="4"/>
  <c r="BE358" i="4"/>
  <c r="BE455" i="4"/>
  <c r="BE466" i="4"/>
  <c r="BE474" i="4"/>
  <c r="BE507" i="4"/>
  <c r="BE527" i="4"/>
  <c r="BE529" i="4"/>
  <c r="BE532" i="4"/>
  <c r="BE567" i="4"/>
  <c r="BE569" i="4"/>
  <c r="BE586" i="4"/>
  <c r="BE616" i="4"/>
  <c r="BE625" i="4"/>
  <c r="BE640" i="4"/>
  <c r="BE648" i="4"/>
  <c r="BE654" i="4"/>
  <c r="BE660" i="4"/>
  <c r="BE666" i="4"/>
  <c r="BE699" i="4"/>
  <c r="BE702" i="4"/>
  <c r="BE729" i="4"/>
  <c r="BE743" i="4"/>
  <c r="J91" i="4"/>
  <c r="BE126" i="4"/>
  <c r="BE138" i="4"/>
  <c r="BE185" i="4"/>
  <c r="BE193" i="4"/>
  <c r="BE195" i="4"/>
  <c r="BE199" i="4"/>
  <c r="BE231" i="4"/>
  <c r="BE291" i="4"/>
  <c r="BE315" i="4"/>
  <c r="BE336" i="4"/>
  <c r="BE344" i="4"/>
  <c r="BE374" i="4"/>
  <c r="BE424" i="4"/>
  <c r="BE471" i="4"/>
  <c r="BE535" i="4"/>
  <c r="BE581" i="4"/>
  <c r="BE589" i="4"/>
  <c r="BE596" i="4"/>
  <c r="BE697" i="4"/>
  <c r="BE705" i="4"/>
  <c r="BE712" i="4"/>
  <c r="BE735" i="4"/>
  <c r="BE737" i="4"/>
  <c r="BE747" i="4"/>
  <c r="BE764" i="4"/>
  <c r="BE767" i="4"/>
  <c r="BE769" i="4"/>
  <c r="BE772" i="4"/>
  <c r="F91" i="4"/>
  <c r="BE152" i="4"/>
  <c r="BE163" i="4"/>
  <c r="BE173" i="4"/>
  <c r="BE177" i="4"/>
  <c r="BE179" i="4"/>
  <c r="BE181" i="4"/>
  <c r="BE229" i="4"/>
  <c r="BE338" i="4"/>
  <c r="BE346" i="4"/>
  <c r="BE348" i="4"/>
  <c r="BE363" i="4"/>
  <c r="BE379" i="4"/>
  <c r="BE427" i="4"/>
  <c r="BE458" i="4"/>
  <c r="BE464" i="4"/>
  <c r="BE476" i="4"/>
  <c r="BE520" i="4"/>
  <c r="BE522" i="4"/>
  <c r="BE565" i="4"/>
  <c r="BE592" i="4"/>
  <c r="BE598" i="4"/>
  <c r="BE619" i="4"/>
  <c r="BE695" i="4"/>
  <c r="BE707" i="4"/>
  <c r="BE715" i="4"/>
  <c r="BE723" i="4"/>
  <c r="BE726" i="4"/>
  <c r="BE732" i="4"/>
  <c r="BE740" i="4"/>
  <c r="BE749" i="4"/>
  <c r="BE751" i="4"/>
  <c r="BE754" i="4"/>
  <c r="BE763" i="4"/>
  <c r="BE144" i="4"/>
  <c r="BE148" i="4"/>
  <c r="BE165" i="4"/>
  <c r="BE175" i="4"/>
  <c r="BE189" i="4"/>
  <c r="BE263" i="4"/>
  <c r="BE313" i="4"/>
  <c r="BE350" i="4"/>
  <c r="BE383" i="4"/>
  <c r="BE431" i="4"/>
  <c r="BE480" i="4"/>
  <c r="BE484" i="4"/>
  <c r="BE553" i="4"/>
  <c r="BE601" i="4"/>
  <c r="BE604" i="4"/>
  <c r="BE607" i="4"/>
  <c r="BE613" i="4"/>
  <c r="BE650" i="4"/>
  <c r="BE652" i="4"/>
  <c r="BE710" i="4"/>
  <c r="BE718" i="4"/>
  <c r="E85" i="3"/>
  <c r="J89" i="3"/>
  <c r="F118" i="3"/>
  <c r="BE126" i="3"/>
  <c r="BE134" i="3"/>
  <c r="BE138" i="3"/>
  <c r="BE141" i="3"/>
  <c r="BE144" i="3"/>
  <c r="BE148" i="3"/>
  <c r="BE164" i="3"/>
  <c r="BE167" i="3"/>
  <c r="BE184" i="3"/>
  <c r="BE186" i="3"/>
  <c r="BE198" i="3"/>
  <c r="BE199" i="3"/>
  <c r="BE212" i="3"/>
  <c r="BE219" i="3"/>
  <c r="J91" i="3"/>
  <c r="J118" i="3"/>
  <c r="BE124" i="3"/>
  <c r="BE174" i="3"/>
  <c r="BE185" i="3"/>
  <c r="BE197" i="3"/>
  <c r="BE205" i="3"/>
  <c r="BE208" i="3"/>
  <c r="BE210" i="3"/>
  <c r="BE216" i="3"/>
  <c r="BE221" i="3"/>
  <c r="BE224" i="3"/>
  <c r="BE231" i="3"/>
  <c r="F91" i="3"/>
  <c r="BE150" i="3"/>
  <c r="BE152" i="3"/>
  <c r="BE154" i="3"/>
  <c r="BE157" i="3"/>
  <c r="BE180" i="3"/>
  <c r="BE200" i="3"/>
  <c r="BE201" i="3"/>
  <c r="BE202" i="3"/>
  <c r="BE203" i="3"/>
  <c r="BE214" i="3"/>
  <c r="BE227" i="3"/>
  <c r="BE229" i="3"/>
  <c r="BE130" i="3"/>
  <c r="BE160" i="3"/>
  <c r="BE162" i="3"/>
  <c r="BE169" i="3"/>
  <c r="BE181" i="3"/>
  <c r="BE188" i="3"/>
  <c r="BE191" i="3"/>
  <c r="BE193" i="3"/>
  <c r="BE220" i="3"/>
  <c r="BE222" i="3"/>
  <c r="J89" i="2"/>
  <c r="F91" i="2"/>
  <c r="J92" i="2"/>
  <c r="F117" i="2"/>
  <c r="BE123" i="2"/>
  <c r="BE129" i="2"/>
  <c r="BE134" i="2"/>
  <c r="BE137" i="2"/>
  <c r="BE143" i="2"/>
  <c r="BE147" i="2"/>
  <c r="J91" i="2"/>
  <c r="BE138" i="2"/>
  <c r="BE144" i="2"/>
  <c r="BE153" i="2"/>
  <c r="E85" i="2"/>
  <c r="BE127" i="2"/>
  <c r="BE132" i="2"/>
  <c r="BE139" i="2"/>
  <c r="BE140" i="2"/>
  <c r="BE149" i="2"/>
  <c r="BE151" i="2"/>
  <c r="F37" i="2"/>
  <c r="BD95" i="1"/>
  <c r="F34" i="3"/>
  <c r="BA96" i="1" s="1"/>
  <c r="F37" i="4"/>
  <c r="BD97" i="1"/>
  <c r="F35" i="5"/>
  <c r="BB98" i="1" s="1"/>
  <c r="J34" i="6"/>
  <c r="AW99" i="1"/>
  <c r="F34" i="7"/>
  <c r="BA100" i="1" s="1"/>
  <c r="F36" i="8"/>
  <c r="BC101" i="1"/>
  <c r="F35" i="8"/>
  <c r="BB101" i="1" s="1"/>
  <c r="F37" i="10"/>
  <c r="BD103" i="1"/>
  <c r="F35" i="11"/>
  <c r="BB104" i="1" s="1"/>
  <c r="F34" i="11"/>
  <c r="BA104" i="1"/>
  <c r="F34" i="2"/>
  <c r="BA95" i="1" s="1"/>
  <c r="F35" i="3"/>
  <c r="BB96" i="1"/>
  <c r="J34" i="4"/>
  <c r="AW97" i="1" s="1"/>
  <c r="F34" i="5"/>
  <c r="BA98" i="1"/>
  <c r="F34" i="6"/>
  <c r="BA99" i="1" s="1"/>
  <c r="F36" i="6"/>
  <c r="BC99" i="1"/>
  <c r="F35" i="7"/>
  <c r="BB100" i="1" s="1"/>
  <c r="F37" i="8"/>
  <c r="BD101" i="1"/>
  <c r="F35" i="9"/>
  <c r="BB102" i="1" s="1"/>
  <c r="F37" i="9"/>
  <c r="BD102" i="1"/>
  <c r="F34" i="10"/>
  <c r="BA103" i="1" s="1"/>
  <c r="F37" i="11"/>
  <c r="BD104" i="1"/>
  <c r="F35" i="2"/>
  <c r="BB95" i="1" s="1"/>
  <c r="F36" i="3"/>
  <c r="BC96" i="1"/>
  <c r="F35" i="4"/>
  <c r="BB97" i="1" s="1"/>
  <c r="J34" i="5"/>
  <c r="AW98" i="1"/>
  <c r="F37" i="6"/>
  <c r="BD99" i="1" s="1"/>
  <c r="F37" i="7"/>
  <c r="BD100" i="1"/>
  <c r="F36" i="7"/>
  <c r="BC100" i="1" s="1"/>
  <c r="J34" i="8"/>
  <c r="AW101" i="1"/>
  <c r="J34" i="9"/>
  <c r="AW102" i="1" s="1"/>
  <c r="J34" i="10"/>
  <c r="AW103" i="1"/>
  <c r="J34" i="11"/>
  <c r="AW104" i="1" s="1"/>
  <c r="F36" i="2"/>
  <c r="BC95" i="1" s="1"/>
  <c r="J34" i="2"/>
  <c r="AW95" i="1" s="1"/>
  <c r="J34" i="3"/>
  <c r="AW96" i="1"/>
  <c r="F37" i="3"/>
  <c r="BD96" i="1" s="1"/>
  <c r="F36" i="4"/>
  <c r="BC97" i="1" s="1"/>
  <c r="F34" i="4"/>
  <c r="BA97" i="1" s="1"/>
  <c r="F36" i="5"/>
  <c r="BC98" i="1" s="1"/>
  <c r="F37" i="5"/>
  <c r="BD98" i="1" s="1"/>
  <c r="F35" i="6"/>
  <c r="BB99" i="1" s="1"/>
  <c r="J34" i="7"/>
  <c r="AW100" i="1" s="1"/>
  <c r="F34" i="8"/>
  <c r="BA101" i="1"/>
  <c r="F36" i="9"/>
  <c r="BC102" i="1"/>
  <c r="F34" i="9"/>
  <c r="BA102" i="1"/>
  <c r="F35" i="10"/>
  <c r="BB103" i="1"/>
  <c r="F36" i="10"/>
  <c r="BC103" i="1"/>
  <c r="F36" i="11"/>
  <c r="BC104" i="1"/>
  <c r="BK122" i="6" l="1"/>
  <c r="J122" i="6" s="1"/>
  <c r="J123" i="6"/>
  <c r="J97" i="6" s="1"/>
  <c r="R124" i="8"/>
  <c r="R123" i="8"/>
  <c r="P123" i="11"/>
  <c r="P122" i="11" s="1"/>
  <c r="AU104" i="1" s="1"/>
  <c r="T123" i="11"/>
  <c r="T122" i="11" s="1"/>
  <c r="T123" i="7"/>
  <c r="T122" i="7"/>
  <c r="R124" i="4"/>
  <c r="R123" i="4" s="1"/>
  <c r="P124" i="8"/>
  <c r="P123" i="8"/>
  <c r="AU101" i="1"/>
  <c r="P123" i="6"/>
  <c r="P122" i="6"/>
  <c r="AU99" i="1"/>
  <c r="BK123" i="7"/>
  <c r="J123" i="7" s="1"/>
  <c r="J97" i="7" s="1"/>
  <c r="P123" i="5"/>
  <c r="P122" i="5"/>
  <c r="AU98" i="1" s="1"/>
  <c r="P121" i="2"/>
  <c r="P120" i="2"/>
  <c r="AU95" i="1"/>
  <c r="T124" i="8"/>
  <c r="T123" i="8"/>
  <c r="T123" i="6"/>
  <c r="T122" i="6"/>
  <c r="P124" i="4"/>
  <c r="P123" i="4" s="1"/>
  <c r="AU97" i="1" s="1"/>
  <c r="R121" i="2"/>
  <c r="R120" i="2" s="1"/>
  <c r="R123" i="6"/>
  <c r="R122" i="6"/>
  <c r="R123" i="11"/>
  <c r="R122" i="11" s="1"/>
  <c r="R123" i="7"/>
  <c r="R122" i="7"/>
  <c r="T124" i="4"/>
  <c r="T123" i="4" s="1"/>
  <c r="BK123" i="9"/>
  <c r="J123" i="9"/>
  <c r="J97" i="9"/>
  <c r="BK123" i="5"/>
  <c r="J123" i="5"/>
  <c r="J97" i="5"/>
  <c r="BK121" i="2"/>
  <c r="J121" i="2" s="1"/>
  <c r="J97" i="2" s="1"/>
  <c r="BK122" i="3"/>
  <c r="J122" i="3"/>
  <c r="J97" i="3" s="1"/>
  <c r="BK123" i="11"/>
  <c r="J123" i="11"/>
  <c r="J97" i="11"/>
  <c r="BK124" i="4"/>
  <c r="J124" i="4"/>
  <c r="J97" i="4"/>
  <c r="BK124" i="8"/>
  <c r="J124" i="8" s="1"/>
  <c r="J97" i="8" s="1"/>
  <c r="BK119" i="10"/>
  <c r="J119" i="10"/>
  <c r="J97" i="10" s="1"/>
  <c r="J33" i="3"/>
  <c r="AV96" i="1"/>
  <c r="AT96" i="1" s="1"/>
  <c r="F33" i="5"/>
  <c r="AZ98" i="1" s="1"/>
  <c r="J33" i="6"/>
  <c r="AV99" i="1" s="1"/>
  <c r="AT99" i="1" s="1"/>
  <c r="F33" i="8"/>
  <c r="AZ101" i="1" s="1"/>
  <c r="F33" i="10"/>
  <c r="AZ103" i="1"/>
  <c r="BA94" i="1"/>
  <c r="AW94" i="1" s="1"/>
  <c r="AK30" i="1" s="1"/>
  <c r="F33" i="3"/>
  <c r="AZ96" i="1"/>
  <c r="J33" i="5"/>
  <c r="AV98" i="1"/>
  <c r="AT98" i="1"/>
  <c r="F33" i="6"/>
  <c r="AZ99" i="1" s="1"/>
  <c r="J33" i="8"/>
  <c r="AV101" i="1" s="1"/>
  <c r="AT101" i="1" s="1"/>
  <c r="J33" i="10"/>
  <c r="AV103" i="1"/>
  <c r="AT103" i="1" s="1"/>
  <c r="F33" i="11"/>
  <c r="AZ104" i="1" s="1"/>
  <c r="F33" i="2"/>
  <c r="AZ95" i="1" s="1"/>
  <c r="J33" i="4"/>
  <c r="AV97" i="1" s="1"/>
  <c r="AT97" i="1" s="1"/>
  <c r="F33" i="7"/>
  <c r="AZ100" i="1"/>
  <c r="F33" i="9"/>
  <c r="AZ102" i="1"/>
  <c r="J33" i="11"/>
  <c r="AV104" i="1"/>
  <c r="AT104" i="1" s="1"/>
  <c r="J33" i="2"/>
  <c r="AV95" i="1"/>
  <c r="AT95" i="1"/>
  <c r="F33" i="4"/>
  <c r="AZ97" i="1"/>
  <c r="J33" i="7"/>
  <c r="AV100" i="1"/>
  <c r="AT100" i="1" s="1"/>
  <c r="J33" i="9"/>
  <c r="AV102" i="1"/>
  <c r="AT102" i="1"/>
  <c r="BC94" i="1"/>
  <c r="AY94" i="1" s="1"/>
  <c r="BD94" i="1"/>
  <c r="W33" i="1" s="1"/>
  <c r="BB94" i="1"/>
  <c r="W31" i="1" s="1"/>
  <c r="J30" i="6" l="1"/>
  <c r="AG99" i="1" s="1"/>
  <c r="AN99" i="1" s="1"/>
  <c r="J96" i="6"/>
  <c r="BK121" i="3"/>
  <c r="J121" i="3"/>
  <c r="BK123" i="4"/>
  <c r="J123" i="4" s="1"/>
  <c r="J30" i="4" s="1"/>
  <c r="AG97" i="1" s="1"/>
  <c r="BK122" i="5"/>
  <c r="J122" i="5"/>
  <c r="J96" i="5" s="1"/>
  <c r="BK120" i="2"/>
  <c r="J120" i="2" s="1"/>
  <c r="J96" i="2" s="1"/>
  <c r="BK122" i="9"/>
  <c r="J122" i="9" s="1"/>
  <c r="J30" i="9" s="1"/>
  <c r="AG102" i="1" s="1"/>
  <c r="BK122" i="11"/>
  <c r="J122" i="11"/>
  <c r="J96" i="11" s="1"/>
  <c r="BK122" i="7"/>
  <c r="J122" i="7"/>
  <c r="BK123" i="8"/>
  <c r="J123" i="8" s="1"/>
  <c r="J30" i="8" s="1"/>
  <c r="AG101" i="1" s="1"/>
  <c r="BK118" i="10"/>
  <c r="J118" i="10"/>
  <c r="J30" i="10" s="1"/>
  <c r="AG103" i="1" s="1"/>
  <c r="J39" i="6"/>
  <c r="AU94" i="1"/>
  <c r="J30" i="7"/>
  <c r="AG100" i="1"/>
  <c r="W32" i="1"/>
  <c r="AZ94" i="1"/>
  <c r="AV94" i="1" s="1"/>
  <c r="AK29" i="1" s="1"/>
  <c r="J30" i="3"/>
  <c r="AG96" i="1"/>
  <c r="AX94" i="1"/>
  <c r="W30" i="1"/>
  <c r="J39" i="4" l="1"/>
  <c r="J39" i="10"/>
  <c r="J39" i="8"/>
  <c r="J39" i="7"/>
  <c r="J39" i="3"/>
  <c r="J39" i="9"/>
  <c r="J96" i="4"/>
  <c r="J96" i="3"/>
  <c r="J96" i="7"/>
  <c r="J96" i="10"/>
  <c r="J96" i="8"/>
  <c r="J96" i="9"/>
  <c r="AN96" i="1"/>
  <c r="AN101" i="1"/>
  <c r="AN103" i="1"/>
  <c r="AN97" i="1"/>
  <c r="AN100" i="1"/>
  <c r="AN102" i="1"/>
  <c r="J30" i="5"/>
  <c r="AG98" i="1"/>
  <c r="W29" i="1"/>
  <c r="J30" i="2"/>
  <c r="AG95" i="1" s="1"/>
  <c r="J30" i="11"/>
  <c r="AG104" i="1" s="1"/>
  <c r="AT94" i="1"/>
  <c r="J39" i="11" l="1"/>
  <c r="J39" i="5"/>
  <c r="J39" i="2"/>
  <c r="AN98" i="1"/>
  <c r="AN104" i="1"/>
  <c r="AN95" i="1"/>
  <c r="AG94" i="1"/>
  <c r="AK26" i="1" s="1"/>
  <c r="AN94" i="1" l="1"/>
  <c r="AK35" i="1"/>
</calcChain>
</file>

<file path=xl/sharedStrings.xml><?xml version="1.0" encoding="utf-8"?>
<sst xmlns="http://schemas.openxmlformats.org/spreadsheetml/2006/main" count="35019" uniqueCount="3002">
  <si>
    <t>Export Komplet</t>
  </si>
  <si>
    <t/>
  </si>
  <si>
    <t>2.0</t>
  </si>
  <si>
    <t>False</t>
  </si>
  <si>
    <t>{e0a0e8f4-e2bf-4378-baaa-cee7b473b682}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</si>
  <si>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</si>
  <si>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</si>
  <si>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</si>
  <si>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</si>
  <si>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</si>
  <si>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</si>
  <si>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</si>
  <si>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</si>
  <si>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</si>
  <si>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21DUIS01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</si>
  <si>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</si>
  <si>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</si>
  <si>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Ferrerova - rekonstrukce kanalizace a vodovodu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</si>
  <si>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</si>
  <si>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</si>
  <si>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</si>
  <si>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</si>
  <si>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</si>
  <si>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</si>
  <si>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</si>
  <si>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</si>
  <si>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</si>
  <si>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</si>
  <si>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</si>
  <si>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</si>
  <si>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</si>
  <si>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</si>
  <si>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</si>
  <si>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</si>
  <si>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</si>
  <si>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</si>
  <si>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</si>
  <si>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</si>
  <si>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</si>
  <si>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</si>
  <si>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</si>
  <si>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</si>
  <si>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</si>
  <si>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</si>
  <si>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</si>
  <si>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</si>
  <si>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</si>
  <si>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</si>
  <si>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</si>
  <si>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</si>
  <si>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</si>
  <si>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</si>
  <si>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</si>
  <si>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</si>
  <si>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</si>
  <si>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</si>
  <si>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</si>
  <si>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</si>
  <si>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</si>
  <si>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</si>
  <si>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</si>
  <si>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</si>
  <si>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</si>
  <si>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</si>
  <si>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</si>
  <si>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</si>
  <si>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</si>
  <si>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</si>
  <si>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</si>
  <si>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</si>
  <si>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</si>
  <si>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</si>
  <si>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</si>
  <si>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</si>
  <si>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</si>
  <si>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</si>
  <si>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</si>
  <si>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</si>
  <si>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120</t>
  </si>
  <si>
    <t>Parkovací místa</t>
  </si>
  <si>
    <t>STA</t>
  </si>
  <si>
    <t>{e2c44cef-0f91-4181-8a0e-5e141c1f6bdc}</t>
  </si>
  <si>
    <t>2</t>
  </si>
  <si>
    <t>SO 130</t>
  </si>
  <si>
    <t>Chodníky</t>
  </si>
  <si>
    <t>{2f64eb6b-63f4-4965-87ef-33408aacfabd}</t>
  </si>
  <si>
    <t>SO 310</t>
  </si>
  <si>
    <t>Kanalizace - stoky</t>
  </si>
  <si>
    <t>{8c03d24b-21ba-47ee-903b-39525c1f82bc}</t>
  </si>
  <si>
    <t>SO 320</t>
  </si>
  <si>
    <t>Kanalizační přípojky</t>
  </si>
  <si>
    <t>{c4f78a25-6903-461f-9157-402e56530446}</t>
  </si>
  <si>
    <t>SO 330</t>
  </si>
  <si>
    <t>Vodovodní řady</t>
  </si>
  <si>
    <t>{713d50ea-83a9-4f24-abc8-fe289dedd1ea}</t>
  </si>
  <si>
    <t>SO 330.1</t>
  </si>
  <si>
    <t>Dočasné zásobování vodou</t>
  </si>
  <si>
    <t>{7afdfab6-556a-4b61-ae0b-4a760b988a73}</t>
  </si>
  <si>
    <t>SO 340</t>
  </si>
  <si>
    <t>Vodovodní přípojky</t>
  </si>
  <si>
    <t>{75719941-9235-4430-9813-08dc6a369937}</t>
  </si>
  <si>
    <t>SO 110</t>
  </si>
  <si>
    <t>Vozovky</t>
  </si>
  <si>
    <t>{8b9a0a08-cca7-44f2-9a86-657551ccb9d0}</t>
  </si>
  <si>
    <t>SO 90</t>
  </si>
  <si>
    <t>Ostatní rozpočtové náklady</t>
  </si>
  <si>
    <t>{80673cad-ba45-4064-b554-bf4e02b31fc4}</t>
  </si>
  <si>
    <t>SO 140</t>
  </si>
  <si>
    <t>Odvodnění</t>
  </si>
  <si>
    <t>{fd081d6a-8d1a-4a91-b195-c8b06854d368}</t>
  </si>
  <si>
    <t>KRYCÍ LIST SOUPISU PRACÍ</t>
  </si>
  <si>
    <t>Objekt:</t>
  </si>
  <si>
    <t>SO 120 - Parkovací místa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</si>
  <si>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</si>
  <si>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</si>
  <si>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</si>
  <si>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</si>
  <si>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</si>
  <si>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</si>
  <si>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</si>
  <si>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</si>
  <si>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</si>
  <si>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</si>
  <si>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</si>
  <si>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</si>
  <si>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</si>
  <si>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</si>
  <si>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</si>
  <si>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</si>
  <si>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</si>
  <si>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</si>
  <si>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</si>
  <si>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</si>
  <si>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</si>
  <si>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</si>
  <si>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</si>
  <si>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</si>
  <si>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</si>
  <si>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</si>
  <si>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</si>
  <si>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R1</t>
  </si>
  <si>
    <t>Odstranění asfaltového recyklátu tl 500 mm</t>
  </si>
  <si>
    <t>m2</t>
  </si>
  <si>
    <t>4</t>
  </si>
  <si>
    <t>-1181443063</t>
  </si>
  <si>
    <t>VV</t>
  </si>
  <si>
    <t>270</t>
  </si>
  <si>
    <t xml:space="preserve">recyklát </t>
  </si>
  <si>
    <t>Součet</t>
  </si>
  <si>
    <t>997221561.1</t>
  </si>
  <si>
    <t>Vodorovná doprava suti z kusových materiálů do 1 km</t>
  </si>
  <si>
    <t>t</t>
  </si>
  <si>
    <t>CS ÚRS 2024 02</t>
  </si>
  <si>
    <t>1388513180</t>
  </si>
  <si>
    <t>294,3</t>
  </si>
  <si>
    <t>3</t>
  </si>
  <si>
    <t>997221569.1</t>
  </si>
  <si>
    <t>Příplatek ZKD 1 km u vodorovné dopravy suti z kusových materiálů</t>
  </si>
  <si>
    <t>591889564</t>
  </si>
  <si>
    <t>294,3*4</t>
  </si>
  <si>
    <t>202110104</t>
  </si>
  <si>
    <t>Poplatek za skládku živice</t>
  </si>
  <si>
    <t>-710842067</t>
  </si>
  <si>
    <t>5</t>
  </si>
  <si>
    <t>181951102R</t>
  </si>
  <si>
    <t>Úprava pláně v hornině tř. 1 až 4 se zhutněním</t>
  </si>
  <si>
    <t>-2112583248</t>
  </si>
  <si>
    <t>Komunikace pozemní</t>
  </si>
  <si>
    <t>6</t>
  </si>
  <si>
    <t>564851111</t>
  </si>
  <si>
    <t>Podklad ze štěrkodrtě ŠD plochy přes 100 m2 tl 150 mm</t>
  </si>
  <si>
    <t>892563777</t>
  </si>
  <si>
    <t>7</t>
  </si>
  <si>
    <t>564861111</t>
  </si>
  <si>
    <t>Podklad ze štěrkodrtě ŠD plochy přes 100 m2 tl 200 mm</t>
  </si>
  <si>
    <t>1928434942</t>
  </si>
  <si>
    <t>8</t>
  </si>
  <si>
    <t>596212212</t>
  </si>
  <si>
    <t>Kladení zámkové dlažby pozemních komunikací ručně tl 80 mm skupiny A pl přes 100 do 300 m2</t>
  </si>
  <si>
    <t>667136593</t>
  </si>
  <si>
    <t>9</t>
  </si>
  <si>
    <t>M</t>
  </si>
  <si>
    <t>592453170VL</t>
  </si>
  <si>
    <t>dlažba distanční 20x20x8 cm přírodní</t>
  </si>
  <si>
    <t>1352547355</t>
  </si>
  <si>
    <t>270*1,01</t>
  </si>
  <si>
    <t>Ostatní konstrukce a práce, bourání</t>
  </si>
  <si>
    <t>10</t>
  </si>
  <si>
    <t>916131213</t>
  </si>
  <si>
    <t>Osazení silničního obrubníku betonového stojatého s boční opěrou do lože z betonu prostého</t>
  </si>
  <si>
    <t>m</t>
  </si>
  <si>
    <t>76651305</t>
  </si>
  <si>
    <t>11</t>
  </si>
  <si>
    <t>916991121</t>
  </si>
  <si>
    <t>Lože pod obrubníky, krajníky nebo obruby z dlažebních kostek z betonu prostého</t>
  </si>
  <si>
    <t>m3</t>
  </si>
  <si>
    <t>2080044226</t>
  </si>
  <si>
    <t>0,15*0,20*144</t>
  </si>
  <si>
    <t>12</t>
  </si>
  <si>
    <t>916231292.1</t>
  </si>
  <si>
    <t xml:space="preserve">Příplatek za řezání obrubníků při osazování do oblouku </t>
  </si>
  <si>
    <t>kpl</t>
  </si>
  <si>
    <t>-238632629</t>
  </si>
  <si>
    <t>13</t>
  </si>
  <si>
    <t>916231293.1</t>
  </si>
  <si>
    <t>Příplatek za osazení obloukového obrubníku</t>
  </si>
  <si>
    <t>-1869586922</t>
  </si>
  <si>
    <t>14</t>
  </si>
  <si>
    <t>592174910</t>
  </si>
  <si>
    <t>obrubník betonový silniční ABO 2-15 100x15x25 cm</t>
  </si>
  <si>
    <t>kus</t>
  </si>
  <si>
    <t>-284269308</t>
  </si>
  <si>
    <t>144*1,01</t>
  </si>
  <si>
    <t>998223011</t>
  </si>
  <si>
    <t>Přesun hmot pro pozemní komunikace s krytem dlážděným</t>
  </si>
  <si>
    <t>-94466355</t>
  </si>
  <si>
    <t>SO 130 - Chodníky</t>
  </si>
  <si>
    <t xml:space="preserve">      11 - Zemní práce - přípravné a přidružené práce</t>
  </si>
  <si>
    <t>122252204</t>
  </si>
  <si>
    <t>Odkopávky a prokopávky nezapažené pro silnice a dálnice v hornině třídy těžitelnosti I objem do 500 m3 strojně</t>
  </si>
  <si>
    <t>-1403739399</t>
  </si>
  <si>
    <t>(472,4*0,35+32,9*0,47)*0,9</t>
  </si>
  <si>
    <t>122452204</t>
  </si>
  <si>
    <t>Odkopávky a prokopávky nezapažené pro silnice a dálnice v hornině třídy těžitelnosti II objem do 500 m3 strojně</t>
  </si>
  <si>
    <t>126446015</t>
  </si>
  <si>
    <t>(472,4*0,35+32,9*0,47)*0,1</t>
  </si>
  <si>
    <t>výkop chodník+vjezdy</t>
  </si>
  <si>
    <t>132212121</t>
  </si>
  <si>
    <t>Hloubení zapažených rýh šířky do 800 mm v soudržných horninách třídy těžitelnosti I skupiny 3 ručně</t>
  </si>
  <si>
    <t>-475961401</t>
  </si>
  <si>
    <t>47*0,5*0,5*0,9</t>
  </si>
  <si>
    <t>výkop chráničky</t>
  </si>
  <si>
    <t>132312121</t>
  </si>
  <si>
    <t>Hloubení zapažených rýh šířky do 800 mm v soudržných horninách třídy těžitelnosti II skupiny 4 ručně</t>
  </si>
  <si>
    <t>1651586876</t>
  </si>
  <si>
    <t>47*0,5*0,5*0,1</t>
  </si>
  <si>
    <t>162651112</t>
  </si>
  <si>
    <t>Vodorovné přemístění přes 4 000 do 5000 m výkopku/sypaniny z horniny třídy těžitelnosti I skupiny 1 až 3</t>
  </si>
  <si>
    <t>-1638679179</t>
  </si>
  <si>
    <t>162,723+10,575</t>
  </si>
  <si>
    <t>162651132</t>
  </si>
  <si>
    <t>Vodorovné přemístění přes 4 000 do 5000 m výkopku/sypaniny z horniny třídy těžitelnosti II skupiny 4 a 5</t>
  </si>
  <si>
    <t>1773909849</t>
  </si>
  <si>
    <t>18,08+1,175</t>
  </si>
  <si>
    <t>171251201</t>
  </si>
  <si>
    <t>Uložení sypaniny na skládky nebo meziskládky</t>
  </si>
  <si>
    <t>601727319</t>
  </si>
  <si>
    <t>202110201</t>
  </si>
  <si>
    <t xml:space="preserve">Poplatek za skládku zeminy v tř. 1 - 4 </t>
  </si>
  <si>
    <t>-63491659</t>
  </si>
  <si>
    <t>"50%"192,553*0,5</t>
  </si>
  <si>
    <t>202110303</t>
  </si>
  <si>
    <t>Poplatek za skládku  "navážky"</t>
  </si>
  <si>
    <t>1029107431</t>
  </si>
  <si>
    <t>181351003</t>
  </si>
  <si>
    <t>Rozprostření ornice tl vrstvy do 200 mm pl do 100 m2 v rovině nebo ve svahu do 1:5 strojně</t>
  </si>
  <si>
    <t>2010789797</t>
  </si>
  <si>
    <t>21,8</t>
  </si>
  <si>
    <t>10364101vl</t>
  </si>
  <si>
    <t>zemina pro terénní úpravy - ornice</t>
  </si>
  <si>
    <t>1285239860</t>
  </si>
  <si>
    <t>0,1*21,8*1,6</t>
  </si>
  <si>
    <t>167151101</t>
  </si>
  <si>
    <t>Nakládání výkopku z hornin třídy těžitelnosti I skupiny 1 až 3 do 100 m3</t>
  </si>
  <si>
    <t>1447444800</t>
  </si>
  <si>
    <t>0,1*21,8</t>
  </si>
  <si>
    <t>162351103</t>
  </si>
  <si>
    <t>Vodorovné přemístění přes 50 do 500 m výkopku/sypaniny z horniny třídy těžitelnosti I skupiny 1 až 3</t>
  </si>
  <si>
    <t>-1602482012</t>
  </si>
  <si>
    <t>2,18</t>
  </si>
  <si>
    <t>181411131.1</t>
  </si>
  <si>
    <t>Založení parkového trávníku výsevem plochy do 1000 m2 v rovině a ve svahu do 1:5</t>
  </si>
  <si>
    <t>1999147822</t>
  </si>
  <si>
    <t>00572410</t>
  </si>
  <si>
    <t>osivo směs travní parková</t>
  </si>
  <si>
    <t>kg</t>
  </si>
  <si>
    <t>-1903917787</t>
  </si>
  <si>
    <t>21,8*0,03*1,05</t>
  </si>
  <si>
    <t>16</t>
  </si>
  <si>
    <t>184602123</t>
  </si>
  <si>
    <t>Výsadba sazenic rychlerostoucích dřevin s vykopáním jam D 0,5 a hl 0,6 m v zabuřeněné zemině skupiny 3</t>
  </si>
  <si>
    <t>1724305677</t>
  </si>
  <si>
    <t>88</t>
  </si>
  <si>
    <t>17</t>
  </si>
  <si>
    <t>026503VL</t>
  </si>
  <si>
    <t>D - okrasných dřevin</t>
  </si>
  <si>
    <t>512</t>
  </si>
  <si>
    <t>351333608</t>
  </si>
  <si>
    <t>20</t>
  </si>
  <si>
    <t>51</t>
  </si>
  <si>
    <t>18</t>
  </si>
  <si>
    <t>744402085</t>
  </si>
  <si>
    <t>568,9+32,9</t>
  </si>
  <si>
    <t>chodník + vjezdy</t>
  </si>
  <si>
    <t>Zemní práce - přípravné a přidružené práce</t>
  </si>
  <si>
    <t>19</t>
  </si>
  <si>
    <t>113106121</t>
  </si>
  <si>
    <t>Rozebrání dlažeb z betonových nebo kamenných dlaždic komunikací pro pěší ručně</t>
  </si>
  <si>
    <t>914306836</t>
  </si>
  <si>
    <t>R2</t>
  </si>
  <si>
    <t>Odstranění asfaltového recyklátu tl 350 mm</t>
  </si>
  <si>
    <t>-1570619739</t>
  </si>
  <si>
    <t>96,5</t>
  </si>
  <si>
    <t>recyklát v rýhách</t>
  </si>
  <si>
    <t>113107223</t>
  </si>
  <si>
    <t>Odstranění podkladu z kameniva drceného tl přes 200 do 300 mm strojně pl přes 200 m2</t>
  </si>
  <si>
    <t>-144013368</t>
  </si>
  <si>
    <t>22</t>
  </si>
  <si>
    <t>113202111</t>
  </si>
  <si>
    <t>Vytrhání obrub krajníků obrubníků stojatých</t>
  </si>
  <si>
    <t>1239399361</t>
  </si>
  <si>
    <t>23</t>
  </si>
  <si>
    <t>997221561</t>
  </si>
  <si>
    <t>-2107423226</t>
  </si>
  <si>
    <t>368,675</t>
  </si>
  <si>
    <t>24</t>
  </si>
  <si>
    <t>997221569</t>
  </si>
  <si>
    <t>2073002162</t>
  </si>
  <si>
    <t>368,675*4</t>
  </si>
  <si>
    <t>25</t>
  </si>
  <si>
    <t>1007330196</t>
  </si>
  <si>
    <t>73,63</t>
  </si>
  <si>
    <t>26</t>
  </si>
  <si>
    <t>202110105</t>
  </si>
  <si>
    <t>Poplatek za skládku suti s příměsí</t>
  </si>
  <si>
    <t>154241203</t>
  </si>
  <si>
    <t>368,675-73,63</t>
  </si>
  <si>
    <t>27</t>
  </si>
  <si>
    <t>564831111</t>
  </si>
  <si>
    <t>Podklad ze štěrkodrtě ŠD plochy přes 100 m2 tl 100 mm</t>
  </si>
  <si>
    <t>1173270927</t>
  </si>
  <si>
    <t>28</t>
  </si>
  <si>
    <t>-1545977499</t>
  </si>
  <si>
    <t>29</t>
  </si>
  <si>
    <t>-2046919500</t>
  </si>
  <si>
    <t>30</t>
  </si>
  <si>
    <t>567122114</t>
  </si>
  <si>
    <t>Podklad ze směsi stmelené cementem SC C 8/10 (KSC I) tl 150 mm</t>
  </si>
  <si>
    <t>109106308</t>
  </si>
  <si>
    <t>31</t>
  </si>
  <si>
    <t>596211122</t>
  </si>
  <si>
    <t>Kladení zámkové dlažby komunikací pro pěší ručně tl 60 mm skupiny B pl přes 100 do 300 m2</t>
  </si>
  <si>
    <t>1262162939</t>
  </si>
  <si>
    <t>32</t>
  </si>
  <si>
    <t>596212220</t>
  </si>
  <si>
    <t>Kladení zámkové dlažby pozemních komunikací ručně tl 80 mm skupiny B pl do 50 m2</t>
  </si>
  <si>
    <t>1490780400</t>
  </si>
  <si>
    <t>33</t>
  </si>
  <si>
    <t>592453140 VL</t>
  </si>
  <si>
    <t>dlažba  20x20x6 cm přírodní</t>
  </si>
  <si>
    <t>788601119</t>
  </si>
  <si>
    <t>568,9*1,01</t>
  </si>
  <si>
    <t>34</t>
  </si>
  <si>
    <t>592453170</t>
  </si>
  <si>
    <t>dlažba  20x20x8 cm přírodní VL</t>
  </si>
  <si>
    <t>1554783731</t>
  </si>
  <si>
    <t>32,9*1,01</t>
  </si>
  <si>
    <t>35</t>
  </si>
  <si>
    <t>592452670VL</t>
  </si>
  <si>
    <t>dlažba pro nevidomé 20 x 10 x 6 cm barevná</t>
  </si>
  <si>
    <t>179370779</t>
  </si>
  <si>
    <t>16,9*1,01</t>
  </si>
  <si>
    <t>36</t>
  </si>
  <si>
    <t>592451230VL</t>
  </si>
  <si>
    <t>dlažba pro nevidomé 20x10x8 cm barevná</t>
  </si>
  <si>
    <t>-479338620</t>
  </si>
  <si>
    <t>9,9*1,01</t>
  </si>
  <si>
    <t>37</t>
  </si>
  <si>
    <t>592451080VL</t>
  </si>
  <si>
    <t>dlažba  20x10x8 cm červená</t>
  </si>
  <si>
    <t>-717435280</t>
  </si>
  <si>
    <t>1*1,01</t>
  </si>
  <si>
    <t>38</t>
  </si>
  <si>
    <t>592452631VL</t>
  </si>
  <si>
    <t>dlažba 20x20x6 cm bezfazetová přírodní</t>
  </si>
  <si>
    <t>450998885</t>
  </si>
  <si>
    <t>39</t>
  </si>
  <si>
    <t>592453111VL</t>
  </si>
  <si>
    <t>bet.dlažba 20 x 20 x 8 cm bezfazetová přírodní</t>
  </si>
  <si>
    <t>1668313840</t>
  </si>
  <si>
    <t>40</t>
  </si>
  <si>
    <t>20071-003 VL</t>
  </si>
  <si>
    <t>D+M výstražná fólie</t>
  </si>
  <si>
    <t>-935580180</t>
  </si>
  <si>
    <t>41</t>
  </si>
  <si>
    <t>460 51-0201 VL</t>
  </si>
  <si>
    <t xml:space="preserve">Žlab kabelový prefabrikovaný TK 1, neasfaltovaný_x000D_
</t>
  </si>
  <si>
    <t>-73482714</t>
  </si>
  <si>
    <t>42</t>
  </si>
  <si>
    <t>-1703562518</t>
  </si>
  <si>
    <t>43</t>
  </si>
  <si>
    <t>592174120</t>
  </si>
  <si>
    <t>obrubník betonový chodníkový ABO 13-10 100x10x20 cm</t>
  </si>
  <si>
    <t>CS Ú</t>
  </si>
  <si>
    <t>835148543</t>
  </si>
  <si>
    <t>34.5*1,01</t>
  </si>
  <si>
    <t>44</t>
  </si>
  <si>
    <t>715222703</t>
  </si>
  <si>
    <t>0,15*0,20*34,5</t>
  </si>
  <si>
    <t>45</t>
  </si>
  <si>
    <t>-1435570067</t>
  </si>
  <si>
    <t>46</t>
  </si>
  <si>
    <t>667004981</t>
  </si>
  <si>
    <t>47</t>
  </si>
  <si>
    <t>-1060439644</t>
  </si>
  <si>
    <t>SO 310 - Kanalizace - stoky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</si>
  <si>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</si>
  <si>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</si>
  <si>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</si>
  <si>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</si>
  <si>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>113106123</t>
  </si>
  <si>
    <t>Rozebrání dlažeb ze zámkových dlaždic komunikací pro pěší ručně</t>
  </si>
  <si>
    <t>-2005132948</t>
  </si>
  <si>
    <t>"Š1 a Š2"</t>
  </si>
  <si>
    <t>3,4*0,45</t>
  </si>
  <si>
    <t>3,2*0,55</t>
  </si>
  <si>
    <t>Mezisoučet</t>
  </si>
  <si>
    <t>" rýha"</t>
  </si>
  <si>
    <t>1,79*5,05</t>
  </si>
  <si>
    <t>0,7*1</t>
  </si>
  <si>
    <t>1,79*1,5</t>
  </si>
  <si>
    <t>1,79*1,35</t>
  </si>
  <si>
    <t>113106171</t>
  </si>
  <si>
    <t>Rozebrání dlažeb vozovek ze zámkové dlažby s ložem z kameniva ručně</t>
  </si>
  <si>
    <t>-723739329</t>
  </si>
  <si>
    <t>"parkové stání</t>
  </si>
  <si>
    <t>1,79*142</t>
  </si>
  <si>
    <t>0,7*2*3</t>
  </si>
  <si>
    <t>113107423</t>
  </si>
  <si>
    <t>Odstranění podkladu z kameniva drceného tl přes 200 do 300 mm při překopech strojně pl do 15 m2</t>
  </si>
  <si>
    <t>582563293</t>
  </si>
  <si>
    <t>3,29</t>
  </si>
  <si>
    <t>14,842</t>
  </si>
  <si>
    <t>113107424</t>
  </si>
  <si>
    <t>Odstranění podkladu z kameniva drceného tl přes 300 do 400 mm při překopech strojně pl do 15 m2</t>
  </si>
  <si>
    <t>-1185915652</t>
  </si>
  <si>
    <t>6,75</t>
  </si>
  <si>
    <t>16,49</t>
  </si>
  <si>
    <t>113107442</t>
  </si>
  <si>
    <t>Odstranění podkladu živičných tl přes 50 do 100 mm při překopech strojně pl do 15 m2</t>
  </si>
  <si>
    <t>991840475</t>
  </si>
  <si>
    <t>"tři šachty rušené  vedle výkopu rýhy"</t>
  </si>
  <si>
    <t>1,5*1,5*3</t>
  </si>
  <si>
    <t>"Š1 a Š6"</t>
  </si>
  <si>
    <t>3,4*(1,45+1)</t>
  </si>
  <si>
    <t>3,2*(1+1,55)</t>
  </si>
  <si>
    <t>113107224</t>
  </si>
  <si>
    <t>Odstranění podkladu z kameniva drceného tl přes 300 do 400 mm strojně pl přes 200 m2</t>
  </si>
  <si>
    <t>1811312888</t>
  </si>
  <si>
    <t>258,38</t>
  </si>
  <si>
    <t>113107230</t>
  </si>
  <si>
    <t>Odstranění podkladu z betonu prostého tl do 100 mm strojně pl přes 200 m2</t>
  </si>
  <si>
    <t>-1882599990</t>
  </si>
  <si>
    <t>121112003</t>
  </si>
  <si>
    <t>Sejmutí ornice tl vrstvy do 200 mm ručně</t>
  </si>
  <si>
    <t>1646467736</t>
  </si>
  <si>
    <t>"nezpevněno"</t>
  </si>
  <si>
    <t>-2020568722</t>
  </si>
  <si>
    <t>115101201</t>
  </si>
  <si>
    <t>Čerpání vody na dopravní výšku do 10 m průměrný přítok do 500 l/min</t>
  </si>
  <si>
    <t>hod</t>
  </si>
  <si>
    <t>-229688470</t>
  </si>
  <si>
    <t>3600</t>
  </si>
  <si>
    <t>115101301</t>
  </si>
  <si>
    <t>Pohotovost čerpací soupravy pro dopravní výšku do 10 m přítok do 500 l/min</t>
  </si>
  <si>
    <t>den</t>
  </si>
  <si>
    <t>1677530995</t>
  </si>
  <si>
    <t>150</t>
  </si>
  <si>
    <t>115001101R</t>
  </si>
  <si>
    <t>Zřízení, odstranění - opakovaně - potrubí do DN 100, délka 2 x 50 m</t>
  </si>
  <si>
    <t>-1639905578</t>
  </si>
  <si>
    <t>115102011R</t>
  </si>
  <si>
    <t>Zřízení, odstranění - čerpácích jímky - betonová skruž pr. 500 mm, hl. 50 cm VČETNĚ všech souvisejícíh úkonů</t>
  </si>
  <si>
    <t>-1822963592</t>
  </si>
  <si>
    <t>119001401</t>
  </si>
  <si>
    <t>Dočasné zajištění potrubí ocelového nebo litinového DN do 200 mm</t>
  </si>
  <si>
    <t>-559499864</t>
  </si>
  <si>
    <t>1,79*23</t>
  </si>
  <si>
    <t>1,79*16</t>
  </si>
  <si>
    <t>119001421</t>
  </si>
  <si>
    <t>Dočasné zajištění kabelů a kabelových tratí ze 3 volně ložených kabelů</t>
  </si>
  <si>
    <t>-1101888723</t>
  </si>
  <si>
    <t>1,79*4</t>
  </si>
  <si>
    <t>4*2</t>
  </si>
  <si>
    <t>460490012.1</t>
  </si>
  <si>
    <t>Krytí kabelů výstražnou fólií šířky 25 cm</t>
  </si>
  <si>
    <t>2046947649</t>
  </si>
  <si>
    <t>2*4</t>
  </si>
  <si>
    <t>46051020R</t>
  </si>
  <si>
    <t>Žlaby kabelové do rýhy bez výkopových prací z prefabrikovaných betonových žlabů.</t>
  </si>
  <si>
    <t>733086163</t>
  </si>
  <si>
    <t>130001101</t>
  </si>
  <si>
    <t>Příplatek za ztížení vykopávky v blízkosti podzemního vedení</t>
  </si>
  <si>
    <t>1970684316</t>
  </si>
  <si>
    <t>5,1*1,79*1*(23+16+4)</t>
  </si>
  <si>
    <t>5,27*4*1*(2)</t>
  </si>
  <si>
    <t>109</t>
  </si>
  <si>
    <t>131213712</t>
  </si>
  <si>
    <t>Hloubení zapažených jam v nesoudržných horninách třídy těžitelnosti I skupiny 3 ručně, VČETNĚ svislého přemístění do 3 m, započtena lepivost</t>
  </si>
  <si>
    <t>-1766114049</t>
  </si>
  <si>
    <t>"výkop včetně povrchů"</t>
  </si>
  <si>
    <t>1,5*(1,5*1,5)*3</t>
  </si>
  <si>
    <t>"odpočet"</t>
  </si>
  <si>
    <t>"asfaltová vozovka"</t>
  </si>
  <si>
    <t>-0,5*1,5*1,5*3</t>
  </si>
  <si>
    <t>"bourané šachty"</t>
  </si>
  <si>
    <t>"konusu"</t>
  </si>
  <si>
    <t>-(0,07+0,58-0,5)*((3,14*0,44*0,44+3,14*0,62*0,62)/2)*3</t>
  </si>
  <si>
    <t>"skruž"</t>
  </si>
  <si>
    <t>-0,85*3,14*0,62*0,62*3</t>
  </si>
  <si>
    <t>"výkop sond  V MÍSTĚ VÝKOPU RÝHY"</t>
  </si>
  <si>
    <t>"kabelové vedení....3ks...hl. 1 m.....nepaží se"</t>
  </si>
  <si>
    <t>1*(0,8*1,2)*3</t>
  </si>
  <si>
    <t>"plynové vedení.....16 ks...hl. 1,25 m"</t>
  </si>
  <si>
    <t>1,25*(0,8*1,2)*16</t>
  </si>
  <si>
    <t>"v místě kabelovodu ....1 ks...hl. 1,7 m"</t>
  </si>
  <si>
    <t>1,7*(0,8*1,2)*1</t>
  </si>
  <si>
    <t>"odpočet povrchů "</t>
  </si>
  <si>
    <t>"ODSTRANĚNÍ POVRCHŮ ZAPOČTENO V RÝZE"</t>
  </si>
  <si>
    <t>-0,5*(0,8*1,2)*2</t>
  </si>
  <si>
    <t>-0,35*(0,8*1,2)*1</t>
  </si>
  <si>
    <t>-0,5*(0,8*1,2)*16</t>
  </si>
  <si>
    <t>"90%"17,664*0,9</t>
  </si>
  <si>
    <t>110</t>
  </si>
  <si>
    <t>131313712</t>
  </si>
  <si>
    <t>Hloubení zapažených jam v nesoudržných horninách třídy těžitelnosti II skupiny 4 ručně, VČETNĚ svislého přemístění do 3 m, započtena lepivost</t>
  </si>
  <si>
    <t>-1690195373</t>
  </si>
  <si>
    <t>"10%"17,664*0,1</t>
  </si>
  <si>
    <t>132254206</t>
  </si>
  <si>
    <t>Hloubení zapažených rýh š do 2000 mm v hornině třídy těžitelnosti I skupiny 3 objem do 5000 m3, VČETNĚ svislého přemístění do 4 m, započtena lepivost</t>
  </si>
  <si>
    <t>858140221</t>
  </si>
  <si>
    <t>"celková kubatůry rýhy"</t>
  </si>
  <si>
    <t>5,1*152,9*1,79</t>
  </si>
  <si>
    <t>5,1*2*0,7*(4)</t>
  </si>
  <si>
    <t>"odpočet povrchů"</t>
  </si>
  <si>
    <t>"chodník"</t>
  </si>
  <si>
    <t>-0,35*1,79*5,05</t>
  </si>
  <si>
    <t>-0,35*0,7*1</t>
  </si>
  <si>
    <t>-0,35*1,79*1,5</t>
  </si>
  <si>
    <t>-0,35*1,79*1,35</t>
  </si>
  <si>
    <t>-0,2*1,79*1,5</t>
  </si>
  <si>
    <t>-0,2*0,7*1</t>
  </si>
  <si>
    <t>-0,5*1,79*142</t>
  </si>
  <si>
    <t>-0,5*0,7*2*3</t>
  </si>
  <si>
    <t>"odpočet sond"</t>
  </si>
  <si>
    <t>-14,4</t>
  </si>
  <si>
    <t>"bourané potrubí"</t>
  </si>
  <si>
    <t>"bourání potrubí DN 600/900 v délce 5 m"</t>
  </si>
  <si>
    <t>-3,14*0,498*0,498*5</t>
  </si>
  <si>
    <t>"sedlo"</t>
  </si>
  <si>
    <t>-(0,9*1,79*5-(2/3)*3,14*0,498*0,498*5)</t>
  </si>
  <si>
    <t>"podkadní deska"</t>
  </si>
  <si>
    <t>-0,15*1,79*5</t>
  </si>
  <si>
    <t>"90%"1263,689*0,9</t>
  </si>
  <si>
    <t>132354206</t>
  </si>
  <si>
    <t>Hloubení zapažených rýh š do 2000 mm v hornině třídy těžitelnosti II skupiny 4 objem do 5000 m3, VČETNĚ svislého přemístění do 4 m, započtena lepivost</t>
  </si>
  <si>
    <t>945938896</t>
  </si>
  <si>
    <t>"10%"1263,689*0,1</t>
  </si>
  <si>
    <t>133254103</t>
  </si>
  <si>
    <t>Hloubení šachet zapažených v hornině třídy těžitelnosti I skupiny 3 objem do 100 m3, VČETNĚ svislého přemístění, započtena lepivost</t>
  </si>
  <si>
    <t>-1235479502</t>
  </si>
  <si>
    <t>"Š1"</t>
  </si>
  <si>
    <t>5,27*(3,4*2,9)</t>
  </si>
  <si>
    <t>"Š6"</t>
  </si>
  <si>
    <t>5,21*(3,1*3,2)</t>
  </si>
  <si>
    <t>"povrchů"</t>
  </si>
  <si>
    <t>-0,5*3,4*(1,45+1)</t>
  </si>
  <si>
    <t>-0,5*3,2*(1+1,55)</t>
  </si>
  <si>
    <t>-0,35*3,4*0,45</t>
  </si>
  <si>
    <t>-0,35*3,2*0,55</t>
  </si>
  <si>
    <t>-(0,07+0,58-0,5)*((3,14*0,44*0,44+3,14*0,62*0,62)/2)*(1+1)</t>
  </si>
  <si>
    <t>"dno"</t>
  </si>
  <si>
    <t>-(0,25+4,39+0,25)*(0,25+1,2+0,25)*(0,25+1,2+0,25)</t>
  </si>
  <si>
    <t>-(0,25+4,32+0,25)*(0,25+1,2+0,25)*(0,25+1,2+0,25)</t>
  </si>
  <si>
    <t>"90%"65,914*0,9</t>
  </si>
  <si>
    <t>133354103</t>
  </si>
  <si>
    <t>Hloubení šachet zapažených v hornině třídy těžitelnosti II skupiny 4 objem do 100 m3, VČETNĚ svislého přemístění, započtena lepivost</t>
  </si>
  <si>
    <t>710855510</t>
  </si>
  <si>
    <t>"10%"65,914*0,1</t>
  </si>
  <si>
    <t>151201103</t>
  </si>
  <si>
    <t>Zřízení zátažného pažení a rozepření stěn rýh hl přes 4 do 8 m</t>
  </si>
  <si>
    <t>1523192793</t>
  </si>
  <si>
    <t>"celková délka výkopu"</t>
  </si>
  <si>
    <t>"1,45+155,9+1,55=158,9"</t>
  </si>
  <si>
    <t>"od délky výkopu rýhy odečten výkop Š1, Š6"</t>
  </si>
  <si>
    <t>"158,9-2,9-3,1=152,9 m"</t>
  </si>
  <si>
    <t>5,1*152,9*2</t>
  </si>
  <si>
    <t>151201113</t>
  </si>
  <si>
    <t>Odstranění zátažného pažení a rozepření stěn rýh hl přes 4 do 8 m</t>
  </si>
  <si>
    <t>-1600171072</t>
  </si>
  <si>
    <t>1559,8</t>
  </si>
  <si>
    <t>151101201</t>
  </si>
  <si>
    <t>Zřízení příložného pažení stěn výkopu hl do 4 m</t>
  </si>
  <si>
    <t>-29591834</t>
  </si>
  <si>
    <t>1,5*(1,5*4)*3</t>
  </si>
  <si>
    <t>"výkop sond"</t>
  </si>
  <si>
    <t>1,25*(0,8*2+1,2*2)*16</t>
  </si>
  <si>
    <t>"v místě kabelovodu....1 ks...hl. 1,7 m"</t>
  </si>
  <si>
    <t>1,7*(0,8*2+1,2*2)*1</t>
  </si>
  <si>
    <t>151101211</t>
  </si>
  <si>
    <t>Odstranění příložného pažení stěn hl do 4 m</t>
  </si>
  <si>
    <t>-199663000</t>
  </si>
  <si>
    <t>113,8</t>
  </si>
  <si>
    <t>151101301</t>
  </si>
  <si>
    <t>Zřízení rozepření stěn při pažení příložném hl do 4 m</t>
  </si>
  <si>
    <t>-1806145</t>
  </si>
  <si>
    <t>1,25*0,8*1,2*16</t>
  </si>
  <si>
    <t>"v místě kabelovod ....1 ks...hl. 1,7 m"</t>
  </si>
  <si>
    <t>1,7*0,8*1,2*1</t>
  </si>
  <si>
    <t>151101311</t>
  </si>
  <si>
    <t>Odstranění rozepření stěn při pažení příložném hl do 4 m</t>
  </si>
  <si>
    <t>-2024054115</t>
  </si>
  <si>
    <t>30,957</t>
  </si>
  <si>
    <t>151201202</t>
  </si>
  <si>
    <t>Zřízení zátažného pažení stěn výkopu hl přes 4 do 8 m</t>
  </si>
  <si>
    <t>827570459</t>
  </si>
  <si>
    <t>5,27*(3,4+2,9+3,4+2,9)</t>
  </si>
  <si>
    <t>5,21*(3,1+3,2+3,1+3,2)</t>
  </si>
  <si>
    <t>151201212</t>
  </si>
  <si>
    <t>Odstranění pažení stěn zátažného hl přes 4 do 8 m</t>
  </si>
  <si>
    <t>-1960837038</t>
  </si>
  <si>
    <t>132,048</t>
  </si>
  <si>
    <t>151201302</t>
  </si>
  <si>
    <t>Zřízení rozepření stěn při pažení zátažném hl přes 4 do 8 m</t>
  </si>
  <si>
    <t>-747052800</t>
  </si>
  <si>
    <t>151201312</t>
  </si>
  <si>
    <t>Odstranění rozepření stěn při pažení zátažném hl přes 4 do 8 m</t>
  </si>
  <si>
    <t>746882154</t>
  </si>
  <si>
    <t>103,645</t>
  </si>
  <si>
    <t>161151103</t>
  </si>
  <si>
    <t>Svislé přemístění výkopku z horniny třídy těžitelnosti I skupiny 1 až 3 hl výkopu přes 4 do 8 m</t>
  </si>
  <si>
    <t>-1140449053</t>
  </si>
  <si>
    <t>1137,32</t>
  </si>
  <si>
    <t>161151113</t>
  </si>
  <si>
    <t>Svislé přemístění výkopku z horniny třídy těžitelnosti II skupiny 4 a 5 hl výkopu přes 4 do 8 m</t>
  </si>
  <si>
    <t>1865225025</t>
  </si>
  <si>
    <t>126,369</t>
  </si>
  <si>
    <t>-615731192</t>
  </si>
  <si>
    <t>0,2*6,07</t>
  </si>
  <si>
    <t>15,898</t>
  </si>
  <si>
    <t>59,323</t>
  </si>
  <si>
    <t>-1161902034</t>
  </si>
  <si>
    <t>1,766</t>
  </si>
  <si>
    <t>6,591</t>
  </si>
  <si>
    <t>-1979920777</t>
  </si>
  <si>
    <t>1534257992</t>
  </si>
  <si>
    <t>1,214</t>
  </si>
  <si>
    <t>"70%"</t>
  </si>
  <si>
    <t>1347,267*0,7</t>
  </si>
  <si>
    <t>-1049820844</t>
  </si>
  <si>
    <t>"30%"</t>
  </si>
  <si>
    <t>1347,267*0,3</t>
  </si>
  <si>
    <t>174151101</t>
  </si>
  <si>
    <t>Zásyp jam, šachet rýh nebo kolem objektů sypaninou se zhutněním</t>
  </si>
  <si>
    <t>-38827779</t>
  </si>
  <si>
    <t>"asfaltový recyklát"</t>
  </si>
  <si>
    <t>-0,46*1,5*1,5</t>
  </si>
  <si>
    <t>"výkop včetně povrchů rýhy a sond"</t>
  </si>
  <si>
    <t>1424,384</t>
  </si>
  <si>
    <t>"výkop včetně povrchů šachet"</t>
  </si>
  <si>
    <t>-0,2*6,07</t>
  </si>
  <si>
    <t>"zpevněno"</t>
  </si>
  <si>
    <t>-125,682</t>
  </si>
  <si>
    <t>"obsyp"</t>
  </si>
  <si>
    <t>-126,968</t>
  </si>
  <si>
    <t>"potrubí"</t>
  </si>
  <si>
    <t>-3,14*0,498*0,498*155,9</t>
  </si>
  <si>
    <t>-170,219</t>
  </si>
  <si>
    <t>"betonová deska, blok"</t>
  </si>
  <si>
    <t>-(44,715+0,5)</t>
  </si>
  <si>
    <t>"podsyp"</t>
  </si>
  <si>
    <t>-44,715</t>
  </si>
  <si>
    <t>"poklop"</t>
  </si>
  <si>
    <t>-0,07*3,14*0,42*0,42*6</t>
  </si>
  <si>
    <t>"vyrovnávací prstence"</t>
  </si>
  <si>
    <t>-(0,06*4+0,08*1)*3,14*0,44*0,44</t>
  </si>
  <si>
    <t>"konus"</t>
  </si>
  <si>
    <t>-0,58*((3,14*0,44*0,44+3,14*0,62*0,62)/2)*6</t>
  </si>
  <si>
    <t>-(0,25*4+0,5*1+1*10)*3,14*0,62*0,62</t>
  </si>
  <si>
    <t>-(0,27+1,2+0,25)*3,14*0,75*0,75*4</t>
  </si>
  <si>
    <t>-(0,25+2,5+0,25)*(2*1,5-0,519*1,096*(1/2))</t>
  </si>
  <si>
    <t>-(0,25+2,5+0,25)*(1,8*1,67-0,365*1,8*(1/2))</t>
  </si>
  <si>
    <t>175151101</t>
  </si>
  <si>
    <t>Obsypání potrubí strojně sypaninou bez prohození, uloženou do 3 m</t>
  </si>
  <si>
    <t>1949760963</t>
  </si>
  <si>
    <t>(0,3+0,3)*1,79*155,9-(1/3)*3,14*0,498*0,498*155,9</t>
  </si>
  <si>
    <t>583 p.c.021.1</t>
  </si>
  <si>
    <t xml:space="preserve">Náhradní zásypový materiál -  hutnitelný dodávka, naložení , vodorovné přemístění a složení v místě stavby </t>
  </si>
  <si>
    <t>-1454433253</t>
  </si>
  <si>
    <t>126,968*1,1*1,05*1,8</t>
  </si>
  <si>
    <t>855,903*1,1*1,05*1,8</t>
  </si>
  <si>
    <t>174101101</t>
  </si>
  <si>
    <t>1259444199</t>
  </si>
  <si>
    <t>"v místě asfaltové cesty"</t>
  </si>
  <si>
    <t>0,46*(1,5*1,5)*3</t>
  </si>
  <si>
    <t>"v místě asfatové cesty"</t>
  </si>
  <si>
    <t>0,46*3,4*(1,45+1)</t>
  </si>
  <si>
    <t>0,46*3,2*(1+1,55)</t>
  </si>
  <si>
    <t>"v místě chodníku"</t>
  </si>
  <si>
    <t>0,46*3,4*0,45</t>
  </si>
  <si>
    <t>0,46*3,2*0,55</t>
  </si>
  <si>
    <t>0,46*1,79*5,05</t>
  </si>
  <si>
    <t>0,46*0,7*1</t>
  </si>
  <si>
    <t>0,46*1,79*1,5</t>
  </si>
  <si>
    <t>0,46*1,79*1,35</t>
  </si>
  <si>
    <t>0,46*1,79*142</t>
  </si>
  <si>
    <t>0,46*0,7*2*3</t>
  </si>
  <si>
    <t>58981152R</t>
  </si>
  <si>
    <t xml:space="preserve">recyklát asfaltový </t>
  </si>
  <si>
    <t>-1798642188</t>
  </si>
  <si>
    <t>137,887*1,1*1,05*1,8</t>
  </si>
  <si>
    <t>167151111</t>
  </si>
  <si>
    <t>Nakládání výkopku z hornin třídy těžitelnosti I skupiny 1 až 3 přes 100 m3</t>
  </si>
  <si>
    <t>919105375</t>
  </si>
  <si>
    <t>137,887*1,1*1,05</t>
  </si>
  <si>
    <t>126,968*1,1*1,05</t>
  </si>
  <si>
    <t>855,903*1,1*1,05</t>
  </si>
  <si>
    <t>48</t>
  </si>
  <si>
    <t>-887189951</t>
  </si>
  <si>
    <t>1295,689</t>
  </si>
  <si>
    <t>49</t>
  </si>
  <si>
    <t>-75088195</t>
  </si>
  <si>
    <t>50</t>
  </si>
  <si>
    <t>462370231</t>
  </si>
  <si>
    <t>0,2*6,07*1,6</t>
  </si>
  <si>
    <t>181411131</t>
  </si>
  <si>
    <t>Založení parkového trávníku výsevem pl do 1000 m2 v rovině a ve svahu do 1:5</t>
  </si>
  <si>
    <t>1167021060</t>
  </si>
  <si>
    <t>6,07</t>
  </si>
  <si>
    <t>52</t>
  </si>
  <si>
    <t>-111764911</t>
  </si>
  <si>
    <t>6,07*0,03*1,05</t>
  </si>
  <si>
    <t>Zakládání</t>
  </si>
  <si>
    <t>53</t>
  </si>
  <si>
    <t>212752101</t>
  </si>
  <si>
    <t>Trativod z drenážních trubek korugovaných PE-HD SN 4 perforace 360° včetně lože otevřený výkop DN 100 pro liniové stavby</t>
  </si>
  <si>
    <t>-1636396799</t>
  </si>
  <si>
    <t>1,45+155,9+1,55</t>
  </si>
  <si>
    <t>Svislé a kompletní konstrukce</t>
  </si>
  <si>
    <t>54</t>
  </si>
  <si>
    <t>358315114</t>
  </si>
  <si>
    <t>Bourání stoky kompletní nebo vybourání otvorů z prostého betonu plochy do 4 m2</t>
  </si>
  <si>
    <t>-1323210384</t>
  </si>
  <si>
    <t>"bourání potrubí DN 600/900 v délce  5 m"</t>
  </si>
  <si>
    <t xml:space="preserve">3,14*0,498*0,498*5   </t>
  </si>
  <si>
    <t xml:space="preserve">-3,14*((0,3+0,45)/2)*((0,3+0,45)/2)*5   </t>
  </si>
  <si>
    <t>0,9*1,79*5-(2/3)*3,14*0,498*0,498*5</t>
  </si>
  <si>
    <t>0,15*1,79*5</t>
  </si>
  <si>
    <t xml:space="preserve">"tři šachty vedle výkopu rýhy"   </t>
  </si>
  <si>
    <t xml:space="preserve">"konus"   </t>
  </si>
  <si>
    <t xml:space="preserve">0,247*3   </t>
  </si>
  <si>
    <t xml:space="preserve">"skruž"   </t>
  </si>
  <si>
    <t xml:space="preserve">(1,5-0,07-0,58)*(3,14*0,72*0,72-3,14*0,5*0,5)*3   </t>
  </si>
  <si>
    <t xml:space="preserve">"dvě šachty v místě výkopu"   </t>
  </si>
  <si>
    <t xml:space="preserve">0,247*2   </t>
  </si>
  <si>
    <t xml:space="preserve">"vnitřní úprava šachty"   </t>
  </si>
  <si>
    <t xml:space="preserve">0,72*2   </t>
  </si>
  <si>
    <t xml:space="preserve">"podkladní deska"   </t>
  </si>
  <si>
    <t xml:space="preserve">0,15*(0,1+0,25+1,2+0,25+0,1)*(0,1+0,25+1,2+0,25+0,1)*2   </t>
  </si>
  <si>
    <t>55</t>
  </si>
  <si>
    <t>358325114</t>
  </si>
  <si>
    <t>Bourání stoky kompletní nebo vybourání otvorů z železobetonu plochy do 4 m2</t>
  </si>
  <si>
    <t>-1785327185</t>
  </si>
  <si>
    <t>"bourání dvou šachet v místě výkopu"</t>
  </si>
  <si>
    <t>"strop"</t>
  </si>
  <si>
    <t>0,25*(0,25+1,2+0,25)*(0,25+1,25+0,25)*2</t>
  </si>
  <si>
    <t>-0,25*3,14*0,5*0,5*2</t>
  </si>
  <si>
    <t>"stěny"</t>
  </si>
  <si>
    <t>4,39*0,25*(0,25+1,2+0,25)*2</t>
  </si>
  <si>
    <t>4,39*0,25*1,2*2</t>
  </si>
  <si>
    <t>4,32*0,25*(0,25+1,2+0,25)*2</t>
  </si>
  <si>
    <t>4,32*0,25*1,2*2</t>
  </si>
  <si>
    <t>56</t>
  </si>
  <si>
    <t>899102211</t>
  </si>
  <si>
    <t>Demontáž poklopů litinových nebo ocelových včetně rámů hmotnosti přes 50 do 100 kg</t>
  </si>
  <si>
    <t>-1299182094</t>
  </si>
  <si>
    <t>57</t>
  </si>
  <si>
    <t>997013111</t>
  </si>
  <si>
    <t>Vnitrostaveništní doprava suti a vybouraných hmot pro budovy v do 6 m</t>
  </si>
  <si>
    <t>1985415446</t>
  </si>
  <si>
    <t>14,395*2,2</t>
  </si>
  <si>
    <t>15,213*2,4</t>
  </si>
  <si>
    <t>0,1*5</t>
  </si>
  <si>
    <t>58</t>
  </si>
  <si>
    <t>997013501</t>
  </si>
  <si>
    <t>Odvoz suti a vybouraných hmot na skládku nebo meziskládku do 1 km se složením</t>
  </si>
  <si>
    <t>749084547</t>
  </si>
  <si>
    <t>68,18</t>
  </si>
  <si>
    <t>59</t>
  </si>
  <si>
    <t>997013509</t>
  </si>
  <si>
    <t>Příplatek k odvozu suti a vybouraných hmot na skládku ZKD 1 km přes 1 km</t>
  </si>
  <si>
    <t>617596674</t>
  </si>
  <si>
    <t>68,68*4</t>
  </si>
  <si>
    <t>60</t>
  </si>
  <si>
    <t>1953413500</t>
  </si>
  <si>
    <t>Vodorovné konstrukce</t>
  </si>
  <si>
    <t>61</t>
  </si>
  <si>
    <t>3513112014</t>
  </si>
  <si>
    <t>Zalití zálivkovou popílkocementovou suspenzí vč. všech souvisejících prací   např.  KOPOS I</t>
  </si>
  <si>
    <t>-1851142175</t>
  </si>
  <si>
    <t>"sedlo u potrubí DN 600/900"</t>
  </si>
  <si>
    <t>"šířka potrubí včetně stěny"</t>
  </si>
  <si>
    <t>"0,79/2=0,395"</t>
  </si>
  <si>
    <t>"výška potrubí včetně stěny"</t>
  </si>
  <si>
    <t>"1,2/2=0,6"</t>
  </si>
  <si>
    <t>"r ...včetně vnější stěny ..(0,395+0,6)/2=0,498 m"</t>
  </si>
  <si>
    <t>0,9*1,79*155,9-(2/3)*3,14*0,498*0,498*155,9</t>
  </si>
  <si>
    <t>" zaplnění potrubí 500/750"</t>
  </si>
  <si>
    <t>3,14*((0,3+0,45)/2)*((0,3+0,45)/2)*151</t>
  </si>
  <si>
    <t>"tři rušené šachty"</t>
  </si>
  <si>
    <t>3,2*1,2*1,5</t>
  </si>
  <si>
    <t>3,28*1,2*1,5</t>
  </si>
  <si>
    <t>3,08*1,2*1,5</t>
  </si>
  <si>
    <t>62</t>
  </si>
  <si>
    <t>451541111</t>
  </si>
  <si>
    <t>Lože pod potrubí otevřený výkop ze štěrkodrtě</t>
  </si>
  <si>
    <t>-615656419</t>
  </si>
  <si>
    <t>0,15*1,79*155,9</t>
  </si>
  <si>
    <t>"Š2, Š3, Š4, Š5"</t>
  </si>
  <si>
    <t>0,15*1,7*1,7*4</t>
  </si>
  <si>
    <t>0,15*2,2*1,7</t>
  </si>
  <si>
    <t>0,15*1,87*2</t>
  </si>
  <si>
    <t>111</t>
  </si>
  <si>
    <t>623559012</t>
  </si>
  <si>
    <t>44,715</t>
  </si>
  <si>
    <t>112</t>
  </si>
  <si>
    <t>-1467606846</t>
  </si>
  <si>
    <t>63</t>
  </si>
  <si>
    <t>452311131</t>
  </si>
  <si>
    <t>Podkladní desky z betonu prostého bez zvýšených nároků na prostředí tř. C 12/15 otevřený výkop</t>
  </si>
  <si>
    <t>1080465294</t>
  </si>
  <si>
    <t>64</t>
  </si>
  <si>
    <t>452313131</t>
  </si>
  <si>
    <t>Podkladní bloky z betonu prostého bez zvýšených nároků na prostředí tř. C 12/15 otevřený výkop</t>
  </si>
  <si>
    <t>2098874257</t>
  </si>
  <si>
    <t>"výkrs D.1.1.7.2 - podbetonování"</t>
  </si>
  <si>
    <t>0,5</t>
  </si>
  <si>
    <t>113</t>
  </si>
  <si>
    <t>452112112</t>
  </si>
  <si>
    <t>Osazení betonových prstenců nebo rámů v do 100 mm pod poklopy a mříže</t>
  </si>
  <si>
    <t>-1282956945</t>
  </si>
  <si>
    <t>4+1</t>
  </si>
  <si>
    <t>115</t>
  </si>
  <si>
    <t>PFB.1120101OZ</t>
  </si>
  <si>
    <t>Prstenec šachtový vyrovnávací (OZ) TBW-Q.1 63/6</t>
  </si>
  <si>
    <t>1030505806</t>
  </si>
  <si>
    <t>4*1,01</t>
  </si>
  <si>
    <t>114</t>
  </si>
  <si>
    <t>PFB.1120102OZ</t>
  </si>
  <si>
    <t>Prstenec šachtový vyrovnávací (OZ) TBW-Q.1 63/8</t>
  </si>
  <si>
    <t>-2062073869</t>
  </si>
  <si>
    <t>Trubní vedení</t>
  </si>
  <si>
    <t>68</t>
  </si>
  <si>
    <t>813441111</t>
  </si>
  <si>
    <t>Montáž potrubí z trub vejčitých betonových s integrovaným pryžovým těsněním otevřený výkop sklon do 20 % DN 600/900</t>
  </si>
  <si>
    <t>-1553913802</t>
  </si>
  <si>
    <t>155,9</t>
  </si>
  <si>
    <t>69</t>
  </si>
  <si>
    <t>PFB.1051101</t>
  </si>
  <si>
    <t>Trouba vejčitá betonová TBO-Q 60/90/250 CV</t>
  </si>
  <si>
    <t>410078272</t>
  </si>
  <si>
    <t>(155,9/2,5)*1,01</t>
  </si>
  <si>
    <t>70</t>
  </si>
  <si>
    <t>20160107</t>
  </si>
  <si>
    <t>D+M vymazaní spáry potrubí např. Ergelitem KS 2</t>
  </si>
  <si>
    <t>-264255903</t>
  </si>
  <si>
    <t>2*3,14*((0,3+0,45)/2)*62</t>
  </si>
  <si>
    <t>71</t>
  </si>
  <si>
    <t>822442112R</t>
  </si>
  <si>
    <t>D+M nátěr úchytů anikorozní barvou a vyplnění místa úchytu mazaninou</t>
  </si>
  <si>
    <t>ks</t>
  </si>
  <si>
    <t>-1157440216</t>
  </si>
  <si>
    <t>2*63</t>
  </si>
  <si>
    <t>72</t>
  </si>
  <si>
    <t>202115011</t>
  </si>
  <si>
    <t>Jádrový vývrt, těsnění Forscheda, tvarovka DN 150</t>
  </si>
  <si>
    <t>-761466953</t>
  </si>
  <si>
    <t>"přípojka"</t>
  </si>
  <si>
    <t>"uliční vpust"</t>
  </si>
  <si>
    <t>73</t>
  </si>
  <si>
    <t>202115012</t>
  </si>
  <si>
    <t>Jádrový vývrt, těsnění Forscheda, tvarovka DN 200</t>
  </si>
  <si>
    <t>816073397</t>
  </si>
  <si>
    <t>74</t>
  </si>
  <si>
    <t>831832PRv</t>
  </si>
  <si>
    <t>Provizorní přepojení stávající přípojky do DN 200 např. plastovou flexibilní troubou, včetně včech souvisejích prací</t>
  </si>
  <si>
    <t>1046220393</t>
  </si>
  <si>
    <t>34+2</t>
  </si>
  <si>
    <t>75</t>
  </si>
  <si>
    <t>894201161r</t>
  </si>
  <si>
    <t>Dno šachet tl nad 200 mm ŽB se zvýšenými nároky na prostředí tř. C 30/37 - XC2, XA1</t>
  </si>
  <si>
    <t>38970944</t>
  </si>
  <si>
    <t>0,25*(2*1,5-0,519*1,096*(1/2))</t>
  </si>
  <si>
    <t>"Š2"</t>
  </si>
  <si>
    <t>0,25*(1,67*1,8-0,365*1,8*(1/2))</t>
  </si>
  <si>
    <t>76</t>
  </si>
  <si>
    <t>894302162r</t>
  </si>
  <si>
    <t>Stěny šachet tl nad 200 mm ze ŽB se zvýšenými nároky na prostředí tř. C 30/37 - XC2, XA1</t>
  </si>
  <si>
    <t>-802072019</t>
  </si>
  <si>
    <t>2,5*0,25*(1,5+0,25)</t>
  </si>
  <si>
    <t>2,5*0,25*(1+0,25)</t>
  </si>
  <si>
    <t>2,5*0,25*((0,595+0,654)/2)</t>
  </si>
  <si>
    <t>2,5*0,25*((1,0+1,215)/2)</t>
  </si>
  <si>
    <t>2,5*0,25*((0,981+0,823)/2)</t>
  </si>
  <si>
    <t>2,5*0,25*((1,837+1,326)/2)</t>
  </si>
  <si>
    <t>2,5*0,25*((1,67+1,365)/2)</t>
  </si>
  <si>
    <t>2,5*0,25*1,3</t>
  </si>
  <si>
    <t>2,5*0,25*((1,305+1,1)/2)</t>
  </si>
  <si>
    <t>116</t>
  </si>
  <si>
    <t>894501121</t>
  </si>
  <si>
    <t>Bednění stěn šachet pravoúhlých nebo vícehranných jednostranné zřízení</t>
  </si>
  <si>
    <t>-231993357</t>
  </si>
  <si>
    <t>0,25*(2+1,5+0,904+1,214+0,981)</t>
  </si>
  <si>
    <t>0,25*(1,837+1,67+1,8+1,305)</t>
  </si>
  <si>
    <t>117</t>
  </si>
  <si>
    <t>894501122</t>
  </si>
  <si>
    <t>Bednění stěn šachet pravoúhlých nebo vícehranných jednostranné odstranění</t>
  </si>
  <si>
    <t>780524952</t>
  </si>
  <si>
    <t>3,303</t>
  </si>
  <si>
    <t>118</t>
  </si>
  <si>
    <t>894501111</t>
  </si>
  <si>
    <t>Bednění stěn šachet pravoúhlých nebo vícehranných oboustranné zřízení</t>
  </si>
  <si>
    <t>-1891267974</t>
  </si>
  <si>
    <t>56,178</t>
  </si>
  <si>
    <t>119</t>
  </si>
  <si>
    <t>894501112</t>
  </si>
  <si>
    <t>Bednění stěn šachet pravoúhlých nebo vícehranných oboustranné odstranění</t>
  </si>
  <si>
    <t>-1544149198</t>
  </si>
  <si>
    <t>79</t>
  </si>
  <si>
    <t>894601111</t>
  </si>
  <si>
    <t>Výztuž šachet z betonářské oceli 10 216</t>
  </si>
  <si>
    <t>-613504020</t>
  </si>
  <si>
    <t>2,6/1000</t>
  </si>
  <si>
    <t>"š2"</t>
  </si>
  <si>
    <t>2,8/1000</t>
  </si>
  <si>
    <t>80</t>
  </si>
  <si>
    <t>894608112</t>
  </si>
  <si>
    <t>Výztuž šachet z betonářské oceli 10 505</t>
  </si>
  <si>
    <t>1704773948</t>
  </si>
  <si>
    <t>368,8/1000</t>
  </si>
  <si>
    <t>375/1000</t>
  </si>
  <si>
    <t>81</t>
  </si>
  <si>
    <t>894301101</t>
  </si>
  <si>
    <t>Těsnící pásek např. ADECO</t>
  </si>
  <si>
    <t>-1232620252</t>
  </si>
  <si>
    <t>2*3,14*0,498*(1+1)</t>
  </si>
  <si>
    <t>2-0,125*2</t>
  </si>
  <si>
    <t>1,5-0,125*2</t>
  </si>
  <si>
    <t>0,904-0,125</t>
  </si>
  <si>
    <t>1,214-0,125</t>
  </si>
  <si>
    <t>0,981-0,125</t>
  </si>
  <si>
    <t>5,724</t>
  </si>
  <si>
    <t>1,837-0,125*2</t>
  </si>
  <si>
    <t>1,67-0,125*2</t>
  </si>
  <si>
    <t>1,8-0,125*2</t>
  </si>
  <si>
    <t>1,305-0,125*2</t>
  </si>
  <si>
    <t>5,612</t>
  </si>
  <si>
    <t>82</t>
  </si>
  <si>
    <t>202110Š11</t>
  </si>
  <si>
    <t xml:space="preserve">Š1 D+M železobetonové stropní desky  0,25x2x((1,5+0,981)/2) m, včetně otvoru, stupadlo </t>
  </si>
  <si>
    <t>1801734953</t>
  </si>
  <si>
    <t>83</t>
  </si>
  <si>
    <t>202110Š61</t>
  </si>
  <si>
    <t xml:space="preserve">Š6 D+M železobetonové stropní desky  0,25x1,8*((1,67+1,305)/2) m, včetně otvoru, stupadlo </t>
  </si>
  <si>
    <t>-207279761</t>
  </si>
  <si>
    <t>84</t>
  </si>
  <si>
    <t>202110Š12</t>
  </si>
  <si>
    <t>D+M vnitřní úprava v šachtě Š1</t>
  </si>
  <si>
    <t>-1964020457</t>
  </si>
  <si>
    <t>"viz výkres D.1.1.7.2"</t>
  </si>
  <si>
    <t>85</t>
  </si>
  <si>
    <t>202110Š62</t>
  </si>
  <si>
    <t>D+M vnitřní úprava v šachtě Š6</t>
  </si>
  <si>
    <t>-395329811</t>
  </si>
  <si>
    <t>"viz. výkres D.1.1.7.4"</t>
  </si>
  <si>
    <t>86</t>
  </si>
  <si>
    <t>894414111</t>
  </si>
  <si>
    <t>Osazení betonových nebo železobetonových dílců pro šachty skruží základových (dno)</t>
  </si>
  <si>
    <t>1891664459</t>
  </si>
  <si>
    <t>87</t>
  </si>
  <si>
    <t>1133006</t>
  </si>
  <si>
    <t xml:space="preserve">Dno šachtové TBZ-Q.1 120/120  V 60/90 CV </t>
  </si>
  <si>
    <t>-1633492057</t>
  </si>
  <si>
    <t>894414211</t>
  </si>
  <si>
    <t>Osazení betonových nebo železobetonových dílců pro šachty desek zákrytových</t>
  </si>
  <si>
    <t>-1318997342</t>
  </si>
  <si>
    <t>89</t>
  </si>
  <si>
    <t>1121651</t>
  </si>
  <si>
    <t>deska přechodová TZK-Q.1 120-100 typ Q.1</t>
  </si>
  <si>
    <t>812878057</t>
  </si>
  <si>
    <t>121</t>
  </si>
  <si>
    <t>59224341</t>
  </si>
  <si>
    <t>těsnění elastomerové pro spojení šachetních dílů DN 1200</t>
  </si>
  <si>
    <t>737103788</t>
  </si>
  <si>
    <t>91</t>
  </si>
  <si>
    <t>894411311</t>
  </si>
  <si>
    <t>Osazení betonových nebo železobetonových dílců pro šachty skruží rovných</t>
  </si>
  <si>
    <t>510395582</t>
  </si>
  <si>
    <t>92</t>
  </si>
  <si>
    <t>592243050</t>
  </si>
  <si>
    <t>skruž betonová šachetní TBS-Q.1 100/25 D100x25x12 cm PS</t>
  </si>
  <si>
    <t>-24221570</t>
  </si>
  <si>
    <t>93</t>
  </si>
  <si>
    <t>592243060</t>
  </si>
  <si>
    <t>skruž betonová šachetní TBS-Q.1 100/50 D100x50x12 cm PS</t>
  </si>
  <si>
    <t>1899845719</t>
  </si>
  <si>
    <t>94</t>
  </si>
  <si>
    <t>592243070</t>
  </si>
  <si>
    <t>skruž betonová šachetní TBS-Q.1 100/100 D100x100x12 cm PS</t>
  </si>
  <si>
    <t>-1826215776</t>
  </si>
  <si>
    <t>10*1,01</t>
  </si>
  <si>
    <t>95</t>
  </si>
  <si>
    <t>8944131101</t>
  </si>
  <si>
    <t>Příplatek pro osazení první skruže - vnější přibetonování skruže beton C30/37 a výplň zámku skruží tmelem průměr 60/70 mm</t>
  </si>
  <si>
    <t>-560771595</t>
  </si>
  <si>
    <t>"Š1, Š6"</t>
  </si>
  <si>
    <t>96</t>
  </si>
  <si>
    <t>894412411</t>
  </si>
  <si>
    <t>Osazení betonových nebo železobetonových dílců pro šachty skruží přechodových</t>
  </si>
  <si>
    <t>1282209499</t>
  </si>
  <si>
    <t>97</t>
  </si>
  <si>
    <t>592243120</t>
  </si>
  <si>
    <t>konus šachetní betonový TBR-Q.1 100-63/58/12 KPS 100x62,5x58 cm</t>
  </si>
  <si>
    <t>-1954994616</t>
  </si>
  <si>
    <t>6*1,01</t>
  </si>
  <si>
    <t>120</t>
  </si>
  <si>
    <t>59224348</t>
  </si>
  <si>
    <t>těsnění elastomerové pro spojení šachetních dílů DN 1000</t>
  </si>
  <si>
    <t>94793948</t>
  </si>
  <si>
    <t>16*1,01</t>
  </si>
  <si>
    <t>99</t>
  </si>
  <si>
    <t>20160107.1</t>
  </si>
  <si>
    <t>D+M vymazaní spáry např. Ergelitem KS 2</t>
  </si>
  <si>
    <t>1613898703</t>
  </si>
  <si>
    <t>2*3,14*0,5*(16)</t>
  </si>
  <si>
    <t>2*3,14*0,6*(4)</t>
  </si>
  <si>
    <t>100</t>
  </si>
  <si>
    <t>899501411</t>
  </si>
  <si>
    <t>Stupadla do šachet ocelová PE povlak vidlicová s vysekáním otvoru v betonu</t>
  </si>
  <si>
    <t>-1787648437</t>
  </si>
  <si>
    <t>101</t>
  </si>
  <si>
    <t>899104112</t>
  </si>
  <si>
    <t>Osazení poklopů litinových, ocelových nebo železobetonových včetně rámů pro třídu zatížení D400, E600</t>
  </si>
  <si>
    <t>1052761401</t>
  </si>
  <si>
    <t>102</t>
  </si>
  <si>
    <t>55243443</t>
  </si>
  <si>
    <t>poklop na vstupní šachtu litinový D500 zatížení 40 t typ BRNO</t>
  </si>
  <si>
    <t>-183257802</t>
  </si>
  <si>
    <t>103</t>
  </si>
  <si>
    <t>919735112</t>
  </si>
  <si>
    <t>Řezání stávajícího živičného krytu hl přes 50 do 100 mm</t>
  </si>
  <si>
    <t>-1558775523</t>
  </si>
  <si>
    <t>(1,5*4)*3</t>
  </si>
  <si>
    <t>3,4+(1,45+1)*2</t>
  </si>
  <si>
    <t>3,2+(1+1,55)*2</t>
  </si>
  <si>
    <t>104</t>
  </si>
  <si>
    <t>244041911</t>
  </si>
  <si>
    <t>105</t>
  </si>
  <si>
    <t>-1116026445</t>
  </si>
  <si>
    <t>322,658*4</t>
  </si>
  <si>
    <t>106</t>
  </si>
  <si>
    <t>962757964</t>
  </si>
  <si>
    <t>5,113</t>
  </si>
  <si>
    <t>107</t>
  </si>
  <si>
    <t>-54968774</t>
  </si>
  <si>
    <t>322,658-5,113</t>
  </si>
  <si>
    <t>108</t>
  </si>
  <si>
    <t>998274101</t>
  </si>
  <si>
    <t>Přesun hmot pro trubní vedení z trub betonových otevřený výkop</t>
  </si>
  <si>
    <t>866941292</t>
  </si>
  <si>
    <t>SO 320 - Kanalizační přípojky</t>
  </si>
  <si>
    <t>1633552207</t>
  </si>
  <si>
    <t>42,8</t>
  </si>
  <si>
    <t>819418847</t>
  </si>
  <si>
    <t>-1232806520</t>
  </si>
  <si>
    <t>-846370591</t>
  </si>
  <si>
    <t>65,75</t>
  </si>
  <si>
    <t>113107430</t>
  </si>
  <si>
    <t>Odstranění podkladu z betonu prostého tl do 100 mm při překopech strojně pl do 15 m2</t>
  </si>
  <si>
    <t>-1209113810</t>
  </si>
  <si>
    <t>1286014373</t>
  </si>
  <si>
    <t>1812626263</t>
  </si>
  <si>
    <t>66</t>
  </si>
  <si>
    <t>113201111r</t>
  </si>
  <si>
    <t>Odstranění betonové přídlažby</t>
  </si>
  <si>
    <t>-2083610479</t>
  </si>
  <si>
    <t>-423137310</t>
  </si>
  <si>
    <t>165</t>
  </si>
  <si>
    <t>-1752651770</t>
  </si>
  <si>
    <t>-636147063</t>
  </si>
  <si>
    <t>1*13</t>
  </si>
  <si>
    <t>1,11*2</t>
  </si>
  <si>
    <t>119001402</t>
  </si>
  <si>
    <t>Dočasné zajištění potrubí ocelového nebo litinového DN přes 200 do 500 mm</t>
  </si>
  <si>
    <t>1470928655</t>
  </si>
  <si>
    <t>1586796593</t>
  </si>
  <si>
    <t>1*108</t>
  </si>
  <si>
    <t>1,11*6</t>
  </si>
  <si>
    <t>119001423R</t>
  </si>
  <si>
    <t>Dočasné zajištění kabelovodu</t>
  </si>
  <si>
    <t>-1953486393</t>
  </si>
  <si>
    <t>1,1*2</t>
  </si>
  <si>
    <t>-667188272</t>
  </si>
  <si>
    <t>-1492676423</t>
  </si>
  <si>
    <t>2*6</t>
  </si>
  <si>
    <t>603142340</t>
  </si>
  <si>
    <t>443,112</t>
  </si>
  <si>
    <t>1601336781</t>
  </si>
  <si>
    <t>"kabelové vedení....49ks...hl. 1 m.....nepaží se"</t>
  </si>
  <si>
    <t>1*(0,8*1,2)*49</t>
  </si>
  <si>
    <t>"v místě kabelovodu ....16 ks...hl. 1,7 m"</t>
  </si>
  <si>
    <t>1,7*(0,8*1,2)*16</t>
  </si>
  <si>
    <t>-0,35*(0,8*1,2)*49</t>
  </si>
  <si>
    <t>"90%"60,528*0,9</t>
  </si>
  <si>
    <t>-482476764</t>
  </si>
  <si>
    <t>"10%"60,528*0,1</t>
  </si>
  <si>
    <t>132254204</t>
  </si>
  <si>
    <t>Hloubení zapažených rýh š do 2000 mm v hornině třídy těžitelnosti I skupiny 3 objem do 500 m3, VČETNĚ svislého přemístění do 4 m, započtena lepivost</t>
  </si>
  <si>
    <t>-2073885046</t>
  </si>
  <si>
    <t>"Ferrerova č. 1"</t>
  </si>
  <si>
    <t>((4,72+3,28)/2)*1*2,2</t>
  </si>
  <si>
    <t>"č. 2"</t>
  </si>
  <si>
    <t>((4,76+3,43)/2)*1*6,85</t>
  </si>
  <si>
    <t>"č. 3"</t>
  </si>
  <si>
    <t>((4,78+3,96)/2)*1*1,51</t>
  </si>
  <si>
    <t>((3,96+3,06)/2)*1*(2,15-1,51)</t>
  </si>
  <si>
    <t>"č. 4"</t>
  </si>
  <si>
    <t>((4,81+2,83)/2)*1,11*6,85</t>
  </si>
  <si>
    <t>"č. 5"</t>
  </si>
  <si>
    <t>((4,6+3,97)/2)*1*1,51</t>
  </si>
  <si>
    <t>((3,97+2,85)/2)*1*(2,15-1,51)</t>
  </si>
  <si>
    <t>"č. 6"</t>
  </si>
  <si>
    <t>((4,85+2,94)/2)*1*6,85</t>
  </si>
  <si>
    <t>"č. 7"</t>
  </si>
  <si>
    <t>((4,83+4,06)/2)*1*1,25</t>
  </si>
  <si>
    <t>((4,06+2,91)/2)*1*(2,91-1,25)</t>
  </si>
  <si>
    <t>"č. 8"</t>
  </si>
  <si>
    <t>((4,87+2,94)/2)*1*6,85</t>
  </si>
  <si>
    <t>"č. 9"</t>
  </si>
  <si>
    <t>((4,87+4,08)/2)*1*1,37</t>
  </si>
  <si>
    <t>((4,08+2,97)/2)*1*(2,15-1,37)</t>
  </si>
  <si>
    <t>"č. 10"</t>
  </si>
  <si>
    <t>((4,92+2,76)/2)*1*6,8</t>
  </si>
  <si>
    <t>"č.  11"</t>
  </si>
  <si>
    <t>((4,9+4,15)/2)*1*1,5</t>
  </si>
  <si>
    <t>((4,15+3,16)/2)*1*(2,15-1,5)</t>
  </si>
  <si>
    <t>"č. 12"</t>
  </si>
  <si>
    <t>((4,94+2,83)/2)*1*6,8</t>
  </si>
  <si>
    <t>"č. 13"</t>
  </si>
  <si>
    <t>((4,92+4,09)/2)*1*1,5</t>
  </si>
  <si>
    <t>((4,09+3,2)/2)*1*(2,15-1,5)</t>
  </si>
  <si>
    <t>"č. 14"</t>
  </si>
  <si>
    <t>((5,01+2,85)/2)*1*7,2</t>
  </si>
  <si>
    <t>"č. 15"</t>
  </si>
  <si>
    <t>((4,94+4,01)/2)*1*1,4</t>
  </si>
  <si>
    <t>((4,01+2,59)/2)*1*(2,15-1,4)</t>
  </si>
  <si>
    <t>"č. 16"</t>
  </si>
  <si>
    <t>((5,04+2,72)/2)*1*7,2</t>
  </si>
  <si>
    <t>"č. 17"</t>
  </si>
  <si>
    <t>((4,95+4,05)/2)*1*1,2</t>
  </si>
  <si>
    <t>((4,05+2,76)/2)*1*(2,15-1,2)</t>
  </si>
  <si>
    <t>"č. 18"</t>
  </si>
  <si>
    <t>((5,02+2,69)/2)*1*6,8</t>
  </si>
  <si>
    <t>"č. 19"</t>
  </si>
  <si>
    <t>((4,96+3,99)/2)*1*1,64</t>
  </si>
  <si>
    <t>((3,99+2,75)/2)*1*(2,15-1,64)</t>
  </si>
  <si>
    <t>"č. 20"</t>
  </si>
  <si>
    <t>((5,02+2,73)/2)*1*6,8</t>
  </si>
  <si>
    <t>"č. 21"</t>
  </si>
  <si>
    <t>((4,98+4,16)/2)*1*1,54</t>
  </si>
  <si>
    <t>((4,16+2,84)/2)*1*(2,25-1,54)</t>
  </si>
  <si>
    <t>"č. 22"</t>
  </si>
  <si>
    <t>((4,99+2,35)/2)*1*6,8</t>
  </si>
  <si>
    <t>"č. 23"</t>
  </si>
  <si>
    <t>((5,01+4,09)/2)*1*1,4</t>
  </si>
  <si>
    <t>((4,09+2,63)/2)*1*(2,15-1,4)</t>
  </si>
  <si>
    <t>"č. 24"</t>
  </si>
  <si>
    <t>((5,04+2,56)/2)*1*6,8</t>
  </si>
  <si>
    <t>"č. 25"</t>
  </si>
  <si>
    <t>((5,0+4,05)/2)*1*1,5</t>
  </si>
  <si>
    <t>((4,05+2,68)/2)*1*(2,2-1,5)</t>
  </si>
  <si>
    <t>"č. 26"</t>
  </si>
  <si>
    <t>((4,81+2,43)/2)*1*6,8</t>
  </si>
  <si>
    <t>"č. 27"</t>
  </si>
  <si>
    <t>((4,95+4,05)/2)*1*1,6</t>
  </si>
  <si>
    <t>((4,05+2,75)/2)*1*(2,2-1,6)</t>
  </si>
  <si>
    <t>"č. 28"</t>
  </si>
  <si>
    <t>((4,76+2,4)/2)*1,11*6,8</t>
  </si>
  <si>
    <t>"č. 29"</t>
  </si>
  <si>
    <t>((4,88+4,0)/2)*1*1,6</t>
  </si>
  <si>
    <t>((4,0+2,75)/2)*1*(2,2-1,6)</t>
  </si>
  <si>
    <t>"č. 30"</t>
  </si>
  <si>
    <t>((4,72+2,42)/2)*1*6,75</t>
  </si>
  <si>
    <t>"č. 31"</t>
  </si>
  <si>
    <t>((4,82+3,89)/2)*1*1,5</t>
  </si>
  <si>
    <t>((3,89+2,62)/2)*1*(2,2-1,5)</t>
  </si>
  <si>
    <t>"č. 32"</t>
  </si>
  <si>
    <t>((4,8+2,61)/2)*1*6,75</t>
  </si>
  <si>
    <t>"č. 33"</t>
  </si>
  <si>
    <t>((4,75+3,79)/2)*1*1,4</t>
  </si>
  <si>
    <t>((3,79+2,35)/2)*1*(2,2-1,4)</t>
  </si>
  <si>
    <t>-0,35*42,8</t>
  </si>
  <si>
    <t>"asfaltová komunikace"</t>
  </si>
  <si>
    <t>-0,5*65,75</t>
  </si>
  <si>
    <t>"parkové stání"</t>
  </si>
  <si>
    <t>-0,5*8</t>
  </si>
  <si>
    <t>"ručně kopané sondy"</t>
  </si>
  <si>
    <t>-60,528</t>
  </si>
  <si>
    <t>"bourání  potrubí DN 600/900 zalitého Koposem"</t>
  </si>
  <si>
    <t>"z 1/2"</t>
  </si>
  <si>
    <t>-3,14*0,498*0,498*(1/2)*1*(4)</t>
  </si>
  <si>
    <t>-3,14*0,498*0,498*(1/2)*1,11*(1)</t>
  </si>
  <si>
    <t>"z 1/4"</t>
  </si>
  <si>
    <t>-3,14*0,498*0,498*(1/4)*1*(7)</t>
  </si>
  <si>
    <t>-3,14*0,498*0,498*(1/4)*1,11*(1)</t>
  </si>
  <si>
    <t>"DN 100"</t>
  </si>
  <si>
    <t>-3,14*(0,05+0,03)*0,08*5,35</t>
  </si>
  <si>
    <t>-0,15*0,8*5,35</t>
  </si>
  <si>
    <t>"DN 125"</t>
  </si>
  <si>
    <t>-3,14*(0,125/2+0,03)*(0,125/2+0,03)*11,35</t>
  </si>
  <si>
    <t>-0,15*0,8*11,35</t>
  </si>
  <si>
    <t>"DN 150"</t>
  </si>
  <si>
    <t>-3,14*(0,075+0,03)*0,105*79,9</t>
  </si>
  <si>
    <t>-0,18*0,8*79,9</t>
  </si>
  <si>
    <t>"DN 200"</t>
  </si>
  <si>
    <t>-3,14*(0,1+0,03)*0,13*9,65</t>
  </si>
  <si>
    <t>-0,2*0,8*9,65</t>
  </si>
  <si>
    <t>"90%"443,112*0,9</t>
  </si>
  <si>
    <t>132354204</t>
  </si>
  <si>
    <t>Hloubení zapažených rýh š do 2000 mm v hornině třídy těžitelnosti II skupiny 4 objem do 500 m3, VČETNĚ svislého přemístění do 4 m, započtena lepivost</t>
  </si>
  <si>
    <t>-860488370</t>
  </si>
  <si>
    <t>"10%"443,112*0,1</t>
  </si>
  <si>
    <t>151101103</t>
  </si>
  <si>
    <t>Zřízení příložného pažení a rozepření stěn rýh hl přes 4 do 8 m</t>
  </si>
  <si>
    <t>1123954827</t>
  </si>
  <si>
    <t>((4,72+3,28)/2)*2,2*2</t>
  </si>
  <si>
    <t>((4,76+3,43)/2)*6,85*2</t>
  </si>
  <si>
    <t>((4,78+3,96)/2)*1,51*2</t>
  </si>
  <si>
    <t>((3,96+3,06)/2)*(2,15-1,51)*2</t>
  </si>
  <si>
    <t>((4,81+2,83)/2)*6,85*2</t>
  </si>
  <si>
    <t>((4,6+3,97)/2)*1,51*2</t>
  </si>
  <si>
    <t>((3,97+2,85)/2)*(2,15-1,51)*2</t>
  </si>
  <si>
    <t>((4,85+2,94)/2)*6,85*2</t>
  </si>
  <si>
    <t>((4,83+4,06)/2)*1,25*2</t>
  </si>
  <si>
    <t>((4,06+2,91)/2)*(2,91-1,25)*2</t>
  </si>
  <si>
    <t>((4,87+2,94)/2)*6,85*2</t>
  </si>
  <si>
    <t>((4,87+4,08)/2)*1,37*2</t>
  </si>
  <si>
    <t>((4,08+2,97)/2)*(2,15-1,37)*2</t>
  </si>
  <si>
    <t>((4,92+2,76)/2)*6,8*2</t>
  </si>
  <si>
    <t>((4,9+4,15)/2)*1,5*2</t>
  </si>
  <si>
    <t>((4,15+3,16)/2)*(2,15-1,5)*2</t>
  </si>
  <si>
    <t>((4,94+2,83)/2)*6,8*2</t>
  </si>
  <si>
    <t>((4,92+4,09)/2)*1,5*2</t>
  </si>
  <si>
    <t>((4,09+3,2)/2)*(2,15-1,5)*2</t>
  </si>
  <si>
    <t>((5,01+2,85)/2)*7,2*2</t>
  </si>
  <si>
    <t>((4,94+4,01)/2)*1,4*2</t>
  </si>
  <si>
    <t>((4,01+2,59)/2)*(2,15-1,4)*2</t>
  </si>
  <si>
    <t>((5,04+2,72)/2)*7,2*2</t>
  </si>
  <si>
    <t>((4,95+4,05)/2)*1,2*2</t>
  </si>
  <si>
    <t>((4,05+2,76)/2)*(2,15-1,2)*2</t>
  </si>
  <si>
    <t>((5,02+2,69)/2)*6,8*2</t>
  </si>
  <si>
    <t>((4,96+3,99)/2)*1,64*2</t>
  </si>
  <si>
    <t>((3,99+2,75)/2)*(2,15-1,64)*2</t>
  </si>
  <si>
    <t>((5,02+2,73)/2)*6,8*2</t>
  </si>
  <si>
    <t>((4,98+4,16)/2)*1,54*2</t>
  </si>
  <si>
    <t>((4,16+2,84)/2)*(2,25-1,54)*2</t>
  </si>
  <si>
    <t>((4,99+2,35)/2)*6,8*2</t>
  </si>
  <si>
    <t>((5,01+4,09)/2)*1,4*2</t>
  </si>
  <si>
    <t>((4,09+2,63)/2)*(2,15-1,4)*2</t>
  </si>
  <si>
    <t>((5,04+2,56)/2)*6,8*2</t>
  </si>
  <si>
    <t>((5,0+4,05)/2)*1,5*2</t>
  </si>
  <si>
    <t>((4,05+2,68)/2)*(2,2-1,5)*2</t>
  </si>
  <si>
    <t>((4,81+2,43)/2)*6,8*2</t>
  </si>
  <si>
    <t>((4,95+4,05)/2)*1,6*2</t>
  </si>
  <si>
    <t>((4,05+2,75)/2)*(2,2-1,6)*2</t>
  </si>
  <si>
    <t>((4,76+2,4)/2)*6,8*2</t>
  </si>
  <si>
    <t>((4,88+4,0)/2)*1,6*2</t>
  </si>
  <si>
    <t>((4,0+2,75)/2)*(2,2-1,6)*2</t>
  </si>
  <si>
    <t>((4,72+2,42)/2)*6,75*2</t>
  </si>
  <si>
    <t>((4,82+3,89)/2)*1,5*2</t>
  </si>
  <si>
    <t>((3,89+2,62)/2)*(2,2-1,5)*2</t>
  </si>
  <si>
    <t>((4,8+2,61)/2)*6,75*2</t>
  </si>
  <si>
    <t>((4,75+3,79)/2)*1,4*2</t>
  </si>
  <si>
    <t>((3,79+2,35)/2)*(2,2-1,4)*2</t>
  </si>
  <si>
    <t>1144,5</t>
  </si>
  <si>
    <t>151101113</t>
  </si>
  <si>
    <t>Odstranění příložného pažení a rozepření stěn rýh hl přes 4 do 8 m</t>
  </si>
  <si>
    <t>1775536837</t>
  </si>
  <si>
    <t>1144,50</t>
  </si>
  <si>
    <t>1158722050</t>
  </si>
  <si>
    <t>"kabelové vedení....49 ks...hl. 1 m.....nepaží se"</t>
  </si>
  <si>
    <t>"v místě kabelovodu....16 ks...hl. 1,7 m"</t>
  </si>
  <si>
    <t>1,7*(0,8*2+1,2*2)*16</t>
  </si>
  <si>
    <t>-750585237</t>
  </si>
  <si>
    <t>188,8</t>
  </si>
  <si>
    <t>-540488383</t>
  </si>
  <si>
    <t>1,7*0,8*1,2*16</t>
  </si>
  <si>
    <t>1138326413</t>
  </si>
  <si>
    <t>45,312</t>
  </si>
  <si>
    <t>1441041644</t>
  </si>
  <si>
    <t>54,475</t>
  </si>
  <si>
    <t>398,801</t>
  </si>
  <si>
    <t>-1051001905</t>
  </si>
  <si>
    <t>6,053</t>
  </si>
  <si>
    <t>44,311</t>
  </si>
  <si>
    <t>1015666518</t>
  </si>
  <si>
    <t>-1626042554</t>
  </si>
  <si>
    <t>"70%"503,64*0,7</t>
  </si>
  <si>
    <t>1227731284</t>
  </si>
  <si>
    <t>"30%"503,64*0,3</t>
  </si>
  <si>
    <t>-1578182010</t>
  </si>
  <si>
    <t>"celková kubatůra výkopu"</t>
  </si>
  <si>
    <t>577,805</t>
  </si>
  <si>
    <t>-53,613</t>
  </si>
  <si>
    <t>"obetonování"</t>
  </si>
  <si>
    <t>-(0,12+0,0175+0,075)*1*134,2</t>
  </si>
  <si>
    <t>-(0,075+0,0175+0,1)*(1/2)*1*134,2</t>
  </si>
  <si>
    <t>-(0,12+0,02+0,1)*1,11*13,65</t>
  </si>
  <si>
    <t>-(0,1+0,02+0,1)*(1/2)*1,11*13,65</t>
  </si>
  <si>
    <t>"podkladní deska"</t>
  </si>
  <si>
    <t>-11,948</t>
  </si>
  <si>
    <t>-8,961</t>
  </si>
  <si>
    <t>1853135507</t>
  </si>
  <si>
    <t>456,545*1,1*1,05*1,8</t>
  </si>
  <si>
    <t>-1009470722</t>
  </si>
  <si>
    <t>0,46*42,8</t>
  </si>
  <si>
    <t>0,46*65,75</t>
  </si>
  <si>
    <t>0,46*8</t>
  </si>
  <si>
    <t>-980456289</t>
  </si>
  <si>
    <t>53,613*1,1*1,05*1,8</t>
  </si>
  <si>
    <t>1406990154</t>
  </si>
  <si>
    <t>53,613*1,1*1,05</t>
  </si>
  <si>
    <t>456,545*1,1*1,05</t>
  </si>
  <si>
    <t>-1845726189</t>
  </si>
  <si>
    <t>589,232</t>
  </si>
  <si>
    <t>-49614192</t>
  </si>
  <si>
    <t>3,14*0,498*0,498*(1/2)*1*(4)</t>
  </si>
  <si>
    <t>3,14*0,498*0,498*(1/2)*1,11*(1)</t>
  </si>
  <si>
    <t>3,14*0,498*0,498*(1/4)*1*(7)</t>
  </si>
  <si>
    <t>3,14*0,498*0,498*(1/4)*1,11*(1)</t>
  </si>
  <si>
    <t>3,14*(0,05+0,03)*0,08*5,35</t>
  </si>
  <si>
    <t>-3,14*0,05*0,05*5,35</t>
  </si>
  <si>
    <t>0,15*0,8*5,35</t>
  </si>
  <si>
    <t>3,14*(0,125/2+0,03)*(0,125/2+0,03)*11,35</t>
  </si>
  <si>
    <t>-3,14*(0,125/2)*(0,125/2)*11,35</t>
  </si>
  <si>
    <t>0,15*0,8*11,35</t>
  </si>
  <si>
    <t>3,14*(0,075+0,03)*0,105*79,9</t>
  </si>
  <si>
    <t>-3,14*0,075*0,075*79,9</t>
  </si>
  <si>
    <t>0,18*0,8*79,9</t>
  </si>
  <si>
    <t>3,14*(0,1+0,03)*0,13*9,65</t>
  </si>
  <si>
    <t>-3,14*0,1*0,1*9,65</t>
  </si>
  <si>
    <t>0,2*0,8*9,65</t>
  </si>
  <si>
    <t>1499516579</t>
  </si>
  <si>
    <t>20,418*2,2</t>
  </si>
  <si>
    <t>-1216686361</t>
  </si>
  <si>
    <t>44,92</t>
  </si>
  <si>
    <t>-1656979060</t>
  </si>
  <si>
    <t>44,92*4</t>
  </si>
  <si>
    <t>1499015438</t>
  </si>
  <si>
    <t>1036587563</t>
  </si>
  <si>
    <t>3,14*0,05*0,05*4,8</t>
  </si>
  <si>
    <t>3,14*(0,125/2)*(0,125/2)*1,5</t>
  </si>
  <si>
    <t>3,14*0,075*0,075*10</t>
  </si>
  <si>
    <t>107680623</t>
  </si>
  <si>
    <t>0,06*1,0*134,2</t>
  </si>
  <si>
    <t>0,06*1,11*13,65</t>
  </si>
  <si>
    <t>-139064464</t>
  </si>
  <si>
    <t>8,961</t>
  </si>
  <si>
    <t>-1721924133</t>
  </si>
  <si>
    <t>-1116138438</t>
  </si>
  <si>
    <t>0,08*1,0*134,2</t>
  </si>
  <si>
    <t>0,08*1,11*13,65</t>
  </si>
  <si>
    <t>452111111</t>
  </si>
  <si>
    <t>Osazení betonových pražců otevřený výkop pl do 25000 mm2</t>
  </si>
  <si>
    <t>-212410498</t>
  </si>
  <si>
    <t>(134,2/1)*2</t>
  </si>
  <si>
    <t>(13,65/1)*2</t>
  </si>
  <si>
    <t>59223R</t>
  </si>
  <si>
    <t>podkladek betonový pod hrdlové trouby DN 150, DN 200</t>
  </si>
  <si>
    <t>765299385</t>
  </si>
  <si>
    <t>295,7*1,01</t>
  </si>
  <si>
    <t>831312121</t>
  </si>
  <si>
    <t>Montáž potrubí z trub kameninových hrdlových s integrovaným těsněním výkop sklon do 20 % DN 150</t>
  </si>
  <si>
    <t>-635896694</t>
  </si>
  <si>
    <t>134,2</t>
  </si>
  <si>
    <t>59710632</t>
  </si>
  <si>
    <t>trouba kameninová glazovaná DN 150 dl 1,00m spojovací systém F</t>
  </si>
  <si>
    <t>-1013668841</t>
  </si>
  <si>
    <t>134,2*1,015</t>
  </si>
  <si>
    <t>831352121</t>
  </si>
  <si>
    <t>Montáž potrubí z trub kameninových hrdlových s integrovaným těsněním výkop sklon do 20 % DN 200</t>
  </si>
  <si>
    <t>478250985</t>
  </si>
  <si>
    <t>13,65</t>
  </si>
  <si>
    <t>59710633</t>
  </si>
  <si>
    <t>trouba kameninová glazovaná DN 200 dl 1,00m spojovací systém F</t>
  </si>
  <si>
    <t>1466864031</t>
  </si>
  <si>
    <t>13,65*1,015</t>
  </si>
  <si>
    <t>831262191</t>
  </si>
  <si>
    <t>Příplatek za práce na potrubí z trub kameninových s integrovaným těsněním sklon přes 20 % DN do 300</t>
  </si>
  <si>
    <t>1921123818</t>
  </si>
  <si>
    <t>2,15-1,51</t>
  </si>
  <si>
    <t>2,91-1,25</t>
  </si>
  <si>
    <t>2,15-1,37</t>
  </si>
  <si>
    <t>2,15-1,5</t>
  </si>
  <si>
    <t>2,15-1,4</t>
  </si>
  <si>
    <t>2,15-1,2</t>
  </si>
  <si>
    <t>2,15-1,64</t>
  </si>
  <si>
    <t>2,25-1,54</t>
  </si>
  <si>
    <t>2,2-1,5</t>
  </si>
  <si>
    <t>2,2-1,6</t>
  </si>
  <si>
    <t>2,2-1,4</t>
  </si>
  <si>
    <t>12,09</t>
  </si>
  <si>
    <t>831262193</t>
  </si>
  <si>
    <t>Příplatek k montáži kameninového potrubí za napojení dvou dříků trub pomocí převlečné manžety DN 100</t>
  </si>
  <si>
    <t>-1255128765</t>
  </si>
  <si>
    <t>831272193</t>
  </si>
  <si>
    <t>Příplatek k montáži kameninového potrubí za napojení dvou dříků trub pomocí převlečné manžety DN 125</t>
  </si>
  <si>
    <t>1140265365</t>
  </si>
  <si>
    <t>831312193</t>
  </si>
  <si>
    <t>Příplatek k montáži kameninového potrubí za napojení dvou dříků trub pomocí převlečné manžety DN 150</t>
  </si>
  <si>
    <t>1602280255</t>
  </si>
  <si>
    <t>831352193</t>
  </si>
  <si>
    <t>Příplatek k montáži kameninového potrubí za napojení dvou dříků trub pomocí převlečné manžety DN 200</t>
  </si>
  <si>
    <t>1283982643</t>
  </si>
  <si>
    <t>837312221</t>
  </si>
  <si>
    <t>Montáž kameninových tvarovek jednoosých s integrovaným těsněním otevřený výkop DN 150</t>
  </si>
  <si>
    <t>747750263</t>
  </si>
  <si>
    <t>3+4+27+10+3</t>
  </si>
  <si>
    <t>59712507</t>
  </si>
  <si>
    <t>přechod kameninový glazovaná DN 100/150 spojovací systém F/F</t>
  </si>
  <si>
    <t>547091003</t>
  </si>
  <si>
    <t>3*1,015</t>
  </si>
  <si>
    <t>59712513</t>
  </si>
  <si>
    <t>přechod kameninový glazovaný DN 125/150 pryžové/pryžové těsnění (spojovací systém F/F)</t>
  </si>
  <si>
    <t>475701556</t>
  </si>
  <si>
    <t>4*1,015</t>
  </si>
  <si>
    <t>59710964</t>
  </si>
  <si>
    <t>koleno kameninové glazované DN 150 30° spojovací systém F</t>
  </si>
  <si>
    <t>944681535</t>
  </si>
  <si>
    <t>27*1,015</t>
  </si>
  <si>
    <t>59710984</t>
  </si>
  <si>
    <t>koleno kameninové glazované DN 150 45° spojovací systém F</t>
  </si>
  <si>
    <t>1173912303</t>
  </si>
  <si>
    <t>10*1,015</t>
  </si>
  <si>
    <t>65</t>
  </si>
  <si>
    <t>59711852</t>
  </si>
  <si>
    <t>ucpávka kameninová glazovaná DN 150 spojovací systém F</t>
  </si>
  <si>
    <t>1187933592</t>
  </si>
  <si>
    <t>899623141</t>
  </si>
  <si>
    <t>Obetonování potrubí nebo zdiva stok betonem prostým tř. C 12/15 v otevřeném výkopu</t>
  </si>
  <si>
    <t>1937864667</t>
  </si>
  <si>
    <t>(0,12+0,0175+0,075)*1*134,2</t>
  </si>
  <si>
    <t>(0,075+0,0175+0,1)*(1/2)*1*134,2</t>
  </si>
  <si>
    <t>-3,14*(0,075+0,0175)*(0,075+0,0175)*134,2</t>
  </si>
  <si>
    <t>(0,12+0,02+0,1)*1,11*13,65</t>
  </si>
  <si>
    <t>(0,1+0,02+0,1)*(1/2)*1,11*13,65</t>
  </si>
  <si>
    <t>-3,14*(0,1+0,02)*(0,1+0,02)*13,65</t>
  </si>
  <si>
    <t>67</t>
  </si>
  <si>
    <t>-521496906</t>
  </si>
  <si>
    <t>5,2*2+5,19*2</t>
  </si>
  <si>
    <t>(65,75-1,11*(5,2+5,19))*2</t>
  </si>
  <si>
    <t>"Poznámka"</t>
  </si>
  <si>
    <t>"šírka rýhy DN 150... 1 m, DN 200...1,11 m"</t>
  </si>
  <si>
    <t>-1562870356</t>
  </si>
  <si>
    <t>963473074</t>
  </si>
  <si>
    <t>108,69*4</t>
  </si>
  <si>
    <t>-84536288</t>
  </si>
  <si>
    <t>14,465</t>
  </si>
  <si>
    <t>660860321</t>
  </si>
  <si>
    <t>108,69-14,465</t>
  </si>
  <si>
    <t>998275101</t>
  </si>
  <si>
    <t>Přesun hmot pro trubní vedení z trub kameninových otevřený výkop</t>
  </si>
  <si>
    <t>331028491</t>
  </si>
  <si>
    <t>SO 330 - Vodovodní řady</t>
  </si>
  <si>
    <t>-710792809</t>
  </si>
  <si>
    <t>1*(170,5-1,5-10)</t>
  </si>
  <si>
    <t>113107170</t>
  </si>
  <si>
    <t>Odstranění podkladu z betonu prostého tl do 100 mm strojně pl přes 50 do 200 m2</t>
  </si>
  <si>
    <t>-2004100086</t>
  </si>
  <si>
    <t>159</t>
  </si>
  <si>
    <t>113107164</t>
  </si>
  <si>
    <t>Odstranění podkladu z kameniva drceného tl přes 300 do 400 mm strojně pl přes 50 do 200 m2</t>
  </si>
  <si>
    <t>-340907981</t>
  </si>
  <si>
    <t>-2063010869</t>
  </si>
  <si>
    <t>3,5</t>
  </si>
  <si>
    <t>12,5</t>
  </si>
  <si>
    <t>695226000</t>
  </si>
  <si>
    <t>"výkop vedle rýhy"</t>
  </si>
  <si>
    <t>(1*1,5)*2</t>
  </si>
  <si>
    <t>(0,5*0,5)*2</t>
  </si>
  <si>
    <t>"výkop v rýze"</t>
  </si>
  <si>
    <t>1*(0,5+1,5)</t>
  </si>
  <si>
    <t>1*(10+0,5)</t>
  </si>
  <si>
    <t>192620257</t>
  </si>
  <si>
    <t>-2054378903</t>
  </si>
  <si>
    <t>36+10</t>
  </si>
  <si>
    <t>-1030837333</t>
  </si>
  <si>
    <t>-1830919601</t>
  </si>
  <si>
    <t>-255075288</t>
  </si>
  <si>
    <t>1*16</t>
  </si>
  <si>
    <t>1*4</t>
  </si>
  <si>
    <t>-875458690</t>
  </si>
  <si>
    <t>2050050065</t>
  </si>
  <si>
    <t>1*1</t>
  </si>
  <si>
    <t>-938099707</t>
  </si>
  <si>
    <t>-642765283</t>
  </si>
  <si>
    <t>-2020874372</t>
  </si>
  <si>
    <t>"vedení"</t>
  </si>
  <si>
    <t>"možné zasáhnutí kabelovodu, šachtic do výkopu"</t>
  </si>
  <si>
    <t>186,645</t>
  </si>
  <si>
    <t>1088087053</t>
  </si>
  <si>
    <t>"kabelové vedení.... 4 ks...hl. 1 m.....nepaží se"</t>
  </si>
  <si>
    <t>1*(1,0*1,2)*4</t>
  </si>
  <si>
    <t>1,25*(1,0*1,5)*16</t>
  </si>
  <si>
    <t>"v místě kabelovodu ....2 ks...hl. 1,75 m"</t>
  </si>
  <si>
    <t>1,75*(1*1,5)*2</t>
  </si>
  <si>
    <t>-0,5*(1*1,2)*2</t>
  </si>
  <si>
    <t>-0,35*(1*1,5)*2</t>
  </si>
  <si>
    <t>-0,5*(1*1,5)*16</t>
  </si>
  <si>
    <t>-0,5*(1*1,5)*2</t>
  </si>
  <si>
    <t>"VEDLE VÝKOPU RÝHY"</t>
  </si>
  <si>
    <t>"odstranění hydrantu"</t>
  </si>
  <si>
    <t>1,5*(1*1,5)*2</t>
  </si>
  <si>
    <t>"odstraně poklopu šoupátka"</t>
  </si>
  <si>
    <t>0,46*(0,5*0,5)*2</t>
  </si>
  <si>
    <t>-0,46*(0,5*0,5)*2</t>
  </si>
  <si>
    <t>132254204.1</t>
  </si>
  <si>
    <t>601143325</t>
  </si>
  <si>
    <t>1,73*1*(0,5+170,5+0,5)</t>
  </si>
  <si>
    <t>-0,5*1*(0,5+1,5)</t>
  </si>
  <si>
    <t>-0,5*1*(10+0,5)</t>
  </si>
  <si>
    <t>"parkovací stání"</t>
  </si>
  <si>
    <t>-0,5*1*159</t>
  </si>
  <si>
    <t>"sondy"</t>
  </si>
  <si>
    <t>-24,3</t>
  </si>
  <si>
    <t>151101101</t>
  </si>
  <si>
    <t>Zřízení příložného pažení a rozepření stěn rýh hl do 2 m</t>
  </si>
  <si>
    <t>738058072</t>
  </si>
  <si>
    <t>1,73*(0,5+170,5+0,5)*2</t>
  </si>
  <si>
    <t>151101111</t>
  </si>
  <si>
    <t>Odstranění příložného pažení a rozepření stěn rýh hl do 2 m</t>
  </si>
  <si>
    <t>-1335237238</t>
  </si>
  <si>
    <t>593,39</t>
  </si>
  <si>
    <t>741771831</t>
  </si>
  <si>
    <t>1,25*(1,0+1,5+1+1,5)*16</t>
  </si>
  <si>
    <t>1,75*(1+1,5+1+1,5)*2</t>
  </si>
  <si>
    <t>1,5*(1+1,5+1+1,5)*2</t>
  </si>
  <si>
    <t>-729159788</t>
  </si>
  <si>
    <t>132,5</t>
  </si>
  <si>
    <t>-650070416</t>
  </si>
  <si>
    <t>-147442231</t>
  </si>
  <si>
    <t>39,75</t>
  </si>
  <si>
    <t>359178116</t>
  </si>
  <si>
    <t>27,3</t>
  </si>
  <si>
    <t>-1959192123</t>
  </si>
  <si>
    <t>213,945</t>
  </si>
  <si>
    <t>1069209414</t>
  </si>
  <si>
    <t>"50%"213,945*0,5</t>
  </si>
  <si>
    <t>1290517143</t>
  </si>
  <si>
    <t>-612352090</t>
  </si>
  <si>
    <t>"VEDLE RÝHY"</t>
  </si>
  <si>
    <t>-0,46*(1*1,5)*2</t>
  </si>
  <si>
    <t>"RÝHA"</t>
  </si>
  <si>
    <t>296,695</t>
  </si>
  <si>
    <t>-80,5</t>
  </si>
  <si>
    <t>-68,6</t>
  </si>
  <si>
    <t>"bloky betonové"</t>
  </si>
  <si>
    <t>-1,79</t>
  </si>
  <si>
    <t>-25,725</t>
  </si>
  <si>
    <t>-2141768124</t>
  </si>
  <si>
    <t>123,3*1,1*1,05*1,8</t>
  </si>
  <si>
    <t>175111101</t>
  </si>
  <si>
    <t>Obsypání potrubí ručně sypaninou bez prohození, uloženou do 3 m</t>
  </si>
  <si>
    <t>845158062</t>
  </si>
  <si>
    <t>(0,1+0,3)*1*171,5</t>
  </si>
  <si>
    <t>583 p.c.011.1</t>
  </si>
  <si>
    <t>Náhradní zásypový materiál -  hutnitelný dodávka, naložení , vodorovné přemístění a složení v místě stavby ( kulaté zrno do 5 mm )</t>
  </si>
  <si>
    <t>-243868002</t>
  </si>
  <si>
    <t>68,6*1,1*1,05*1,8</t>
  </si>
  <si>
    <t>773862094</t>
  </si>
  <si>
    <t>"vedle rýhy"</t>
  </si>
  <si>
    <t>0,46*(1*1,5)*2</t>
  </si>
  <si>
    <t>"v rýze"</t>
  </si>
  <si>
    <t>0,46*1*(0,5+1,5)</t>
  </si>
  <si>
    <t>0,46*1*(10+0,5)</t>
  </si>
  <si>
    <t>0,46*1*159</t>
  </si>
  <si>
    <t>439692010</t>
  </si>
  <si>
    <t>80,5*1,1*1,05*1,8</t>
  </si>
  <si>
    <t>-1875440292</t>
  </si>
  <si>
    <t>80,5*1,1*1,05</t>
  </si>
  <si>
    <t>68,6*1,1*1,05</t>
  </si>
  <si>
    <t>123,3*1,1*1,05</t>
  </si>
  <si>
    <t>-1294769000</t>
  </si>
  <si>
    <t>314,623</t>
  </si>
  <si>
    <t>816399268</t>
  </si>
  <si>
    <t>"betonov ve výkopu"</t>
  </si>
  <si>
    <t>4,25</t>
  </si>
  <si>
    <t>1526866078</t>
  </si>
  <si>
    <t>4,25*2,2</t>
  </si>
  <si>
    <t>-1129260792</t>
  </si>
  <si>
    <t>9,35</t>
  </si>
  <si>
    <t>1327581684</t>
  </si>
  <si>
    <t>9,35*4</t>
  </si>
  <si>
    <t>696236647</t>
  </si>
  <si>
    <t>410954792</t>
  </si>
  <si>
    <t>3,14*0,05*0,05*9</t>
  </si>
  <si>
    <t>451572111</t>
  </si>
  <si>
    <t>Lože pod potrubí otevřený výkop z kameniva drobného těženého</t>
  </si>
  <si>
    <t>-2022916874</t>
  </si>
  <si>
    <t>0,15*1*171,5</t>
  </si>
  <si>
    <t>-1338125010</t>
  </si>
  <si>
    <t>25,725</t>
  </si>
  <si>
    <t>-1858908458</t>
  </si>
  <si>
    <t>379997343</t>
  </si>
  <si>
    <t>1,79</t>
  </si>
  <si>
    <t>452353111</t>
  </si>
  <si>
    <t>Bednění podkladních bloků pod potrubí, stoky a drobné objekty otevřený výkop zřízení</t>
  </si>
  <si>
    <t>12321568</t>
  </si>
  <si>
    <t>452353112</t>
  </si>
  <si>
    <t>Bednění podkladních bloků pod potrubí, stoky a drobné objekty otevřený výkop odstranění</t>
  </si>
  <si>
    <t>-454882952</t>
  </si>
  <si>
    <t>851261131</t>
  </si>
  <si>
    <t>Montáž potrubí z trub litinových hrdlových s integrovaným těsněním otevřený výkop DN 100</t>
  </si>
  <si>
    <t>-266577295</t>
  </si>
  <si>
    <t>170,5</t>
  </si>
  <si>
    <t>0,5*12</t>
  </si>
  <si>
    <t>850265121</t>
  </si>
  <si>
    <t>Výřez nebo výsek na potrubí z trub litinových tlakových nebo plastických hmot DN 100</t>
  </si>
  <si>
    <t>882665525</t>
  </si>
  <si>
    <t>55251412vl</t>
  </si>
  <si>
    <t>trouba vodovodní litinová hrdlová Zn+Al  400g/m2+modrý epoxid dl 6m DN 100, se zámkový spoji,  cementová vystýlka, těsnění</t>
  </si>
  <si>
    <t>-2118660199</t>
  </si>
  <si>
    <t>176,5*1,01</t>
  </si>
  <si>
    <t>58251608R</t>
  </si>
  <si>
    <t>D+M  spojka s jištěním proti podélnému posunu DN 100</t>
  </si>
  <si>
    <t>669544088</t>
  </si>
  <si>
    <t>852242122</t>
  </si>
  <si>
    <t>Montáž potrubí z trub litinových tlakových přírubových délky do 1 m otevřený výkop DN 80</t>
  </si>
  <si>
    <t>553907152</t>
  </si>
  <si>
    <t>55252232R</t>
  </si>
  <si>
    <t>trouba přírubová TP DN 80/200, včetně spojovacího materiálu</t>
  </si>
  <si>
    <t>-101584175</t>
  </si>
  <si>
    <t>857261131</t>
  </si>
  <si>
    <t>Montáž litinových tvarovek jednoosých hrdlových otevřený výkop s integrovaným těsněním DN 100</t>
  </si>
  <si>
    <t>-347080022</t>
  </si>
  <si>
    <t>2+2+5+1</t>
  </si>
  <si>
    <t>55253647R</t>
  </si>
  <si>
    <t>přesuvka hrdlová litinová práškový epoxid tl 250µm se šroubovým spojem U-kus DN 100</t>
  </si>
  <si>
    <t>-738698643</t>
  </si>
  <si>
    <t>2*1,01</t>
  </si>
  <si>
    <t>55253905</t>
  </si>
  <si>
    <t>koleno hrdlové z tvárné litiny,práškový epoxid tl 250µm MMK-kus DN 100-11,25°</t>
  </si>
  <si>
    <t>-1383795998</t>
  </si>
  <si>
    <t>55253917</t>
  </si>
  <si>
    <t>koleno hrdlové z tvárné litiny,práškový epoxid tl 250µm MMK-kus DN 100-22,5°</t>
  </si>
  <si>
    <t>287658226</t>
  </si>
  <si>
    <t>5*1,01</t>
  </si>
  <si>
    <t>55253929</t>
  </si>
  <si>
    <t>koleno hrdlové z tvárné litiny,práškový epoxid tl 250µm MMK-kus DN 100-30°</t>
  </si>
  <si>
    <t>-1333418573</t>
  </si>
  <si>
    <t>857241131</t>
  </si>
  <si>
    <t>Montáž litinových tvarovek jednoosých hrdlových otevřený výkop s integrovaným těsněním DN 80</t>
  </si>
  <si>
    <t>484175644</t>
  </si>
  <si>
    <t>55250642R</t>
  </si>
  <si>
    <t>koleno přírubové PP litinové DN 80, včetně spojovacího materiálu</t>
  </si>
  <si>
    <t>1431227338</t>
  </si>
  <si>
    <t>857262122</t>
  </si>
  <si>
    <t>Montáž litinových tvarovek jednoosých přírubových otevřený výkop DN 100</t>
  </si>
  <si>
    <t>1559527865</t>
  </si>
  <si>
    <t>3+1</t>
  </si>
  <si>
    <t>55253661R</t>
  </si>
  <si>
    <t>příruba zaslepovací litinová vodovodní PN10/16 X-kus DN 100, spojovací materiál</t>
  </si>
  <si>
    <t>-1200945785</t>
  </si>
  <si>
    <t>55253490R</t>
  </si>
  <si>
    <t>tvarovka přírubová litinová s hladkým koncem,práškový epoxid tl 250µm F-kus DN 100, spojovací materiál</t>
  </si>
  <si>
    <t>1644669007</t>
  </si>
  <si>
    <t>3*1,01</t>
  </si>
  <si>
    <t>857263131</t>
  </si>
  <si>
    <t>Montáž litinových tvarovek odbočných hrdlových otevřený výkop s integrovaným těsněním DN 100</t>
  </si>
  <si>
    <t>787279441</t>
  </si>
  <si>
    <t>55253745</t>
  </si>
  <si>
    <t>tvarovka hrdlová s přírubovou odbočkou z tvárné litiny,práškový epoxid tl 250µm MMA-kus DN 100/80</t>
  </si>
  <si>
    <t>-1171196017</t>
  </si>
  <si>
    <t>857264122</t>
  </si>
  <si>
    <t>Montáž litinových tvarovek odbočných přírubových otevřený výkop DN 100</t>
  </si>
  <si>
    <t>-114744481</t>
  </si>
  <si>
    <t>55253515R</t>
  </si>
  <si>
    <t>tvarovka přírubová litinová s přírubovou odbočkou,práškový epoxid tl 250µm T-kus DN 100/80, spojovací materiáů</t>
  </si>
  <si>
    <t>1120505732</t>
  </si>
  <si>
    <t>891269111</t>
  </si>
  <si>
    <t>Montáž navrtávacích pasů na potrubí z jakýchkoli trub DN 100</t>
  </si>
  <si>
    <t>-957799454</t>
  </si>
  <si>
    <t>32801515125</t>
  </si>
  <si>
    <t>Navrtávací pas DN 100, PN 16 s kulovým kohoutem s koncovkou pro PE potrubí 1 1/4", objímkas z tvárné litiny - na TLT potrubí</t>
  </si>
  <si>
    <t>756566001</t>
  </si>
  <si>
    <t>32*1,01</t>
  </si>
  <si>
    <t>122504150R</t>
  </si>
  <si>
    <t>Zemní souprava teleskopická Rd 1,2 - 1,8</t>
  </si>
  <si>
    <t>-1984416960</t>
  </si>
  <si>
    <t>891247111</t>
  </si>
  <si>
    <t>Montáž hydrantů podzemních DN 80</t>
  </si>
  <si>
    <t>223305199</t>
  </si>
  <si>
    <t>1+3</t>
  </si>
  <si>
    <t>42273559V</t>
  </si>
  <si>
    <t>Podzemní hydrant DN 80 s dvojitým uzávěrem dl. 1225 mm, spojovací materiál, podkladní deska</t>
  </si>
  <si>
    <t>1272735069</t>
  </si>
  <si>
    <t>42273594V</t>
  </si>
  <si>
    <t>Podzemní hydrant DN 80 s dvojitým uzávěrem dl. 1500 mm, spojovací materiál, podkladní deska</t>
  </si>
  <si>
    <t>-1644351714</t>
  </si>
  <si>
    <t>22450,1-R</t>
  </si>
  <si>
    <t>drenáž pro hydrant</t>
  </si>
  <si>
    <t>2039611484</t>
  </si>
  <si>
    <t>899401113</t>
  </si>
  <si>
    <t>Osazení poklopů uličních litinových hydrantových</t>
  </si>
  <si>
    <t>-190855915</t>
  </si>
  <si>
    <t>42203R</t>
  </si>
  <si>
    <t>Dodávka poklopu  hydrantového + podkladní deska</t>
  </si>
  <si>
    <t>1006344183</t>
  </si>
  <si>
    <t>77</t>
  </si>
  <si>
    <t>899401111</t>
  </si>
  <si>
    <t>Osazení poklopů uličních litinových ventilových</t>
  </si>
  <si>
    <t>1194867617</t>
  </si>
  <si>
    <t>78</t>
  </si>
  <si>
    <t>42291402R</t>
  </si>
  <si>
    <t>poklop litinový ventilový + podkladní deska</t>
  </si>
  <si>
    <t>-714500845</t>
  </si>
  <si>
    <t>899401112</t>
  </si>
  <si>
    <t>Osazení poklopů uličních litinových šoupátkových</t>
  </si>
  <si>
    <t>281037056</t>
  </si>
  <si>
    <t>42202R</t>
  </si>
  <si>
    <t>Dodávka poklopu  šoupátkového + podkladní deska</t>
  </si>
  <si>
    <t>2075184140</t>
  </si>
  <si>
    <t>891173111R</t>
  </si>
  <si>
    <t>Montáž vodovodních armatur na potrubí  DN 32</t>
  </si>
  <si>
    <t>595708101</t>
  </si>
  <si>
    <t>55111243R</t>
  </si>
  <si>
    <t>šoupě  DN 1"/vnější závit 1 1/4", hrdlo ISO=d 32</t>
  </si>
  <si>
    <t>1539844602</t>
  </si>
  <si>
    <t>891261112</t>
  </si>
  <si>
    <t>Montáž vodovodních šoupátek otevřený výkop DN 100</t>
  </si>
  <si>
    <t>1010109060</t>
  </si>
  <si>
    <t>42221233vl</t>
  </si>
  <si>
    <t>šoupě přírubové vodovodní   DN 100 PN10-16, spojovací materiál</t>
  </si>
  <si>
    <t>2007724912</t>
  </si>
  <si>
    <t>122504100</t>
  </si>
  <si>
    <t>Zemní souprava teleskopická Rd 1,2 - 1,8 pro šoupátko DN 100</t>
  </si>
  <si>
    <t>-791641765</t>
  </si>
  <si>
    <t>899712111</t>
  </si>
  <si>
    <t>Orientační tabulky na zdivu</t>
  </si>
  <si>
    <t>1993929069</t>
  </si>
  <si>
    <t>899722111</t>
  </si>
  <si>
    <t>Krytí potrubí z plastů výstražnou fólií z PVC do 20 cm</t>
  </si>
  <si>
    <t>-1239687335</t>
  </si>
  <si>
    <t>0,5+170,5+0,5</t>
  </si>
  <si>
    <t>805131VL</t>
  </si>
  <si>
    <t>D+M  signální vodič 2 x Cu 4 mm</t>
  </si>
  <si>
    <t>-1200350254</t>
  </si>
  <si>
    <t>(0,5+170,5+0,5)*2</t>
  </si>
  <si>
    <t>(2*(32+4+2))*2</t>
  </si>
  <si>
    <t>852R018</t>
  </si>
  <si>
    <t>D+M   markeru</t>
  </si>
  <si>
    <t>739557</t>
  </si>
  <si>
    <t>90</t>
  </si>
  <si>
    <t>891261811R</t>
  </si>
  <si>
    <t>Demontáž vodovodních šoupátek otevřený výkop DN 100, teleskopické tyče, poklopu, naložení, vodorovné přemístění, složení</t>
  </si>
  <si>
    <t>-401251558</t>
  </si>
  <si>
    <t>891247911R</t>
  </si>
  <si>
    <t>Demontáž hydrantu DN 80, poklopu, naložení, vodorovné přemístění, složení</t>
  </si>
  <si>
    <t>1454754485</t>
  </si>
  <si>
    <t>899101211r</t>
  </si>
  <si>
    <t>Demontáž poklopů ventilových, naložení, vodorovné přemístění, složení</t>
  </si>
  <si>
    <t>-2070688780</t>
  </si>
  <si>
    <t>895232118</t>
  </si>
  <si>
    <t>Demontáž navrtávacích pasů, teleskopické tyče, naložení, vodorovné přemístění, složení</t>
  </si>
  <si>
    <t>-1043411976</t>
  </si>
  <si>
    <t>960130vl</t>
  </si>
  <si>
    <t xml:space="preserve">Demontáž orientačních tabulek, vč. odvozu </t>
  </si>
  <si>
    <t>-1593031468</t>
  </si>
  <si>
    <t>850311811R</t>
  </si>
  <si>
    <t>Demontáž potrubí vodovodního litinového včetně tvarovek do DN 150, naložení, vodorovné přemístění, složení, poplatek</t>
  </si>
  <si>
    <t>1735102945</t>
  </si>
  <si>
    <t>161</t>
  </si>
  <si>
    <t>428926350</t>
  </si>
  <si>
    <t>(1+1,5+1+1,5)*2</t>
  </si>
  <si>
    <t>(0,5*4)*2</t>
  </si>
  <si>
    <t>1+(0,5+1,5)*2</t>
  </si>
  <si>
    <t>1+(10+0,5)*2</t>
  </si>
  <si>
    <t>-105857158</t>
  </si>
  <si>
    <t>98</t>
  </si>
  <si>
    <t>-2093408582</t>
  </si>
  <si>
    <t>190,905*4</t>
  </si>
  <si>
    <t>-420686116</t>
  </si>
  <si>
    <t>3,52</t>
  </si>
  <si>
    <t>-186700239</t>
  </si>
  <si>
    <t>190,905-3,52</t>
  </si>
  <si>
    <t>998273102</t>
  </si>
  <si>
    <t>Přesun hmot pro trubní vedení z trub litinových otevřený výkop</t>
  </si>
  <si>
    <t>487672333</t>
  </si>
  <si>
    <t>SO 330.1 - Dočasné zásobování vodou</t>
  </si>
  <si>
    <t>877441023</t>
  </si>
  <si>
    <t>"kabelové vedení.... 15 ks"</t>
  </si>
  <si>
    <t>(0,8*1,2)*15</t>
  </si>
  <si>
    <t>"ETAPA 1"</t>
  </si>
  <si>
    <t>"přerušení vodovodu...1x"</t>
  </si>
  <si>
    <t>(0,8*2)*1</t>
  </si>
  <si>
    <t>"demontáž stáv. hydrantu a napojení FD1+FD2...2x"</t>
  </si>
  <si>
    <t>(0,8*1,5)*2</t>
  </si>
  <si>
    <t>"propojení přípojky...7x"</t>
  </si>
  <si>
    <t>"parkovací stání z 1/2"</t>
  </si>
  <si>
    <t>(0,8*1,5)*(1/2)*7</t>
  </si>
  <si>
    <t>"ETAPA 2"</t>
  </si>
  <si>
    <t>"uložení FD4 do vozovky"</t>
  </si>
  <si>
    <t>"parkovací stání 4 m"</t>
  </si>
  <si>
    <t>(0,8*4)*1</t>
  </si>
  <si>
    <t>"propojení přípojkového potrubí"</t>
  </si>
  <si>
    <t>(0,8*1,5)*(1/2)*4</t>
  </si>
  <si>
    <t>"parkovací stání "</t>
  </si>
  <si>
    <t>(0,8*1,5)*(8)</t>
  </si>
  <si>
    <t>-1310139599</t>
  </si>
  <si>
    <t>37,8</t>
  </si>
  <si>
    <t>17,4</t>
  </si>
  <si>
    <t>-146074177</t>
  </si>
  <si>
    <t>1365413338</t>
  </si>
  <si>
    <t>"plynové vedení.....2 ks"</t>
  </si>
  <si>
    <t>"v místě šachtic při křízení vodovodu....2 ks"</t>
  </si>
  <si>
    <t>"asfaltová komunikace</t>
  </si>
  <si>
    <t>"asfaltová komunikace z 1/2"</t>
  </si>
  <si>
    <t>"asfaltová komunikace 4 m"</t>
  </si>
  <si>
    <t>(0,8*1,5)*1</t>
  </si>
  <si>
    <t>1338353050</t>
  </si>
  <si>
    <t>2*7</t>
  </si>
  <si>
    <t>2*1</t>
  </si>
  <si>
    <t>1545488692</t>
  </si>
  <si>
    <t>896802376</t>
  </si>
  <si>
    <t>"VÝKOP VČETNĚ POVRCHŮ"</t>
  </si>
  <si>
    <t>"výkop sond "</t>
  </si>
  <si>
    <t>"kabelové vedení.... 15 ks...hl. 1 m"</t>
  </si>
  <si>
    <t>1*(0,8*1,2)*15</t>
  </si>
  <si>
    <t>"plynové vedení.....2 ks...hl. 1,25 m"</t>
  </si>
  <si>
    <t>1,25*(0,8*1,5)*2</t>
  </si>
  <si>
    <t>"v místě šachtic při křízení vodovodu....2 ks...hl. 1,75 m"</t>
  </si>
  <si>
    <t>1,75*(0,8*1,5)*2</t>
  </si>
  <si>
    <t>1,75*(0,8*2)*1</t>
  </si>
  <si>
    <t>"propojení přípojkového potrubí...7x"</t>
  </si>
  <si>
    <t>1,75*(0,8*1,5)*7</t>
  </si>
  <si>
    <t>1,05*(0,8*8)*1</t>
  </si>
  <si>
    <t>1,75*(0,8*1,5)*(1+4+8)</t>
  </si>
  <si>
    <t>-0,5*(0,8*1,2)*15</t>
  </si>
  <si>
    <t>-0,5*(0,8*1,5)*2</t>
  </si>
  <si>
    <t>-0,5*(0,8*2)*1</t>
  </si>
  <si>
    <t>-0,5*(0,8*1,5)*(1/2)*7</t>
  </si>
  <si>
    <t>-0,5*(0,8*4)*1</t>
  </si>
  <si>
    <t>-0,5*(0,8*1,5)*1</t>
  </si>
  <si>
    <t>-0,5*(0,8*1,5)*(1/2)*4</t>
  </si>
  <si>
    <t>-0,5*(0,8*1,5)*(8)</t>
  </si>
  <si>
    <t>-487673683</t>
  </si>
  <si>
    <t>"kabelové vedení.... 15 ks...hl. 1 m.....nepaží se"</t>
  </si>
  <si>
    <t>1*(0,8+1,2+0,8+1,5)*15*0</t>
  </si>
  <si>
    <t>1,25*(0,8+1,5+0,8+1,5)*2</t>
  </si>
  <si>
    <t>1,75*(0,8+1,5+0,8+1,5)*2</t>
  </si>
  <si>
    <t>1,75*(0,8+2+0,8+2)*1</t>
  </si>
  <si>
    <t>1,75*(0,8+1,5+0,8+1,5)*7</t>
  </si>
  <si>
    <t>1,05*(0,8+8+0,8+8)*1</t>
  </si>
  <si>
    <t>1,75*(0,8+1,5+0,8+1,5)*(1+4+8)</t>
  </si>
  <si>
    <t>66331769</t>
  </si>
  <si>
    <t>242,78</t>
  </si>
  <si>
    <t>-1992257269</t>
  </si>
  <si>
    <t>1*(0,8*1,2)*15*0</t>
  </si>
  <si>
    <t>-868488467</t>
  </si>
  <si>
    <t>65,72</t>
  </si>
  <si>
    <t>431383778</t>
  </si>
  <si>
    <t>52,50</t>
  </si>
  <si>
    <t>992154153</t>
  </si>
  <si>
    <t>1277680422</t>
  </si>
  <si>
    <t>"50%"52,50*0,5</t>
  </si>
  <si>
    <t>-2003398853</t>
  </si>
  <si>
    <t>-35663187</t>
  </si>
  <si>
    <t>80,12</t>
  </si>
  <si>
    <t>-25,392</t>
  </si>
  <si>
    <t>-5,4</t>
  </si>
  <si>
    <t>1744270433</t>
  </si>
  <si>
    <t>34,928*1,1*1,05*1,8</t>
  </si>
  <si>
    <t>655679578</t>
  </si>
  <si>
    <t>(0,1+0,3)*(0,8*2)*1</t>
  </si>
  <si>
    <t>(0,1+0,3)*(0,8*1,5)*2</t>
  </si>
  <si>
    <t>(0,1+0,3)*(0,8*1,5)*7</t>
  </si>
  <si>
    <t>(0,1+0,3)*(0,8*8)*1</t>
  </si>
  <si>
    <t>(0,1+0,3)*(0,8*1,5)*(1+4+8)</t>
  </si>
  <si>
    <t>-1342602753</t>
  </si>
  <si>
    <t>14,4*1,1*1,05*1,8</t>
  </si>
  <si>
    <t>-386029246</t>
  </si>
  <si>
    <t>0,46*(0,8*1,2)*15</t>
  </si>
  <si>
    <t>0,46*(0,8*1,5)*2</t>
  </si>
  <si>
    <t>0,46*(0,8*2)*1</t>
  </si>
  <si>
    <t>0,46*(0,8*1,5)*(1/2)*7</t>
  </si>
  <si>
    <t>0,46*(0,8*4)*1</t>
  </si>
  <si>
    <t>0,46*(0,8*1,5)*1</t>
  </si>
  <si>
    <t>0,46*(0,8*1,5)*(1/2)*4</t>
  </si>
  <si>
    <t>0,46*(0,8*1,5)*(8)</t>
  </si>
  <si>
    <t>-938876475</t>
  </si>
  <si>
    <t>25,392*1,1*1,05*1,8</t>
  </si>
  <si>
    <t>-1243998370</t>
  </si>
  <si>
    <t>14,4*1,1*1,05</t>
  </si>
  <si>
    <t>25,392*1,1*1,05</t>
  </si>
  <si>
    <t>34,928*1,1*1,05</t>
  </si>
  <si>
    <t>-1403352827</t>
  </si>
  <si>
    <t>86,302</t>
  </si>
  <si>
    <t>-17694083</t>
  </si>
  <si>
    <t>"beton ve výkopu a na povrchu"</t>
  </si>
  <si>
    <t>3,44</t>
  </si>
  <si>
    <t>363930421</t>
  </si>
  <si>
    <t>3,44*2,2</t>
  </si>
  <si>
    <t>"obruníky ze zajištění vedení"</t>
  </si>
  <si>
    <t>0,028*88</t>
  </si>
  <si>
    <t>1856130872</t>
  </si>
  <si>
    <t>10,032</t>
  </si>
  <si>
    <t>668665128</t>
  </si>
  <si>
    <t>10,032*4</t>
  </si>
  <si>
    <t>946002120</t>
  </si>
  <si>
    <t>-1442097087</t>
  </si>
  <si>
    <t>0,15*(0,8*2)*1</t>
  </si>
  <si>
    <t>0,15*(0,8*1,5)*2</t>
  </si>
  <si>
    <t>0,15*(0,8*1,5)*7</t>
  </si>
  <si>
    <t>0,15*(0,8*8)*1</t>
  </si>
  <si>
    <t>0,15*(0,8*1,5)*(1+4+8)</t>
  </si>
  <si>
    <t>-1042025502</t>
  </si>
  <si>
    <t>5,4</t>
  </si>
  <si>
    <t>540080630</t>
  </si>
  <si>
    <t>452111141R</t>
  </si>
  <si>
    <t>Zajištění potrubí proti posunu</t>
  </si>
  <si>
    <t>1408185431</t>
  </si>
  <si>
    <t>BTL.0006349.URS</t>
  </si>
  <si>
    <t>krajník silniční betonový ABK 50-25/10 50x25x10cm</t>
  </si>
  <si>
    <t>561780198</t>
  </si>
  <si>
    <t>1452951634</t>
  </si>
  <si>
    <t>0,44</t>
  </si>
  <si>
    <t>-1763483625</t>
  </si>
  <si>
    <t>2,6</t>
  </si>
  <si>
    <t>-831523309</t>
  </si>
  <si>
    <t>871161141</t>
  </si>
  <si>
    <t>Montáž potrubí z PE100 RC SDR 11 otevřený výkop svařovaných na tupo d 32 x 3,0 mm</t>
  </si>
  <si>
    <t>-1791042660</t>
  </si>
  <si>
    <t>28613110</t>
  </si>
  <si>
    <t>potrubí vodovodní jednovrstvé PE100 RC PN 16 SDR11 32x3,0mm</t>
  </si>
  <si>
    <t>-667821728</t>
  </si>
  <si>
    <t>165*1,015</t>
  </si>
  <si>
    <t>871211141</t>
  </si>
  <si>
    <t>Montáž potrubí z PE100 RC SDR 11 otevřený výkop svařovaných na tupo d 63 x 5,8 mm</t>
  </si>
  <si>
    <t>1881962068</t>
  </si>
  <si>
    <t>265</t>
  </si>
  <si>
    <t>28613113</t>
  </si>
  <si>
    <t>potrubí vodovodní jednovrstvé PE100 RC PN 16 SDR11 63x5,8mm</t>
  </si>
  <si>
    <t>1609992863</t>
  </si>
  <si>
    <t>265*1,015</t>
  </si>
  <si>
    <t>871241141</t>
  </si>
  <si>
    <t>Montáž potrubí z PE100 RC SDR 11 otevřený výkop svařovaných na tupo d 90 x 8,2 mm</t>
  </si>
  <si>
    <t>-1099006856</t>
  </si>
  <si>
    <t>28613115</t>
  </si>
  <si>
    <t>potrubí vodovodní jednovrstvé PE100 RC PN 16 SDR11 90x8,2mm</t>
  </si>
  <si>
    <t>150690695</t>
  </si>
  <si>
    <t>58*1,015</t>
  </si>
  <si>
    <t>857242122</t>
  </si>
  <si>
    <t>Montáž litinových tvarovek jednoosých přírubových otevřený výkop DN 80</t>
  </si>
  <si>
    <t>493636699</t>
  </si>
  <si>
    <t>2+2</t>
  </si>
  <si>
    <t>55259812R</t>
  </si>
  <si>
    <t>přechod přírubový (FFR) tvárná litina DN 80/65 dl 200mm, spojovací materiál</t>
  </si>
  <si>
    <t>-694778818</t>
  </si>
  <si>
    <t>9456</t>
  </si>
  <si>
    <t>přechodový kus - příruba d63-2 1/2", spojovací materiál</t>
  </si>
  <si>
    <t>-1882986463</t>
  </si>
  <si>
    <t>1437283156</t>
  </si>
  <si>
    <t>770495785</t>
  </si>
  <si>
    <t>55253893R</t>
  </si>
  <si>
    <t>tvarovka přírubová s hrdlem z tvárné litiny,práškový epoxid tl 250µm EU-kus dl 130mm DN 100, spojovací materiál</t>
  </si>
  <si>
    <t>-1774623035</t>
  </si>
  <si>
    <t>-1470573133</t>
  </si>
  <si>
    <t>1845518779</t>
  </si>
  <si>
    <t>-20828654</t>
  </si>
  <si>
    <t>26+1</t>
  </si>
  <si>
    <t>42273442R</t>
  </si>
  <si>
    <t>Navrtávací pas celolitinový D63/1"</t>
  </si>
  <si>
    <t>-318215894</t>
  </si>
  <si>
    <t>26*1,01</t>
  </si>
  <si>
    <t>42273444R</t>
  </si>
  <si>
    <t>Navrtávací pas celolitinový D90/1"</t>
  </si>
  <si>
    <t>-1983845171</t>
  </si>
  <si>
    <t>877161101</t>
  </si>
  <si>
    <t>Montáž elektrospojek na vodovodním potrubí z PE trub d 32</t>
  </si>
  <si>
    <t>1695079550</t>
  </si>
  <si>
    <t>27+27</t>
  </si>
  <si>
    <t>28615969</t>
  </si>
  <si>
    <t>elektrospojka SDR11 PE 100 PN16 D 32mm</t>
  </si>
  <si>
    <t>802313860</t>
  </si>
  <si>
    <t>28654372r</t>
  </si>
  <si>
    <t>přechodka PPR s vnějším závitem d 32-1"</t>
  </si>
  <si>
    <t>-1791269274</t>
  </si>
  <si>
    <t>877211101</t>
  </si>
  <si>
    <t>Montáž elektrospojek na vodovodním potrubí z PE trub d 63</t>
  </si>
  <si>
    <t>-687916594</t>
  </si>
  <si>
    <t>28654375R</t>
  </si>
  <si>
    <t>přechodka PPR s vnějším  závitem d 63-2"</t>
  </si>
  <si>
    <t>-515497603</t>
  </si>
  <si>
    <t>5*1,015</t>
  </si>
  <si>
    <t>877241101</t>
  </si>
  <si>
    <t>Montáž elektrospojek na vodovodním potrubí z PE trub d 90</t>
  </si>
  <si>
    <t>-342067327</t>
  </si>
  <si>
    <t>28654217R</t>
  </si>
  <si>
    <t>spojka přímá redukovaná PE D63-90</t>
  </si>
  <si>
    <t>546144425</t>
  </si>
  <si>
    <t>1*1,015</t>
  </si>
  <si>
    <t>877161112</t>
  </si>
  <si>
    <t>Montáž elektrokolen 90° na vodovodním potrubí z PE trub d 32</t>
  </si>
  <si>
    <t>1075022961</t>
  </si>
  <si>
    <t>28653052</t>
  </si>
  <si>
    <t>elektrokoleno 90° PE 100 D 32mm</t>
  </si>
  <si>
    <t>-822302007</t>
  </si>
  <si>
    <t>877241112</t>
  </si>
  <si>
    <t>Montáž elektrokolen 90° na vodovodním potrubí z PE trub d 90</t>
  </si>
  <si>
    <t>157185752</t>
  </si>
  <si>
    <t>28653055</t>
  </si>
  <si>
    <t>elektrokoleno 90° PE 100 D 63mm</t>
  </si>
  <si>
    <t>-1407652866</t>
  </si>
  <si>
    <t>877211112</t>
  </si>
  <si>
    <t>Montáž elektrokolen 90° na vodovodním potrubí z PE trub d 63</t>
  </si>
  <si>
    <t>-1132114698</t>
  </si>
  <si>
    <t>28653060</t>
  </si>
  <si>
    <t>elektrokoleno 90° PE 100 D 90mm</t>
  </si>
  <si>
    <t>-547432831</t>
  </si>
  <si>
    <t>2*1,015</t>
  </si>
  <si>
    <t>877211113</t>
  </si>
  <si>
    <t>Montáž elektro T-kusů na vodovodním potrubí z PE trub d 63</t>
  </si>
  <si>
    <t>-929395755</t>
  </si>
  <si>
    <t>28614958</t>
  </si>
  <si>
    <t>elektrotvarovka T-kus rovnoramenný PE 100 PN16 D 63mm</t>
  </si>
  <si>
    <t>-1391151535</t>
  </si>
  <si>
    <t>877241113</t>
  </si>
  <si>
    <t>Montáž elektro T-kusů na vodovodním potrubí z PE trub d 90</t>
  </si>
  <si>
    <t>-782627044</t>
  </si>
  <si>
    <t>1+1</t>
  </si>
  <si>
    <t>28614963R</t>
  </si>
  <si>
    <t>elektrotvarovka T-kus PE 100 PN16 D 90/63 mm</t>
  </si>
  <si>
    <t>-999077130</t>
  </si>
  <si>
    <t>28614960</t>
  </si>
  <si>
    <t>elektrotvarovka T-kus rovnoramenný PE 100 PN16 D 90mm</t>
  </si>
  <si>
    <t>225133918</t>
  </si>
  <si>
    <t>-349476455</t>
  </si>
  <si>
    <t>1427272899</t>
  </si>
  <si>
    <t>-733838169</t>
  </si>
  <si>
    <t>-236164226</t>
  </si>
  <si>
    <t>-1613674487</t>
  </si>
  <si>
    <t>891241112</t>
  </si>
  <si>
    <t>Montáž vodovodních šoupátek otevřený výkop DN 80</t>
  </si>
  <si>
    <t>-2112467025</t>
  </si>
  <si>
    <t>42221303R</t>
  </si>
  <si>
    <t>šoupátko pitná voda litina  DN 80, spojovací materiál</t>
  </si>
  <si>
    <t>1975080353</t>
  </si>
  <si>
    <t>-36096283</t>
  </si>
  <si>
    <t>55114148R1</t>
  </si>
  <si>
    <t>kohout kulový s vnitř. a vnějš. závitem 1"x1"</t>
  </si>
  <si>
    <t>102146755</t>
  </si>
  <si>
    <t>891213111R</t>
  </si>
  <si>
    <t>Montáž vodovodních armatur na potrubí  DN 50</t>
  </si>
  <si>
    <t>-273792692</t>
  </si>
  <si>
    <t>55114152R1</t>
  </si>
  <si>
    <t>kohout kulový s vnitř. a vnějš. závitem 2"x2"</t>
  </si>
  <si>
    <t>-4882267</t>
  </si>
  <si>
    <t>111R202110</t>
  </si>
  <si>
    <t>Zřízení, odstranění - zajištění a ochrana potrubí pomocí geotextilie, dřeva, betonu proti poškození</t>
  </si>
  <si>
    <t>261348122</t>
  </si>
  <si>
    <t>119002121R</t>
  </si>
  <si>
    <t>Přechodová lávka délky do 2 m včetně zábradlí pro zabezpečení výkopu zřízení</t>
  </si>
  <si>
    <t>-1532230580</t>
  </si>
  <si>
    <t>"NENACENUJE"</t>
  </si>
  <si>
    <t>"započteno v objektu SO 90 Ostatní rozpočtové náklady"</t>
  </si>
  <si>
    <t>"v položce - Poplatky a náklady na zařízení staveniště"</t>
  </si>
  <si>
    <t>119002122r</t>
  </si>
  <si>
    <t>Přechodová lávka délky do 2 m včetně zábradlí pro zabezpečení výkopu odstranění</t>
  </si>
  <si>
    <t>-498274518</t>
  </si>
  <si>
    <t>119002411R</t>
  </si>
  <si>
    <t>Pojezdový ocelový plech - zřízení</t>
  </si>
  <si>
    <t>1510363194</t>
  </si>
  <si>
    <t>"NENACEŇUJE"</t>
  </si>
  <si>
    <t>"započteno v objektu SO90 Ostatní rozpočtové náklady"</t>
  </si>
  <si>
    <t>119002412R</t>
  </si>
  <si>
    <t>Pojezdový ocelový plech - odstranění</t>
  </si>
  <si>
    <t>-1178608263</t>
  </si>
  <si>
    <t>55291113</t>
  </si>
  <si>
    <t>D+M profilované gumové těsnění DN 65</t>
  </si>
  <si>
    <t>1453113015</t>
  </si>
  <si>
    <t>55291116VL</t>
  </si>
  <si>
    <t>D+M profilované gumové těsnění DN 80</t>
  </si>
  <si>
    <t>1831888518</t>
  </si>
  <si>
    <t>55291122VL</t>
  </si>
  <si>
    <t>D+M profilované gumové těsnění DN 100</t>
  </si>
  <si>
    <t>-615950304</t>
  </si>
  <si>
    <t>871351811R</t>
  </si>
  <si>
    <t>Demonáž potrubí z plastů DN 32 do DN 225 mm, naložení, vodorovné přemístění, složení</t>
  </si>
  <si>
    <t>-1742943186</t>
  </si>
  <si>
    <t>-679605171</t>
  </si>
  <si>
    <t>850311812R</t>
  </si>
  <si>
    <t>Demontáž potrubí vodovodního litinového  do DN 150, naložení, vodorovné přemístění, složení, poplatek</t>
  </si>
  <si>
    <t>-1703007313</t>
  </si>
  <si>
    <t>722211814r</t>
  </si>
  <si>
    <t>Demontáž tvarovek přírubových DN 100, naložení, vodorovné přemístění, složení</t>
  </si>
  <si>
    <t>1773300602</t>
  </si>
  <si>
    <t>"E kus DN 100"1</t>
  </si>
  <si>
    <t>"X kus DN 100"1</t>
  </si>
  <si>
    <t>"T kus DN 100/80"1</t>
  </si>
  <si>
    <t>721140925R</t>
  </si>
  <si>
    <t>Řezání litinového potrubí DN 100</t>
  </si>
  <si>
    <t>1760423132</t>
  </si>
  <si>
    <t>721170978</t>
  </si>
  <si>
    <t>Potrubí z PVC krácení trub do DN 250</t>
  </si>
  <si>
    <t>-582840074</t>
  </si>
  <si>
    <t>1392724383</t>
  </si>
  <si>
    <t>45*2</t>
  </si>
  <si>
    <t>-445795911</t>
  </si>
  <si>
    <t>2+1,5*(2+7)</t>
  </si>
  <si>
    <t>2+8+1,5*(1+4+8)</t>
  </si>
  <si>
    <t>911252088</t>
  </si>
  <si>
    <t>Demontáž potrubí armatur, tvarovek z provizorních propojů, naložení, vodorovné složení, uskladnění či poplatek za skládku u materiálu, který už nepůjde použít.</t>
  </si>
  <si>
    <t>-1682098792</t>
  </si>
  <si>
    <t>1338014875</t>
  </si>
  <si>
    <t>(0,8+1,5+0,8+1,5)*2</t>
  </si>
  <si>
    <t>(0,8+(1,5/2)*2)*7</t>
  </si>
  <si>
    <t>(0,8+2+0,8+2)*1</t>
  </si>
  <si>
    <t>(0,8+4*2)*1</t>
  </si>
  <si>
    <t>(0,8+1,5+0,8+1,5)*1</t>
  </si>
  <si>
    <t>(0,8+(1,5/2)*2)*4</t>
  </si>
  <si>
    <t>1562355676</t>
  </si>
  <si>
    <t>1259827705</t>
  </si>
  <si>
    <t>60,987*4</t>
  </si>
  <si>
    <t>-2131002332</t>
  </si>
  <si>
    <t>3,828</t>
  </si>
  <si>
    <t>1028623692</t>
  </si>
  <si>
    <t>60,987-3,828</t>
  </si>
  <si>
    <t>998276101</t>
  </si>
  <si>
    <t>Přesun hmot pro trubní vedení z trub z plastických hmot otevřený výkop</t>
  </si>
  <si>
    <t>-1591211587</t>
  </si>
  <si>
    <t>SO 340 - Vodovodní přípojky</t>
  </si>
  <si>
    <t>-1014558400</t>
  </si>
  <si>
    <t>1,35*0,8</t>
  </si>
  <si>
    <t>-1711897472</t>
  </si>
  <si>
    <t>"odstranění poklopů ventilových včetně tyče mimo výkop"</t>
  </si>
  <si>
    <t>0,5*0,5*(2)</t>
  </si>
  <si>
    <t>39,46*0,8</t>
  </si>
  <si>
    <t>113106123R</t>
  </si>
  <si>
    <t>-1552471767</t>
  </si>
  <si>
    <t>"opětovně využije"</t>
  </si>
  <si>
    <t>16,19*0,8</t>
  </si>
  <si>
    <t>113106121R</t>
  </si>
  <si>
    <t>-926954346</t>
  </si>
  <si>
    <t>0,45*0,8</t>
  </si>
  <si>
    <t>0,8*(5,86+0,3+3,15+2,08)</t>
  </si>
  <si>
    <t>113106192R</t>
  </si>
  <si>
    <t>Rozebrání vozovek z betonové přídlažby 250x500 mm</t>
  </si>
  <si>
    <t>1256664722</t>
  </si>
  <si>
    <t>11,75*0,8</t>
  </si>
  <si>
    <t>-470144137</t>
  </si>
  <si>
    <t>29,52*0,8</t>
  </si>
  <si>
    <t>1,32*0,8</t>
  </si>
  <si>
    <t>113107021</t>
  </si>
  <si>
    <t>Odstranění podkladu z kameniva drceného tl do 100 mm při překopech ručně</t>
  </si>
  <si>
    <t>1400452340</t>
  </si>
  <si>
    <t>0,8*6,27</t>
  </si>
  <si>
    <t>113107022</t>
  </si>
  <si>
    <t>Odstranění podkladu z kameniva drceného tl přes 100 do 200 mm při překopech ručně</t>
  </si>
  <si>
    <t>1373575556</t>
  </si>
  <si>
    <t>0,8*0,6</t>
  </si>
  <si>
    <t>113107023</t>
  </si>
  <si>
    <t>Odstranění podkladu z kameniva drceného tl přes 200 do 300 mm při překopech ručně</t>
  </si>
  <si>
    <t>1812782929</t>
  </si>
  <si>
    <t>0,81*0,8</t>
  </si>
  <si>
    <t>113107024</t>
  </si>
  <si>
    <t>Odstranění podkladu z kameniva drceného tl přes 300 do 400 mm při překopech ručně</t>
  </si>
  <si>
    <t>-662567229</t>
  </si>
  <si>
    <t>0,8*51,03</t>
  </si>
  <si>
    <t>113107030</t>
  </si>
  <si>
    <t>Odstranění podkladu z betonu prostého tl do 100 mm při překopech ručně</t>
  </si>
  <si>
    <t>-1983383353</t>
  </si>
  <si>
    <t>113107031</t>
  </si>
  <si>
    <t>Odstranění podkladu z betonu prostého tl přes 100 do 150 mm při překopech ručně</t>
  </si>
  <si>
    <t>-1954173049</t>
  </si>
  <si>
    <t>113107041</t>
  </si>
  <si>
    <t>Odstranění podkladu živičných tl do 50 mm při překopech ručně</t>
  </si>
  <si>
    <t>443214882</t>
  </si>
  <si>
    <t>113107042</t>
  </si>
  <si>
    <t>Odstranění podkladu živičných tl přes 50 do 100 mm při překopech ručně</t>
  </si>
  <si>
    <t>-312914681</t>
  </si>
  <si>
    <t>113107048R</t>
  </si>
  <si>
    <t>Odstranění asfaltového recyklátu do 500 mm při překopech ručně</t>
  </si>
  <si>
    <t>-2063259931</t>
  </si>
  <si>
    <t>16*0,8</t>
  </si>
  <si>
    <t>426092797</t>
  </si>
  <si>
    <t>64+18</t>
  </si>
  <si>
    <t>-1949231345</t>
  </si>
  <si>
    <t>-571028181</t>
  </si>
  <si>
    <t>532751528</t>
  </si>
  <si>
    <t>0,8*(6+6)</t>
  </si>
  <si>
    <t>6,1+6+6,62+5,94+6,7+6,15+2,7+5,79+6,15</t>
  </si>
  <si>
    <t>-350448514</t>
  </si>
  <si>
    <t>0,8*16</t>
  </si>
  <si>
    <t>1423642523</t>
  </si>
  <si>
    <t>0,8*106</t>
  </si>
  <si>
    <t>-905465857</t>
  </si>
  <si>
    <t>3,7+3,66</t>
  </si>
  <si>
    <t>-853516644</t>
  </si>
  <si>
    <t>106+8</t>
  </si>
  <si>
    <t>-297185415</t>
  </si>
  <si>
    <t>1*106</t>
  </si>
  <si>
    <t>59802388</t>
  </si>
  <si>
    <t>220,921</t>
  </si>
  <si>
    <t>119218541</t>
  </si>
  <si>
    <t>Zřízení, odstranění - ochrana oplocení, zídky proti poškození při zemních pracech, případné zajíštění</t>
  </si>
  <si>
    <t>-933645241</t>
  </si>
  <si>
    <t>141721212</t>
  </si>
  <si>
    <t>Řízený zemní protlak délky do 50 m hl do 6 m se zatažením potrubí průměru vrtu přes 90 do 110 mm v hornině třídy těžitelnosti I a II skupiny 1 až 4</t>
  </si>
  <si>
    <t>1510522802</t>
  </si>
  <si>
    <t xml:space="preserve">"č.o. 13" </t>
  </si>
  <si>
    <t>1,8</t>
  </si>
  <si>
    <t>"č.o. 14"</t>
  </si>
  <si>
    <t>"č.o. 33"</t>
  </si>
  <si>
    <t>14011066</t>
  </si>
  <si>
    <t>trubka ocelová bezešvá hladká jakost 11 353 89x10mm</t>
  </si>
  <si>
    <t>-841882676</t>
  </si>
  <si>
    <t>7,8*1,1</t>
  </si>
  <si>
    <t>-1513017903</t>
  </si>
  <si>
    <t>"kabelové vedení.... 33 ks...hl. 1 m.....nepaží se"</t>
  </si>
  <si>
    <t>1*(0,8*1,2)*33</t>
  </si>
  <si>
    <t>"plynové vedení.....15 ks...hl. 1,25 m"</t>
  </si>
  <si>
    <t>1,25*(0,8*1,5)*15</t>
  </si>
  <si>
    <t>-0,25*(0,8*1,2)*33</t>
  </si>
  <si>
    <t>-0,5*(0,8*1,5)*15</t>
  </si>
  <si>
    <t>-437912567</t>
  </si>
  <si>
    <t>"Ferrerova č.o. 1"</t>
  </si>
  <si>
    <t>((1,62+1,66)/2)*0,8*(0,25+1,4+1,37+0,5+0,2+2,33+0,30)</t>
  </si>
  <si>
    <t>"č.o. 3"</t>
  </si>
  <si>
    <t>((1,66+1,58)/2)*0,8*(0,25+1,4+1,35+0,5+0,45+2,14+0,5)</t>
  </si>
  <si>
    <t>"č.o. 4"</t>
  </si>
  <si>
    <t>((1,67+1,62)/2)*0,8*(3,3+0,5+0,5+1,36+0,5+2,91)</t>
  </si>
  <si>
    <t>"č.o. 5"</t>
  </si>
  <si>
    <t>((1,67+1,58)/2)*0,8*(0,25+1,4+1,35+0,5+0,45+1,9+0,5)</t>
  </si>
  <si>
    <t>"č.o. 6"</t>
  </si>
  <si>
    <t>((1,71+1,53)/2)*0,8*(3,29+0,5+0,51+1,32+0,5+3,03)</t>
  </si>
  <si>
    <t>"č.o. 7"</t>
  </si>
  <si>
    <t>((1,7+1,59)/2)*0,8*(0,25+1,42+1,52+0,5+0,45+0,37+1,93)</t>
  </si>
  <si>
    <t>"č.o. 8"</t>
  </si>
  <si>
    <t>((1,71+1,67)/2)*0,8*(3,29+0,5+0,51+1,3+0,5+3,05)</t>
  </si>
  <si>
    <t>"č.o. 9"</t>
  </si>
  <si>
    <t>((1,7+1,67)/2)*0,8*(0,25+1,42+1,36+0,5+0,46+2,38)</t>
  </si>
  <si>
    <t>"č.o. 10"</t>
  </si>
  <si>
    <t>((1,72+1,56)/2)*0,8*(3,25+0,5+0,51+1,31+0,5+0,45+2,07)</t>
  </si>
  <si>
    <t>"č.o. 11"</t>
  </si>
  <si>
    <t>((1,72+1,52)/2)*0,8*(0,25+1,41+1,34+0,5+0,46+1,4+0,44+0,57)</t>
  </si>
  <si>
    <t>"č.o. 12"</t>
  </si>
  <si>
    <t>((1,75+1,49)/2)*0,8*(3,21+0,5+0,51+1,37+0,5+0,45+1,95+0,61)</t>
  </si>
  <si>
    <t>"č.o. 13"</t>
  </si>
  <si>
    <t>((1,73+1,51)/2)*0,8*(0,25+1,4+1,37+0,5+2,93)</t>
  </si>
  <si>
    <t>((1,78+1,66)/2)*0,8*(3,24+0,5+0,62+0,69+0,5)</t>
  </si>
  <si>
    <t>"č.o. 15"</t>
  </si>
  <si>
    <t>((1,74+1,48)/2)*0,8*(0,25+1,41+1,35+0,5+0,45+2+0,61)</t>
  </si>
  <si>
    <t>"č.o. 16"</t>
  </si>
  <si>
    <t>((1,78+1,63)/2)*0,8*(3,46+0,5+0,25+1,33+0,5+0,46+2,01+0,5)</t>
  </si>
  <si>
    <t>"č.o. 17"</t>
  </si>
  <si>
    <t>((1,77+1,43)/2)*0,8*(0,25+1,42+1,3+0,5+0,45+1,99+0,59)</t>
  </si>
  <si>
    <t>"č.o. 18"</t>
  </si>
  <si>
    <t>((1,74+1,66)/2)*0,8*(3,49+0,5+0,25+1,31+0,5+0,3+2,26+0,54)</t>
  </si>
  <si>
    <t>"č.o. 19"</t>
  </si>
  <si>
    <t>((1,78+1,51)/2)*0,8*(0,25+1,46+1,35+0,5+0,45+1,91+0,61)</t>
  </si>
  <si>
    <t>"č.o. 20"</t>
  </si>
  <si>
    <t>((1,72+1,57)/2)*0,8*(3,49+0,5+0,25+1,26+0,5+2,42+0,63)</t>
  </si>
  <si>
    <t>"č.o. 21"</t>
  </si>
  <si>
    <t>((1,77+1,51)/2)*0,8*(0,25+1,47+1,3+0,5+0,45+1,91+0,72)</t>
  </si>
  <si>
    <t>"č.o. 22"</t>
  </si>
  <si>
    <t>((1,73+1,62)/2)*0,8*(3,5+0,5+0,26+1,19+0,5+3,1)</t>
  </si>
  <si>
    <t>"č.o. 23"</t>
  </si>
  <si>
    <t>((1,73+1,55)/2)*0,8*(0,25+1,44+1,32+0,5+0,45+1,83+0,69)</t>
  </si>
  <si>
    <t>"č.o. 24"</t>
  </si>
  <si>
    <t>((1,72+1,67)/2)*0,8*(3,49+0,5+0,26+1,27+0,5+0,46+1,81+0,51)</t>
  </si>
  <si>
    <t>"č.o. 25"</t>
  </si>
  <si>
    <t>((1,73+1,49)/2)*0,8*(0,25+1,41+1,4+0,5+0,46+2,15+0,45)</t>
  </si>
  <si>
    <t>"č.o. 26"</t>
  </si>
  <si>
    <t>((1,72+1,64)/2)*0,8*(3,48+0,5+0,27+1,25+0,5+0,45+2,05+0,45)</t>
  </si>
  <si>
    <t>"č.o. 27"</t>
  </si>
  <si>
    <t>((1,73+1,49)/2)*0,8*(0,25+1,4+1,4+0,5+0,45+1,8+0,8)</t>
  </si>
  <si>
    <t>"č.o. 28"</t>
  </si>
  <si>
    <t>((1,64+1,72)/2)*0,8*(3,5+0,5+0,25+1,29+0,5+0,45+2,01+0,53)</t>
  </si>
  <si>
    <t>"č.o. 29"</t>
  </si>
  <si>
    <t>((1,72+1,58)/2)*0,8*(0,25+1,4+1,4+0,5+0,45+2,6)</t>
  </si>
  <si>
    <t>"č.o. 30"</t>
  </si>
  <si>
    <t>((1,65+1,6)/2)*0,8*(3,5+0,5+0,25+1,25+0,5+0,45+2,27+0,3)</t>
  </si>
  <si>
    <t>"č.o. 31"</t>
  </si>
  <si>
    <t>((1,72+1,55)/2)*0,8*(0,25+1,4+1,4+0,5+0,45+1,95)</t>
  </si>
  <si>
    <t>"č.o. 32"</t>
  </si>
  <si>
    <t>((1,79+1,52)/2)*0,8*(3,54+0,5+0,26+1,35+0,5+2,95)</t>
  </si>
  <si>
    <t>((1,65+1,58)/2)*0,8*(0,25+1,4+1,4+0,5+1,55)</t>
  </si>
  <si>
    <t>"odpočet výkopu sond"</t>
  </si>
  <si>
    <t>-37,26</t>
  </si>
  <si>
    <t>"Veřejné prostranství"</t>
  </si>
  <si>
    <t>-0,5*51,03*0,8</t>
  </si>
  <si>
    <t>"přídlažba"</t>
  </si>
  <si>
    <t>-0,5*11,75*0,8</t>
  </si>
  <si>
    <t>-0,5*29,52*0,8</t>
  </si>
  <si>
    <t>"chodník betonová zámková dlažba"</t>
  </si>
  <si>
    <t>-0,25*39,46*0,8</t>
  </si>
  <si>
    <t>"chodník bet. dlažba 20x20"</t>
  </si>
  <si>
    <t>-0,3*1,35*0,8</t>
  </si>
  <si>
    <t>"vjezd z betonové zámkové dlažby"</t>
  </si>
  <si>
    <t>-0,5*1,32*0,8</t>
  </si>
  <si>
    <t>"polovina šířky výkopu na hlavním řadu"</t>
  </si>
  <si>
    <t>-0,46*16*0,8</t>
  </si>
  <si>
    <t>"Nemovitost.....obnovuje do původního stavu"</t>
  </si>
  <si>
    <t>"nezpevněno (odváží, započítá do výkopu rýhy)"</t>
  </si>
  <si>
    <t>-0,2*45,21*0,8*0</t>
  </si>
  <si>
    <t>"chodník říční, štěrk"</t>
  </si>
  <si>
    <t>-0,3*0,81*0,8</t>
  </si>
  <si>
    <t>"chodník kam. do betonu"</t>
  </si>
  <si>
    <t>-0,4*0,45*0,8</t>
  </si>
  <si>
    <t>"chodník z betonové zámkové dlažby"</t>
  </si>
  <si>
    <t>-0,25*16,19*0,8</t>
  </si>
  <si>
    <t>"betonové dlažby"</t>
  </si>
  <si>
    <t>-0,25*0,8*(5,86+0,3+3,15+2,08)</t>
  </si>
  <si>
    <t>"chodník litý asfalt"</t>
  </si>
  <si>
    <t>-0,25*0,8*0,6</t>
  </si>
  <si>
    <t>"chodník litý beton"</t>
  </si>
  <si>
    <t>-0,25*0,8*6,27</t>
  </si>
  <si>
    <t>-613478091</t>
  </si>
  <si>
    <t>((1,62+1,66)/2)*(0,25+1,4+1,37+0,5+0,2+2,33+0,30)*2</t>
  </si>
  <si>
    <t>((1,66+1,58)/2)*(0,25+1,4+1,35+0,5+0,45+2,14+0,5)*2</t>
  </si>
  <si>
    <t>((1,67+1,62)/2)*(3,3+0,5+0,5+1,36+0,5+2,91)*2</t>
  </si>
  <si>
    <t>((1,67+1,58)/2)*(0,25+1,4+1,35+0,5+0,45+1,9+0,5)*2</t>
  </si>
  <si>
    <t>((1,71+1,53)/2)*(3,29+0,5+0,51+1,32+0,5+3,03)*2</t>
  </si>
  <si>
    <t>((1,7+1,59)/2)*(0,25+1,42+1,52+0,5+0,45+0,37+1,93)*2</t>
  </si>
  <si>
    <t>((1,71+1,67)/2)*(3,29+0,5+0,51+1,3+0,5+3,05)*2</t>
  </si>
  <si>
    <t>((1,7+1,67)/2)*(0,25+1,42+1,36+0,5+0,46+2,38)*2</t>
  </si>
  <si>
    <t>((1,72+1,56)/2)*(3,25+0,5+0,51+1,31+0,5+0,45+2,07)*2</t>
  </si>
  <si>
    <t>((1,72+1,52)/2)*(0,25+1,41+1,34+0,5+0,46+1,4+0,44+0,57)*2</t>
  </si>
  <si>
    <t>((1,75+1,49)/2)*(3,21+0,5+0,51+1,37+0,5+0,45+1,95+0,61)*2</t>
  </si>
  <si>
    <t>((1,73+1,51)/2)*(0,25+1,4+1,37+0,5+2,93)*2</t>
  </si>
  <si>
    <t>((1,78+1,66)/2)*(3,24+0,5+0,62+0,69+0,5)*2</t>
  </si>
  <si>
    <t>((1,74+1,48)/2)*(0,25+1,41+1,35+0,5+0,45+2+0,61)*2</t>
  </si>
  <si>
    <t>((1,78+1,63)/2)*(3,46+0,5+0,25+1,33+0,5+0,46+2,01+0,5)*2</t>
  </si>
  <si>
    <t>((1,77+1,43)/2)*(0,25+1,42+1,3+0,5+0,45+1,99+0,59)*2</t>
  </si>
  <si>
    <t>((1,74+1,66)/2)*(3,49+0,5+0,25+1,31+0,5+0,3+2,26+0,54)*2</t>
  </si>
  <si>
    <t>((1,78+1,51)/2)*(0,25+1,46+1,35+0,5+0,45+1,91+0,61)*2</t>
  </si>
  <si>
    <t>((1,72+1,57)/2)*(3,49+0,5+0,25+1,26+0,5+2,42+0,63)*2</t>
  </si>
  <si>
    <t>((1,77+1,51)/2)*(0,25+1,47+1,3+0,5+0,45+1,91+0,72)*2</t>
  </si>
  <si>
    <t>((1,73+1,62)/2)*(3,5+0,5+0,26+1,19+0,5+3,1)*2</t>
  </si>
  <si>
    <t>((1,73+1,55)/2)*(0,25+1,44+1,32+0,5+0,45+1,83+0,69)*2</t>
  </si>
  <si>
    <t>((1,72+1,67)/2)*(3,49+0,5+0,26+1,27+0,5+0,46+1,81+0,51)*2</t>
  </si>
  <si>
    <t>((1,73+1,49)/2)*(0,25+1,41+1,4+0,5+0,46+2,15+0,45)*2</t>
  </si>
  <si>
    <t>((1,72+1,64)/2)*(3,48+0,5+0,27+1,25+0,5+0,45+2,05+0,45)*2</t>
  </si>
  <si>
    <t>((1,73+1,49)/2)*(0,25+1,4+1,4+0,5+0,45+1,8+0,8)*2</t>
  </si>
  <si>
    <t>((1,64+1,72)/2)*(3,5+0,5+0,25+1,29+0,5+0,45+2,01+0,53)*2</t>
  </si>
  <si>
    <t>((1,72+1,58)/2)*(0,25+1,4+1,4+0,5+0,45+2,6)*2</t>
  </si>
  <si>
    <t>((1,65+1,6)/2)*(3,5+0,5+0,25+1,25+0,5+0,45+2,27+0,3)*2</t>
  </si>
  <si>
    <t>((1,72+1,55)/2)*(0,25+1,4+1,4+0,5+0,45+1,95)*2</t>
  </si>
  <si>
    <t>((1,79+1,52)/2)*(3,54+0,5+0,26+1,35+0,5+2,95)*2</t>
  </si>
  <si>
    <t>((1,65+1,58)/2)*(0,25+1,4+1,4+0,5+1,55)*2</t>
  </si>
  <si>
    <t>-653711845</t>
  </si>
  <si>
    <t>792,401</t>
  </si>
  <si>
    <t>1860418469</t>
  </si>
  <si>
    <t>1*(0,8+1,2+0,8+1,2)*33*0</t>
  </si>
  <si>
    <t>1,25*(0,8+1,5+0,8+1,5)*15</t>
  </si>
  <si>
    <t>-387100341</t>
  </si>
  <si>
    <t>86,25</t>
  </si>
  <si>
    <t>732642799</t>
  </si>
  <si>
    <t>1*(0,8*1,2)*33*0</t>
  </si>
  <si>
    <t>-1307505597</t>
  </si>
  <si>
    <t>22,5</t>
  </si>
  <si>
    <t>1016218198</t>
  </si>
  <si>
    <t>37,26</t>
  </si>
  <si>
    <t>-1739654140</t>
  </si>
  <si>
    <t>258,181</t>
  </si>
  <si>
    <t>1379991076</t>
  </si>
  <si>
    <t>"50%"258,181*0,5</t>
  </si>
  <si>
    <t>1575603530</t>
  </si>
  <si>
    <t>714952126</t>
  </si>
  <si>
    <t>316,961</t>
  </si>
  <si>
    <t>"Veřejné prostranství...zásyp asfaltovým recyklátem"</t>
  </si>
  <si>
    <t>-0,46*51,03*0,8</t>
  </si>
  <si>
    <t>-0,46*11,75*0,8</t>
  </si>
  <si>
    <t>-0,46*29,52*0,8</t>
  </si>
  <si>
    <t>-0,46*39,46*0,8</t>
  </si>
  <si>
    <t>-0,46*1,35*0,8</t>
  </si>
  <si>
    <t>-0,46*1,32*0,8</t>
  </si>
  <si>
    <t>-0,2*45,21*0,8</t>
  </si>
  <si>
    <t>-67,268</t>
  </si>
  <si>
    <t>"lože"</t>
  </si>
  <si>
    <t>-30,736</t>
  </si>
  <si>
    <t>1296377901</t>
  </si>
  <si>
    <t>149,137*1,1*1,05*1,8</t>
  </si>
  <si>
    <t>-542385000</t>
  </si>
  <si>
    <t>(0,05+0,3)*0,8*(0,25+1,4+1,37+0,5+0,2+2,33+0,30)</t>
  </si>
  <si>
    <t>0,35*0,8*(0,25+1,4+1,35+0,5+0,45+2,14+0,5)</t>
  </si>
  <si>
    <t>0,35*0,8*(3,3+0,5+0,5+1,36+0,5+2,91)</t>
  </si>
  <si>
    <t>0,35*0,8*(0,25+1,4+1,35+0,5+0,45+1,9+0,5)</t>
  </si>
  <si>
    <t>0,35*0,8*(3,29+0,5+0,51+1,32+0,5+3,03)</t>
  </si>
  <si>
    <t>0,35*0,8*(0,25+1,42+1,52+0,5+0,45+0,37+1,93)</t>
  </si>
  <si>
    <t>0,35*0,8*(3,29+0,5+0,51+1,3+0,5+3,05)</t>
  </si>
  <si>
    <t>0,35*0,8*(0,25+1,42+1,36+0,5+0,46+2,38)</t>
  </si>
  <si>
    <t>0,35*0,8*(3,25+0,5+0,51+1,31+0,5+0,45+2,07)</t>
  </si>
  <si>
    <t>0,35*0,8*(0,25+1,41+1,34+0,5+0,46+1,4+0,44+0,57)</t>
  </si>
  <si>
    <t>0,35*0,8*(3,21+0,5+0,51+1,37+0,5+0,45+1,95+0,61)</t>
  </si>
  <si>
    <t>0,35*0,8*(0,25+1,4+1,37+0,5+2,93)</t>
  </si>
  <si>
    <t>0,35*0,8*(3,24+0,5+0,62+0,69+0,5)</t>
  </si>
  <si>
    <t>0,35*0,8*(0,25+1,41+1,35+0,5+0,45+2+0,61)</t>
  </si>
  <si>
    <t>0,35*0,8*(3,46+0,5+0,25+1,33+0,5+0,46+2,01+0,5)</t>
  </si>
  <si>
    <t>0,35*0,8*(0,25+1,42+1,3+0,5+0,45+1,99+0,59)</t>
  </si>
  <si>
    <t>0,35*0,8*(3,49+0,5+0,25+1,31+0,5+0,3+2,26+0,54)</t>
  </si>
  <si>
    <t>0,35*0,8*(0,25+1,46+1,35+0,5+0,45+1,91+0,61)</t>
  </si>
  <si>
    <t>0,35*0,8*(3,49+0,5+0,25+1,26+0,5+2,42+0,63)</t>
  </si>
  <si>
    <t>0,35*0,8*(0,25+1,47+1,3+0,5+0,45+1,91+0,72)</t>
  </si>
  <si>
    <t>0,35*0,8*(3,5+0,5+0,26+1,19+0,5+3,1)</t>
  </si>
  <si>
    <t>0,35*0,8*(0,25+1,44+1,32+0,5+0,45+1,83+0,69)</t>
  </si>
  <si>
    <t>0,35*0,8*(3,49+0,5+0,26+1,27+0,5+0,46+1,81+0,51)</t>
  </si>
  <si>
    <t>0,35*0,8*(0,25+1,41+1,4+0,5+0,46+2,15+0,45)</t>
  </si>
  <si>
    <t>0,35*0,8*(3,48+0,5+0,27+1,25+0,5+0,45+2,05+0,45)</t>
  </si>
  <si>
    <t>0,35*0,8*(0,25+1,4+1,4+0,5+0,45+1,8+0,8)</t>
  </si>
  <si>
    <t>0,35*0,8*(3,5+0,5+0,25+1,29+0,5+0,45+2,01+0,53)</t>
  </si>
  <si>
    <t>0,35*0,8*(0,25+1,4+1,4+0,5+0,45+2,6)</t>
  </si>
  <si>
    <t>0,35*0,8*(3,5+0,5+0,25+1,25+0,5+0,45+2,27+0,3)</t>
  </si>
  <si>
    <t>0,35*0,8*(0,25+1,4+1,4+0,5+0,45+1,95)</t>
  </si>
  <si>
    <t>0,35*0,8*(3,54+0,5+0,26+1,35+0,5+2,95)</t>
  </si>
  <si>
    <t>0,35*0,8*(0,25+1,4+1,4+0,5+1,55)</t>
  </si>
  <si>
    <t>870479899</t>
  </si>
  <si>
    <t>67,268*1,1*1,05*1,8</t>
  </si>
  <si>
    <t>-76316081</t>
  </si>
  <si>
    <t>0,25*0,5*0,5*(2)</t>
  </si>
  <si>
    <t>0,46*51,03*0,8</t>
  </si>
  <si>
    <t>0,46*11,75*0,8</t>
  </si>
  <si>
    <t>0,46*29,52*0,8</t>
  </si>
  <si>
    <t>0,46*39,46*0,8</t>
  </si>
  <si>
    <t>0,46*1,35*0,8</t>
  </si>
  <si>
    <t>0,46*1,32*0,8</t>
  </si>
  <si>
    <t>0,46*16*0,8</t>
  </si>
  <si>
    <t>1741781252</t>
  </si>
  <si>
    <t>55,483*1,1*1,05*1,8</t>
  </si>
  <si>
    <t>-1644440513</t>
  </si>
  <si>
    <t>67,268*1,1*1,05</t>
  </si>
  <si>
    <t>0,2*36,168</t>
  </si>
  <si>
    <t>55,483*1,1*1,05</t>
  </si>
  <si>
    <t>149,137*1,1*1,05</t>
  </si>
  <si>
    <t>-1812084427</t>
  </si>
  <si>
    <t>321,265</t>
  </si>
  <si>
    <t>-389230002</t>
  </si>
  <si>
    <t>0,8*45,21</t>
  </si>
  <si>
    <t>-295391078</t>
  </si>
  <si>
    <t>0,2*36,168*1,6</t>
  </si>
  <si>
    <t>1950627677</t>
  </si>
  <si>
    <t>36,168</t>
  </si>
  <si>
    <t>1407655890</t>
  </si>
  <si>
    <t>36,168*0,03*1,05</t>
  </si>
  <si>
    <t>-1715062148</t>
  </si>
  <si>
    <t>"beton ve výkopu"</t>
  </si>
  <si>
    <t>3,75</t>
  </si>
  <si>
    <t>613457805</t>
  </si>
  <si>
    <t>3,75*2,2</t>
  </si>
  <si>
    <t>-1177281392</t>
  </si>
  <si>
    <t>8,25</t>
  </si>
  <si>
    <t>1601058584</t>
  </si>
  <si>
    <t>8,25*4</t>
  </si>
  <si>
    <t>739631575</t>
  </si>
  <si>
    <t>198916677</t>
  </si>
  <si>
    <t>0,15*0,8*(0,25+1,4+1,37+0,5+0,2+2,33+0,30)</t>
  </si>
  <si>
    <t>0,15*0,8*(0,25+1,4+1,35+0,5+0,45+2,14+0,5)</t>
  </si>
  <si>
    <t>0,15*0,8*(3,3+0,5+0,5+1,36+0,5+2,91)</t>
  </si>
  <si>
    <t>0,15*0,8*(0,25+1,4+1,35+0,5+0,45+1,9+0,5)</t>
  </si>
  <si>
    <t>0,15*0,8*(3,29+0,5+0,51+1,32+0,5+3,03)</t>
  </si>
  <si>
    <t>0,15*0,8*(0,25+1,42+1,52+0,5+0,45+0,37+1,93)</t>
  </si>
  <si>
    <t>0,15*0,8*(3,29+0,5+0,51+1,3+0,5+3,05)</t>
  </si>
  <si>
    <t>0,15*0,8*(0,25+1,42+1,36+0,5+0,46+2,38)</t>
  </si>
  <si>
    <t>((0,15+0,3)/2)*0,8*(3,25+0,5+0,51+1,31+0,5+0,45+2,07)</t>
  </si>
  <si>
    <t>0,15*0,8*(0,25+1,41+1,34+0,5+0,46+1,4+0,44+0,57)</t>
  </si>
  <si>
    <t>((0,15+0,3)/2)*0,8*(3,21+0,5+0,51+1,37+0,5+0,45+1,95+0,61)</t>
  </si>
  <si>
    <t>0,15*0,8*(0,25+1,4+1,37+0,5+2,93)</t>
  </si>
  <si>
    <t>((0,15+0,3)/2)*0,8*(3,24+0,5+0,62+0,69+0,5)</t>
  </si>
  <si>
    <t>0,15*0,8*(0,25+1,41+1,35+0,5+0,45+2+0,61)</t>
  </si>
  <si>
    <t>((0,15+0,3)/2)*0,8*(3,46+0,5+0,25+1,33+0,5+0,46+2,01+0,5)</t>
  </si>
  <si>
    <t>0,15*0,8*(0,25+1,42+1,3+0,5+0,45+1,99+0,59)</t>
  </si>
  <si>
    <t>0,15*0,8*(3,49+0,5+0,25+1,31+0,5+0,3+2,26+0,54)</t>
  </si>
  <si>
    <t>0,15*0,8*(0,25+1,46+1,35+0,5+0,45+1,91+0,61)</t>
  </si>
  <si>
    <t>0,15*0,8*(3,49+0,5+0,25+1,26+0,5+2,42+0,63)</t>
  </si>
  <si>
    <t>0,15*0,8*(0,25+1,47+1,3+0,5+0,45+1,91+0,72)</t>
  </si>
  <si>
    <t>0,15*0,8*(3,5+0,5+0,26+1,19+0,5+3,1)</t>
  </si>
  <si>
    <t>0,15*0,8*(0,25+1,44+1,32+0,5+0,45+1,83+0,69)</t>
  </si>
  <si>
    <t>0,15*0,8*(3,49+0,5+0,26+1,27+0,5+0,46+1,81+0,51)</t>
  </si>
  <si>
    <t>0,15*0,8*(0,25+1,41+1,4+0,5+0,46+2,15+0,45)</t>
  </si>
  <si>
    <t>0,15*0,8*(3,48+0,5+0,27+1,25+0,5+0,45+2,05+0,45)</t>
  </si>
  <si>
    <t>0,15*0,8*(0,25+1,4+1,4+0,5+0,45+1,8+0,8)</t>
  </si>
  <si>
    <t>0,15*0,8*(3,5+0,5+0,25+1,29+0,5+0,45+2,01+0,53)</t>
  </si>
  <si>
    <t>0,15*0,8*(0,25+1,4+1,4+0,5+0,45+2,6)</t>
  </si>
  <si>
    <t>0,15*0,8*(3,5+0,5+0,25+1,25+0,5+0,45+2,27+0,3)</t>
  </si>
  <si>
    <t>0,15*0,8*(0,25+1,4+1,4+0,5+0,45+1,95)</t>
  </si>
  <si>
    <t>0,15*0,8*(3,54+0,5+0,26+1,35+0,5+2,95)</t>
  </si>
  <si>
    <t>0,15*0,8*(0,25+1,4+1,4+0,5+1,55)</t>
  </si>
  <si>
    <t>1486669145</t>
  </si>
  <si>
    <t>30,763</t>
  </si>
  <si>
    <t>1550989683</t>
  </si>
  <si>
    <t>567124111</t>
  </si>
  <si>
    <t>Podklad ze směsi stmelené cementem SC C 20/25 (PB I) tl 150 mm</t>
  </si>
  <si>
    <t>-1680399723</t>
  </si>
  <si>
    <t>637121111</t>
  </si>
  <si>
    <t>Okapový chodník z kačírku tl 100 mm s udusáním</t>
  </si>
  <si>
    <t>152874705</t>
  </si>
  <si>
    <t>1009179167</t>
  </si>
  <si>
    <t>591241118</t>
  </si>
  <si>
    <t>Kladení dlažby kamenné do betonu  tl 100 mm</t>
  </si>
  <si>
    <t>-1255195216</t>
  </si>
  <si>
    <t>799977155</t>
  </si>
  <si>
    <t>0,36</t>
  </si>
  <si>
    <t>596211110</t>
  </si>
  <si>
    <t>Kladení zámkové dlažby komunikací pro pěší ručně tl 60 mm skupiny A pl do 50 m2</t>
  </si>
  <si>
    <t>-396877808</t>
  </si>
  <si>
    <t>596811120</t>
  </si>
  <si>
    <t>Kladení betonové dlažby komunikací pro pěší do lože z kameniva velikosti do 0,09 m2 pl do 50 m2</t>
  </si>
  <si>
    <t>-1402312580</t>
  </si>
  <si>
    <t>0,8*(5,86+0,3)</t>
  </si>
  <si>
    <t>596811220</t>
  </si>
  <si>
    <t>Kladení betonové dlažby komunikací pro pěší do lože z kameniva velikosti přes 0,09 do 0,25 m2 pl do 50 m2</t>
  </si>
  <si>
    <t>8311752</t>
  </si>
  <si>
    <t>0,8*(3,15+2,08)</t>
  </si>
  <si>
    <t>138437281</t>
  </si>
  <si>
    <t>567114111</t>
  </si>
  <si>
    <t>Podklad ze směsi stmelené cementem SC C 20/25 (PB I) tl 100 mm</t>
  </si>
  <si>
    <t>-943548280</t>
  </si>
  <si>
    <t>578133131</t>
  </si>
  <si>
    <t>Litý asfalt MA 11 (LAS) tl 30 mm š do 3 m z modifikovaného asfaltu</t>
  </si>
  <si>
    <t>1522047777</t>
  </si>
  <si>
    <t>578901114</t>
  </si>
  <si>
    <t>Zdrsňovací posyp litého asfaltu v množství 10 kg/m2</t>
  </si>
  <si>
    <t>1635866934</t>
  </si>
  <si>
    <t>-1725083331</t>
  </si>
  <si>
    <t>296,9</t>
  </si>
  <si>
    <t>1839473794</t>
  </si>
  <si>
    <t>296,9*1,015</t>
  </si>
  <si>
    <t>21162534</t>
  </si>
  <si>
    <t>Spojka pr. 32, vnitřní závit 1", mosaz</t>
  </si>
  <si>
    <t>1375048687</t>
  </si>
  <si>
    <t>32*1,015</t>
  </si>
  <si>
    <t>PPL.5101390</t>
  </si>
  <si>
    <t>D+M trubka PP-R 25 S2,5 (PN 20), včetně tvarovek</t>
  </si>
  <si>
    <t>1206358504</t>
  </si>
  <si>
    <t>"pro vnitřní instalaci"</t>
  </si>
  <si>
    <t>6,7</t>
  </si>
  <si>
    <t>230202071R</t>
  </si>
  <si>
    <t>Nasunutí potrubní sekce plastové průměru do 63 mm do chráničky</t>
  </si>
  <si>
    <t>1586308986</t>
  </si>
  <si>
    <t>7,8</t>
  </si>
  <si>
    <t>71,6</t>
  </si>
  <si>
    <t>02909090</t>
  </si>
  <si>
    <t>Flexibilní chránička D 90</t>
  </si>
  <si>
    <t>1474674901</t>
  </si>
  <si>
    <t>71,6*1,015</t>
  </si>
  <si>
    <t>899913104R</t>
  </si>
  <si>
    <t>Uzavírací manžeta chráničky potrubí D90/ D32, s upevňovací páskami</t>
  </si>
  <si>
    <t>1880594339</t>
  </si>
  <si>
    <t>82558201</t>
  </si>
  <si>
    <t>D+M zpětné klapky DN 25</t>
  </si>
  <si>
    <t>1454650321</t>
  </si>
  <si>
    <t>891163911R</t>
  </si>
  <si>
    <t>Montáž vodovodní armatur DN 25</t>
  </si>
  <si>
    <t>96411632</t>
  </si>
  <si>
    <t>32+1</t>
  </si>
  <si>
    <t>231251</t>
  </si>
  <si>
    <t>Kulový uzávěr s pákou DN 25, mosaz</t>
  </si>
  <si>
    <t>-47144200</t>
  </si>
  <si>
    <t>2311515</t>
  </si>
  <si>
    <t>Kulový uzávěr s pákou DN 25 a vypouštění, mosaz</t>
  </si>
  <si>
    <t>-301321090</t>
  </si>
  <si>
    <t>-614503659</t>
  </si>
  <si>
    <t>1447624714</t>
  </si>
  <si>
    <t>704142123</t>
  </si>
  <si>
    <t>1894617754</t>
  </si>
  <si>
    <t>62*1,015</t>
  </si>
  <si>
    <t>32202132V</t>
  </si>
  <si>
    <t xml:space="preserve">D+M drobný montážní materiál </t>
  </si>
  <si>
    <t>969010591</t>
  </si>
  <si>
    <t>"např. těsnění, šroubky, matky a fitinky na napojení"</t>
  </si>
  <si>
    <t>"na stávající sestavu, utěsnění chrániček např. přechodka"</t>
  </si>
  <si>
    <t>"mosazná, redukovaná nebo vsuvka"</t>
  </si>
  <si>
    <t>944480</t>
  </si>
  <si>
    <t>D+M FLEXI SPOJKA D 90, s upevňovacímí páskami</t>
  </si>
  <si>
    <t>1753601624</t>
  </si>
  <si>
    <t>722181244R</t>
  </si>
  <si>
    <t>Montáž tepelné izolace potrubí D 90</t>
  </si>
  <si>
    <t>-425677721</t>
  </si>
  <si>
    <t>5,5</t>
  </si>
  <si>
    <t>MLT.I00002101r</t>
  </si>
  <si>
    <t>tepelná izolace potrubí D 90</t>
  </si>
  <si>
    <t>-155181372</t>
  </si>
  <si>
    <t>5,5*1,01</t>
  </si>
  <si>
    <t>899101211VL</t>
  </si>
  <si>
    <t>Demontáž poklopů, zemnící tyče, naložení, vodorovné přemístění, složení</t>
  </si>
  <si>
    <t>-1892723567</t>
  </si>
  <si>
    <t>902011121</t>
  </si>
  <si>
    <t>Demontáž přípojky včetně tvarovek, uzávěrů, naložení, vodorovné přemístění, sloužení, poplatek</t>
  </si>
  <si>
    <t>-491901304</t>
  </si>
  <si>
    <t>971033471R</t>
  </si>
  <si>
    <t>Vybourání otvorů ve zdivu cihelném pl do 0,25 m2 na MVC nebo MV tl do 750 mm, naložení, vodorovné přemístění, složení, poplatek</t>
  </si>
  <si>
    <t>-656453274</t>
  </si>
  <si>
    <t>33+1</t>
  </si>
  <si>
    <t>971033571</t>
  </si>
  <si>
    <t>D+M zatěsnění, zednické zapravení otvoru v obvodovém zdivu včetně všech souvisejíchích ukonů, prací a dodávky potřebného materiálu</t>
  </si>
  <si>
    <t>56131991</t>
  </si>
  <si>
    <t>919735111</t>
  </si>
  <si>
    <t>Řezání stávajícího živičného krytu hl do 50 mm</t>
  </si>
  <si>
    <t>1141898398</t>
  </si>
  <si>
    <t>0,6*2</t>
  </si>
  <si>
    <t>1817021313</t>
  </si>
  <si>
    <t>51,03*2</t>
  </si>
  <si>
    <t>919735123</t>
  </si>
  <si>
    <t>Řezání stávajícího betonového krytu hl přes 100 do 150 mm</t>
  </si>
  <si>
    <t>1495420041</t>
  </si>
  <si>
    <t>6,27*2</t>
  </si>
  <si>
    <t>916231213</t>
  </si>
  <si>
    <t>Osazení chodníkového obrubníku betonového stojatého s boční opěrou do lože z betonu prostého</t>
  </si>
  <si>
    <t>-1444112819</t>
  </si>
  <si>
    <t>P.30020100</t>
  </si>
  <si>
    <t>Chodníkový obrubník 1000x80x200 mm</t>
  </si>
  <si>
    <t>-454996276</t>
  </si>
  <si>
    <t>18*1,01</t>
  </si>
  <si>
    <t>979051111</t>
  </si>
  <si>
    <t>Očištění desek nebo dlaždic se spárováním z kameniva těženého při překopech inženýrských sítí</t>
  </si>
  <si>
    <t>-791705715</t>
  </si>
  <si>
    <t>979051112</t>
  </si>
  <si>
    <t>Očištění desek nebo dlaždic se spárováním z MC při překopech inženýrských sítí</t>
  </si>
  <si>
    <t>1609183442</t>
  </si>
  <si>
    <t>979051121</t>
  </si>
  <si>
    <t>Očištění zámkových dlaždic se spárováním z kameniva těženého při překopech inženýrských sítí</t>
  </si>
  <si>
    <t>1851440138</t>
  </si>
  <si>
    <t>9972216R2</t>
  </si>
  <si>
    <t>Paletizace zámkové, betonové, kamenné dlažby, naložení a složení, potřebné vodorovné přemístění</t>
  </si>
  <si>
    <t>318083586</t>
  </si>
  <si>
    <t>0,255*9,112</t>
  </si>
  <si>
    <t>0,255*0,36</t>
  </si>
  <si>
    <t>0,26*12,952</t>
  </si>
  <si>
    <t>524283312</t>
  </si>
  <si>
    <t>136,4-5,784</t>
  </si>
  <si>
    <t>-420006971</t>
  </si>
  <si>
    <t>130,616*4</t>
  </si>
  <si>
    <t>-1655700305</t>
  </si>
  <si>
    <t>13,824+8,981+0,047</t>
  </si>
  <si>
    <t>1289389976</t>
  </si>
  <si>
    <t>130,616-22,852</t>
  </si>
  <si>
    <t>1522886290</t>
  </si>
  <si>
    <t>SO 110 - Vozovky</t>
  </si>
  <si>
    <t>-406549939</t>
  </si>
  <si>
    <t>520,4*0,4*0,9</t>
  </si>
  <si>
    <t>-2113927296</t>
  </si>
  <si>
    <t>520,4*0,4*0,1</t>
  </si>
  <si>
    <t xml:space="preserve">výkop </t>
  </si>
  <si>
    <t>132251102</t>
  </si>
  <si>
    <t>Hloubení rýh nezapažených š do 800 mm v hornině třídy těžitelnosti I skupiny 3 objem do 50 m3 strojně</t>
  </si>
  <si>
    <t>-197454284</t>
  </si>
  <si>
    <t>172*0,4*0,4*0,9</t>
  </si>
  <si>
    <t>trativody</t>
  </si>
  <si>
    <t>20*0,5*0,5*0,9</t>
  </si>
  <si>
    <t>chráničky</t>
  </si>
  <si>
    <t>132351102</t>
  </si>
  <si>
    <t>Hloubení rýh nezapažených š do 800 mm v hornině třídy těžitelnosti II skupiny 4 objem do 50 m3 strojně</t>
  </si>
  <si>
    <t>-629773097</t>
  </si>
  <si>
    <t>172*0,4*0,4*0,1</t>
  </si>
  <si>
    <t>20*0,5*0,5*0,1</t>
  </si>
  <si>
    <t>-2035940990</t>
  </si>
  <si>
    <t>187,344+29,268</t>
  </si>
  <si>
    <t>156604432</t>
  </si>
  <si>
    <t>20,816+3,252</t>
  </si>
  <si>
    <t>1096369228</t>
  </si>
  <si>
    <t>-679034785</t>
  </si>
  <si>
    <t>"50%"240,68*0,5</t>
  </si>
  <si>
    <t>329253178</t>
  </si>
  <si>
    <t>1000157375</t>
  </si>
  <si>
    <t>621</t>
  </si>
  <si>
    <t>-2110943006</t>
  </si>
  <si>
    <t>-306944046</t>
  </si>
  <si>
    <t>100,6</t>
  </si>
  <si>
    <t>113107242</t>
  </si>
  <si>
    <t>Odstranění podkladu živičného tl přes 50 do 100 mm strojně pl přes 200 m2</t>
  </si>
  <si>
    <t>470154796</t>
  </si>
  <si>
    <t>113154513</t>
  </si>
  <si>
    <t>Frézování živičného krytu tl 50 mm pruh š do 0,5 m pl do 500 m2</t>
  </si>
  <si>
    <t>-1456006038</t>
  </si>
  <si>
    <t>93,8</t>
  </si>
  <si>
    <t>-1607463948</t>
  </si>
  <si>
    <t>627,8*0,3</t>
  </si>
  <si>
    <t>1768860969</t>
  </si>
  <si>
    <t>2056216684</t>
  </si>
  <si>
    <t>599141111V</t>
  </si>
  <si>
    <t>Vyplnění spár  živičnou zálivkou - bez prořezu</t>
  </si>
  <si>
    <t>1567183738</t>
  </si>
  <si>
    <t>1897433792</t>
  </si>
  <si>
    <t>-2084455878</t>
  </si>
  <si>
    <t>605,173*4</t>
  </si>
  <si>
    <t>2066210508</t>
  </si>
  <si>
    <t>109,654+100,18+10,787</t>
  </si>
  <si>
    <t>2097982099</t>
  </si>
  <si>
    <t>605,173-220,621</t>
  </si>
  <si>
    <t>211561111</t>
  </si>
  <si>
    <t>Výplň odvodňovacích žeber nebo trativodů kamenivem hrubým drceným frakce 4 až 16 mm</t>
  </si>
  <si>
    <t>103618434</t>
  </si>
  <si>
    <t>172*0,4*0,3</t>
  </si>
  <si>
    <t>212312111</t>
  </si>
  <si>
    <t>Lože pro trativody z betonu prostého</t>
  </si>
  <si>
    <t>1642407492</t>
  </si>
  <si>
    <t>172*0,4*0,05</t>
  </si>
  <si>
    <t>212755214</t>
  </si>
  <si>
    <t>Trativody z drenážních trubek plastových flexibilních D 100 mm bez lože</t>
  </si>
  <si>
    <t>1398879294</t>
  </si>
  <si>
    <t>1536762292</t>
  </si>
  <si>
    <t>621+211*0,3</t>
  </si>
  <si>
    <t>včetně rozšíření pod obrubami</t>
  </si>
  <si>
    <t>520,4*2</t>
  </si>
  <si>
    <t>výměna zeminy ŠD 40cm</t>
  </si>
  <si>
    <t>567132113</t>
  </si>
  <si>
    <t>Podklad ze směsi stmelené cementem SC C 8/10 (KSC I) tl 180 mm</t>
  </si>
  <si>
    <t>-226139550</t>
  </si>
  <si>
    <t>573111111</t>
  </si>
  <si>
    <t>Postřik živičný infiltrační s posypem z asfaltu množství 0,60 kg/m2</t>
  </si>
  <si>
    <t>2028164376</t>
  </si>
  <si>
    <t>565155111VL</t>
  </si>
  <si>
    <t>Asfaltový beton vrstva podkladní ACP 16+ (obalované kamenivo OKS) tl 70 mm</t>
  </si>
  <si>
    <t>-1347250746</t>
  </si>
  <si>
    <t>573211111</t>
  </si>
  <si>
    <t>Postřik živičný spojovací z asfaltu v množství 0,60 kg/m2</t>
  </si>
  <si>
    <t>1250323854</t>
  </si>
  <si>
    <t>577144121VL</t>
  </si>
  <si>
    <t>Asfaltový beton vrstva obrusná ACO 11+ (ABS) tř. I tl 50 mm</t>
  </si>
  <si>
    <t>-657196165</t>
  </si>
  <si>
    <t>596212211</t>
  </si>
  <si>
    <t>Kladení zámkové dlažby pozemních komunikací ručně tl 80 mm skupiny A pl přes 50 do 100 m2</t>
  </si>
  <si>
    <t>62223432</t>
  </si>
  <si>
    <t>592451070VL</t>
  </si>
  <si>
    <t>dlažba  20x10x8 cm přírodní</t>
  </si>
  <si>
    <t>196028571</t>
  </si>
  <si>
    <t>73,6*1,01</t>
  </si>
  <si>
    <t>919735124</t>
  </si>
  <si>
    <t>Řezání stávajícího betonového krytu hl přes 150 do 200 mm</t>
  </si>
  <si>
    <t>-1715023659</t>
  </si>
  <si>
    <t>920231912</t>
  </si>
  <si>
    <t>Obnova komunikační zeleně viz. PD</t>
  </si>
  <si>
    <t>-1021190494</t>
  </si>
  <si>
    <t>164610214</t>
  </si>
  <si>
    <t>1047486669</t>
  </si>
  <si>
    <t>899431111</t>
  </si>
  <si>
    <t>Výšková úprava uličního vstupu nebo vpusti do 200 mm zvýšením krycího hrnce, šoupěte nebo hydrantu</t>
  </si>
  <si>
    <t>-640152939</t>
  </si>
  <si>
    <t>915211122</t>
  </si>
  <si>
    <t>Vodorovné dopravní značení dělící čáry přerušované š 125 mm retroreflexní bílý plast</t>
  </si>
  <si>
    <t>-981825643</t>
  </si>
  <si>
    <t>1285147632</t>
  </si>
  <si>
    <t>533227772</t>
  </si>
  <si>
    <t>(211-29-18)*1,01</t>
  </si>
  <si>
    <t>592175100</t>
  </si>
  <si>
    <t>obrubník betonový silniční nájezdový 100x15x15 cm</t>
  </si>
  <si>
    <t>1103892154</t>
  </si>
  <si>
    <t>29*1,01</t>
  </si>
  <si>
    <t>592175110</t>
  </si>
  <si>
    <t>obrubník betonový silniční přechodový levý,pravý 100x15x15/25 cm</t>
  </si>
  <si>
    <t>-1052185491</t>
  </si>
  <si>
    <t>-864178571</t>
  </si>
  <si>
    <t>0,22*0,25*211</t>
  </si>
  <si>
    <t>1470780630</t>
  </si>
  <si>
    <t>-127387395</t>
  </si>
  <si>
    <t>-868818747</t>
  </si>
  <si>
    <t>SO 90 - Ostatní rozpočtové náklady</t>
  </si>
  <si>
    <t xml:space="preserve">    9 - Ostatní konstrukce a práce-bourání</t>
  </si>
  <si>
    <t>Ostatní konstrukce a práce-bourání</t>
  </si>
  <si>
    <t>900600002</t>
  </si>
  <si>
    <t>Poplatky a náklady na zařízení staveniště, včetně vypracování požárního řádu stavby</t>
  </si>
  <si>
    <t>1176338127</t>
  </si>
  <si>
    <t>900600004</t>
  </si>
  <si>
    <t>Zřízení a údržba dopr. značení po dobu výstavby, vrácení do pův. stavu</t>
  </si>
  <si>
    <t>1120443571</t>
  </si>
  <si>
    <t>900600011</t>
  </si>
  <si>
    <t>Kacení stromů, keřů, zemní práce, naložení, vodorovný přesun, poplatek za spalovnu - včetně zdvihací plošiny a zřízení, odstranění ochrany domu, zídky, oplocení, chodníku proti poškození</t>
  </si>
  <si>
    <t>-1529378814</t>
  </si>
  <si>
    <t>900600013</t>
  </si>
  <si>
    <t>Provedení revize kanalizace TV kamerou 2x</t>
  </si>
  <si>
    <t>665011441</t>
  </si>
  <si>
    <t>"STOKA "</t>
  </si>
  <si>
    <t>155,9*2</t>
  </si>
  <si>
    <t>"KANALIZAČNÍ PŘÍPOJKY"</t>
  </si>
  <si>
    <t>134,2*2</t>
  </si>
  <si>
    <t>13,65*2</t>
  </si>
  <si>
    <t>"ULIČNÍ VPUSTI"</t>
  </si>
  <si>
    <t>13,5*2</t>
  </si>
  <si>
    <t>900600014</t>
  </si>
  <si>
    <t>Provedení veškerých zkoušek prokazujícíh kvalitu díla např. zkouška zhutnění</t>
  </si>
  <si>
    <t>1227834041</t>
  </si>
  <si>
    <t>900600016</t>
  </si>
  <si>
    <t>Zpracování dokumentace skutečného provedení stavby</t>
  </si>
  <si>
    <t>-618743742</t>
  </si>
  <si>
    <t>900600019</t>
  </si>
  <si>
    <t>Zpracování geodet. zaměření DSPS pro GIS a MMB OTS</t>
  </si>
  <si>
    <t>-595310683</t>
  </si>
  <si>
    <t>900600020</t>
  </si>
  <si>
    <t>Zaměření rozsahu zásahu do komunikace v prog. EZA</t>
  </si>
  <si>
    <t>899993712</t>
  </si>
  <si>
    <t>900600023</t>
  </si>
  <si>
    <t xml:space="preserve">Uvedení do původního stavu dotčených ploch stavbou </t>
  </si>
  <si>
    <t>69532728</t>
  </si>
  <si>
    <t>900600026</t>
  </si>
  <si>
    <t>Provedení komlex. zkoušek např. Markery</t>
  </si>
  <si>
    <t>-683107435</t>
  </si>
  <si>
    <t>900600027</t>
  </si>
  <si>
    <t>Provozní vlivy</t>
  </si>
  <si>
    <t>-2122352809</t>
  </si>
  <si>
    <t>900600028</t>
  </si>
  <si>
    <t>Náklady náhradní výsadby zeleně</t>
  </si>
  <si>
    <t>738863212</t>
  </si>
  <si>
    <t>"Provedení náhradní výsadby zeleně v rozsahu odpovídajícím hodnotě"</t>
  </si>
  <si>
    <t>"odstraněných dřevin (dle rozhodnutí, které zajištěuje zhotovitel stavby)"</t>
  </si>
  <si>
    <t>900600112</t>
  </si>
  <si>
    <t>Ochrana stromů bednění - zřízení, odstranění</t>
  </si>
  <si>
    <t>1242308328</t>
  </si>
  <si>
    <t>"Ferrerova č.o. 10"</t>
  </si>
  <si>
    <t>"Ferrerova č.o. 14"</t>
  </si>
  <si>
    <t>"Ferrerova č.o. 21"</t>
  </si>
  <si>
    <t>900600029</t>
  </si>
  <si>
    <t>Zajíštění výtýčení podzemních sítí dotčených stavbou</t>
  </si>
  <si>
    <t>-8789547</t>
  </si>
  <si>
    <t>900600032</t>
  </si>
  <si>
    <t>Vícetisky projektové dokumentace po potřeby dodavatele stavby</t>
  </si>
  <si>
    <t>-2042075</t>
  </si>
  <si>
    <t>900600035</t>
  </si>
  <si>
    <t>Zřízení, odstranění těžkého přemostění včeně všech souvisejích prací</t>
  </si>
  <si>
    <t>-908449648</t>
  </si>
  <si>
    <t>900600058</t>
  </si>
  <si>
    <t xml:space="preserve">Zřízení, odstranění - zajištění sloupu veřejného osvětlení podepřením, zatížení tak aby neohrozil stabilitu výkopů, včetně včecht úkonů tj. v případě potřeby odpojení, zapojení do sítě  včetně provedení revize a předání protokolu l </t>
  </si>
  <si>
    <t>-1670100559</t>
  </si>
  <si>
    <t>"Ferrerova č.o. 15"1</t>
  </si>
  <si>
    <t>"Ferrerova č.o. 29"1</t>
  </si>
  <si>
    <t>900600111</t>
  </si>
  <si>
    <t>Ošetření kořenového systému</t>
  </si>
  <si>
    <t>-609991320</t>
  </si>
  <si>
    <t>"a) Práce v kořenovém prostoru stromu budou prováděny ručně."</t>
  </si>
  <si>
    <t>"b) Kořeny do průměru 30 mm lze přerušit hladkým řezem, u kořenů"</t>
  </si>
  <si>
    <t xml:space="preserve">     "do průměru 50 mm bude provedeno individuální posouzení "</t>
  </si>
  <si>
    <t xml:space="preserve">    "odborným pracovníkem. Kořeny o průměru větším jak 50 mm budou"</t>
  </si>
  <si>
    <t xml:space="preserve">    "zachovány ."</t>
  </si>
  <si>
    <t>"c) Zachované kořeny je nutné chránit proti vysycháním a účinkům mrazu."</t>
  </si>
  <si>
    <t xml:space="preserve">   "Ochrana  může být provedena např. zakrytím pravidelně vlhčenou textilií."</t>
  </si>
  <si>
    <t>900600143</t>
  </si>
  <si>
    <t>Prove. veškerých zkoušek prokazjicí kvalitu díla SO 310 - ZKOUŠKA TĚSNOTI KANALIZAČNÍ STOKY</t>
  </si>
  <si>
    <t>-463119851</t>
  </si>
  <si>
    <t>900600144</t>
  </si>
  <si>
    <t>Prove. veškerých zkoušek prokazjicí kvalitu díla  - ZKOUŠKA TĚSNOTI KANALIZAČNÍ PŘÍPOJKY</t>
  </si>
  <si>
    <t>-399179414</t>
  </si>
  <si>
    <t>31+2</t>
  </si>
  <si>
    <t>900600145</t>
  </si>
  <si>
    <t>Prove. veškerých zkoušek prokazující kvalitu díla  SO 330 TLAKOVÁ ZKOUŠKA A DESINFEKCE - hlavní řad</t>
  </si>
  <si>
    <t>-404835197</t>
  </si>
  <si>
    <t>900600146</t>
  </si>
  <si>
    <t>Prove. veškerých zkoušek prokazující kvalitu díla  SO 330.1 TLAKOVÁ ZKOUŠKA A DESINFEKCE - dočasné zásobování vodou</t>
  </si>
  <si>
    <t>476120777</t>
  </si>
  <si>
    <t>900600147</t>
  </si>
  <si>
    <t>Prove. veškerých zkoušek prokazující kvalitu díla  SO 340 TLAKOVÁ ZKOUŠKA A DESINFEKCE</t>
  </si>
  <si>
    <t>-593961952</t>
  </si>
  <si>
    <t>900600200</t>
  </si>
  <si>
    <t>Zimní údržba chodníků a vjezdů v rámci technologické přestávky v délce tří měsíců</t>
  </si>
  <si>
    <t>-696149839</t>
  </si>
  <si>
    <t>900600201</t>
  </si>
  <si>
    <t>Zimní údržba komunikace v rámci technologické přestávky v délce tří měsíců</t>
  </si>
  <si>
    <t>-1421458945</t>
  </si>
  <si>
    <t>900600203</t>
  </si>
  <si>
    <t>Provedení pasportizace objektů dotčených stavbou</t>
  </si>
  <si>
    <t>512126348</t>
  </si>
  <si>
    <t>"před zahájením stavby provedené soudním znalcem z oboru"</t>
  </si>
  <si>
    <t>"Předání"</t>
  </si>
  <si>
    <t>"2x....v tištěné podobě"</t>
  </si>
  <si>
    <t>"2x....v digitální podobě"</t>
  </si>
  <si>
    <t>900600303</t>
  </si>
  <si>
    <t>Aktualizace  návrhu DZ po dobu stavby vč. projednání</t>
  </si>
  <si>
    <t>-852039592</t>
  </si>
  <si>
    <t>900600306</t>
  </si>
  <si>
    <t xml:space="preserve">Aktualizace návrhu definit. dopravního značení; zajištění včetně projednání „stanovení místní úpravy dopravního značení </t>
  </si>
  <si>
    <t>-1519535238</t>
  </si>
  <si>
    <t>900600301</t>
  </si>
  <si>
    <t>Základní archeologický průzkum</t>
  </si>
  <si>
    <t>585357631</t>
  </si>
  <si>
    <t>SO 140 - Odvodnění</t>
  </si>
  <si>
    <t>131251201</t>
  </si>
  <si>
    <t>Hloubení jam zapažených v hornině třídy těžitelnosti I skupiny 3 objem do 20 m3 strojně</t>
  </si>
  <si>
    <t>1357366406</t>
  </si>
  <si>
    <t>1,5*1,5*2,2*3*0,9</t>
  </si>
  <si>
    <t>131351201</t>
  </si>
  <si>
    <t>Hloubení jam zapažených v hornině třídy těžitelnosti II skupiny 4 objem do 20 m3 strojně</t>
  </si>
  <si>
    <t>387534326</t>
  </si>
  <si>
    <t>1,5*1,5*2,2*3*0,1</t>
  </si>
  <si>
    <t>132254202</t>
  </si>
  <si>
    <t>Hloubení zapažených rýh š do 2000 mm v hornině třídy těžitelnosti I skupiny 3 objem do 50 m3</t>
  </si>
  <si>
    <t>1997701233</t>
  </si>
  <si>
    <t>1,1*1,6*13,5*0,9</t>
  </si>
  <si>
    <t>132354202</t>
  </si>
  <si>
    <t>Hloubení zapažených rýh š do 2000 mm v hornině třídy těžitelnosti II skupiny 4 objem do 50 m3</t>
  </si>
  <si>
    <t>2039163323</t>
  </si>
  <si>
    <t>1,1*1,6*13,5*0,1</t>
  </si>
  <si>
    <t>404160947</t>
  </si>
  <si>
    <t>2*2,1*13,5</t>
  </si>
  <si>
    <t>-1433697496</t>
  </si>
  <si>
    <t>-1294317308</t>
  </si>
  <si>
    <t>1.5*2,2*4*3</t>
  </si>
  <si>
    <t>-608491828</t>
  </si>
  <si>
    <t>39,6</t>
  </si>
  <si>
    <t>-1036774675</t>
  </si>
  <si>
    <t>1,5*1,5*2,2*3</t>
  </si>
  <si>
    <t>-362161279</t>
  </si>
  <si>
    <t>14,85</t>
  </si>
  <si>
    <t>303468229</t>
  </si>
  <si>
    <t>13,365+21,384</t>
  </si>
  <si>
    <t>539327721</t>
  </si>
  <si>
    <t>1,485+2,376</t>
  </si>
  <si>
    <t>1771586637</t>
  </si>
  <si>
    <t>1928742634</t>
  </si>
  <si>
    <t>"70%"38,61*0,7</t>
  </si>
  <si>
    <t>-674443734</t>
  </si>
  <si>
    <t>"30%"38,61*0,3</t>
  </si>
  <si>
    <t>1325198631</t>
  </si>
  <si>
    <t>38,61</t>
  </si>
  <si>
    <t>-1646380752</t>
  </si>
  <si>
    <t>38,61*1,1*1,05*1,8</t>
  </si>
  <si>
    <t>259282508</t>
  </si>
  <si>
    <t>38,61*1,1*1,05</t>
  </si>
  <si>
    <t>-1296961627</t>
  </si>
  <si>
    <t>44,595</t>
  </si>
  <si>
    <t>-577869839</t>
  </si>
  <si>
    <t>((3,141*0,42*0,42*2,65)-(3,141*0,3*0,3*2,65))*6</t>
  </si>
  <si>
    <t>(3,141*0,18*0,18*25)-(3,141*0,15*0,15*25)</t>
  </si>
  <si>
    <t>506084928</t>
  </si>
  <si>
    <t>1805903552</t>
  </si>
  <si>
    <t>5,092*2,2</t>
  </si>
  <si>
    <t>0,1*6</t>
  </si>
  <si>
    <t>-1141362946</t>
  </si>
  <si>
    <t>11,202</t>
  </si>
  <si>
    <t>1024</t>
  </si>
  <si>
    <t>-491033015</t>
  </si>
  <si>
    <t>11,802*4</t>
  </si>
  <si>
    <t>1018635426</t>
  </si>
  <si>
    <t>11,802</t>
  </si>
  <si>
    <t>1625396534</t>
  </si>
  <si>
    <t>1,1*0,15*13,5</t>
  </si>
  <si>
    <t>-1276131724</t>
  </si>
  <si>
    <t>2,228</t>
  </si>
  <si>
    <t>1537976964</t>
  </si>
  <si>
    <t>690234364</t>
  </si>
  <si>
    <t>13,5/0,5</t>
  </si>
  <si>
    <t>1366695125</t>
  </si>
  <si>
    <t>27*1,01</t>
  </si>
  <si>
    <t>-993832980</t>
  </si>
  <si>
    <t>13,5*1,1*0,08</t>
  </si>
  <si>
    <t>1,5*1,5*0,08*3</t>
  </si>
  <si>
    <t>-650959586</t>
  </si>
  <si>
    <t>597106320</t>
  </si>
  <si>
    <t>trouba kameninová glazovaná DN150mm L1,00m spojovací systém F</t>
  </si>
  <si>
    <t>-2014989452</t>
  </si>
  <si>
    <t>13,5*1,015</t>
  </si>
  <si>
    <t>13,703*1,015 'Přepočtené koeficientem množství</t>
  </si>
  <si>
    <t>-839329852</t>
  </si>
  <si>
    <t>597109640</t>
  </si>
  <si>
    <t>koleno kameninové glazované DN150mm 30° spojovací systém F</t>
  </si>
  <si>
    <t>-264615590</t>
  </si>
  <si>
    <t>2*3*1,015</t>
  </si>
  <si>
    <t>12,18*1,015 'Přepočtené koeficientem množství</t>
  </si>
  <si>
    <t>597110240</t>
  </si>
  <si>
    <t>koleno kameninové glazované DN150mm 90° spojovací systém F</t>
  </si>
  <si>
    <t>-216432525</t>
  </si>
  <si>
    <t>6,09*1,015 'Přepočtené koeficientem množství</t>
  </si>
  <si>
    <t>899231111</t>
  </si>
  <si>
    <t>Výšková úprava uličního vstupu nebo vpusti do 200 mm zvýšením mříže</t>
  </si>
  <si>
    <t>919564549</t>
  </si>
  <si>
    <t>895941311</t>
  </si>
  <si>
    <t>Zřízení vpusti kanalizační uliční z betonových dílců typ UVB-50</t>
  </si>
  <si>
    <t>-666194216</t>
  </si>
  <si>
    <t>592238220</t>
  </si>
  <si>
    <t>vpusť betonová uliční TBV-Q 500/626 VD /dno/ 62,6 x 49,5 x 5 cm</t>
  </si>
  <si>
    <t>-2099416459</t>
  </si>
  <si>
    <t>592238210</t>
  </si>
  <si>
    <t>vpusť betonová uliční TBV-Q 660/180 /prstenec/ 18x66x10 cm</t>
  </si>
  <si>
    <t>-1986036957</t>
  </si>
  <si>
    <t>592238260</t>
  </si>
  <si>
    <t>vpusť betonová uliční TBV-Q 500/590 /skruž/ 59x50x5 cm</t>
  </si>
  <si>
    <t>783890385</t>
  </si>
  <si>
    <t>592238240</t>
  </si>
  <si>
    <t>vpusť betonová uliční TBV-Q 500/590/200 V /skruž/ 59x50x5 cm</t>
  </si>
  <si>
    <t>-1493968124</t>
  </si>
  <si>
    <t>592238200</t>
  </si>
  <si>
    <t>vpusť betonová uliční TBV-Q 500/290 K /skruž/ 29x50x5 cm</t>
  </si>
  <si>
    <t>-915801604</t>
  </si>
  <si>
    <t>592238250</t>
  </si>
  <si>
    <t>vpusť betonová uliční TBV-Q 500/290 /skruž/ 29x50x5 cm</t>
  </si>
  <si>
    <t>2113647989</t>
  </si>
  <si>
    <t>740878485</t>
  </si>
  <si>
    <t>0,5*1,1*13,5</t>
  </si>
  <si>
    <t>899204112</t>
  </si>
  <si>
    <t>Osazení mříží litinových včetně rámů a košů na bahno pro třídu zatížení D400, E600</t>
  </si>
  <si>
    <t>1844414224</t>
  </si>
  <si>
    <t>286617660</t>
  </si>
  <si>
    <t>Mříž plastová M500D, rám litonový pro uliční vpust  500x500</t>
  </si>
  <si>
    <t>1605355070</t>
  </si>
  <si>
    <t>-1311799495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</si>
</sst>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5" borderId="7" xfId="0" applyFont="1" applyFill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abSelected="1" topLeftCell="A73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16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37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R5" s="21"/>
      <c r="BE5" s="234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38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R6" s="21"/>
      <c r="BE6" s="235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35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35"/>
      <c r="BS8" s="18" t="s">
        <v>6</v>
      </c>
    </row>
    <row r="9" spans="1:74" s="1" customFormat="1" ht="14.45" customHeight="1">
      <c r="B9" s="21"/>
      <c r="AR9" s="21"/>
      <c r="BE9" s="235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35"/>
      <c r="BS10" s="18" t="s">
        <v>6</v>
      </c>
    </row>
    <row r="11" spans="1:74" s="1" customFormat="1" ht="18.399999999999999" customHeight="1">
      <c r="B11" s="21"/>
      <c r="E11" s="26" t="s">
        <v>21</v>
      </c>
      <c r="AK11" s="28" t="s">
        <v>25</v>
      </c>
      <c r="AN11" s="26" t="s">
        <v>1</v>
      </c>
      <c r="AR11" s="21"/>
      <c r="BE11" s="235"/>
      <c r="BS11" s="18" t="s">
        <v>6</v>
      </c>
    </row>
    <row r="12" spans="1:74" s="1" customFormat="1" ht="6.95" customHeight="1">
      <c r="B12" s="21"/>
      <c r="AR12" s="21"/>
      <c r="BE12" s="235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24</v>
      </c>
      <c r="AN13" s="30" t="s">
        <v>27</v>
      </c>
      <c r="AR13" s="21"/>
      <c r="BE13" s="235"/>
      <c r="BS13" s="18" t="s">
        <v>6</v>
      </c>
    </row>
    <row r="14" spans="1:74" ht="12.75">
      <c r="B14" s="21"/>
      <c r="E14" s="239" t="s">
        <v>27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8" t="s">
        <v>25</v>
      </c>
      <c r="AN14" s="30" t="s">
        <v>27</v>
      </c>
      <c r="AR14" s="21"/>
      <c r="BE14" s="235"/>
      <c r="BS14" s="18" t="s">
        <v>6</v>
      </c>
    </row>
    <row r="15" spans="1:74" s="1" customFormat="1" ht="6.95" customHeight="1">
      <c r="B15" s="21"/>
      <c r="AR15" s="21"/>
      <c r="BE15" s="235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24</v>
      </c>
      <c r="AN16" s="26" t="s">
        <v>1</v>
      </c>
      <c r="AR16" s="21"/>
      <c r="BE16" s="235"/>
      <c r="BS16" s="18" t="s">
        <v>3</v>
      </c>
    </row>
    <row r="17" spans="1:71" s="1" customFormat="1" ht="18.399999999999999" customHeight="1">
      <c r="B17" s="21"/>
      <c r="E17" s="26" t="s">
        <v>21</v>
      </c>
      <c r="AK17" s="28" t="s">
        <v>25</v>
      </c>
      <c r="AN17" s="26" t="s">
        <v>1</v>
      </c>
      <c r="AR17" s="21"/>
      <c r="BE17" s="235"/>
      <c r="BS17" s="18" t="s">
        <v>29</v>
      </c>
    </row>
    <row r="18" spans="1:71" s="1" customFormat="1" ht="6.95" customHeight="1">
      <c r="B18" s="21"/>
      <c r="AR18" s="21"/>
      <c r="BE18" s="235"/>
      <c r="BS18" s="18" t="s">
        <v>30</v>
      </c>
    </row>
    <row r="19" spans="1:71" s="1" customFormat="1" ht="12" customHeight="1">
      <c r="B19" s="21"/>
      <c r="D19" s="28" t="s">
        <v>31</v>
      </c>
      <c r="AK19" s="28" t="s">
        <v>24</v>
      </c>
      <c r="AN19" s="26" t="s">
        <v>1</v>
      </c>
      <c r="AR19" s="21"/>
      <c r="BE19" s="235"/>
      <c r="BS19" s="18" t="s">
        <v>30</v>
      </c>
    </row>
    <row r="20" spans="1:71" s="1" customFormat="1" ht="18.399999999999999" customHeight="1">
      <c r="B20" s="21"/>
      <c r="E20" s="26" t="s">
        <v>21</v>
      </c>
      <c r="AK20" s="28" t="s">
        <v>25</v>
      </c>
      <c r="AN20" s="26" t="s">
        <v>1</v>
      </c>
      <c r="AR20" s="21"/>
      <c r="BE20" s="235"/>
      <c r="BS20" s="18" t="s">
        <v>29</v>
      </c>
    </row>
    <row r="21" spans="1:71" s="1" customFormat="1" ht="6.95" customHeight="1">
      <c r="B21" s="21"/>
      <c r="AR21" s="21"/>
      <c r="BE21" s="235"/>
    </row>
    <row r="22" spans="1:71" s="1" customFormat="1" ht="12" customHeight="1">
      <c r="B22" s="21"/>
      <c r="D22" s="28" t="s">
        <v>32</v>
      </c>
      <c r="AR22" s="21"/>
      <c r="BE22" s="235"/>
    </row>
    <row r="23" spans="1:71" s="1" customFormat="1" ht="16.5" customHeight="1">
      <c r="B23" s="21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21"/>
      <c r="BE23" s="235"/>
    </row>
    <row r="24" spans="1:71" s="1" customFormat="1" ht="6.95" customHeight="1">
      <c r="B24" s="21"/>
      <c r="AR24" s="21"/>
      <c r="BE24" s="235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5"/>
    </row>
    <row r="26" spans="1:71" s="2" customFormat="1" ht="25.9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2">
        <f>ROUND(AG94,0)</f>
        <v>0</v>
      </c>
      <c r="AL26" s="243"/>
      <c r="AM26" s="243"/>
      <c r="AN26" s="243"/>
      <c r="AO26" s="243"/>
      <c r="AP26" s="33"/>
      <c r="AQ26" s="33"/>
      <c r="AR26" s="34"/>
      <c r="BE26" s="235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5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4" t="s">
        <v>34</v>
      </c>
      <c r="M28" s="244"/>
      <c r="N28" s="244"/>
      <c r="O28" s="244"/>
      <c r="P28" s="244"/>
      <c r="Q28" s="33"/>
      <c r="R28" s="33"/>
      <c r="S28" s="33"/>
      <c r="T28" s="33"/>
      <c r="U28" s="33"/>
      <c r="V28" s="33"/>
      <c r="W28" s="244" t="s">
        <v>35</v>
      </c>
      <c r="X28" s="244"/>
      <c r="Y28" s="244"/>
      <c r="Z28" s="244"/>
      <c r="AA28" s="244"/>
      <c r="AB28" s="244"/>
      <c r="AC28" s="244"/>
      <c r="AD28" s="244"/>
      <c r="AE28" s="244"/>
      <c r="AF28" s="33"/>
      <c r="AG28" s="33"/>
      <c r="AH28" s="33"/>
      <c r="AI28" s="33"/>
      <c r="AJ28" s="33"/>
      <c r="AK28" s="244" t="s">
        <v>36</v>
      </c>
      <c r="AL28" s="244"/>
      <c r="AM28" s="244"/>
      <c r="AN28" s="244"/>
      <c r="AO28" s="244"/>
      <c r="AP28" s="33"/>
      <c r="AQ28" s="33"/>
      <c r="AR28" s="34"/>
      <c r="BE28" s="235"/>
    </row>
    <row r="29" spans="1:71" s="3" customFormat="1" ht="14.45" customHeight="1">
      <c r="B29" s="38"/>
      <c r="D29" s="28" t="s">
        <v>37</v>
      </c>
      <c r="F29" s="28" t="s">
        <v>38</v>
      </c>
      <c r="L29" s="227">
        <v>0.21</v>
      </c>
      <c r="M29" s="226"/>
      <c r="N29" s="226"/>
      <c r="O29" s="226"/>
      <c r="P29" s="226"/>
      <c r="W29" s="225">
        <f>ROUND(AZ94, 0)</f>
        <v>0</v>
      </c>
      <c r="X29" s="226"/>
      <c r="Y29" s="226"/>
      <c r="Z29" s="226"/>
      <c r="AA29" s="226"/>
      <c r="AB29" s="226"/>
      <c r="AC29" s="226"/>
      <c r="AD29" s="226"/>
      <c r="AE29" s="226"/>
      <c r="AK29" s="225">
        <f>ROUND(AV94, 0)</f>
        <v>0</v>
      </c>
      <c r="AL29" s="226"/>
      <c r="AM29" s="226"/>
      <c r="AN29" s="226"/>
      <c r="AO29" s="226"/>
      <c r="AR29" s="38"/>
      <c r="BE29" s="236"/>
    </row>
    <row r="30" spans="1:71" s="3" customFormat="1" ht="14.45" customHeight="1">
      <c r="B30" s="38"/>
      <c r="F30" s="28" t="s">
        <v>39</v>
      </c>
      <c r="L30" s="227">
        <v>0.15</v>
      </c>
      <c r="M30" s="226"/>
      <c r="N30" s="226"/>
      <c r="O30" s="226"/>
      <c r="P30" s="226"/>
      <c r="W30" s="225">
        <f>ROUND(BA94, 0)</f>
        <v>0</v>
      </c>
      <c r="X30" s="226"/>
      <c r="Y30" s="226"/>
      <c r="Z30" s="226"/>
      <c r="AA30" s="226"/>
      <c r="AB30" s="226"/>
      <c r="AC30" s="226"/>
      <c r="AD30" s="226"/>
      <c r="AE30" s="226"/>
      <c r="AK30" s="225">
        <f>ROUND(AW94, 0)</f>
        <v>0</v>
      </c>
      <c r="AL30" s="226"/>
      <c r="AM30" s="226"/>
      <c r="AN30" s="226"/>
      <c r="AO30" s="226"/>
      <c r="AR30" s="38"/>
      <c r="BE30" s="236"/>
    </row>
    <row r="31" spans="1:71" s="3" customFormat="1" ht="14.45" hidden="1" customHeight="1">
      <c r="B31" s="38"/>
      <c r="F31" s="28" t="s">
        <v>40</v>
      </c>
      <c r="L31" s="227">
        <v>0.21</v>
      </c>
      <c r="M31" s="226"/>
      <c r="N31" s="226"/>
      <c r="O31" s="226"/>
      <c r="P31" s="226"/>
      <c r="W31" s="225">
        <f>ROUND(BB94, 0)</f>
        <v>0</v>
      </c>
      <c r="X31" s="226"/>
      <c r="Y31" s="226"/>
      <c r="Z31" s="226"/>
      <c r="AA31" s="226"/>
      <c r="AB31" s="226"/>
      <c r="AC31" s="226"/>
      <c r="AD31" s="226"/>
      <c r="AE31" s="226"/>
      <c r="AK31" s="225">
        <v>0</v>
      </c>
      <c r="AL31" s="226"/>
      <c r="AM31" s="226"/>
      <c r="AN31" s="226"/>
      <c r="AO31" s="226"/>
      <c r="AR31" s="38"/>
      <c r="BE31" s="236"/>
    </row>
    <row r="32" spans="1:71" s="3" customFormat="1" ht="14.45" hidden="1" customHeight="1">
      <c r="B32" s="38"/>
      <c r="F32" s="28" t="s">
        <v>41</v>
      </c>
      <c r="L32" s="227">
        <v>0.15</v>
      </c>
      <c r="M32" s="226"/>
      <c r="N32" s="226"/>
      <c r="O32" s="226"/>
      <c r="P32" s="226"/>
      <c r="W32" s="225">
        <f>ROUND(BC94, 0)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v>0</v>
      </c>
      <c r="AL32" s="226"/>
      <c r="AM32" s="226"/>
      <c r="AN32" s="226"/>
      <c r="AO32" s="226"/>
      <c r="AR32" s="38"/>
      <c r="BE32" s="236"/>
    </row>
    <row r="33" spans="1:57" s="3" customFormat="1" ht="14.45" hidden="1" customHeight="1">
      <c r="B33" s="38"/>
      <c r="F33" s="28" t="s">
        <v>42</v>
      </c>
      <c r="L33" s="227">
        <v>0</v>
      </c>
      <c r="M33" s="226"/>
      <c r="N33" s="226"/>
      <c r="O33" s="226"/>
      <c r="P33" s="226"/>
      <c r="W33" s="225">
        <f>ROUND(BD94, 0)</f>
        <v>0</v>
      </c>
      <c r="X33" s="226"/>
      <c r="Y33" s="226"/>
      <c r="Z33" s="226"/>
      <c r="AA33" s="226"/>
      <c r="AB33" s="226"/>
      <c r="AC33" s="226"/>
      <c r="AD33" s="226"/>
      <c r="AE33" s="226"/>
      <c r="AK33" s="225">
        <v>0</v>
      </c>
      <c r="AL33" s="226"/>
      <c r="AM33" s="226"/>
      <c r="AN33" s="226"/>
      <c r="AO33" s="226"/>
      <c r="AR33" s="38"/>
      <c r="BE33" s="236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35"/>
    </row>
    <row r="35" spans="1:57" s="2" customFormat="1" ht="25.9" customHeight="1">
      <c r="A35" s="33"/>
      <c r="B35" s="34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31" t="s">
        <v>45</v>
      </c>
      <c r="Y35" s="229"/>
      <c r="Z35" s="229"/>
      <c r="AA35" s="229"/>
      <c r="AB35" s="229"/>
      <c r="AC35" s="41"/>
      <c r="AD35" s="41"/>
      <c r="AE35" s="41"/>
      <c r="AF35" s="41"/>
      <c r="AG35" s="41"/>
      <c r="AH35" s="41"/>
      <c r="AI35" s="41"/>
      <c r="AJ35" s="41"/>
      <c r="AK35" s="228">
        <f>SUM(AK26:AK33)</f>
        <v>0</v>
      </c>
      <c r="AL35" s="229"/>
      <c r="AM35" s="229"/>
      <c r="AN35" s="229"/>
      <c r="AO35" s="230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48</v>
      </c>
      <c r="AI60" s="36"/>
      <c r="AJ60" s="36"/>
      <c r="AK60" s="36"/>
      <c r="AL60" s="36"/>
      <c r="AM60" s="46" t="s">
        <v>49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48</v>
      </c>
      <c r="AI75" s="36"/>
      <c r="AJ75" s="36"/>
      <c r="AK75" s="36"/>
      <c r="AL75" s="36"/>
      <c r="AM75" s="46" t="s">
        <v>49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21DUIS01</v>
      </c>
      <c r="AR84" s="52"/>
    </row>
    <row r="85" spans="1:91" s="5" customFormat="1" ht="36.950000000000003" customHeight="1">
      <c r="B85" s="53"/>
      <c r="C85" s="54" t="s">
        <v>16</v>
      </c>
      <c r="L85" s="232" t="str">
        <f>K6</f>
        <v>Brno, Ferrerova - rekonstrukce kanalizace a vodovodu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10" t="str">
        <f>IF(AN8= "","",AN8)</f>
        <v/>
      </c>
      <c r="AN87" s="210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11" t="str">
        <f>IF(E17="","",E17)</f>
        <v xml:space="preserve"> </v>
      </c>
      <c r="AN89" s="212"/>
      <c r="AO89" s="212"/>
      <c r="AP89" s="212"/>
      <c r="AQ89" s="33"/>
      <c r="AR89" s="34"/>
      <c r="AS89" s="219" t="s">
        <v>53</v>
      </c>
      <c r="AT89" s="220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11" t="str">
        <f>IF(E20="","",E20)</f>
        <v xml:space="preserve"> </v>
      </c>
      <c r="AN90" s="212"/>
      <c r="AO90" s="212"/>
      <c r="AP90" s="212"/>
      <c r="AQ90" s="33"/>
      <c r="AR90" s="34"/>
      <c r="AS90" s="221"/>
      <c r="AT90" s="222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21"/>
      <c r="AT91" s="222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6" t="s">
        <v>54</v>
      </c>
      <c r="D92" s="214"/>
      <c r="E92" s="214"/>
      <c r="F92" s="214"/>
      <c r="G92" s="214"/>
      <c r="H92" s="61"/>
      <c r="I92" s="213" t="s">
        <v>55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8" t="s">
        <v>56</v>
      </c>
      <c r="AH92" s="214"/>
      <c r="AI92" s="214"/>
      <c r="AJ92" s="214"/>
      <c r="AK92" s="214"/>
      <c r="AL92" s="214"/>
      <c r="AM92" s="214"/>
      <c r="AN92" s="213" t="s">
        <v>57</v>
      </c>
      <c r="AO92" s="214"/>
      <c r="AP92" s="215"/>
      <c r="AQ92" s="62" t="s">
        <v>58</v>
      </c>
      <c r="AR92" s="34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23">
        <f>ROUND(SUM(AG95:AG104),0)</f>
        <v>0</v>
      </c>
      <c r="AH94" s="223"/>
      <c r="AI94" s="223"/>
      <c r="AJ94" s="223"/>
      <c r="AK94" s="223"/>
      <c r="AL94" s="223"/>
      <c r="AM94" s="223"/>
      <c r="AN94" s="224">
        <f t="shared" ref="AN94:AN104" si="0">SUM(AG94,AT94)</f>
        <v>0</v>
      </c>
      <c r="AO94" s="224"/>
      <c r="AP94" s="224"/>
      <c r="AQ94" s="73" t="s">
        <v>1</v>
      </c>
      <c r="AR94" s="69"/>
      <c r="AS94" s="74">
        <f>ROUND(SUM(AS95:AS104),0)</f>
        <v>0</v>
      </c>
      <c r="AT94" s="75">
        <f t="shared" ref="AT94:AT104" si="1">ROUND(SUM(AV94:AW94),0)</f>
        <v>0</v>
      </c>
      <c r="AU94" s="76">
        <f>ROUND(SUM(AU95:AU104),5)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ROUND(SUM(AZ95:AZ104),0)</f>
        <v>0</v>
      </c>
      <c r="BA94" s="75">
        <f>ROUND(SUM(BA95:BA104),0)</f>
        <v>0</v>
      </c>
      <c r="BB94" s="75">
        <f>ROUND(SUM(BB95:BB104),0)</f>
        <v>0</v>
      </c>
      <c r="BC94" s="75">
        <f>ROUND(SUM(BC95:BC104),0)</f>
        <v>0</v>
      </c>
      <c r="BD94" s="77">
        <f>ROUND(SUM(BD95:BD104),0)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16.5" customHeight="1">
      <c r="A95" s="80" t="s">
        <v>77</v>
      </c>
      <c r="B95" s="81"/>
      <c r="C95" s="82"/>
      <c r="D95" s="245" t="s">
        <v>78</v>
      </c>
      <c r="E95" s="245"/>
      <c r="F95" s="245"/>
      <c r="G95" s="245"/>
      <c r="H95" s="245"/>
      <c r="I95" s="83"/>
      <c r="J95" s="245" t="s">
        <v>79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08">
        <f>'SO 120 - Parkovací místa'!J30</f>
        <v>0</v>
      </c>
      <c r="AH95" s="209"/>
      <c r="AI95" s="209"/>
      <c r="AJ95" s="209"/>
      <c r="AK95" s="209"/>
      <c r="AL95" s="209"/>
      <c r="AM95" s="209"/>
      <c r="AN95" s="208">
        <f t="shared" si="0"/>
        <v>0</v>
      </c>
      <c r="AO95" s="209"/>
      <c r="AP95" s="209"/>
      <c r="AQ95" s="84" t="s">
        <v>80</v>
      </c>
      <c r="AR95" s="81"/>
      <c r="AS95" s="85">
        <v>0</v>
      </c>
      <c r="AT95" s="86">
        <f t="shared" si="1"/>
        <v>0</v>
      </c>
      <c r="AU95" s="87">
        <f>'SO 120 - Parkovací místa'!P120</f>
        <v>0</v>
      </c>
      <c r="AV95" s="86">
        <f>'SO 120 - Parkovací místa'!J33</f>
        <v>0</v>
      </c>
      <c r="AW95" s="86">
        <f>'SO 120 - Parkovací místa'!J34</f>
        <v>0</v>
      </c>
      <c r="AX95" s="86">
        <f>'SO 120 - Parkovací místa'!J35</f>
        <v>0</v>
      </c>
      <c r="AY95" s="86">
        <f>'SO 120 - Parkovací místa'!J36</f>
        <v>0</v>
      </c>
      <c r="AZ95" s="86">
        <f>'SO 120 - Parkovací místa'!F33</f>
        <v>0</v>
      </c>
      <c r="BA95" s="86">
        <f>'SO 120 - Parkovací místa'!F34</f>
        <v>0</v>
      </c>
      <c r="BB95" s="86">
        <f>'SO 120 - Parkovací místa'!F35</f>
        <v>0</v>
      </c>
      <c r="BC95" s="86">
        <f>'SO 120 - Parkovací místa'!F36</f>
        <v>0</v>
      </c>
      <c r="BD95" s="88">
        <f>'SO 120 - Parkovací místa'!F37</f>
        <v>0</v>
      </c>
      <c r="BT95" s="89" t="s">
        <v>30</v>
      </c>
      <c r="BV95" s="89" t="s">
        <v>75</v>
      </c>
      <c r="BW95" s="89" t="s">
        <v>81</v>
      </c>
      <c r="BX95" s="89" t="s">
        <v>4</v>
      </c>
      <c r="CL95" s="89" t="s">
        <v>1</v>
      </c>
      <c r="CM95" s="89" t="s">
        <v>82</v>
      </c>
    </row>
    <row r="96" spans="1:91" s="7" customFormat="1" ht="16.5" customHeight="1">
      <c r="A96" s="80" t="s">
        <v>77</v>
      </c>
      <c r="B96" s="81"/>
      <c r="C96" s="82"/>
      <c r="D96" s="245" t="s">
        <v>83</v>
      </c>
      <c r="E96" s="245"/>
      <c r="F96" s="245"/>
      <c r="G96" s="245"/>
      <c r="H96" s="245"/>
      <c r="I96" s="83"/>
      <c r="J96" s="245" t="s">
        <v>84</v>
      </c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08">
        <f>'SO 130 - Chodníky'!J30</f>
        <v>0</v>
      </c>
      <c r="AH96" s="209"/>
      <c r="AI96" s="209"/>
      <c r="AJ96" s="209"/>
      <c r="AK96" s="209"/>
      <c r="AL96" s="209"/>
      <c r="AM96" s="209"/>
      <c r="AN96" s="208">
        <f t="shared" si="0"/>
        <v>0</v>
      </c>
      <c r="AO96" s="209"/>
      <c r="AP96" s="209"/>
      <c r="AQ96" s="84" t="s">
        <v>80</v>
      </c>
      <c r="AR96" s="81"/>
      <c r="AS96" s="85">
        <v>0</v>
      </c>
      <c r="AT96" s="86">
        <f t="shared" si="1"/>
        <v>0</v>
      </c>
      <c r="AU96" s="87">
        <f>'SO 130 - Chodníky'!P121</f>
        <v>0</v>
      </c>
      <c r="AV96" s="86">
        <f>'SO 130 - Chodníky'!J33</f>
        <v>0</v>
      </c>
      <c r="AW96" s="86">
        <f>'SO 130 - Chodníky'!J34</f>
        <v>0</v>
      </c>
      <c r="AX96" s="86">
        <f>'SO 130 - Chodníky'!J35</f>
        <v>0</v>
      </c>
      <c r="AY96" s="86">
        <f>'SO 130 - Chodníky'!J36</f>
        <v>0</v>
      </c>
      <c r="AZ96" s="86">
        <f>'SO 130 - Chodníky'!F33</f>
        <v>0</v>
      </c>
      <c r="BA96" s="86">
        <f>'SO 130 - Chodníky'!F34</f>
        <v>0</v>
      </c>
      <c r="BB96" s="86">
        <f>'SO 130 - Chodníky'!F35</f>
        <v>0</v>
      </c>
      <c r="BC96" s="86">
        <f>'SO 130 - Chodníky'!F36</f>
        <v>0</v>
      </c>
      <c r="BD96" s="88">
        <f>'SO 130 - Chodníky'!F37</f>
        <v>0</v>
      </c>
      <c r="BT96" s="89" t="s">
        <v>30</v>
      </c>
      <c r="BV96" s="89" t="s">
        <v>75</v>
      </c>
      <c r="BW96" s="89" t="s">
        <v>85</v>
      </c>
      <c r="BX96" s="89" t="s">
        <v>4</v>
      </c>
      <c r="CL96" s="89" t="s">
        <v>1</v>
      </c>
      <c r="CM96" s="89" t="s">
        <v>82</v>
      </c>
    </row>
    <row r="97" spans="1:91" s="7" customFormat="1" ht="16.5" customHeight="1">
      <c r="A97" s="80" t="s">
        <v>77</v>
      </c>
      <c r="B97" s="81"/>
      <c r="C97" s="82"/>
      <c r="D97" s="245" t="s">
        <v>86</v>
      </c>
      <c r="E97" s="245"/>
      <c r="F97" s="245"/>
      <c r="G97" s="245"/>
      <c r="H97" s="245"/>
      <c r="I97" s="83"/>
      <c r="J97" s="245" t="s">
        <v>87</v>
      </c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08">
        <f>'SO 310 - Kanalizace - stoky'!J30</f>
        <v>0</v>
      </c>
      <c r="AH97" s="209"/>
      <c r="AI97" s="209"/>
      <c r="AJ97" s="209"/>
      <c r="AK97" s="209"/>
      <c r="AL97" s="209"/>
      <c r="AM97" s="209"/>
      <c r="AN97" s="208">
        <f t="shared" si="0"/>
        <v>0</v>
      </c>
      <c r="AO97" s="209"/>
      <c r="AP97" s="209"/>
      <c r="AQ97" s="84" t="s">
        <v>80</v>
      </c>
      <c r="AR97" s="81"/>
      <c r="AS97" s="85">
        <v>0</v>
      </c>
      <c r="AT97" s="86">
        <f t="shared" si="1"/>
        <v>0</v>
      </c>
      <c r="AU97" s="87">
        <f>'SO 310 - Kanalizace - stoky'!P123</f>
        <v>0</v>
      </c>
      <c r="AV97" s="86">
        <f>'SO 310 - Kanalizace - stoky'!J33</f>
        <v>0</v>
      </c>
      <c r="AW97" s="86">
        <f>'SO 310 - Kanalizace - stoky'!J34</f>
        <v>0</v>
      </c>
      <c r="AX97" s="86">
        <f>'SO 310 - Kanalizace - stoky'!J35</f>
        <v>0</v>
      </c>
      <c r="AY97" s="86">
        <f>'SO 310 - Kanalizace - stoky'!J36</f>
        <v>0</v>
      </c>
      <c r="AZ97" s="86">
        <f>'SO 310 - Kanalizace - stoky'!F33</f>
        <v>0</v>
      </c>
      <c r="BA97" s="86">
        <f>'SO 310 - Kanalizace - stoky'!F34</f>
        <v>0</v>
      </c>
      <c r="BB97" s="86">
        <f>'SO 310 - Kanalizace - stoky'!F35</f>
        <v>0</v>
      </c>
      <c r="BC97" s="86">
        <f>'SO 310 - Kanalizace - stoky'!F36</f>
        <v>0</v>
      </c>
      <c r="BD97" s="88">
        <f>'SO 310 - Kanalizace - stoky'!F37</f>
        <v>0</v>
      </c>
      <c r="BT97" s="89" t="s">
        <v>30</v>
      </c>
      <c r="BV97" s="89" t="s">
        <v>75</v>
      </c>
      <c r="BW97" s="89" t="s">
        <v>88</v>
      </c>
      <c r="BX97" s="89" t="s">
        <v>4</v>
      </c>
      <c r="CL97" s="89" t="s">
        <v>1</v>
      </c>
      <c r="CM97" s="89" t="s">
        <v>82</v>
      </c>
    </row>
    <row r="98" spans="1:91" s="7" customFormat="1" ht="16.5" customHeight="1">
      <c r="A98" s="80" t="s">
        <v>77</v>
      </c>
      <c r="B98" s="81"/>
      <c r="C98" s="82"/>
      <c r="D98" s="245" t="s">
        <v>89</v>
      </c>
      <c r="E98" s="245"/>
      <c r="F98" s="245"/>
      <c r="G98" s="245"/>
      <c r="H98" s="245"/>
      <c r="I98" s="83"/>
      <c r="J98" s="245" t="s">
        <v>90</v>
      </c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08">
        <f>'SO 320 - Kanalizační příp...'!J30</f>
        <v>0</v>
      </c>
      <c r="AH98" s="209"/>
      <c r="AI98" s="209"/>
      <c r="AJ98" s="209"/>
      <c r="AK98" s="209"/>
      <c r="AL98" s="209"/>
      <c r="AM98" s="209"/>
      <c r="AN98" s="208">
        <f t="shared" si="0"/>
        <v>0</v>
      </c>
      <c r="AO98" s="209"/>
      <c r="AP98" s="209"/>
      <c r="AQ98" s="84" t="s">
        <v>80</v>
      </c>
      <c r="AR98" s="81"/>
      <c r="AS98" s="85">
        <v>0</v>
      </c>
      <c r="AT98" s="86">
        <f t="shared" si="1"/>
        <v>0</v>
      </c>
      <c r="AU98" s="87">
        <f>'SO 320 - Kanalizační příp...'!P122</f>
        <v>0</v>
      </c>
      <c r="AV98" s="86">
        <f>'SO 320 - Kanalizační příp...'!J33</f>
        <v>0</v>
      </c>
      <c r="AW98" s="86">
        <f>'SO 320 - Kanalizační příp...'!J34</f>
        <v>0</v>
      </c>
      <c r="AX98" s="86">
        <f>'SO 320 - Kanalizační příp...'!J35</f>
        <v>0</v>
      </c>
      <c r="AY98" s="86">
        <f>'SO 320 - Kanalizační příp...'!J36</f>
        <v>0</v>
      </c>
      <c r="AZ98" s="86">
        <f>'SO 320 - Kanalizační příp...'!F33</f>
        <v>0</v>
      </c>
      <c r="BA98" s="86">
        <f>'SO 320 - Kanalizační příp...'!F34</f>
        <v>0</v>
      </c>
      <c r="BB98" s="86">
        <f>'SO 320 - Kanalizační příp...'!F35</f>
        <v>0</v>
      </c>
      <c r="BC98" s="86">
        <f>'SO 320 - Kanalizační příp...'!F36</f>
        <v>0</v>
      </c>
      <c r="BD98" s="88">
        <f>'SO 320 - Kanalizační příp...'!F37</f>
        <v>0</v>
      </c>
      <c r="BT98" s="89" t="s">
        <v>30</v>
      </c>
      <c r="BV98" s="89" t="s">
        <v>75</v>
      </c>
      <c r="BW98" s="89" t="s">
        <v>91</v>
      </c>
      <c r="BX98" s="89" t="s">
        <v>4</v>
      </c>
      <c r="CL98" s="89" t="s">
        <v>1</v>
      </c>
      <c r="CM98" s="89" t="s">
        <v>82</v>
      </c>
    </row>
    <row r="99" spans="1:91" s="7" customFormat="1" ht="16.5" customHeight="1">
      <c r="A99" s="80" t="s">
        <v>77</v>
      </c>
      <c r="B99" s="81"/>
      <c r="C99" s="82"/>
      <c r="D99" s="245" t="s">
        <v>92</v>
      </c>
      <c r="E99" s="245"/>
      <c r="F99" s="245"/>
      <c r="G99" s="245"/>
      <c r="H99" s="245"/>
      <c r="I99" s="83"/>
      <c r="J99" s="245" t="s">
        <v>93</v>
      </c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08">
        <f>'SO 330 - Vodovodní řady'!J30</f>
        <v>0</v>
      </c>
      <c r="AH99" s="209"/>
      <c r="AI99" s="209"/>
      <c r="AJ99" s="209"/>
      <c r="AK99" s="209"/>
      <c r="AL99" s="209"/>
      <c r="AM99" s="209"/>
      <c r="AN99" s="208">
        <f t="shared" si="0"/>
        <v>0</v>
      </c>
      <c r="AO99" s="209"/>
      <c r="AP99" s="209"/>
      <c r="AQ99" s="84" t="s">
        <v>80</v>
      </c>
      <c r="AR99" s="81"/>
      <c r="AS99" s="85">
        <v>0</v>
      </c>
      <c r="AT99" s="86">
        <f t="shared" si="1"/>
        <v>0</v>
      </c>
      <c r="AU99" s="87">
        <f>'SO 330 - Vodovodní řady'!P122</f>
        <v>0</v>
      </c>
      <c r="AV99" s="86">
        <f>'SO 330 - Vodovodní řady'!J33</f>
        <v>0</v>
      </c>
      <c r="AW99" s="86">
        <f>'SO 330 - Vodovodní řady'!J34</f>
        <v>0</v>
      </c>
      <c r="AX99" s="86">
        <f>'SO 330 - Vodovodní řady'!J35</f>
        <v>0</v>
      </c>
      <c r="AY99" s="86">
        <f>'SO 330 - Vodovodní řady'!J36</f>
        <v>0</v>
      </c>
      <c r="AZ99" s="86">
        <f>'SO 330 - Vodovodní řady'!F33</f>
        <v>0</v>
      </c>
      <c r="BA99" s="86">
        <f>'SO 330 - Vodovodní řady'!F34</f>
        <v>0</v>
      </c>
      <c r="BB99" s="86">
        <f>'SO 330 - Vodovodní řady'!F35</f>
        <v>0</v>
      </c>
      <c r="BC99" s="86">
        <f>'SO 330 - Vodovodní řady'!F36</f>
        <v>0</v>
      </c>
      <c r="BD99" s="88">
        <f>'SO 330 - Vodovodní řady'!F37</f>
        <v>0</v>
      </c>
      <c r="BT99" s="89" t="s">
        <v>30</v>
      </c>
      <c r="BV99" s="89" t="s">
        <v>75</v>
      </c>
      <c r="BW99" s="89" t="s">
        <v>94</v>
      </c>
      <c r="BX99" s="89" t="s">
        <v>4</v>
      </c>
      <c r="CL99" s="89" t="s">
        <v>1</v>
      </c>
      <c r="CM99" s="89" t="s">
        <v>82</v>
      </c>
    </row>
    <row r="100" spans="1:91" s="7" customFormat="1" ht="24.75" customHeight="1">
      <c r="A100" s="80" t="s">
        <v>77</v>
      </c>
      <c r="B100" s="81"/>
      <c r="C100" s="82"/>
      <c r="D100" s="245" t="s">
        <v>95</v>
      </c>
      <c r="E100" s="245"/>
      <c r="F100" s="245"/>
      <c r="G100" s="245"/>
      <c r="H100" s="245"/>
      <c r="I100" s="83"/>
      <c r="J100" s="245" t="s">
        <v>96</v>
      </c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08">
        <f>'SO 330.1 - Dočasné zásobo...'!J30</f>
        <v>0</v>
      </c>
      <c r="AH100" s="209"/>
      <c r="AI100" s="209"/>
      <c r="AJ100" s="209"/>
      <c r="AK100" s="209"/>
      <c r="AL100" s="209"/>
      <c r="AM100" s="209"/>
      <c r="AN100" s="208">
        <f t="shared" si="0"/>
        <v>0</v>
      </c>
      <c r="AO100" s="209"/>
      <c r="AP100" s="209"/>
      <c r="AQ100" s="84" t="s">
        <v>80</v>
      </c>
      <c r="AR100" s="81"/>
      <c r="AS100" s="85">
        <v>0</v>
      </c>
      <c r="AT100" s="86">
        <f t="shared" si="1"/>
        <v>0</v>
      </c>
      <c r="AU100" s="87">
        <f>'SO 330.1 - Dočasné zásobo...'!P122</f>
        <v>0</v>
      </c>
      <c r="AV100" s="86">
        <f>'SO 330.1 - Dočasné zásobo...'!J33</f>
        <v>0</v>
      </c>
      <c r="AW100" s="86">
        <f>'SO 330.1 - Dočasné zásobo...'!J34</f>
        <v>0</v>
      </c>
      <c r="AX100" s="86">
        <f>'SO 330.1 - Dočasné zásobo...'!J35</f>
        <v>0</v>
      </c>
      <c r="AY100" s="86">
        <f>'SO 330.1 - Dočasné zásobo...'!J36</f>
        <v>0</v>
      </c>
      <c r="AZ100" s="86">
        <f>'SO 330.1 - Dočasné zásobo...'!F33</f>
        <v>0</v>
      </c>
      <c r="BA100" s="86">
        <f>'SO 330.1 - Dočasné zásobo...'!F34</f>
        <v>0</v>
      </c>
      <c r="BB100" s="86">
        <f>'SO 330.1 - Dočasné zásobo...'!F35</f>
        <v>0</v>
      </c>
      <c r="BC100" s="86">
        <f>'SO 330.1 - Dočasné zásobo...'!F36</f>
        <v>0</v>
      </c>
      <c r="BD100" s="88">
        <f>'SO 330.1 - Dočasné zásobo...'!F37</f>
        <v>0</v>
      </c>
      <c r="BT100" s="89" t="s">
        <v>30</v>
      </c>
      <c r="BV100" s="89" t="s">
        <v>75</v>
      </c>
      <c r="BW100" s="89" t="s">
        <v>97</v>
      </c>
      <c r="BX100" s="89" t="s">
        <v>4</v>
      </c>
      <c r="CL100" s="89" t="s">
        <v>1</v>
      </c>
      <c r="CM100" s="89" t="s">
        <v>82</v>
      </c>
    </row>
    <row r="101" spans="1:91" s="7" customFormat="1" ht="16.5" customHeight="1">
      <c r="A101" s="80" t="s">
        <v>77</v>
      </c>
      <c r="B101" s="81"/>
      <c r="C101" s="82"/>
      <c r="D101" s="245" t="s">
        <v>98</v>
      </c>
      <c r="E101" s="245"/>
      <c r="F101" s="245"/>
      <c r="G101" s="245"/>
      <c r="H101" s="245"/>
      <c r="I101" s="83"/>
      <c r="J101" s="245" t="s">
        <v>99</v>
      </c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08">
        <f>'SO 340 - Vodovodní přípojky'!J30</f>
        <v>0</v>
      </c>
      <c r="AH101" s="209"/>
      <c r="AI101" s="209"/>
      <c r="AJ101" s="209"/>
      <c r="AK101" s="209"/>
      <c r="AL101" s="209"/>
      <c r="AM101" s="209"/>
      <c r="AN101" s="208">
        <f t="shared" si="0"/>
        <v>0</v>
      </c>
      <c r="AO101" s="209"/>
      <c r="AP101" s="209"/>
      <c r="AQ101" s="84" t="s">
        <v>80</v>
      </c>
      <c r="AR101" s="81"/>
      <c r="AS101" s="85">
        <v>0</v>
      </c>
      <c r="AT101" s="86">
        <f t="shared" si="1"/>
        <v>0</v>
      </c>
      <c r="AU101" s="87">
        <f>'SO 340 - Vodovodní přípojky'!P123</f>
        <v>0</v>
      </c>
      <c r="AV101" s="86">
        <f>'SO 340 - Vodovodní přípojky'!J33</f>
        <v>0</v>
      </c>
      <c r="AW101" s="86">
        <f>'SO 340 - Vodovodní přípojky'!J34</f>
        <v>0</v>
      </c>
      <c r="AX101" s="86">
        <f>'SO 340 - Vodovodní přípojky'!J35</f>
        <v>0</v>
      </c>
      <c r="AY101" s="86">
        <f>'SO 340 - Vodovodní přípojky'!J36</f>
        <v>0</v>
      </c>
      <c r="AZ101" s="86">
        <f>'SO 340 - Vodovodní přípojky'!F33</f>
        <v>0</v>
      </c>
      <c r="BA101" s="86">
        <f>'SO 340 - Vodovodní přípojky'!F34</f>
        <v>0</v>
      </c>
      <c r="BB101" s="86">
        <f>'SO 340 - Vodovodní přípojky'!F35</f>
        <v>0</v>
      </c>
      <c r="BC101" s="86">
        <f>'SO 340 - Vodovodní přípojky'!F36</f>
        <v>0</v>
      </c>
      <c r="BD101" s="88">
        <f>'SO 340 - Vodovodní přípojky'!F37</f>
        <v>0</v>
      </c>
      <c r="BT101" s="89" t="s">
        <v>30</v>
      </c>
      <c r="BV101" s="89" t="s">
        <v>75</v>
      </c>
      <c r="BW101" s="89" t="s">
        <v>100</v>
      </c>
      <c r="BX101" s="89" t="s">
        <v>4</v>
      </c>
      <c r="CL101" s="89" t="s">
        <v>1</v>
      </c>
      <c r="CM101" s="89" t="s">
        <v>82</v>
      </c>
    </row>
    <row r="102" spans="1:91" s="7" customFormat="1" ht="16.5" customHeight="1">
      <c r="A102" s="80" t="s">
        <v>77</v>
      </c>
      <c r="B102" s="81"/>
      <c r="C102" s="82"/>
      <c r="D102" s="245" t="s">
        <v>101</v>
      </c>
      <c r="E102" s="245"/>
      <c r="F102" s="245"/>
      <c r="G102" s="245"/>
      <c r="H102" s="245"/>
      <c r="I102" s="83"/>
      <c r="J102" s="245" t="s">
        <v>102</v>
      </c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08">
        <f>'SO 110 - Vozovky'!J30</f>
        <v>0</v>
      </c>
      <c r="AH102" s="209"/>
      <c r="AI102" s="209"/>
      <c r="AJ102" s="209"/>
      <c r="AK102" s="209"/>
      <c r="AL102" s="209"/>
      <c r="AM102" s="209"/>
      <c r="AN102" s="208">
        <f t="shared" si="0"/>
        <v>0</v>
      </c>
      <c r="AO102" s="209"/>
      <c r="AP102" s="209"/>
      <c r="AQ102" s="84" t="s">
        <v>80</v>
      </c>
      <c r="AR102" s="81"/>
      <c r="AS102" s="85">
        <v>0</v>
      </c>
      <c r="AT102" s="86">
        <f t="shared" si="1"/>
        <v>0</v>
      </c>
      <c r="AU102" s="87">
        <f>'SO 110 - Vozovky'!P122</f>
        <v>0</v>
      </c>
      <c r="AV102" s="86">
        <f>'SO 110 - Vozovky'!J33</f>
        <v>0</v>
      </c>
      <c r="AW102" s="86">
        <f>'SO 110 - Vozovky'!J34</f>
        <v>0</v>
      </c>
      <c r="AX102" s="86">
        <f>'SO 110 - Vozovky'!J35</f>
        <v>0</v>
      </c>
      <c r="AY102" s="86">
        <f>'SO 110 - Vozovky'!J36</f>
        <v>0</v>
      </c>
      <c r="AZ102" s="86">
        <f>'SO 110 - Vozovky'!F33</f>
        <v>0</v>
      </c>
      <c r="BA102" s="86">
        <f>'SO 110 - Vozovky'!F34</f>
        <v>0</v>
      </c>
      <c r="BB102" s="86">
        <f>'SO 110 - Vozovky'!F35</f>
        <v>0</v>
      </c>
      <c r="BC102" s="86">
        <f>'SO 110 - Vozovky'!F36</f>
        <v>0</v>
      </c>
      <c r="BD102" s="88">
        <f>'SO 110 - Vozovky'!F37</f>
        <v>0</v>
      </c>
      <c r="BT102" s="89" t="s">
        <v>30</v>
      </c>
      <c r="BV102" s="89" t="s">
        <v>75</v>
      </c>
      <c r="BW102" s="89" t="s">
        <v>103</v>
      </c>
      <c r="BX102" s="89" t="s">
        <v>4</v>
      </c>
      <c r="CL102" s="89" t="s">
        <v>1</v>
      </c>
      <c r="CM102" s="89" t="s">
        <v>82</v>
      </c>
    </row>
    <row r="103" spans="1:91" s="7" customFormat="1" ht="16.5" customHeight="1">
      <c r="A103" s="80" t="s">
        <v>77</v>
      </c>
      <c r="B103" s="81"/>
      <c r="C103" s="82"/>
      <c r="D103" s="245" t="s">
        <v>104</v>
      </c>
      <c r="E103" s="245"/>
      <c r="F103" s="245"/>
      <c r="G103" s="245"/>
      <c r="H103" s="245"/>
      <c r="I103" s="83"/>
      <c r="J103" s="245" t="s">
        <v>105</v>
      </c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08">
        <f>'SO 90 - Ostatní rozpočtov...'!J30</f>
        <v>0</v>
      </c>
      <c r="AH103" s="209"/>
      <c r="AI103" s="209"/>
      <c r="AJ103" s="209"/>
      <c r="AK103" s="209"/>
      <c r="AL103" s="209"/>
      <c r="AM103" s="209"/>
      <c r="AN103" s="208">
        <f t="shared" si="0"/>
        <v>0</v>
      </c>
      <c r="AO103" s="209"/>
      <c r="AP103" s="209"/>
      <c r="AQ103" s="84" t="s">
        <v>80</v>
      </c>
      <c r="AR103" s="81"/>
      <c r="AS103" s="85">
        <v>0</v>
      </c>
      <c r="AT103" s="86">
        <f t="shared" si="1"/>
        <v>0</v>
      </c>
      <c r="AU103" s="87">
        <f>'SO 90 - Ostatní rozpočtov...'!P118</f>
        <v>0</v>
      </c>
      <c r="AV103" s="86">
        <f>'SO 90 - Ostatní rozpočtov...'!J33</f>
        <v>0</v>
      </c>
      <c r="AW103" s="86">
        <f>'SO 90 - Ostatní rozpočtov...'!J34</f>
        <v>0</v>
      </c>
      <c r="AX103" s="86">
        <f>'SO 90 - Ostatní rozpočtov...'!J35</f>
        <v>0</v>
      </c>
      <c r="AY103" s="86">
        <f>'SO 90 - Ostatní rozpočtov...'!J36</f>
        <v>0</v>
      </c>
      <c r="AZ103" s="86">
        <f>'SO 90 - Ostatní rozpočtov...'!F33</f>
        <v>0</v>
      </c>
      <c r="BA103" s="86">
        <f>'SO 90 - Ostatní rozpočtov...'!F34</f>
        <v>0</v>
      </c>
      <c r="BB103" s="86">
        <f>'SO 90 - Ostatní rozpočtov...'!F35</f>
        <v>0</v>
      </c>
      <c r="BC103" s="86">
        <f>'SO 90 - Ostatní rozpočtov...'!F36</f>
        <v>0</v>
      </c>
      <c r="BD103" s="88">
        <f>'SO 90 - Ostatní rozpočtov...'!F37</f>
        <v>0</v>
      </c>
      <c r="BT103" s="89" t="s">
        <v>30</v>
      </c>
      <c r="BV103" s="89" t="s">
        <v>75</v>
      </c>
      <c r="BW103" s="89" t="s">
        <v>106</v>
      </c>
      <c r="BX103" s="89" t="s">
        <v>4</v>
      </c>
      <c r="CL103" s="89" t="s">
        <v>1</v>
      </c>
      <c r="CM103" s="89" t="s">
        <v>82</v>
      </c>
    </row>
    <row r="104" spans="1:91" s="7" customFormat="1" ht="16.5" customHeight="1">
      <c r="A104" s="80" t="s">
        <v>77</v>
      </c>
      <c r="B104" s="81"/>
      <c r="C104" s="82"/>
      <c r="D104" s="245" t="s">
        <v>107</v>
      </c>
      <c r="E104" s="245"/>
      <c r="F104" s="245"/>
      <c r="G104" s="245"/>
      <c r="H104" s="245"/>
      <c r="I104" s="83"/>
      <c r="J104" s="245" t="s">
        <v>108</v>
      </c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08">
        <f>'SO 140 - Odvodnění'!J30</f>
        <v>0</v>
      </c>
      <c r="AH104" s="209"/>
      <c r="AI104" s="209"/>
      <c r="AJ104" s="209"/>
      <c r="AK104" s="209"/>
      <c r="AL104" s="209"/>
      <c r="AM104" s="209"/>
      <c r="AN104" s="208">
        <f t="shared" si="0"/>
        <v>0</v>
      </c>
      <c r="AO104" s="209"/>
      <c r="AP104" s="209"/>
      <c r="AQ104" s="84" t="s">
        <v>80</v>
      </c>
      <c r="AR104" s="81"/>
      <c r="AS104" s="90">
        <v>0</v>
      </c>
      <c r="AT104" s="91">
        <f t="shared" si="1"/>
        <v>0</v>
      </c>
      <c r="AU104" s="92">
        <f>'SO 140 - Odvodnění'!P122</f>
        <v>0</v>
      </c>
      <c r="AV104" s="91">
        <f>'SO 140 - Odvodnění'!J33</f>
        <v>0</v>
      </c>
      <c r="AW104" s="91">
        <f>'SO 140 - Odvodnění'!J34</f>
        <v>0</v>
      </c>
      <c r="AX104" s="91">
        <f>'SO 140 - Odvodnění'!J35</f>
        <v>0</v>
      </c>
      <c r="AY104" s="91">
        <f>'SO 140 - Odvodnění'!J36</f>
        <v>0</v>
      </c>
      <c r="AZ104" s="91">
        <f>'SO 140 - Odvodnění'!F33</f>
        <v>0</v>
      </c>
      <c r="BA104" s="91">
        <f>'SO 140 - Odvodnění'!F34</f>
        <v>0</v>
      </c>
      <c r="BB104" s="91">
        <f>'SO 140 - Odvodnění'!F35</f>
        <v>0</v>
      </c>
      <c r="BC104" s="91">
        <f>'SO 140 - Odvodnění'!F36</f>
        <v>0</v>
      </c>
      <c r="BD104" s="93">
        <f>'SO 140 - Odvodnění'!F37</f>
        <v>0</v>
      </c>
      <c r="BT104" s="89" t="s">
        <v>30</v>
      </c>
      <c r="BV104" s="89" t="s">
        <v>75</v>
      </c>
      <c r="BW104" s="89" t="s">
        <v>109</v>
      </c>
      <c r="BX104" s="89" t="s">
        <v>4</v>
      </c>
      <c r="CL104" s="89" t="s">
        <v>1</v>
      </c>
      <c r="CM104" s="89" t="s">
        <v>82</v>
      </c>
    </row>
    <row r="105" spans="1:91" s="2" customFormat="1" ht="30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4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  <row r="106" spans="1:9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34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</row>
  </sheetData>
  <mergeCells count="78"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AK30:AO30"/>
    <mergeCell ref="L30:P30"/>
    <mergeCell ref="W30:AE30"/>
    <mergeCell ref="D102:H102"/>
    <mergeCell ref="D103:H103"/>
    <mergeCell ref="D99:H99"/>
    <mergeCell ref="D100:H100"/>
    <mergeCell ref="D96:H96"/>
    <mergeCell ref="D97:H97"/>
    <mergeCell ref="L28:P28"/>
    <mergeCell ref="W28:AE28"/>
    <mergeCell ref="AK28:AO28"/>
    <mergeCell ref="W29:AE29"/>
    <mergeCell ref="L29:P29"/>
    <mergeCell ref="AK29:AO29"/>
    <mergeCell ref="K5:AJ5"/>
    <mergeCell ref="K6:AJ6"/>
    <mergeCell ref="E14:AJ14"/>
    <mergeCell ref="E23:AN23"/>
    <mergeCell ref="AK26:AO26"/>
    <mergeCell ref="L33:P33"/>
    <mergeCell ref="W33:AE33"/>
    <mergeCell ref="AK35:AO35"/>
    <mergeCell ref="X35:AB35"/>
    <mergeCell ref="L31:P31"/>
    <mergeCell ref="W31:AE31"/>
    <mergeCell ref="AK31:AO31"/>
    <mergeCell ref="AK32:AO32"/>
    <mergeCell ref="L32:P32"/>
    <mergeCell ref="W32:AE32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G94:AM94"/>
    <mergeCell ref="AN94:AP94"/>
    <mergeCell ref="AK33:AO33"/>
    <mergeCell ref="L85:AJ85"/>
    <mergeCell ref="BE5:BE34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</mergeCells>
  <hyperlinks>
    <hyperlink ref="A95" location="'SO 120 - Parkovací místa'!C2" display="/"/>
    <hyperlink ref="A96" location="'SO 130 - Chodníky'!C2" display="/"/>
    <hyperlink ref="A97" location="'SO 310 - Kanalizace - stoky'!C2" display="/"/>
    <hyperlink ref="A98" location="'SO 320 - Kanalizační příp...'!C2" display="/"/>
    <hyperlink ref="A99" location="'SO 330 - Vodovodní řady'!C2" display="/"/>
    <hyperlink ref="A100" location="'SO 330.1 - Dočasné zásobo...'!C2" display="/"/>
    <hyperlink ref="A101" location="'SO 340 - Vodovodní přípojky'!C2" display="/"/>
    <hyperlink ref="A102" location="'SO 110 - Vozovky'!C2" display="/"/>
    <hyperlink ref="A103" location="'SO 90 - Ostatní rozpočtov...'!C2" display="/"/>
    <hyperlink ref="A104" location="'SO 140 - Odvodně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>
      <selection activeCell="I123" sqref="I12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110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Ferrerova - rekonstrukce kanalizace a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111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2" t="s">
        <v>112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37"/>
      <c r="G18" s="237"/>
      <c r="H18" s="237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41" t="s">
        <v>1</v>
      </c>
      <c r="F27" s="241"/>
      <c r="G27" s="241"/>
      <c r="H27" s="24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ROUND(J120,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ROUND((SUM(BE120:BE153)),  0)</f>
        <v>0</v>
      </c>
      <c r="G33" s="33"/>
      <c r="H33" s="33"/>
      <c r="I33" s="101">
        <v>0.21</v>
      </c>
      <c r="J33" s="100">
        <f>ROUND(((SUM(BE120:BE153))*I33),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ROUND((SUM(BF120:BF153)),  0)</f>
        <v>0</v>
      </c>
      <c r="G34" s="33"/>
      <c r="H34" s="33"/>
      <c r="I34" s="101">
        <v>0.15</v>
      </c>
      <c r="J34" s="100">
        <f>ROUND(((SUM(BF120:BF153))*I34),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ROUND((SUM(BG120:BG153)),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ROUND((SUM(BH120:BH153)),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ROUND((SUM(BI120:BI153)),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Ferrerova - rekonstrukce kanalizace a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2" t="str">
        <f>E9</f>
        <v>SO 120 - Parkovací místa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114</v>
      </c>
      <c r="D94" s="102"/>
      <c r="E94" s="102"/>
      <c r="F94" s="102"/>
      <c r="G94" s="102"/>
      <c r="H94" s="102"/>
      <c r="I94" s="102"/>
      <c r="J94" s="111" t="s">
        <v>115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116</v>
      </c>
      <c r="D96" s="33"/>
      <c r="E96" s="33"/>
      <c r="F96" s="33"/>
      <c r="G96" s="33"/>
      <c r="H96" s="33"/>
      <c r="I96" s="33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117</v>
      </c>
    </row>
    <row r="97" spans="1:31" s="9" customFormat="1" ht="24.95" customHeight="1">
      <c r="B97" s="113"/>
      <c r="D97" s="114" t="s">
        <v>118</v>
      </c>
      <c r="E97" s="115"/>
      <c r="F97" s="115"/>
      <c r="G97" s="115"/>
      <c r="H97" s="115"/>
      <c r="I97" s="115"/>
      <c r="J97" s="116">
        <f>J121</f>
        <v>0</v>
      </c>
      <c r="L97" s="113"/>
    </row>
    <row r="98" spans="1:31" s="10" customFormat="1" ht="19.899999999999999" customHeight="1">
      <c r="B98" s="117"/>
      <c r="D98" s="118" t="s">
        <v>119</v>
      </c>
      <c r="E98" s="119"/>
      <c r="F98" s="119"/>
      <c r="G98" s="119"/>
      <c r="H98" s="119"/>
      <c r="I98" s="119"/>
      <c r="J98" s="120">
        <f>J122</f>
        <v>0</v>
      </c>
      <c r="L98" s="117"/>
    </row>
    <row r="99" spans="1:31" s="10" customFormat="1" ht="19.899999999999999" customHeight="1">
      <c r="B99" s="117"/>
      <c r="D99" s="118" t="s">
        <v>120</v>
      </c>
      <c r="E99" s="119"/>
      <c r="F99" s="119"/>
      <c r="G99" s="119"/>
      <c r="H99" s="119"/>
      <c r="I99" s="119"/>
      <c r="J99" s="120">
        <f>J136</f>
        <v>0</v>
      </c>
      <c r="L99" s="117"/>
    </row>
    <row r="100" spans="1:31" s="10" customFormat="1" ht="19.899999999999999" customHeight="1">
      <c r="B100" s="117"/>
      <c r="D100" s="118" t="s">
        <v>121</v>
      </c>
      <c r="E100" s="119"/>
      <c r="F100" s="119"/>
      <c r="G100" s="119"/>
      <c r="H100" s="119"/>
      <c r="I100" s="119"/>
      <c r="J100" s="120">
        <f>J142</f>
        <v>0</v>
      </c>
      <c r="L100" s="117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122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48" t="str">
        <f>E7</f>
        <v>Brno, Ferrerova - rekonstrukce kanalizace a vodovodu</v>
      </c>
      <c r="F110" s="249"/>
      <c r="G110" s="249"/>
      <c r="H110" s="249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111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32" t="str">
        <f>E9</f>
        <v>SO 120 - Parkovací místa</v>
      </c>
      <c r="F112" s="247"/>
      <c r="G112" s="247"/>
      <c r="H112" s="247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3"/>
      <c r="E114" s="33"/>
      <c r="F114" s="26" t="str">
        <f>F12</f>
        <v xml:space="preserve"> </v>
      </c>
      <c r="G114" s="33"/>
      <c r="H114" s="33"/>
      <c r="I114" s="28" t="s">
        <v>22</v>
      </c>
      <c r="J114" s="56" t="str">
        <f>IF(J12="","",J12)</f>
        <v/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23</v>
      </c>
      <c r="D116" s="33"/>
      <c r="E116" s="33"/>
      <c r="F116" s="26" t="str">
        <f>E15</f>
        <v xml:space="preserve"> </v>
      </c>
      <c r="G116" s="33"/>
      <c r="H116" s="33"/>
      <c r="I116" s="28" t="s">
        <v>28</v>
      </c>
      <c r="J116" s="31" t="str">
        <f>E21</f>
        <v xml:space="preserve"> 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26</v>
      </c>
      <c r="D117" s="33"/>
      <c r="E117" s="33"/>
      <c r="F117" s="26" t="str">
        <f>IF(E18="","",E18)</f>
        <v>Vyplň údaj</v>
      </c>
      <c r="G117" s="33"/>
      <c r="H117" s="33"/>
      <c r="I117" s="28" t="s">
        <v>31</v>
      </c>
      <c r="J117" s="31" t="str">
        <f>E24</f>
        <v xml:space="preserve"> 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21"/>
      <c r="B119" s="122"/>
      <c r="C119" s="123" t="s">
        <v>123</v>
      </c>
      <c r="D119" s="124" t="s">
        <v>58</v>
      </c>
      <c r="E119" s="124" t="s">
        <v>54</v>
      </c>
      <c r="F119" s="124" t="s">
        <v>55</v>
      </c>
      <c r="G119" s="124" t="s">
        <v>124</v>
      </c>
      <c r="H119" s="124" t="s">
        <v>125</v>
      </c>
      <c r="I119" s="124" t="s">
        <v>126</v>
      </c>
      <c r="J119" s="124" t="s">
        <v>115</v>
      </c>
      <c r="K119" s="125" t="s">
        <v>127</v>
      </c>
      <c r="L119" s="126"/>
      <c r="M119" s="63" t="s">
        <v>1</v>
      </c>
      <c r="N119" s="64" t="s">
        <v>37</v>
      </c>
      <c r="O119" s="64" t="s">
        <v>128</v>
      </c>
      <c r="P119" s="64" t="s">
        <v>129</v>
      </c>
      <c r="Q119" s="64" t="s">
        <v>130</v>
      </c>
      <c r="R119" s="64" t="s">
        <v>131</v>
      </c>
      <c r="S119" s="64" t="s">
        <v>132</v>
      </c>
      <c r="T119" s="65" t="s">
        <v>133</v>
      </c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</row>
    <row r="120" spans="1:65" s="2" customFormat="1" ht="22.9" customHeight="1">
      <c r="A120" s="33"/>
      <c r="B120" s="34"/>
      <c r="C120" s="70" t="s">
        <v>134</v>
      </c>
      <c r="D120" s="33"/>
      <c r="E120" s="33"/>
      <c r="F120" s="33"/>
      <c r="G120" s="33"/>
      <c r="H120" s="33"/>
      <c r="I120" s="33"/>
      <c r="J120" s="127">
        <f>BK120</f>
        <v>0</v>
      </c>
      <c r="K120" s="33"/>
      <c r="L120" s="34"/>
      <c r="M120" s="66"/>
      <c r="N120" s="57"/>
      <c r="O120" s="67"/>
      <c r="P120" s="128">
        <f>P121</f>
        <v>0</v>
      </c>
      <c r="Q120" s="67"/>
      <c r="R120" s="128">
        <f>R121</f>
        <v>339.67910879999999</v>
      </c>
      <c r="S120" s="67"/>
      <c r="T120" s="129">
        <f>T121</f>
        <v>294.3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72</v>
      </c>
      <c r="AU120" s="18" t="s">
        <v>117</v>
      </c>
      <c r="BK120" s="130">
        <f>BK121</f>
        <v>0</v>
      </c>
    </row>
    <row r="121" spans="1:65" s="12" customFormat="1" ht="25.9" customHeight="1">
      <c r="B121" s="131"/>
      <c r="D121" s="132" t="s">
        <v>72</v>
      </c>
      <c r="E121" s="133" t="s">
        <v>135</v>
      </c>
      <c r="F121" s="133" t="s">
        <v>136</v>
      </c>
      <c r="I121" s="134"/>
      <c r="J121" s="135">
        <f>BK121</f>
        <v>0</v>
      </c>
      <c r="L121" s="131"/>
      <c r="M121" s="136"/>
      <c r="N121" s="137"/>
      <c r="O121" s="137"/>
      <c r="P121" s="138">
        <f>P122+P136+P142</f>
        <v>0</v>
      </c>
      <c r="Q121" s="137"/>
      <c r="R121" s="138">
        <f>R122+R136+R142</f>
        <v>339.67910879999999</v>
      </c>
      <c r="S121" s="137"/>
      <c r="T121" s="139">
        <f>T122+T136+T142</f>
        <v>294.3</v>
      </c>
      <c r="AR121" s="132" t="s">
        <v>30</v>
      </c>
      <c r="AT121" s="140" t="s">
        <v>72</v>
      </c>
      <c r="AU121" s="140" t="s">
        <v>73</v>
      </c>
      <c r="AY121" s="132" t="s">
        <v>137</v>
      </c>
      <c r="BK121" s="141">
        <f>BK122+BK136+BK142</f>
        <v>0</v>
      </c>
    </row>
    <row r="122" spans="1:65" s="12" customFormat="1" ht="22.9" customHeight="1">
      <c r="B122" s="131"/>
      <c r="D122" s="132" t="s">
        <v>72</v>
      </c>
      <c r="E122" s="142" t="s">
        <v>30</v>
      </c>
      <c r="F122" s="142" t="s">
        <v>138</v>
      </c>
      <c r="I122" s="134"/>
      <c r="J122" s="143">
        <f>BK122</f>
        <v>0</v>
      </c>
      <c r="L122" s="131"/>
      <c r="M122" s="136"/>
      <c r="N122" s="137"/>
      <c r="O122" s="137"/>
      <c r="P122" s="138">
        <f>SUM(P123:P135)</f>
        <v>0</v>
      </c>
      <c r="Q122" s="137"/>
      <c r="R122" s="138">
        <f>SUM(R123:R135)</f>
        <v>0</v>
      </c>
      <c r="S122" s="137"/>
      <c r="T122" s="139">
        <f>SUM(T123:T135)</f>
        <v>294.3</v>
      </c>
      <c r="AR122" s="132" t="s">
        <v>30</v>
      </c>
      <c r="AT122" s="140" t="s">
        <v>72</v>
      </c>
      <c r="AU122" s="140" t="s">
        <v>30</v>
      </c>
      <c r="AY122" s="132" t="s">
        <v>137</v>
      </c>
      <c r="BK122" s="141">
        <f>SUM(BK123:BK135)</f>
        <v>0</v>
      </c>
    </row>
    <row r="123" spans="1:65" s="2" customFormat="1" ht="16.5" customHeight="1">
      <c r="A123" s="33"/>
      <c r="B123" s="144"/>
      <c r="C123" s="145" t="s">
        <v>30</v>
      </c>
      <c r="D123" s="145" t="s">
        <v>139</v>
      </c>
      <c r="E123" s="146" t="s">
        <v>140</v>
      </c>
      <c r="F123" s="147" t="s">
        <v>141</v>
      </c>
      <c r="G123" s="148" t="s">
        <v>142</v>
      </c>
      <c r="H123" s="149">
        <v>270</v>
      </c>
      <c r="I123" s="150"/>
      <c r="J123" s="151">
        <f>ROUND(I123*H123,2)</f>
        <v>0</v>
      </c>
      <c r="K123" s="147" t="s">
        <v>1</v>
      </c>
      <c r="L123" s="34"/>
      <c r="M123" s="152" t="s">
        <v>1</v>
      </c>
      <c r="N123" s="153" t="s">
        <v>38</v>
      </c>
      <c r="O123" s="59"/>
      <c r="P123" s="154">
        <f>O123*H123</f>
        <v>0</v>
      </c>
      <c r="Q123" s="154">
        <v>0</v>
      </c>
      <c r="R123" s="154">
        <f>Q123*H123</f>
        <v>0</v>
      </c>
      <c r="S123" s="154">
        <v>1.0900000000000001</v>
      </c>
      <c r="T123" s="155">
        <f>S123*H123</f>
        <v>294.3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6" t="s">
        <v>143</v>
      </c>
      <c r="AT123" s="156" t="s">
        <v>139</v>
      </c>
      <c r="AU123" s="156" t="s">
        <v>82</v>
      </c>
      <c r="AY123" s="18" t="s">
        <v>137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8" t="s">
        <v>30</v>
      </c>
      <c r="BK123" s="157">
        <f>ROUND(I123*H123,2)</f>
        <v>0</v>
      </c>
      <c r="BL123" s="18" t="s">
        <v>143</v>
      </c>
      <c r="BM123" s="156" t="s">
        <v>144</v>
      </c>
    </row>
    <row r="124" spans="1:65" s="13" customFormat="1">
      <c r="B124" s="158"/>
      <c r="D124" s="159" t="s">
        <v>145</v>
      </c>
      <c r="E124" s="160" t="s">
        <v>1</v>
      </c>
      <c r="F124" s="161" t="s">
        <v>146</v>
      </c>
      <c r="H124" s="162">
        <v>270</v>
      </c>
      <c r="I124" s="163"/>
      <c r="L124" s="158"/>
      <c r="M124" s="164"/>
      <c r="N124" s="165"/>
      <c r="O124" s="165"/>
      <c r="P124" s="165"/>
      <c r="Q124" s="165"/>
      <c r="R124" s="165"/>
      <c r="S124" s="165"/>
      <c r="T124" s="166"/>
      <c r="AT124" s="160" t="s">
        <v>145</v>
      </c>
      <c r="AU124" s="160" t="s">
        <v>82</v>
      </c>
      <c r="AV124" s="13" t="s">
        <v>82</v>
      </c>
      <c r="AW124" s="13" t="s">
        <v>29</v>
      </c>
      <c r="AX124" s="13" t="s">
        <v>73</v>
      </c>
      <c r="AY124" s="160" t="s">
        <v>137</v>
      </c>
    </row>
    <row r="125" spans="1:65" s="14" customFormat="1">
      <c r="B125" s="167"/>
      <c r="D125" s="159" t="s">
        <v>145</v>
      </c>
      <c r="E125" s="168" t="s">
        <v>1</v>
      </c>
      <c r="F125" s="169" t="s">
        <v>147</v>
      </c>
      <c r="H125" s="168" t="s">
        <v>1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145</v>
      </c>
      <c r="AU125" s="168" t="s">
        <v>82</v>
      </c>
      <c r="AV125" s="14" t="s">
        <v>30</v>
      </c>
      <c r="AW125" s="14" t="s">
        <v>29</v>
      </c>
      <c r="AX125" s="14" t="s">
        <v>73</v>
      </c>
      <c r="AY125" s="168" t="s">
        <v>137</v>
      </c>
    </row>
    <row r="126" spans="1:65" s="15" customFormat="1">
      <c r="B126" s="174"/>
      <c r="D126" s="159" t="s">
        <v>145</v>
      </c>
      <c r="E126" s="175" t="s">
        <v>1</v>
      </c>
      <c r="F126" s="176" t="s">
        <v>148</v>
      </c>
      <c r="H126" s="177">
        <v>270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145</v>
      </c>
      <c r="AU126" s="175" t="s">
        <v>82</v>
      </c>
      <c r="AV126" s="15" t="s">
        <v>143</v>
      </c>
      <c r="AW126" s="15" t="s">
        <v>3</v>
      </c>
      <c r="AX126" s="15" t="s">
        <v>30</v>
      </c>
      <c r="AY126" s="175" t="s">
        <v>137</v>
      </c>
    </row>
    <row r="127" spans="1:65" s="2" customFormat="1" ht="21.75" customHeight="1">
      <c r="A127" s="33"/>
      <c r="B127" s="144"/>
      <c r="C127" s="145" t="s">
        <v>82</v>
      </c>
      <c r="D127" s="145" t="s">
        <v>139</v>
      </c>
      <c r="E127" s="146" t="s">
        <v>149</v>
      </c>
      <c r="F127" s="147" t="s">
        <v>150</v>
      </c>
      <c r="G127" s="148" t="s">
        <v>151</v>
      </c>
      <c r="H127" s="149">
        <v>294.3</v>
      </c>
      <c r="I127" s="150"/>
      <c r="J127" s="151">
        <f>ROUND(I127*H127,2)</f>
        <v>0</v>
      </c>
      <c r="K127" s="147" t="s">
        <v>152</v>
      </c>
      <c r="L127" s="34"/>
      <c r="M127" s="152" t="s">
        <v>1</v>
      </c>
      <c r="N127" s="153" t="s">
        <v>38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143</v>
      </c>
      <c r="AT127" s="156" t="s">
        <v>139</v>
      </c>
      <c r="AU127" s="156" t="s">
        <v>82</v>
      </c>
      <c r="AY127" s="18" t="s">
        <v>137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30</v>
      </c>
      <c r="BK127" s="157">
        <f>ROUND(I127*H127,2)</f>
        <v>0</v>
      </c>
      <c r="BL127" s="18" t="s">
        <v>143</v>
      </c>
      <c r="BM127" s="156" t="s">
        <v>153</v>
      </c>
    </row>
    <row r="128" spans="1:65" s="13" customFormat="1">
      <c r="B128" s="158"/>
      <c r="D128" s="159" t="s">
        <v>145</v>
      </c>
      <c r="E128" s="160" t="s">
        <v>1</v>
      </c>
      <c r="F128" s="161" t="s">
        <v>154</v>
      </c>
      <c r="H128" s="162">
        <v>294.3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145</v>
      </c>
      <c r="AU128" s="160" t="s">
        <v>82</v>
      </c>
      <c r="AV128" s="13" t="s">
        <v>82</v>
      </c>
      <c r="AW128" s="13" t="s">
        <v>29</v>
      </c>
      <c r="AX128" s="13" t="s">
        <v>30</v>
      </c>
      <c r="AY128" s="160" t="s">
        <v>137</v>
      </c>
    </row>
    <row r="129" spans="1:65" s="2" customFormat="1" ht="24.2" customHeight="1">
      <c r="A129" s="33"/>
      <c r="B129" s="144"/>
      <c r="C129" s="145" t="s">
        <v>155</v>
      </c>
      <c r="D129" s="145" t="s">
        <v>139</v>
      </c>
      <c r="E129" s="146" t="s">
        <v>156</v>
      </c>
      <c r="F129" s="147" t="s">
        <v>157</v>
      </c>
      <c r="G129" s="148" t="s">
        <v>151</v>
      </c>
      <c r="H129" s="149">
        <v>1177.2</v>
      </c>
      <c r="I129" s="150"/>
      <c r="J129" s="151">
        <f>ROUND(I129*H129,2)</f>
        <v>0</v>
      </c>
      <c r="K129" s="147" t="s">
        <v>152</v>
      </c>
      <c r="L129" s="34"/>
      <c r="M129" s="152" t="s">
        <v>1</v>
      </c>
      <c r="N129" s="153" t="s">
        <v>38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143</v>
      </c>
      <c r="AT129" s="156" t="s">
        <v>139</v>
      </c>
      <c r="AU129" s="156" t="s">
        <v>82</v>
      </c>
      <c r="AY129" s="18" t="s">
        <v>137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30</v>
      </c>
      <c r="BK129" s="157">
        <f>ROUND(I129*H129,2)</f>
        <v>0</v>
      </c>
      <c r="BL129" s="18" t="s">
        <v>143</v>
      </c>
      <c r="BM129" s="156" t="s">
        <v>158</v>
      </c>
    </row>
    <row r="130" spans="1:65" s="13" customFormat="1">
      <c r="B130" s="158"/>
      <c r="D130" s="159" t="s">
        <v>145</v>
      </c>
      <c r="E130" s="160" t="s">
        <v>1</v>
      </c>
      <c r="F130" s="161" t="s">
        <v>159</v>
      </c>
      <c r="H130" s="162">
        <v>1177.2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145</v>
      </c>
      <c r="AU130" s="160" t="s">
        <v>82</v>
      </c>
      <c r="AV130" s="13" t="s">
        <v>82</v>
      </c>
      <c r="AW130" s="13" t="s">
        <v>29</v>
      </c>
      <c r="AX130" s="13" t="s">
        <v>73</v>
      </c>
      <c r="AY130" s="160" t="s">
        <v>137</v>
      </c>
    </row>
    <row r="131" spans="1:65" s="15" customFormat="1">
      <c r="B131" s="174"/>
      <c r="D131" s="159" t="s">
        <v>145</v>
      </c>
      <c r="E131" s="175" t="s">
        <v>1</v>
      </c>
      <c r="F131" s="176" t="s">
        <v>148</v>
      </c>
      <c r="H131" s="177">
        <v>1177.2</v>
      </c>
      <c r="I131" s="178"/>
      <c r="L131" s="174"/>
      <c r="M131" s="179"/>
      <c r="N131" s="180"/>
      <c r="O131" s="180"/>
      <c r="P131" s="180"/>
      <c r="Q131" s="180"/>
      <c r="R131" s="180"/>
      <c r="S131" s="180"/>
      <c r="T131" s="181"/>
      <c r="AT131" s="175" t="s">
        <v>145</v>
      </c>
      <c r="AU131" s="175" t="s">
        <v>82</v>
      </c>
      <c r="AV131" s="15" t="s">
        <v>143</v>
      </c>
      <c r="AW131" s="15" t="s">
        <v>29</v>
      </c>
      <c r="AX131" s="15" t="s">
        <v>30</v>
      </c>
      <c r="AY131" s="175" t="s">
        <v>137</v>
      </c>
    </row>
    <row r="132" spans="1:65" s="2" customFormat="1" ht="16.5" customHeight="1">
      <c r="A132" s="33"/>
      <c r="B132" s="144"/>
      <c r="C132" s="145" t="s">
        <v>143</v>
      </c>
      <c r="D132" s="145" t="s">
        <v>139</v>
      </c>
      <c r="E132" s="146" t="s">
        <v>160</v>
      </c>
      <c r="F132" s="147" t="s">
        <v>161</v>
      </c>
      <c r="G132" s="148" t="s">
        <v>151</v>
      </c>
      <c r="H132" s="149">
        <v>294.3</v>
      </c>
      <c r="I132" s="150"/>
      <c r="J132" s="151">
        <f>ROUND(I132*H132,2)</f>
        <v>0</v>
      </c>
      <c r="K132" s="147" t="s">
        <v>1</v>
      </c>
      <c r="L132" s="34"/>
      <c r="M132" s="152" t="s">
        <v>1</v>
      </c>
      <c r="N132" s="153" t="s">
        <v>38</v>
      </c>
      <c r="O132" s="59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6" t="s">
        <v>143</v>
      </c>
      <c r="AT132" s="156" t="s">
        <v>139</v>
      </c>
      <c r="AU132" s="156" t="s">
        <v>82</v>
      </c>
      <c r="AY132" s="18" t="s">
        <v>137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8" t="s">
        <v>30</v>
      </c>
      <c r="BK132" s="157">
        <f>ROUND(I132*H132,2)</f>
        <v>0</v>
      </c>
      <c r="BL132" s="18" t="s">
        <v>143</v>
      </c>
      <c r="BM132" s="156" t="s">
        <v>162</v>
      </c>
    </row>
    <row r="133" spans="1:65" s="13" customFormat="1">
      <c r="B133" s="158"/>
      <c r="D133" s="159" t="s">
        <v>145</v>
      </c>
      <c r="E133" s="160" t="s">
        <v>1</v>
      </c>
      <c r="F133" s="161" t="s">
        <v>154</v>
      </c>
      <c r="H133" s="162">
        <v>294.3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145</v>
      </c>
      <c r="AU133" s="160" t="s">
        <v>82</v>
      </c>
      <c r="AV133" s="13" t="s">
        <v>82</v>
      </c>
      <c r="AW133" s="13" t="s">
        <v>29</v>
      </c>
      <c r="AX133" s="13" t="s">
        <v>30</v>
      </c>
      <c r="AY133" s="160" t="s">
        <v>137</v>
      </c>
    </row>
    <row r="134" spans="1:65" s="2" customFormat="1" ht="21.75" customHeight="1">
      <c r="A134" s="33"/>
      <c r="B134" s="144"/>
      <c r="C134" s="145" t="s">
        <v>163</v>
      </c>
      <c r="D134" s="145" t="s">
        <v>139</v>
      </c>
      <c r="E134" s="146" t="s">
        <v>164</v>
      </c>
      <c r="F134" s="147" t="s">
        <v>165</v>
      </c>
      <c r="G134" s="148" t="s">
        <v>142</v>
      </c>
      <c r="H134" s="149">
        <v>270</v>
      </c>
      <c r="I134" s="150"/>
      <c r="J134" s="151">
        <f>ROUND(I134*H134,2)</f>
        <v>0</v>
      </c>
      <c r="K134" s="147" t="s">
        <v>1</v>
      </c>
      <c r="L134" s="34"/>
      <c r="M134" s="152" t="s">
        <v>1</v>
      </c>
      <c r="N134" s="153" t="s">
        <v>38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143</v>
      </c>
      <c r="AT134" s="156" t="s">
        <v>139</v>
      </c>
      <c r="AU134" s="156" t="s">
        <v>82</v>
      </c>
      <c r="AY134" s="18" t="s">
        <v>137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30</v>
      </c>
      <c r="BK134" s="157">
        <f>ROUND(I134*H134,2)</f>
        <v>0</v>
      </c>
      <c r="BL134" s="18" t="s">
        <v>143</v>
      </c>
      <c r="BM134" s="156" t="s">
        <v>166</v>
      </c>
    </row>
    <row r="135" spans="1:65" s="13" customFormat="1">
      <c r="B135" s="158"/>
      <c r="D135" s="159" t="s">
        <v>145</v>
      </c>
      <c r="E135" s="160" t="s">
        <v>1</v>
      </c>
      <c r="F135" s="161" t="s">
        <v>146</v>
      </c>
      <c r="H135" s="162">
        <v>270</v>
      </c>
      <c r="I135" s="163"/>
      <c r="L135" s="158"/>
      <c r="M135" s="164"/>
      <c r="N135" s="165"/>
      <c r="O135" s="165"/>
      <c r="P135" s="165"/>
      <c r="Q135" s="165"/>
      <c r="R135" s="165"/>
      <c r="S135" s="165"/>
      <c r="T135" s="166"/>
      <c r="AT135" s="160" t="s">
        <v>145</v>
      </c>
      <c r="AU135" s="160" t="s">
        <v>82</v>
      </c>
      <c r="AV135" s="13" t="s">
        <v>82</v>
      </c>
      <c r="AW135" s="13" t="s">
        <v>29</v>
      </c>
      <c r="AX135" s="13" t="s">
        <v>30</v>
      </c>
      <c r="AY135" s="160" t="s">
        <v>137</v>
      </c>
    </row>
    <row r="136" spans="1:65" s="12" customFormat="1" ht="22.9" customHeight="1">
      <c r="B136" s="131"/>
      <c r="D136" s="132" t="s">
        <v>72</v>
      </c>
      <c r="E136" s="142" t="s">
        <v>163</v>
      </c>
      <c r="F136" s="142" t="s">
        <v>167</v>
      </c>
      <c r="I136" s="134"/>
      <c r="J136" s="143">
        <f>BK136</f>
        <v>0</v>
      </c>
      <c r="L136" s="131"/>
      <c r="M136" s="136"/>
      <c r="N136" s="137"/>
      <c r="O136" s="137"/>
      <c r="P136" s="138">
        <f>SUM(P137:P141)</f>
        <v>0</v>
      </c>
      <c r="Q136" s="137"/>
      <c r="R136" s="138">
        <f>SUM(R137:R141)</f>
        <v>295.48259999999999</v>
      </c>
      <c r="S136" s="137"/>
      <c r="T136" s="139">
        <f>SUM(T137:T141)</f>
        <v>0</v>
      </c>
      <c r="AR136" s="132" t="s">
        <v>30</v>
      </c>
      <c r="AT136" s="140" t="s">
        <v>72</v>
      </c>
      <c r="AU136" s="140" t="s">
        <v>30</v>
      </c>
      <c r="AY136" s="132" t="s">
        <v>137</v>
      </c>
      <c r="BK136" s="141">
        <f>SUM(BK137:BK141)</f>
        <v>0</v>
      </c>
    </row>
    <row r="137" spans="1:65" s="2" customFormat="1" ht="24.2" customHeight="1">
      <c r="A137" s="33"/>
      <c r="B137" s="144"/>
      <c r="C137" s="145" t="s">
        <v>168</v>
      </c>
      <c r="D137" s="145" t="s">
        <v>139</v>
      </c>
      <c r="E137" s="146" t="s">
        <v>169</v>
      </c>
      <c r="F137" s="147" t="s">
        <v>170</v>
      </c>
      <c r="G137" s="148" t="s">
        <v>142</v>
      </c>
      <c r="H137" s="149">
        <v>270</v>
      </c>
      <c r="I137" s="150"/>
      <c r="J137" s="151">
        <f>ROUND(I137*H137,2)</f>
        <v>0</v>
      </c>
      <c r="K137" s="147" t="s">
        <v>152</v>
      </c>
      <c r="L137" s="34"/>
      <c r="M137" s="152" t="s">
        <v>1</v>
      </c>
      <c r="N137" s="153" t="s">
        <v>38</v>
      </c>
      <c r="O137" s="59"/>
      <c r="P137" s="154">
        <f>O137*H137</f>
        <v>0</v>
      </c>
      <c r="Q137" s="154">
        <v>0.34499999999999997</v>
      </c>
      <c r="R137" s="154">
        <f>Q137*H137</f>
        <v>93.149999999999991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143</v>
      </c>
      <c r="AT137" s="156" t="s">
        <v>139</v>
      </c>
      <c r="AU137" s="156" t="s">
        <v>82</v>
      </c>
      <c r="AY137" s="18" t="s">
        <v>137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30</v>
      </c>
      <c r="BK137" s="157">
        <f>ROUND(I137*H137,2)</f>
        <v>0</v>
      </c>
      <c r="BL137" s="18" t="s">
        <v>143</v>
      </c>
      <c r="BM137" s="156" t="s">
        <v>171</v>
      </c>
    </row>
    <row r="138" spans="1:65" s="2" customFormat="1" ht="24.2" customHeight="1">
      <c r="A138" s="33"/>
      <c r="B138" s="144"/>
      <c r="C138" s="145" t="s">
        <v>172</v>
      </c>
      <c r="D138" s="145" t="s">
        <v>139</v>
      </c>
      <c r="E138" s="146" t="s">
        <v>173</v>
      </c>
      <c r="F138" s="147" t="s">
        <v>174</v>
      </c>
      <c r="G138" s="148" t="s">
        <v>142</v>
      </c>
      <c r="H138" s="149">
        <v>270</v>
      </c>
      <c r="I138" s="150"/>
      <c r="J138" s="151">
        <f>ROUND(I138*H138,2)</f>
        <v>0</v>
      </c>
      <c r="K138" s="147" t="s">
        <v>152</v>
      </c>
      <c r="L138" s="34"/>
      <c r="M138" s="152" t="s">
        <v>1</v>
      </c>
      <c r="N138" s="153" t="s">
        <v>38</v>
      </c>
      <c r="O138" s="59"/>
      <c r="P138" s="154">
        <f>O138*H138</f>
        <v>0</v>
      </c>
      <c r="Q138" s="154">
        <v>0.46</v>
      </c>
      <c r="R138" s="154">
        <f>Q138*H138</f>
        <v>124.2</v>
      </c>
      <c r="S138" s="154">
        <v>0</v>
      </c>
      <c r="T138" s="15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6" t="s">
        <v>143</v>
      </c>
      <c r="AT138" s="156" t="s">
        <v>139</v>
      </c>
      <c r="AU138" s="156" t="s">
        <v>82</v>
      </c>
      <c r="AY138" s="18" t="s">
        <v>137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8" t="s">
        <v>30</v>
      </c>
      <c r="BK138" s="157">
        <f>ROUND(I138*H138,2)</f>
        <v>0</v>
      </c>
      <c r="BL138" s="18" t="s">
        <v>143</v>
      </c>
      <c r="BM138" s="156" t="s">
        <v>175</v>
      </c>
    </row>
    <row r="139" spans="1:65" s="2" customFormat="1" ht="33" customHeight="1">
      <c r="A139" s="33"/>
      <c r="B139" s="144"/>
      <c r="C139" s="145" t="s">
        <v>176</v>
      </c>
      <c r="D139" s="145" t="s">
        <v>139</v>
      </c>
      <c r="E139" s="146" t="s">
        <v>177</v>
      </c>
      <c r="F139" s="147" t="s">
        <v>178</v>
      </c>
      <c r="G139" s="148" t="s">
        <v>142</v>
      </c>
      <c r="H139" s="149">
        <v>270</v>
      </c>
      <c r="I139" s="150"/>
      <c r="J139" s="151">
        <f>ROUND(I139*H139,2)</f>
        <v>0</v>
      </c>
      <c r="K139" s="147" t="s">
        <v>152</v>
      </c>
      <c r="L139" s="34"/>
      <c r="M139" s="152" t="s">
        <v>1</v>
      </c>
      <c r="N139" s="153" t="s">
        <v>38</v>
      </c>
      <c r="O139" s="59"/>
      <c r="P139" s="154">
        <f>O139*H139</f>
        <v>0</v>
      </c>
      <c r="Q139" s="154">
        <v>0.11162</v>
      </c>
      <c r="R139" s="154">
        <f>Q139*H139</f>
        <v>30.1374</v>
      </c>
      <c r="S139" s="154">
        <v>0</v>
      </c>
      <c r="T139" s="15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143</v>
      </c>
      <c r="AT139" s="156" t="s">
        <v>139</v>
      </c>
      <c r="AU139" s="156" t="s">
        <v>82</v>
      </c>
      <c r="AY139" s="18" t="s">
        <v>137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30</v>
      </c>
      <c r="BK139" s="157">
        <f>ROUND(I139*H139,2)</f>
        <v>0</v>
      </c>
      <c r="BL139" s="18" t="s">
        <v>143</v>
      </c>
      <c r="BM139" s="156" t="s">
        <v>179</v>
      </c>
    </row>
    <row r="140" spans="1:65" s="2" customFormat="1" ht="16.5" customHeight="1">
      <c r="A140" s="33"/>
      <c r="B140" s="144"/>
      <c r="C140" s="182" t="s">
        <v>180</v>
      </c>
      <c r="D140" s="182" t="s">
        <v>181</v>
      </c>
      <c r="E140" s="183" t="s">
        <v>182</v>
      </c>
      <c r="F140" s="184" t="s">
        <v>183</v>
      </c>
      <c r="G140" s="185" t="s">
        <v>142</v>
      </c>
      <c r="H140" s="186">
        <v>272.7</v>
      </c>
      <c r="I140" s="187"/>
      <c r="J140" s="188">
        <f>ROUND(I140*H140,2)</f>
        <v>0</v>
      </c>
      <c r="K140" s="184" t="s">
        <v>1</v>
      </c>
      <c r="L140" s="189"/>
      <c r="M140" s="190" t="s">
        <v>1</v>
      </c>
      <c r="N140" s="191" t="s">
        <v>38</v>
      </c>
      <c r="O140" s="59"/>
      <c r="P140" s="154">
        <f>O140*H140</f>
        <v>0</v>
      </c>
      <c r="Q140" s="154">
        <v>0.17599999999999999</v>
      </c>
      <c r="R140" s="154">
        <f>Q140*H140</f>
        <v>47.995199999999997</v>
      </c>
      <c r="S140" s="154">
        <v>0</v>
      </c>
      <c r="T140" s="15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176</v>
      </c>
      <c r="AT140" s="156" t="s">
        <v>181</v>
      </c>
      <c r="AU140" s="156" t="s">
        <v>82</v>
      </c>
      <c r="AY140" s="18" t="s">
        <v>137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30</v>
      </c>
      <c r="BK140" s="157">
        <f>ROUND(I140*H140,2)</f>
        <v>0</v>
      </c>
      <c r="BL140" s="18" t="s">
        <v>143</v>
      </c>
      <c r="BM140" s="156" t="s">
        <v>184</v>
      </c>
    </row>
    <row r="141" spans="1:65" s="13" customFormat="1">
      <c r="B141" s="158"/>
      <c r="D141" s="159" t="s">
        <v>145</v>
      </c>
      <c r="E141" s="160" t="s">
        <v>1</v>
      </c>
      <c r="F141" s="161" t="s">
        <v>185</v>
      </c>
      <c r="H141" s="162">
        <v>272.7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145</v>
      </c>
      <c r="AU141" s="160" t="s">
        <v>82</v>
      </c>
      <c r="AV141" s="13" t="s">
        <v>82</v>
      </c>
      <c r="AW141" s="13" t="s">
        <v>29</v>
      </c>
      <c r="AX141" s="13" t="s">
        <v>73</v>
      </c>
      <c r="AY141" s="160" t="s">
        <v>137</v>
      </c>
    </row>
    <row r="142" spans="1:65" s="12" customFormat="1" ht="22.9" customHeight="1">
      <c r="B142" s="131"/>
      <c r="D142" s="132" t="s">
        <v>72</v>
      </c>
      <c r="E142" s="142" t="s">
        <v>180</v>
      </c>
      <c r="F142" s="142" t="s">
        <v>186</v>
      </c>
      <c r="I142" s="134"/>
      <c r="J142" s="143">
        <f>BK142</f>
        <v>0</v>
      </c>
      <c r="L142" s="131"/>
      <c r="M142" s="136"/>
      <c r="N142" s="137"/>
      <c r="O142" s="137"/>
      <c r="P142" s="138">
        <f>SUM(P143:P153)</f>
        <v>0</v>
      </c>
      <c r="Q142" s="137"/>
      <c r="R142" s="138">
        <f>SUM(R143:R153)</f>
        <v>44.196508799999997</v>
      </c>
      <c r="S142" s="137"/>
      <c r="T142" s="139">
        <f>SUM(T143:T153)</f>
        <v>0</v>
      </c>
      <c r="AR142" s="132" t="s">
        <v>30</v>
      </c>
      <c r="AT142" s="140" t="s">
        <v>72</v>
      </c>
      <c r="AU142" s="140" t="s">
        <v>30</v>
      </c>
      <c r="AY142" s="132" t="s">
        <v>137</v>
      </c>
      <c r="BK142" s="141">
        <f>SUM(BK143:BK153)</f>
        <v>0</v>
      </c>
    </row>
    <row r="143" spans="1:65" s="2" customFormat="1" ht="33" customHeight="1">
      <c r="A143" s="33"/>
      <c r="B143" s="144"/>
      <c r="C143" s="145" t="s">
        <v>187</v>
      </c>
      <c r="D143" s="145" t="s">
        <v>139</v>
      </c>
      <c r="E143" s="146" t="s">
        <v>188</v>
      </c>
      <c r="F143" s="147" t="s">
        <v>189</v>
      </c>
      <c r="G143" s="148" t="s">
        <v>190</v>
      </c>
      <c r="H143" s="149">
        <v>144</v>
      </c>
      <c r="I143" s="150"/>
      <c r="J143" s="151">
        <f>ROUND(I143*H143,2)</f>
        <v>0</v>
      </c>
      <c r="K143" s="147" t="s">
        <v>152</v>
      </c>
      <c r="L143" s="34"/>
      <c r="M143" s="152" t="s">
        <v>1</v>
      </c>
      <c r="N143" s="153" t="s">
        <v>38</v>
      </c>
      <c r="O143" s="59"/>
      <c r="P143" s="154">
        <f>O143*H143</f>
        <v>0</v>
      </c>
      <c r="Q143" s="154">
        <v>0.15540000000000001</v>
      </c>
      <c r="R143" s="154">
        <f>Q143*H143</f>
        <v>22.377600000000001</v>
      </c>
      <c r="S143" s="154">
        <v>0</v>
      </c>
      <c r="T143" s="15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6" t="s">
        <v>143</v>
      </c>
      <c r="AT143" s="156" t="s">
        <v>139</v>
      </c>
      <c r="AU143" s="156" t="s">
        <v>82</v>
      </c>
      <c r="AY143" s="18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30</v>
      </c>
      <c r="BK143" s="157">
        <f>ROUND(I143*H143,2)</f>
        <v>0</v>
      </c>
      <c r="BL143" s="18" t="s">
        <v>143</v>
      </c>
      <c r="BM143" s="156" t="s">
        <v>191</v>
      </c>
    </row>
    <row r="144" spans="1:65" s="2" customFormat="1" ht="24.2" customHeight="1">
      <c r="A144" s="33"/>
      <c r="B144" s="144"/>
      <c r="C144" s="145" t="s">
        <v>192</v>
      </c>
      <c r="D144" s="145" t="s">
        <v>139</v>
      </c>
      <c r="E144" s="146" t="s">
        <v>193</v>
      </c>
      <c r="F144" s="147" t="s">
        <v>194</v>
      </c>
      <c r="G144" s="148" t="s">
        <v>195</v>
      </c>
      <c r="H144" s="149">
        <v>4.32</v>
      </c>
      <c r="I144" s="150"/>
      <c r="J144" s="151">
        <f>ROUND(I144*H144,2)</f>
        <v>0</v>
      </c>
      <c r="K144" s="147" t="s">
        <v>152</v>
      </c>
      <c r="L144" s="34"/>
      <c r="M144" s="152" t="s">
        <v>1</v>
      </c>
      <c r="N144" s="153" t="s">
        <v>38</v>
      </c>
      <c r="O144" s="59"/>
      <c r="P144" s="154">
        <f>O144*H144</f>
        <v>0</v>
      </c>
      <c r="Q144" s="154">
        <v>2.2563399999999998</v>
      </c>
      <c r="R144" s="154">
        <f>Q144*H144</f>
        <v>9.7473887999999995</v>
      </c>
      <c r="S144" s="154">
        <v>0</v>
      </c>
      <c r="T144" s="15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143</v>
      </c>
      <c r="AT144" s="156" t="s">
        <v>139</v>
      </c>
      <c r="AU144" s="156" t="s">
        <v>82</v>
      </c>
      <c r="AY144" s="18" t="s">
        <v>137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30</v>
      </c>
      <c r="BK144" s="157">
        <f>ROUND(I144*H144,2)</f>
        <v>0</v>
      </c>
      <c r="BL144" s="18" t="s">
        <v>143</v>
      </c>
      <c r="BM144" s="156" t="s">
        <v>196</v>
      </c>
    </row>
    <row r="145" spans="1:65" s="13" customFormat="1">
      <c r="B145" s="158"/>
      <c r="D145" s="159" t="s">
        <v>145</v>
      </c>
      <c r="E145" s="160" t="s">
        <v>1</v>
      </c>
      <c r="F145" s="161" t="s">
        <v>197</v>
      </c>
      <c r="H145" s="162">
        <v>4.32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145</v>
      </c>
      <c r="AU145" s="160" t="s">
        <v>82</v>
      </c>
      <c r="AV145" s="13" t="s">
        <v>82</v>
      </c>
      <c r="AW145" s="13" t="s">
        <v>29</v>
      </c>
      <c r="AX145" s="13" t="s">
        <v>73</v>
      </c>
      <c r="AY145" s="160" t="s">
        <v>137</v>
      </c>
    </row>
    <row r="146" spans="1:65" s="15" customFormat="1">
      <c r="B146" s="174"/>
      <c r="D146" s="159" t="s">
        <v>145</v>
      </c>
      <c r="E146" s="175" t="s">
        <v>1</v>
      </c>
      <c r="F146" s="176" t="s">
        <v>148</v>
      </c>
      <c r="H146" s="177">
        <v>4.32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5" t="s">
        <v>145</v>
      </c>
      <c r="AU146" s="175" t="s">
        <v>82</v>
      </c>
      <c r="AV146" s="15" t="s">
        <v>143</v>
      </c>
      <c r="AW146" s="15" t="s">
        <v>29</v>
      </c>
      <c r="AX146" s="15" t="s">
        <v>30</v>
      </c>
      <c r="AY146" s="175" t="s">
        <v>137</v>
      </c>
    </row>
    <row r="147" spans="1:65" s="2" customFormat="1" ht="21.75" customHeight="1">
      <c r="A147" s="33"/>
      <c r="B147" s="144"/>
      <c r="C147" s="145" t="s">
        <v>198</v>
      </c>
      <c r="D147" s="145" t="s">
        <v>139</v>
      </c>
      <c r="E147" s="146" t="s">
        <v>199</v>
      </c>
      <c r="F147" s="147" t="s">
        <v>200</v>
      </c>
      <c r="G147" s="148" t="s">
        <v>201</v>
      </c>
      <c r="H147" s="149">
        <v>1</v>
      </c>
      <c r="I147" s="150"/>
      <c r="J147" s="151">
        <f>ROUND(I147*H147,2)</f>
        <v>0</v>
      </c>
      <c r="K147" s="147" t="s">
        <v>1</v>
      </c>
      <c r="L147" s="34"/>
      <c r="M147" s="152" t="s">
        <v>1</v>
      </c>
      <c r="N147" s="153" t="s">
        <v>38</v>
      </c>
      <c r="O147" s="59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6" t="s">
        <v>143</v>
      </c>
      <c r="AT147" s="156" t="s">
        <v>139</v>
      </c>
      <c r="AU147" s="156" t="s">
        <v>82</v>
      </c>
      <c r="AY147" s="18" t="s">
        <v>137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8" t="s">
        <v>30</v>
      </c>
      <c r="BK147" s="157">
        <f>ROUND(I147*H147,2)</f>
        <v>0</v>
      </c>
      <c r="BL147" s="18" t="s">
        <v>143</v>
      </c>
      <c r="BM147" s="156" t="s">
        <v>202</v>
      </c>
    </row>
    <row r="148" spans="1:65" s="13" customFormat="1">
      <c r="B148" s="158"/>
      <c r="D148" s="159" t="s">
        <v>145</v>
      </c>
      <c r="E148" s="160" t="s">
        <v>1</v>
      </c>
      <c r="F148" s="161" t="s">
        <v>30</v>
      </c>
      <c r="H148" s="162">
        <v>1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145</v>
      </c>
      <c r="AU148" s="160" t="s">
        <v>82</v>
      </c>
      <c r="AV148" s="13" t="s">
        <v>82</v>
      </c>
      <c r="AW148" s="13" t="s">
        <v>29</v>
      </c>
      <c r="AX148" s="13" t="s">
        <v>30</v>
      </c>
      <c r="AY148" s="160" t="s">
        <v>137</v>
      </c>
    </row>
    <row r="149" spans="1:65" s="2" customFormat="1" ht="16.5" customHeight="1">
      <c r="A149" s="33"/>
      <c r="B149" s="144"/>
      <c r="C149" s="145" t="s">
        <v>203</v>
      </c>
      <c r="D149" s="145" t="s">
        <v>139</v>
      </c>
      <c r="E149" s="146" t="s">
        <v>204</v>
      </c>
      <c r="F149" s="147" t="s">
        <v>205</v>
      </c>
      <c r="G149" s="148" t="s">
        <v>201</v>
      </c>
      <c r="H149" s="149">
        <v>1</v>
      </c>
      <c r="I149" s="150"/>
      <c r="J149" s="151">
        <f>ROUND(I149*H149,2)</f>
        <v>0</v>
      </c>
      <c r="K149" s="147" t="s">
        <v>1</v>
      </c>
      <c r="L149" s="34"/>
      <c r="M149" s="152" t="s">
        <v>1</v>
      </c>
      <c r="N149" s="153" t="s">
        <v>38</v>
      </c>
      <c r="O149" s="59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143</v>
      </c>
      <c r="AT149" s="156" t="s">
        <v>139</v>
      </c>
      <c r="AU149" s="156" t="s">
        <v>82</v>
      </c>
      <c r="AY149" s="18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30</v>
      </c>
      <c r="BK149" s="157">
        <f>ROUND(I149*H149,2)</f>
        <v>0</v>
      </c>
      <c r="BL149" s="18" t="s">
        <v>143</v>
      </c>
      <c r="BM149" s="156" t="s">
        <v>206</v>
      </c>
    </row>
    <row r="150" spans="1:65" s="13" customFormat="1">
      <c r="B150" s="158"/>
      <c r="D150" s="159" t="s">
        <v>145</v>
      </c>
      <c r="E150" s="160" t="s">
        <v>1</v>
      </c>
      <c r="F150" s="161" t="s">
        <v>30</v>
      </c>
      <c r="H150" s="162">
        <v>1</v>
      </c>
      <c r="I150" s="163"/>
      <c r="L150" s="158"/>
      <c r="M150" s="164"/>
      <c r="N150" s="165"/>
      <c r="O150" s="165"/>
      <c r="P150" s="165"/>
      <c r="Q150" s="165"/>
      <c r="R150" s="165"/>
      <c r="S150" s="165"/>
      <c r="T150" s="166"/>
      <c r="AT150" s="160" t="s">
        <v>145</v>
      </c>
      <c r="AU150" s="160" t="s">
        <v>82</v>
      </c>
      <c r="AV150" s="13" t="s">
        <v>82</v>
      </c>
      <c r="AW150" s="13" t="s">
        <v>29</v>
      </c>
      <c r="AX150" s="13" t="s">
        <v>30</v>
      </c>
      <c r="AY150" s="160" t="s">
        <v>137</v>
      </c>
    </row>
    <row r="151" spans="1:65" s="2" customFormat="1" ht="21.75" customHeight="1">
      <c r="A151" s="33"/>
      <c r="B151" s="144"/>
      <c r="C151" s="182" t="s">
        <v>207</v>
      </c>
      <c r="D151" s="182" t="s">
        <v>181</v>
      </c>
      <c r="E151" s="183" t="s">
        <v>208</v>
      </c>
      <c r="F151" s="184" t="s">
        <v>209</v>
      </c>
      <c r="G151" s="185" t="s">
        <v>210</v>
      </c>
      <c r="H151" s="186">
        <v>145.44</v>
      </c>
      <c r="I151" s="187"/>
      <c r="J151" s="188">
        <f>ROUND(I151*H151,2)</f>
        <v>0</v>
      </c>
      <c r="K151" s="184" t="s">
        <v>1</v>
      </c>
      <c r="L151" s="189"/>
      <c r="M151" s="190" t="s">
        <v>1</v>
      </c>
      <c r="N151" s="191" t="s">
        <v>38</v>
      </c>
      <c r="O151" s="59"/>
      <c r="P151" s="154">
        <f>O151*H151</f>
        <v>0</v>
      </c>
      <c r="Q151" s="154">
        <v>8.3000000000000004E-2</v>
      </c>
      <c r="R151" s="154">
        <f>Q151*H151</f>
        <v>12.07152</v>
      </c>
      <c r="S151" s="154">
        <v>0</v>
      </c>
      <c r="T151" s="15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176</v>
      </c>
      <c r="AT151" s="156" t="s">
        <v>181</v>
      </c>
      <c r="AU151" s="156" t="s">
        <v>82</v>
      </c>
      <c r="AY151" s="18" t="s">
        <v>137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30</v>
      </c>
      <c r="BK151" s="157">
        <f>ROUND(I151*H151,2)</f>
        <v>0</v>
      </c>
      <c r="BL151" s="18" t="s">
        <v>143</v>
      </c>
      <c r="BM151" s="156" t="s">
        <v>211</v>
      </c>
    </row>
    <row r="152" spans="1:65" s="13" customFormat="1">
      <c r="B152" s="158"/>
      <c r="D152" s="159" t="s">
        <v>145</v>
      </c>
      <c r="E152" s="160" t="s">
        <v>1</v>
      </c>
      <c r="F152" s="161" t="s">
        <v>212</v>
      </c>
      <c r="H152" s="162">
        <v>145.44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145</v>
      </c>
      <c r="AU152" s="160" t="s">
        <v>82</v>
      </c>
      <c r="AV152" s="13" t="s">
        <v>82</v>
      </c>
      <c r="AW152" s="13" t="s">
        <v>29</v>
      </c>
      <c r="AX152" s="13" t="s">
        <v>73</v>
      </c>
      <c r="AY152" s="160" t="s">
        <v>137</v>
      </c>
    </row>
    <row r="153" spans="1:65" s="2" customFormat="1" ht="24.2" customHeight="1">
      <c r="A153" s="33"/>
      <c r="B153" s="144"/>
      <c r="C153" s="145" t="s">
        <v>8</v>
      </c>
      <c r="D153" s="145" t="s">
        <v>139</v>
      </c>
      <c r="E153" s="146" t="s">
        <v>213</v>
      </c>
      <c r="F153" s="147" t="s">
        <v>214</v>
      </c>
      <c r="G153" s="148" t="s">
        <v>151</v>
      </c>
      <c r="H153" s="149">
        <v>339.67899999999997</v>
      </c>
      <c r="I153" s="150"/>
      <c r="J153" s="151">
        <f>ROUND(I153*H153,2)</f>
        <v>0</v>
      </c>
      <c r="K153" s="147" t="s">
        <v>152</v>
      </c>
      <c r="L153" s="34"/>
      <c r="M153" s="192" t="s">
        <v>1</v>
      </c>
      <c r="N153" s="193" t="s">
        <v>38</v>
      </c>
      <c r="O153" s="194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143</v>
      </c>
      <c r="AT153" s="156" t="s">
        <v>139</v>
      </c>
      <c r="AU153" s="156" t="s">
        <v>82</v>
      </c>
      <c r="AY153" s="18" t="s">
        <v>137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30</v>
      </c>
      <c r="BK153" s="157">
        <f>ROUND(I153*H153,2)</f>
        <v>0</v>
      </c>
      <c r="BL153" s="18" t="s">
        <v>143</v>
      </c>
      <c r="BM153" s="156" t="s">
        <v>215</v>
      </c>
    </row>
    <row r="154" spans="1:65" s="2" customFormat="1" ht="6.95" customHeight="1">
      <c r="A154" s="33"/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34"/>
      <c r="M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</sheetData>
  <autoFilter ref="C119:K15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2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110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Ferrerova - rekonstrukce kanalizace a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111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2" t="s">
        <v>216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37"/>
      <c r="G18" s="237"/>
      <c r="H18" s="237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41" t="s">
        <v>1</v>
      </c>
      <c r="F27" s="241"/>
      <c r="G27" s="241"/>
      <c r="H27" s="24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ROUND(J121,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ROUND((SUM(BE121:BE231)),  0)</f>
        <v>0</v>
      </c>
      <c r="G33" s="33"/>
      <c r="H33" s="33"/>
      <c r="I33" s="101">
        <v>0.21</v>
      </c>
      <c r="J33" s="100">
        <f>ROUND(((SUM(BE121:BE231))*I33),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ROUND((SUM(BF121:BF231)),  0)</f>
        <v>0</v>
      </c>
      <c r="G34" s="33"/>
      <c r="H34" s="33"/>
      <c r="I34" s="101">
        <v>0.15</v>
      </c>
      <c r="J34" s="100">
        <f>ROUND(((SUM(BF121:BF231))*I34),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ROUND((SUM(BG121:BG231)),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ROUND((SUM(BH121:BH231)),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ROUND((SUM(BI121:BI231)),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Ferrerova - rekonstrukce kanalizace a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2" t="str">
        <f>E9</f>
        <v>SO 130 - Chodníky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114</v>
      </c>
      <c r="D94" s="102"/>
      <c r="E94" s="102"/>
      <c r="F94" s="102"/>
      <c r="G94" s="102"/>
      <c r="H94" s="102"/>
      <c r="I94" s="102"/>
      <c r="J94" s="111" t="s">
        <v>115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116</v>
      </c>
      <c r="D96" s="33"/>
      <c r="E96" s="33"/>
      <c r="F96" s="33"/>
      <c r="G96" s="33"/>
      <c r="H96" s="33"/>
      <c r="I96" s="33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117</v>
      </c>
    </row>
    <row r="97" spans="1:31" s="9" customFormat="1" ht="24.95" customHeight="1">
      <c r="B97" s="113"/>
      <c r="D97" s="114" t="s">
        <v>118</v>
      </c>
      <c r="E97" s="115"/>
      <c r="F97" s="115"/>
      <c r="G97" s="115"/>
      <c r="H97" s="115"/>
      <c r="I97" s="115"/>
      <c r="J97" s="116">
        <f>J122</f>
        <v>0</v>
      </c>
      <c r="L97" s="113"/>
    </row>
    <row r="98" spans="1:31" s="10" customFormat="1" ht="19.899999999999999" customHeight="1">
      <c r="B98" s="117"/>
      <c r="D98" s="118" t="s">
        <v>119</v>
      </c>
      <c r="E98" s="119"/>
      <c r="F98" s="119"/>
      <c r="G98" s="119"/>
      <c r="H98" s="119"/>
      <c r="I98" s="119"/>
      <c r="J98" s="120">
        <f>J123</f>
        <v>0</v>
      </c>
      <c r="L98" s="117"/>
    </row>
    <row r="99" spans="1:31" s="10" customFormat="1" ht="14.85" customHeight="1">
      <c r="B99" s="117"/>
      <c r="D99" s="118" t="s">
        <v>217</v>
      </c>
      <c r="E99" s="119"/>
      <c r="F99" s="119"/>
      <c r="G99" s="119"/>
      <c r="H99" s="119"/>
      <c r="I99" s="119"/>
      <c r="J99" s="120">
        <f>J179</f>
        <v>0</v>
      </c>
      <c r="L99" s="117"/>
    </row>
    <row r="100" spans="1:31" s="10" customFormat="1" ht="19.899999999999999" customHeight="1">
      <c r="B100" s="117"/>
      <c r="D100" s="118" t="s">
        <v>120</v>
      </c>
      <c r="E100" s="119"/>
      <c r="F100" s="119"/>
      <c r="G100" s="119"/>
      <c r="H100" s="119"/>
      <c r="I100" s="119"/>
      <c r="J100" s="120">
        <f>J196</f>
        <v>0</v>
      </c>
      <c r="L100" s="117"/>
    </row>
    <row r="101" spans="1:31" s="10" customFormat="1" ht="19.899999999999999" customHeight="1">
      <c r="B101" s="117"/>
      <c r="D101" s="118" t="s">
        <v>121</v>
      </c>
      <c r="E101" s="119"/>
      <c r="F101" s="119"/>
      <c r="G101" s="119"/>
      <c r="H101" s="119"/>
      <c r="I101" s="119"/>
      <c r="J101" s="120">
        <f>J218</f>
        <v>0</v>
      </c>
      <c r="L101" s="117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122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48" t="str">
        <f>E7</f>
        <v>Brno, Ferrerova - rekonstrukce kanalizace a vodovodu</v>
      </c>
      <c r="F111" s="249"/>
      <c r="G111" s="249"/>
      <c r="H111" s="249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111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32" t="str">
        <f>E9</f>
        <v>SO 130 - Chodníky</v>
      </c>
      <c r="F113" s="247"/>
      <c r="G113" s="247"/>
      <c r="H113" s="247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3"/>
      <c r="E115" s="33"/>
      <c r="F115" s="26" t="str">
        <f>F12</f>
        <v xml:space="preserve"> </v>
      </c>
      <c r="G115" s="33"/>
      <c r="H115" s="33"/>
      <c r="I115" s="28" t="s">
        <v>22</v>
      </c>
      <c r="J115" s="56" t="str">
        <f>IF(J12="","",J12)</f>
        <v/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23</v>
      </c>
      <c r="D117" s="33"/>
      <c r="E117" s="33"/>
      <c r="F117" s="26" t="str">
        <f>E15</f>
        <v xml:space="preserve"> </v>
      </c>
      <c r="G117" s="33"/>
      <c r="H117" s="33"/>
      <c r="I117" s="28" t="s">
        <v>28</v>
      </c>
      <c r="J117" s="31" t="str">
        <f>E21</f>
        <v xml:space="preserve"> 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26</v>
      </c>
      <c r="D118" s="33"/>
      <c r="E118" s="33"/>
      <c r="F118" s="26" t="str">
        <f>IF(E18="","",E18)</f>
        <v>Vyplň údaj</v>
      </c>
      <c r="G118" s="33"/>
      <c r="H118" s="33"/>
      <c r="I118" s="28" t="s">
        <v>31</v>
      </c>
      <c r="J118" s="31" t="str">
        <f>E24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21"/>
      <c r="B120" s="122"/>
      <c r="C120" s="123" t="s">
        <v>123</v>
      </c>
      <c r="D120" s="124" t="s">
        <v>58</v>
      </c>
      <c r="E120" s="124" t="s">
        <v>54</v>
      </c>
      <c r="F120" s="124" t="s">
        <v>55</v>
      </c>
      <c r="G120" s="124" t="s">
        <v>124</v>
      </c>
      <c r="H120" s="124" t="s">
        <v>125</v>
      </c>
      <c r="I120" s="124" t="s">
        <v>126</v>
      </c>
      <c r="J120" s="124" t="s">
        <v>115</v>
      </c>
      <c r="K120" s="125" t="s">
        <v>127</v>
      </c>
      <c r="L120" s="126"/>
      <c r="M120" s="63" t="s">
        <v>1</v>
      </c>
      <c r="N120" s="64" t="s">
        <v>37</v>
      </c>
      <c r="O120" s="64" t="s">
        <v>128</v>
      </c>
      <c r="P120" s="64" t="s">
        <v>129</v>
      </c>
      <c r="Q120" s="64" t="s">
        <v>130</v>
      </c>
      <c r="R120" s="64" t="s">
        <v>131</v>
      </c>
      <c r="S120" s="64" t="s">
        <v>132</v>
      </c>
      <c r="T120" s="65" t="s">
        <v>133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9" customHeight="1">
      <c r="A121" s="33"/>
      <c r="B121" s="34"/>
      <c r="C121" s="70" t="s">
        <v>134</v>
      </c>
      <c r="D121" s="33"/>
      <c r="E121" s="33"/>
      <c r="F121" s="33"/>
      <c r="G121" s="33"/>
      <c r="H121" s="33"/>
      <c r="I121" s="33"/>
      <c r="J121" s="127">
        <f>BK121</f>
        <v>0</v>
      </c>
      <c r="K121" s="33"/>
      <c r="L121" s="34"/>
      <c r="M121" s="66"/>
      <c r="N121" s="57"/>
      <c r="O121" s="67"/>
      <c r="P121" s="128">
        <f>P122</f>
        <v>0</v>
      </c>
      <c r="Q121" s="67"/>
      <c r="R121" s="128">
        <f>R122</f>
        <v>508.38869889999995</v>
      </c>
      <c r="S121" s="67"/>
      <c r="T121" s="129">
        <f>T122</f>
        <v>368.67449999999997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72</v>
      </c>
      <c r="AU121" s="18" t="s">
        <v>117</v>
      </c>
      <c r="BK121" s="130">
        <f>BK122</f>
        <v>0</v>
      </c>
    </row>
    <row r="122" spans="1:65" s="12" customFormat="1" ht="25.9" customHeight="1">
      <c r="B122" s="131"/>
      <c r="D122" s="132" t="s">
        <v>72</v>
      </c>
      <c r="E122" s="133" t="s">
        <v>135</v>
      </c>
      <c r="F122" s="133" t="s">
        <v>136</v>
      </c>
      <c r="I122" s="134"/>
      <c r="J122" s="135">
        <f>BK122</f>
        <v>0</v>
      </c>
      <c r="L122" s="131"/>
      <c r="M122" s="136"/>
      <c r="N122" s="137"/>
      <c r="O122" s="137"/>
      <c r="P122" s="138">
        <f>P123+P196+P218</f>
        <v>0</v>
      </c>
      <c r="Q122" s="137"/>
      <c r="R122" s="138">
        <f>R123+R196+R218</f>
        <v>508.38869889999995</v>
      </c>
      <c r="S122" s="137"/>
      <c r="T122" s="139">
        <f>T123+T196+T218</f>
        <v>368.67449999999997</v>
      </c>
      <c r="AR122" s="132" t="s">
        <v>30</v>
      </c>
      <c r="AT122" s="140" t="s">
        <v>72</v>
      </c>
      <c r="AU122" s="140" t="s">
        <v>73</v>
      </c>
      <c r="AY122" s="132" t="s">
        <v>137</v>
      </c>
      <c r="BK122" s="141">
        <f>BK123+BK196+BK218</f>
        <v>0</v>
      </c>
    </row>
    <row r="123" spans="1:65" s="12" customFormat="1" ht="22.9" customHeight="1">
      <c r="B123" s="131"/>
      <c r="D123" s="132" t="s">
        <v>72</v>
      </c>
      <c r="E123" s="142" t="s">
        <v>30</v>
      </c>
      <c r="F123" s="142" t="s">
        <v>138</v>
      </c>
      <c r="I123" s="134"/>
      <c r="J123" s="143">
        <f>BK123</f>
        <v>0</v>
      </c>
      <c r="L123" s="131"/>
      <c r="M123" s="136"/>
      <c r="N123" s="137"/>
      <c r="O123" s="137"/>
      <c r="P123" s="138">
        <f>P124+SUM(P125:P179)</f>
        <v>0</v>
      </c>
      <c r="Q123" s="137"/>
      <c r="R123" s="138">
        <f>R124+SUM(R125:R179)</f>
        <v>0.29988699999999996</v>
      </c>
      <c r="S123" s="137"/>
      <c r="T123" s="139">
        <f>T124+SUM(T125:T179)</f>
        <v>368.67449999999997</v>
      </c>
      <c r="AR123" s="132" t="s">
        <v>30</v>
      </c>
      <c r="AT123" s="140" t="s">
        <v>72</v>
      </c>
      <c r="AU123" s="140" t="s">
        <v>30</v>
      </c>
      <c r="AY123" s="132" t="s">
        <v>137</v>
      </c>
      <c r="BK123" s="141">
        <f>BK124+SUM(BK125:BK179)</f>
        <v>0</v>
      </c>
    </row>
    <row r="124" spans="1:65" s="2" customFormat="1" ht="37.9" customHeight="1">
      <c r="A124" s="33"/>
      <c r="B124" s="144"/>
      <c r="C124" s="145" t="s">
        <v>30</v>
      </c>
      <c r="D124" s="145" t="s">
        <v>139</v>
      </c>
      <c r="E124" s="146" t="s">
        <v>218</v>
      </c>
      <c r="F124" s="147" t="s">
        <v>219</v>
      </c>
      <c r="G124" s="148" t="s">
        <v>195</v>
      </c>
      <c r="H124" s="149">
        <v>162.72300000000001</v>
      </c>
      <c r="I124" s="150"/>
      <c r="J124" s="151">
        <f>ROUND(I124*H124,2)</f>
        <v>0</v>
      </c>
      <c r="K124" s="147" t="s">
        <v>152</v>
      </c>
      <c r="L124" s="34"/>
      <c r="M124" s="152" t="s">
        <v>1</v>
      </c>
      <c r="N124" s="153" t="s">
        <v>38</v>
      </c>
      <c r="O124" s="59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6" t="s">
        <v>143</v>
      </c>
      <c r="AT124" s="156" t="s">
        <v>139</v>
      </c>
      <c r="AU124" s="156" t="s">
        <v>82</v>
      </c>
      <c r="AY124" s="18" t="s">
        <v>137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8" t="s">
        <v>30</v>
      </c>
      <c r="BK124" s="157">
        <f>ROUND(I124*H124,2)</f>
        <v>0</v>
      </c>
      <c r="BL124" s="18" t="s">
        <v>143</v>
      </c>
      <c r="BM124" s="156" t="s">
        <v>220</v>
      </c>
    </row>
    <row r="125" spans="1:65" s="13" customFormat="1">
      <c r="B125" s="158"/>
      <c r="D125" s="159" t="s">
        <v>145</v>
      </c>
      <c r="E125" s="160" t="s">
        <v>1</v>
      </c>
      <c r="F125" s="161" t="s">
        <v>221</v>
      </c>
      <c r="H125" s="162">
        <v>162.72300000000001</v>
      </c>
      <c r="I125" s="163"/>
      <c r="L125" s="158"/>
      <c r="M125" s="164"/>
      <c r="N125" s="165"/>
      <c r="O125" s="165"/>
      <c r="P125" s="165"/>
      <c r="Q125" s="165"/>
      <c r="R125" s="165"/>
      <c r="S125" s="165"/>
      <c r="T125" s="166"/>
      <c r="AT125" s="160" t="s">
        <v>145</v>
      </c>
      <c r="AU125" s="160" t="s">
        <v>82</v>
      </c>
      <c r="AV125" s="13" t="s">
        <v>82</v>
      </c>
      <c r="AW125" s="13" t="s">
        <v>29</v>
      </c>
      <c r="AX125" s="13" t="s">
        <v>73</v>
      </c>
      <c r="AY125" s="160" t="s">
        <v>137</v>
      </c>
    </row>
    <row r="126" spans="1:65" s="2" customFormat="1" ht="37.9" customHeight="1">
      <c r="A126" s="33"/>
      <c r="B126" s="144"/>
      <c r="C126" s="145" t="s">
        <v>82</v>
      </c>
      <c r="D126" s="145" t="s">
        <v>139</v>
      </c>
      <c r="E126" s="146" t="s">
        <v>222</v>
      </c>
      <c r="F126" s="147" t="s">
        <v>223</v>
      </c>
      <c r="G126" s="148" t="s">
        <v>195</v>
      </c>
      <c r="H126" s="149">
        <v>18.079999999999998</v>
      </c>
      <c r="I126" s="150"/>
      <c r="J126" s="151">
        <f>ROUND(I126*H126,2)</f>
        <v>0</v>
      </c>
      <c r="K126" s="147" t="s">
        <v>152</v>
      </c>
      <c r="L126" s="34"/>
      <c r="M126" s="152" t="s">
        <v>1</v>
      </c>
      <c r="N126" s="153" t="s">
        <v>38</v>
      </c>
      <c r="O126" s="59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6" t="s">
        <v>143</v>
      </c>
      <c r="AT126" s="156" t="s">
        <v>139</v>
      </c>
      <c r="AU126" s="156" t="s">
        <v>82</v>
      </c>
      <c r="AY126" s="18" t="s">
        <v>137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8" t="s">
        <v>30</v>
      </c>
      <c r="BK126" s="157">
        <f>ROUND(I126*H126,2)</f>
        <v>0</v>
      </c>
      <c r="BL126" s="18" t="s">
        <v>143</v>
      </c>
      <c r="BM126" s="156" t="s">
        <v>224</v>
      </c>
    </row>
    <row r="127" spans="1:65" s="13" customFormat="1">
      <c r="B127" s="158"/>
      <c r="D127" s="159" t="s">
        <v>145</v>
      </c>
      <c r="E127" s="160" t="s">
        <v>1</v>
      </c>
      <c r="F127" s="161" t="s">
        <v>225</v>
      </c>
      <c r="H127" s="162">
        <v>18.079999999999998</v>
      </c>
      <c r="I127" s="163"/>
      <c r="L127" s="158"/>
      <c r="M127" s="164"/>
      <c r="N127" s="165"/>
      <c r="O127" s="165"/>
      <c r="P127" s="165"/>
      <c r="Q127" s="165"/>
      <c r="R127" s="165"/>
      <c r="S127" s="165"/>
      <c r="T127" s="166"/>
      <c r="AT127" s="160" t="s">
        <v>145</v>
      </c>
      <c r="AU127" s="160" t="s">
        <v>82</v>
      </c>
      <c r="AV127" s="13" t="s">
        <v>82</v>
      </c>
      <c r="AW127" s="13" t="s">
        <v>29</v>
      </c>
      <c r="AX127" s="13" t="s">
        <v>73</v>
      </c>
      <c r="AY127" s="160" t="s">
        <v>137</v>
      </c>
    </row>
    <row r="128" spans="1:65" s="14" customFormat="1">
      <c r="B128" s="167"/>
      <c r="D128" s="159" t="s">
        <v>145</v>
      </c>
      <c r="E128" s="168" t="s">
        <v>1</v>
      </c>
      <c r="F128" s="169" t="s">
        <v>226</v>
      </c>
      <c r="H128" s="168" t="s">
        <v>1</v>
      </c>
      <c r="I128" s="170"/>
      <c r="L128" s="167"/>
      <c r="M128" s="171"/>
      <c r="N128" s="172"/>
      <c r="O128" s="172"/>
      <c r="P128" s="172"/>
      <c r="Q128" s="172"/>
      <c r="R128" s="172"/>
      <c r="S128" s="172"/>
      <c r="T128" s="173"/>
      <c r="AT128" s="168" t="s">
        <v>145</v>
      </c>
      <c r="AU128" s="168" t="s">
        <v>82</v>
      </c>
      <c r="AV128" s="14" t="s">
        <v>30</v>
      </c>
      <c r="AW128" s="14" t="s">
        <v>29</v>
      </c>
      <c r="AX128" s="14" t="s">
        <v>73</v>
      </c>
      <c r="AY128" s="168" t="s">
        <v>137</v>
      </c>
    </row>
    <row r="129" spans="1:65" s="15" customFormat="1">
      <c r="B129" s="174"/>
      <c r="D129" s="159" t="s">
        <v>145</v>
      </c>
      <c r="E129" s="175" t="s">
        <v>1</v>
      </c>
      <c r="F129" s="176" t="s">
        <v>148</v>
      </c>
      <c r="H129" s="177">
        <v>18.079999999999998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145</v>
      </c>
      <c r="AU129" s="175" t="s">
        <v>82</v>
      </c>
      <c r="AV129" s="15" t="s">
        <v>143</v>
      </c>
      <c r="AW129" s="15" t="s">
        <v>29</v>
      </c>
      <c r="AX129" s="15" t="s">
        <v>30</v>
      </c>
      <c r="AY129" s="175" t="s">
        <v>137</v>
      </c>
    </row>
    <row r="130" spans="1:65" s="2" customFormat="1" ht="33" customHeight="1">
      <c r="A130" s="33"/>
      <c r="B130" s="144"/>
      <c r="C130" s="145" t="s">
        <v>155</v>
      </c>
      <c r="D130" s="145" t="s">
        <v>139</v>
      </c>
      <c r="E130" s="146" t="s">
        <v>227</v>
      </c>
      <c r="F130" s="147" t="s">
        <v>228</v>
      </c>
      <c r="G130" s="148" t="s">
        <v>195</v>
      </c>
      <c r="H130" s="149">
        <v>10.574999999999999</v>
      </c>
      <c r="I130" s="150"/>
      <c r="J130" s="151">
        <f>ROUND(I130*H130,2)</f>
        <v>0</v>
      </c>
      <c r="K130" s="147" t="s">
        <v>152</v>
      </c>
      <c r="L130" s="34"/>
      <c r="M130" s="152" t="s">
        <v>1</v>
      </c>
      <c r="N130" s="153" t="s">
        <v>38</v>
      </c>
      <c r="O130" s="59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6" t="s">
        <v>143</v>
      </c>
      <c r="AT130" s="156" t="s">
        <v>139</v>
      </c>
      <c r="AU130" s="156" t="s">
        <v>82</v>
      </c>
      <c r="AY130" s="18" t="s">
        <v>137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8" t="s">
        <v>30</v>
      </c>
      <c r="BK130" s="157">
        <f>ROUND(I130*H130,2)</f>
        <v>0</v>
      </c>
      <c r="BL130" s="18" t="s">
        <v>143</v>
      </c>
      <c r="BM130" s="156" t="s">
        <v>229</v>
      </c>
    </row>
    <row r="131" spans="1:65" s="13" customFormat="1">
      <c r="B131" s="158"/>
      <c r="D131" s="159" t="s">
        <v>145</v>
      </c>
      <c r="E131" s="160" t="s">
        <v>1</v>
      </c>
      <c r="F131" s="161" t="s">
        <v>230</v>
      </c>
      <c r="H131" s="162">
        <v>10.574999999999999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145</v>
      </c>
      <c r="AU131" s="160" t="s">
        <v>82</v>
      </c>
      <c r="AV131" s="13" t="s">
        <v>82</v>
      </c>
      <c r="AW131" s="13" t="s">
        <v>29</v>
      </c>
      <c r="AX131" s="13" t="s">
        <v>73</v>
      </c>
      <c r="AY131" s="160" t="s">
        <v>137</v>
      </c>
    </row>
    <row r="132" spans="1:65" s="14" customFormat="1">
      <c r="B132" s="167"/>
      <c r="D132" s="159" t="s">
        <v>145</v>
      </c>
      <c r="E132" s="168" t="s">
        <v>1</v>
      </c>
      <c r="F132" s="169" t="s">
        <v>231</v>
      </c>
      <c r="H132" s="168" t="s">
        <v>1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145</v>
      </c>
      <c r="AU132" s="168" t="s">
        <v>82</v>
      </c>
      <c r="AV132" s="14" t="s">
        <v>30</v>
      </c>
      <c r="AW132" s="14" t="s">
        <v>29</v>
      </c>
      <c r="AX132" s="14" t="s">
        <v>73</v>
      </c>
      <c r="AY132" s="168" t="s">
        <v>137</v>
      </c>
    </row>
    <row r="133" spans="1:65" s="15" customFormat="1">
      <c r="B133" s="174"/>
      <c r="D133" s="159" t="s">
        <v>145</v>
      </c>
      <c r="E133" s="175" t="s">
        <v>1</v>
      </c>
      <c r="F133" s="176" t="s">
        <v>148</v>
      </c>
      <c r="H133" s="177">
        <v>10.574999999999999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145</v>
      </c>
      <c r="AU133" s="175" t="s">
        <v>82</v>
      </c>
      <c r="AV133" s="15" t="s">
        <v>143</v>
      </c>
      <c r="AW133" s="15" t="s">
        <v>29</v>
      </c>
      <c r="AX133" s="15" t="s">
        <v>30</v>
      </c>
      <c r="AY133" s="175" t="s">
        <v>137</v>
      </c>
    </row>
    <row r="134" spans="1:65" s="2" customFormat="1" ht="37.9" customHeight="1">
      <c r="A134" s="33"/>
      <c r="B134" s="144"/>
      <c r="C134" s="145" t="s">
        <v>143</v>
      </c>
      <c r="D134" s="145" t="s">
        <v>139</v>
      </c>
      <c r="E134" s="146" t="s">
        <v>232</v>
      </c>
      <c r="F134" s="147" t="s">
        <v>233</v>
      </c>
      <c r="G134" s="148" t="s">
        <v>195</v>
      </c>
      <c r="H134" s="149">
        <v>1.175</v>
      </c>
      <c r="I134" s="150"/>
      <c r="J134" s="151">
        <f>ROUND(I134*H134,2)</f>
        <v>0</v>
      </c>
      <c r="K134" s="147" t="s">
        <v>152</v>
      </c>
      <c r="L134" s="34"/>
      <c r="M134" s="152" t="s">
        <v>1</v>
      </c>
      <c r="N134" s="153" t="s">
        <v>38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143</v>
      </c>
      <c r="AT134" s="156" t="s">
        <v>139</v>
      </c>
      <c r="AU134" s="156" t="s">
        <v>82</v>
      </c>
      <c r="AY134" s="18" t="s">
        <v>137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30</v>
      </c>
      <c r="BK134" s="157">
        <f>ROUND(I134*H134,2)</f>
        <v>0</v>
      </c>
      <c r="BL134" s="18" t="s">
        <v>143</v>
      </c>
      <c r="BM134" s="156" t="s">
        <v>234</v>
      </c>
    </row>
    <row r="135" spans="1:65" s="13" customFormat="1">
      <c r="B135" s="158"/>
      <c r="D135" s="159" t="s">
        <v>145</v>
      </c>
      <c r="E135" s="160" t="s">
        <v>1</v>
      </c>
      <c r="F135" s="161" t="s">
        <v>235</v>
      </c>
      <c r="H135" s="162">
        <v>1.175</v>
      </c>
      <c r="I135" s="163"/>
      <c r="L135" s="158"/>
      <c r="M135" s="164"/>
      <c r="N135" s="165"/>
      <c r="O135" s="165"/>
      <c r="P135" s="165"/>
      <c r="Q135" s="165"/>
      <c r="R135" s="165"/>
      <c r="S135" s="165"/>
      <c r="T135" s="166"/>
      <c r="AT135" s="160" t="s">
        <v>145</v>
      </c>
      <c r="AU135" s="160" t="s">
        <v>82</v>
      </c>
      <c r="AV135" s="13" t="s">
        <v>82</v>
      </c>
      <c r="AW135" s="13" t="s">
        <v>29</v>
      </c>
      <c r="AX135" s="13" t="s">
        <v>73</v>
      </c>
      <c r="AY135" s="160" t="s">
        <v>137</v>
      </c>
    </row>
    <row r="136" spans="1:65" s="14" customFormat="1">
      <c r="B136" s="167"/>
      <c r="D136" s="159" t="s">
        <v>145</v>
      </c>
      <c r="E136" s="168" t="s">
        <v>1</v>
      </c>
      <c r="F136" s="169" t="s">
        <v>231</v>
      </c>
      <c r="H136" s="168" t="s">
        <v>1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145</v>
      </c>
      <c r="AU136" s="168" t="s">
        <v>82</v>
      </c>
      <c r="AV136" s="14" t="s">
        <v>30</v>
      </c>
      <c r="AW136" s="14" t="s">
        <v>29</v>
      </c>
      <c r="AX136" s="14" t="s">
        <v>73</v>
      </c>
      <c r="AY136" s="168" t="s">
        <v>137</v>
      </c>
    </row>
    <row r="137" spans="1:65" s="15" customFormat="1">
      <c r="B137" s="174"/>
      <c r="D137" s="159" t="s">
        <v>145</v>
      </c>
      <c r="E137" s="175" t="s">
        <v>1</v>
      </c>
      <c r="F137" s="176" t="s">
        <v>148</v>
      </c>
      <c r="H137" s="177">
        <v>1.175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145</v>
      </c>
      <c r="AU137" s="175" t="s">
        <v>82</v>
      </c>
      <c r="AV137" s="15" t="s">
        <v>143</v>
      </c>
      <c r="AW137" s="15" t="s">
        <v>29</v>
      </c>
      <c r="AX137" s="15" t="s">
        <v>30</v>
      </c>
      <c r="AY137" s="175" t="s">
        <v>137</v>
      </c>
    </row>
    <row r="138" spans="1:65" s="2" customFormat="1" ht="37.9" customHeight="1">
      <c r="A138" s="33"/>
      <c r="B138" s="144"/>
      <c r="C138" s="145" t="s">
        <v>163</v>
      </c>
      <c r="D138" s="145" t="s">
        <v>139</v>
      </c>
      <c r="E138" s="146" t="s">
        <v>236</v>
      </c>
      <c r="F138" s="147" t="s">
        <v>237</v>
      </c>
      <c r="G138" s="148" t="s">
        <v>195</v>
      </c>
      <c r="H138" s="149">
        <v>173.298</v>
      </c>
      <c r="I138" s="150"/>
      <c r="J138" s="151">
        <f>ROUND(I138*H138,2)</f>
        <v>0</v>
      </c>
      <c r="K138" s="147" t="s">
        <v>152</v>
      </c>
      <c r="L138" s="34"/>
      <c r="M138" s="152" t="s">
        <v>1</v>
      </c>
      <c r="N138" s="153" t="s">
        <v>38</v>
      </c>
      <c r="O138" s="59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6" t="s">
        <v>143</v>
      </c>
      <c r="AT138" s="156" t="s">
        <v>139</v>
      </c>
      <c r="AU138" s="156" t="s">
        <v>82</v>
      </c>
      <c r="AY138" s="18" t="s">
        <v>137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8" t="s">
        <v>30</v>
      </c>
      <c r="BK138" s="157">
        <f>ROUND(I138*H138,2)</f>
        <v>0</v>
      </c>
      <c r="BL138" s="18" t="s">
        <v>143</v>
      </c>
      <c r="BM138" s="156" t="s">
        <v>238</v>
      </c>
    </row>
    <row r="139" spans="1:65" s="13" customFormat="1">
      <c r="B139" s="158"/>
      <c r="D139" s="159" t="s">
        <v>145</v>
      </c>
      <c r="E139" s="160" t="s">
        <v>1</v>
      </c>
      <c r="F139" s="161" t="s">
        <v>239</v>
      </c>
      <c r="H139" s="162">
        <v>173.298</v>
      </c>
      <c r="I139" s="163"/>
      <c r="L139" s="158"/>
      <c r="M139" s="164"/>
      <c r="N139" s="165"/>
      <c r="O139" s="165"/>
      <c r="P139" s="165"/>
      <c r="Q139" s="165"/>
      <c r="R139" s="165"/>
      <c r="S139" s="165"/>
      <c r="T139" s="166"/>
      <c r="AT139" s="160" t="s">
        <v>145</v>
      </c>
      <c r="AU139" s="160" t="s">
        <v>82</v>
      </c>
      <c r="AV139" s="13" t="s">
        <v>82</v>
      </c>
      <c r="AW139" s="13" t="s">
        <v>29</v>
      </c>
      <c r="AX139" s="13" t="s">
        <v>73</v>
      </c>
      <c r="AY139" s="160" t="s">
        <v>137</v>
      </c>
    </row>
    <row r="140" spans="1:65" s="15" customFormat="1">
      <c r="B140" s="174"/>
      <c r="D140" s="159" t="s">
        <v>145</v>
      </c>
      <c r="E140" s="175" t="s">
        <v>1</v>
      </c>
      <c r="F140" s="176" t="s">
        <v>148</v>
      </c>
      <c r="H140" s="177">
        <v>173.298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145</v>
      </c>
      <c r="AU140" s="175" t="s">
        <v>82</v>
      </c>
      <c r="AV140" s="15" t="s">
        <v>143</v>
      </c>
      <c r="AW140" s="15" t="s">
        <v>29</v>
      </c>
      <c r="AX140" s="15" t="s">
        <v>30</v>
      </c>
      <c r="AY140" s="175" t="s">
        <v>137</v>
      </c>
    </row>
    <row r="141" spans="1:65" s="2" customFormat="1" ht="37.9" customHeight="1">
      <c r="A141" s="33"/>
      <c r="B141" s="144"/>
      <c r="C141" s="145" t="s">
        <v>168</v>
      </c>
      <c r="D141" s="145" t="s">
        <v>139</v>
      </c>
      <c r="E141" s="146" t="s">
        <v>240</v>
      </c>
      <c r="F141" s="147" t="s">
        <v>241</v>
      </c>
      <c r="G141" s="148" t="s">
        <v>195</v>
      </c>
      <c r="H141" s="149">
        <v>19.254999999999999</v>
      </c>
      <c r="I141" s="150"/>
      <c r="J141" s="151">
        <f>ROUND(I141*H141,2)</f>
        <v>0</v>
      </c>
      <c r="K141" s="147" t="s">
        <v>152</v>
      </c>
      <c r="L141" s="34"/>
      <c r="M141" s="152" t="s">
        <v>1</v>
      </c>
      <c r="N141" s="153" t="s">
        <v>38</v>
      </c>
      <c r="O141" s="59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143</v>
      </c>
      <c r="AT141" s="156" t="s">
        <v>139</v>
      </c>
      <c r="AU141" s="156" t="s">
        <v>82</v>
      </c>
      <c r="AY141" s="18" t="s">
        <v>137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30</v>
      </c>
      <c r="BK141" s="157">
        <f>ROUND(I141*H141,2)</f>
        <v>0</v>
      </c>
      <c r="BL141" s="18" t="s">
        <v>143</v>
      </c>
      <c r="BM141" s="156" t="s">
        <v>242</v>
      </c>
    </row>
    <row r="142" spans="1:65" s="13" customFormat="1">
      <c r="B142" s="158"/>
      <c r="D142" s="159" t="s">
        <v>145</v>
      </c>
      <c r="E142" s="160" t="s">
        <v>1</v>
      </c>
      <c r="F142" s="161" t="s">
        <v>243</v>
      </c>
      <c r="H142" s="162">
        <v>19.254999999999999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145</v>
      </c>
      <c r="AU142" s="160" t="s">
        <v>82</v>
      </c>
      <c r="AV142" s="13" t="s">
        <v>82</v>
      </c>
      <c r="AW142" s="13" t="s">
        <v>29</v>
      </c>
      <c r="AX142" s="13" t="s">
        <v>73</v>
      </c>
      <c r="AY142" s="160" t="s">
        <v>137</v>
      </c>
    </row>
    <row r="143" spans="1:65" s="15" customFormat="1">
      <c r="B143" s="174"/>
      <c r="D143" s="159" t="s">
        <v>145</v>
      </c>
      <c r="E143" s="175" t="s">
        <v>1</v>
      </c>
      <c r="F143" s="176" t="s">
        <v>148</v>
      </c>
      <c r="H143" s="177">
        <v>19.254999999999999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145</v>
      </c>
      <c r="AU143" s="175" t="s">
        <v>82</v>
      </c>
      <c r="AV143" s="15" t="s">
        <v>143</v>
      </c>
      <c r="AW143" s="15" t="s">
        <v>29</v>
      </c>
      <c r="AX143" s="15" t="s">
        <v>30</v>
      </c>
      <c r="AY143" s="175" t="s">
        <v>137</v>
      </c>
    </row>
    <row r="144" spans="1:65" s="2" customFormat="1" ht="16.5" customHeight="1">
      <c r="A144" s="33"/>
      <c r="B144" s="144"/>
      <c r="C144" s="145" t="s">
        <v>172</v>
      </c>
      <c r="D144" s="145" t="s">
        <v>139</v>
      </c>
      <c r="E144" s="146" t="s">
        <v>244</v>
      </c>
      <c r="F144" s="147" t="s">
        <v>245</v>
      </c>
      <c r="G144" s="148" t="s">
        <v>195</v>
      </c>
      <c r="H144" s="149">
        <v>192.553</v>
      </c>
      <c r="I144" s="150"/>
      <c r="J144" s="151">
        <f>ROUND(I144*H144,2)</f>
        <v>0</v>
      </c>
      <c r="K144" s="147" t="s">
        <v>152</v>
      </c>
      <c r="L144" s="34"/>
      <c r="M144" s="152" t="s">
        <v>1</v>
      </c>
      <c r="N144" s="153" t="s">
        <v>38</v>
      </c>
      <c r="O144" s="59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143</v>
      </c>
      <c r="AT144" s="156" t="s">
        <v>139</v>
      </c>
      <c r="AU144" s="156" t="s">
        <v>82</v>
      </c>
      <c r="AY144" s="18" t="s">
        <v>137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30</v>
      </c>
      <c r="BK144" s="157">
        <f>ROUND(I144*H144,2)</f>
        <v>0</v>
      </c>
      <c r="BL144" s="18" t="s">
        <v>143</v>
      </c>
      <c r="BM144" s="156" t="s">
        <v>246</v>
      </c>
    </row>
    <row r="145" spans="1:65" s="13" customFormat="1">
      <c r="B145" s="158"/>
      <c r="D145" s="159" t="s">
        <v>145</v>
      </c>
      <c r="E145" s="160" t="s">
        <v>1</v>
      </c>
      <c r="F145" s="161" t="s">
        <v>239</v>
      </c>
      <c r="H145" s="162">
        <v>173.298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145</v>
      </c>
      <c r="AU145" s="160" t="s">
        <v>82</v>
      </c>
      <c r="AV145" s="13" t="s">
        <v>82</v>
      </c>
      <c r="AW145" s="13" t="s">
        <v>29</v>
      </c>
      <c r="AX145" s="13" t="s">
        <v>73</v>
      </c>
      <c r="AY145" s="160" t="s">
        <v>137</v>
      </c>
    </row>
    <row r="146" spans="1:65" s="13" customFormat="1">
      <c r="B146" s="158"/>
      <c r="D146" s="159" t="s">
        <v>145</v>
      </c>
      <c r="E146" s="160" t="s">
        <v>1</v>
      </c>
      <c r="F146" s="161" t="s">
        <v>243</v>
      </c>
      <c r="H146" s="162">
        <v>19.254999999999999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145</v>
      </c>
      <c r="AU146" s="160" t="s">
        <v>82</v>
      </c>
      <c r="AV146" s="13" t="s">
        <v>82</v>
      </c>
      <c r="AW146" s="13" t="s">
        <v>29</v>
      </c>
      <c r="AX146" s="13" t="s">
        <v>73</v>
      </c>
      <c r="AY146" s="160" t="s">
        <v>137</v>
      </c>
    </row>
    <row r="147" spans="1:65" s="15" customFormat="1">
      <c r="B147" s="174"/>
      <c r="D147" s="159" t="s">
        <v>145</v>
      </c>
      <c r="E147" s="175" t="s">
        <v>1</v>
      </c>
      <c r="F147" s="176" t="s">
        <v>148</v>
      </c>
      <c r="H147" s="177">
        <v>192.553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145</v>
      </c>
      <c r="AU147" s="175" t="s">
        <v>82</v>
      </c>
      <c r="AV147" s="15" t="s">
        <v>143</v>
      </c>
      <c r="AW147" s="15" t="s">
        <v>29</v>
      </c>
      <c r="AX147" s="15" t="s">
        <v>30</v>
      </c>
      <c r="AY147" s="175" t="s">
        <v>137</v>
      </c>
    </row>
    <row r="148" spans="1:65" s="2" customFormat="1" ht="16.5" customHeight="1">
      <c r="A148" s="33"/>
      <c r="B148" s="144"/>
      <c r="C148" s="145" t="s">
        <v>176</v>
      </c>
      <c r="D148" s="145" t="s">
        <v>139</v>
      </c>
      <c r="E148" s="146" t="s">
        <v>247</v>
      </c>
      <c r="F148" s="147" t="s">
        <v>248</v>
      </c>
      <c r="G148" s="148" t="s">
        <v>195</v>
      </c>
      <c r="H148" s="149">
        <v>96.277000000000001</v>
      </c>
      <c r="I148" s="150"/>
      <c r="J148" s="151">
        <f>ROUND(I148*H148,2)</f>
        <v>0</v>
      </c>
      <c r="K148" s="147" t="s">
        <v>1</v>
      </c>
      <c r="L148" s="34"/>
      <c r="M148" s="152" t="s">
        <v>1</v>
      </c>
      <c r="N148" s="153" t="s">
        <v>38</v>
      </c>
      <c r="O148" s="59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143</v>
      </c>
      <c r="AT148" s="156" t="s">
        <v>139</v>
      </c>
      <c r="AU148" s="156" t="s">
        <v>82</v>
      </c>
      <c r="AY148" s="18" t="s">
        <v>137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30</v>
      </c>
      <c r="BK148" s="157">
        <f>ROUND(I148*H148,2)</f>
        <v>0</v>
      </c>
      <c r="BL148" s="18" t="s">
        <v>143</v>
      </c>
      <c r="BM148" s="156" t="s">
        <v>249</v>
      </c>
    </row>
    <row r="149" spans="1:65" s="13" customFormat="1">
      <c r="B149" s="158"/>
      <c r="D149" s="159" t="s">
        <v>145</v>
      </c>
      <c r="E149" s="160" t="s">
        <v>1</v>
      </c>
      <c r="F149" s="161" t="s">
        <v>250</v>
      </c>
      <c r="H149" s="162">
        <v>96.277000000000001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145</v>
      </c>
      <c r="AU149" s="160" t="s">
        <v>82</v>
      </c>
      <c r="AV149" s="13" t="s">
        <v>82</v>
      </c>
      <c r="AW149" s="13" t="s">
        <v>29</v>
      </c>
      <c r="AX149" s="13" t="s">
        <v>30</v>
      </c>
      <c r="AY149" s="160" t="s">
        <v>137</v>
      </c>
    </row>
    <row r="150" spans="1:65" s="2" customFormat="1" ht="16.5" customHeight="1">
      <c r="A150" s="33"/>
      <c r="B150" s="144"/>
      <c r="C150" s="145" t="s">
        <v>180</v>
      </c>
      <c r="D150" s="145" t="s">
        <v>139</v>
      </c>
      <c r="E150" s="146" t="s">
        <v>251</v>
      </c>
      <c r="F150" s="147" t="s">
        <v>252</v>
      </c>
      <c r="G150" s="148" t="s">
        <v>195</v>
      </c>
      <c r="H150" s="149">
        <v>96.277000000000001</v>
      </c>
      <c r="I150" s="150"/>
      <c r="J150" s="151">
        <f>ROUND(I150*H150,2)</f>
        <v>0</v>
      </c>
      <c r="K150" s="147" t="s">
        <v>1</v>
      </c>
      <c r="L150" s="34"/>
      <c r="M150" s="152" t="s">
        <v>1</v>
      </c>
      <c r="N150" s="153" t="s">
        <v>38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143</v>
      </c>
      <c r="AT150" s="156" t="s">
        <v>139</v>
      </c>
      <c r="AU150" s="156" t="s">
        <v>82</v>
      </c>
      <c r="AY150" s="18" t="s">
        <v>137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30</v>
      </c>
      <c r="BK150" s="157">
        <f>ROUND(I150*H150,2)</f>
        <v>0</v>
      </c>
      <c r="BL150" s="18" t="s">
        <v>143</v>
      </c>
      <c r="BM150" s="156" t="s">
        <v>253</v>
      </c>
    </row>
    <row r="151" spans="1:65" s="13" customFormat="1">
      <c r="B151" s="158"/>
      <c r="D151" s="159" t="s">
        <v>145</v>
      </c>
      <c r="E151" s="160" t="s">
        <v>1</v>
      </c>
      <c r="F151" s="161" t="s">
        <v>250</v>
      </c>
      <c r="H151" s="162">
        <v>96.277000000000001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145</v>
      </c>
      <c r="AU151" s="160" t="s">
        <v>82</v>
      </c>
      <c r="AV151" s="13" t="s">
        <v>82</v>
      </c>
      <c r="AW151" s="13" t="s">
        <v>29</v>
      </c>
      <c r="AX151" s="13" t="s">
        <v>30</v>
      </c>
      <c r="AY151" s="160" t="s">
        <v>137</v>
      </c>
    </row>
    <row r="152" spans="1:65" s="2" customFormat="1" ht="24.2" customHeight="1">
      <c r="A152" s="33"/>
      <c r="B152" s="144"/>
      <c r="C152" s="145" t="s">
        <v>187</v>
      </c>
      <c r="D152" s="145" t="s">
        <v>139</v>
      </c>
      <c r="E152" s="146" t="s">
        <v>254</v>
      </c>
      <c r="F152" s="147" t="s">
        <v>255</v>
      </c>
      <c r="G152" s="148" t="s">
        <v>142</v>
      </c>
      <c r="H152" s="149">
        <v>21.8</v>
      </c>
      <c r="I152" s="150"/>
      <c r="J152" s="151">
        <f>ROUND(I152*H152,2)</f>
        <v>0</v>
      </c>
      <c r="K152" s="147" t="s">
        <v>152</v>
      </c>
      <c r="L152" s="34"/>
      <c r="M152" s="152" t="s">
        <v>1</v>
      </c>
      <c r="N152" s="153" t="s">
        <v>38</v>
      </c>
      <c r="O152" s="59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6" t="s">
        <v>143</v>
      </c>
      <c r="AT152" s="156" t="s">
        <v>139</v>
      </c>
      <c r="AU152" s="156" t="s">
        <v>82</v>
      </c>
      <c r="AY152" s="18" t="s">
        <v>137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8" t="s">
        <v>30</v>
      </c>
      <c r="BK152" s="157">
        <f>ROUND(I152*H152,2)</f>
        <v>0</v>
      </c>
      <c r="BL152" s="18" t="s">
        <v>143</v>
      </c>
      <c r="BM152" s="156" t="s">
        <v>256</v>
      </c>
    </row>
    <row r="153" spans="1:65" s="13" customFormat="1">
      <c r="B153" s="158"/>
      <c r="D153" s="159" t="s">
        <v>145</v>
      </c>
      <c r="E153" s="160" t="s">
        <v>1</v>
      </c>
      <c r="F153" s="161" t="s">
        <v>257</v>
      </c>
      <c r="H153" s="162">
        <v>21.8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145</v>
      </c>
      <c r="AU153" s="160" t="s">
        <v>82</v>
      </c>
      <c r="AV153" s="13" t="s">
        <v>82</v>
      </c>
      <c r="AW153" s="13" t="s">
        <v>29</v>
      </c>
      <c r="AX153" s="13" t="s">
        <v>30</v>
      </c>
      <c r="AY153" s="160" t="s">
        <v>137</v>
      </c>
    </row>
    <row r="154" spans="1:65" s="2" customFormat="1" ht="16.5" customHeight="1">
      <c r="A154" s="33"/>
      <c r="B154" s="144"/>
      <c r="C154" s="182" t="s">
        <v>192</v>
      </c>
      <c r="D154" s="182" t="s">
        <v>181</v>
      </c>
      <c r="E154" s="183" t="s">
        <v>258</v>
      </c>
      <c r="F154" s="184" t="s">
        <v>259</v>
      </c>
      <c r="G154" s="185" t="s">
        <v>151</v>
      </c>
      <c r="H154" s="186">
        <v>3.488</v>
      </c>
      <c r="I154" s="187"/>
      <c r="J154" s="188">
        <f>ROUND(I154*H154,2)</f>
        <v>0</v>
      </c>
      <c r="K154" s="184" t="s">
        <v>152</v>
      </c>
      <c r="L154" s="189"/>
      <c r="M154" s="190" t="s">
        <v>1</v>
      </c>
      <c r="N154" s="191" t="s">
        <v>38</v>
      </c>
      <c r="O154" s="59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176</v>
      </c>
      <c r="AT154" s="156" t="s">
        <v>181</v>
      </c>
      <c r="AU154" s="156" t="s">
        <v>82</v>
      </c>
      <c r="AY154" s="18" t="s">
        <v>137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30</v>
      </c>
      <c r="BK154" s="157">
        <f>ROUND(I154*H154,2)</f>
        <v>0</v>
      </c>
      <c r="BL154" s="18" t="s">
        <v>143</v>
      </c>
      <c r="BM154" s="156" t="s">
        <v>260</v>
      </c>
    </row>
    <row r="155" spans="1:65" s="13" customFormat="1">
      <c r="B155" s="158"/>
      <c r="D155" s="159" t="s">
        <v>145</v>
      </c>
      <c r="E155" s="160" t="s">
        <v>1</v>
      </c>
      <c r="F155" s="161" t="s">
        <v>261</v>
      </c>
      <c r="H155" s="162">
        <v>3.488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145</v>
      </c>
      <c r="AU155" s="160" t="s">
        <v>82</v>
      </c>
      <c r="AV155" s="13" t="s">
        <v>82</v>
      </c>
      <c r="AW155" s="13" t="s">
        <v>29</v>
      </c>
      <c r="AX155" s="13" t="s">
        <v>73</v>
      </c>
      <c r="AY155" s="160" t="s">
        <v>137</v>
      </c>
    </row>
    <row r="156" spans="1:65" s="15" customFormat="1">
      <c r="B156" s="174"/>
      <c r="D156" s="159" t="s">
        <v>145</v>
      </c>
      <c r="E156" s="175" t="s">
        <v>1</v>
      </c>
      <c r="F156" s="176" t="s">
        <v>148</v>
      </c>
      <c r="H156" s="177">
        <v>3.488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145</v>
      </c>
      <c r="AU156" s="175" t="s">
        <v>82</v>
      </c>
      <c r="AV156" s="15" t="s">
        <v>143</v>
      </c>
      <c r="AW156" s="15" t="s">
        <v>29</v>
      </c>
      <c r="AX156" s="15" t="s">
        <v>30</v>
      </c>
      <c r="AY156" s="175" t="s">
        <v>137</v>
      </c>
    </row>
    <row r="157" spans="1:65" s="2" customFormat="1" ht="24.2" customHeight="1">
      <c r="A157" s="33"/>
      <c r="B157" s="144"/>
      <c r="C157" s="145" t="s">
        <v>198</v>
      </c>
      <c r="D157" s="145" t="s">
        <v>139</v>
      </c>
      <c r="E157" s="146" t="s">
        <v>262</v>
      </c>
      <c r="F157" s="147" t="s">
        <v>263</v>
      </c>
      <c r="G157" s="148" t="s">
        <v>195</v>
      </c>
      <c r="H157" s="149">
        <v>2.1800000000000002</v>
      </c>
      <c r="I157" s="150"/>
      <c r="J157" s="151">
        <f>ROUND(I157*H157,2)</f>
        <v>0</v>
      </c>
      <c r="K157" s="147" t="s">
        <v>152</v>
      </c>
      <c r="L157" s="34"/>
      <c r="M157" s="152" t="s">
        <v>1</v>
      </c>
      <c r="N157" s="153" t="s">
        <v>38</v>
      </c>
      <c r="O157" s="59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143</v>
      </c>
      <c r="AT157" s="156" t="s">
        <v>139</v>
      </c>
      <c r="AU157" s="156" t="s">
        <v>82</v>
      </c>
      <c r="AY157" s="18" t="s">
        <v>137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30</v>
      </c>
      <c r="BK157" s="157">
        <f>ROUND(I157*H157,2)</f>
        <v>0</v>
      </c>
      <c r="BL157" s="18" t="s">
        <v>143</v>
      </c>
      <c r="BM157" s="156" t="s">
        <v>264</v>
      </c>
    </row>
    <row r="158" spans="1:65" s="13" customFormat="1">
      <c r="B158" s="158"/>
      <c r="D158" s="159" t="s">
        <v>145</v>
      </c>
      <c r="E158" s="160" t="s">
        <v>1</v>
      </c>
      <c r="F158" s="161" t="s">
        <v>265</v>
      </c>
      <c r="H158" s="162">
        <v>2.1800000000000002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145</v>
      </c>
      <c r="AU158" s="160" t="s">
        <v>82</v>
      </c>
      <c r="AV158" s="13" t="s">
        <v>82</v>
      </c>
      <c r="AW158" s="13" t="s">
        <v>29</v>
      </c>
      <c r="AX158" s="13" t="s">
        <v>73</v>
      </c>
      <c r="AY158" s="160" t="s">
        <v>137</v>
      </c>
    </row>
    <row r="159" spans="1:65" s="15" customFormat="1">
      <c r="B159" s="174"/>
      <c r="D159" s="159" t="s">
        <v>145</v>
      </c>
      <c r="E159" s="175" t="s">
        <v>1</v>
      </c>
      <c r="F159" s="176" t="s">
        <v>148</v>
      </c>
      <c r="H159" s="177">
        <v>2.1800000000000002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145</v>
      </c>
      <c r="AU159" s="175" t="s">
        <v>82</v>
      </c>
      <c r="AV159" s="15" t="s">
        <v>143</v>
      </c>
      <c r="AW159" s="15" t="s">
        <v>29</v>
      </c>
      <c r="AX159" s="15" t="s">
        <v>30</v>
      </c>
      <c r="AY159" s="175" t="s">
        <v>137</v>
      </c>
    </row>
    <row r="160" spans="1:65" s="2" customFormat="1" ht="37.9" customHeight="1">
      <c r="A160" s="33"/>
      <c r="B160" s="144"/>
      <c r="C160" s="145" t="s">
        <v>203</v>
      </c>
      <c r="D160" s="145" t="s">
        <v>139</v>
      </c>
      <c r="E160" s="146" t="s">
        <v>266</v>
      </c>
      <c r="F160" s="147" t="s">
        <v>267</v>
      </c>
      <c r="G160" s="148" t="s">
        <v>195</v>
      </c>
      <c r="H160" s="149">
        <v>2.1800000000000002</v>
      </c>
      <c r="I160" s="150"/>
      <c r="J160" s="151">
        <f>ROUND(I160*H160,2)</f>
        <v>0</v>
      </c>
      <c r="K160" s="147" t="s">
        <v>152</v>
      </c>
      <c r="L160" s="34"/>
      <c r="M160" s="152" t="s">
        <v>1</v>
      </c>
      <c r="N160" s="153" t="s">
        <v>38</v>
      </c>
      <c r="O160" s="59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6" t="s">
        <v>143</v>
      </c>
      <c r="AT160" s="156" t="s">
        <v>139</v>
      </c>
      <c r="AU160" s="156" t="s">
        <v>82</v>
      </c>
      <c r="AY160" s="18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8" t="s">
        <v>30</v>
      </c>
      <c r="BK160" s="157">
        <f>ROUND(I160*H160,2)</f>
        <v>0</v>
      </c>
      <c r="BL160" s="18" t="s">
        <v>143</v>
      </c>
      <c r="BM160" s="156" t="s">
        <v>268</v>
      </c>
    </row>
    <row r="161" spans="1:65" s="13" customFormat="1">
      <c r="B161" s="158"/>
      <c r="D161" s="159" t="s">
        <v>145</v>
      </c>
      <c r="E161" s="160" t="s">
        <v>1</v>
      </c>
      <c r="F161" s="161" t="s">
        <v>269</v>
      </c>
      <c r="H161" s="162">
        <v>2.1800000000000002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145</v>
      </c>
      <c r="AU161" s="160" t="s">
        <v>82</v>
      </c>
      <c r="AV161" s="13" t="s">
        <v>82</v>
      </c>
      <c r="AW161" s="13" t="s">
        <v>29</v>
      </c>
      <c r="AX161" s="13" t="s">
        <v>30</v>
      </c>
      <c r="AY161" s="160" t="s">
        <v>137</v>
      </c>
    </row>
    <row r="162" spans="1:65" s="2" customFormat="1" ht="24.2" customHeight="1">
      <c r="A162" s="33"/>
      <c r="B162" s="144"/>
      <c r="C162" s="145" t="s">
        <v>207</v>
      </c>
      <c r="D162" s="145" t="s">
        <v>139</v>
      </c>
      <c r="E162" s="146" t="s">
        <v>270</v>
      </c>
      <c r="F162" s="147" t="s">
        <v>271</v>
      </c>
      <c r="G162" s="148" t="s">
        <v>142</v>
      </c>
      <c r="H162" s="149">
        <v>21.8</v>
      </c>
      <c r="I162" s="150"/>
      <c r="J162" s="151">
        <f>ROUND(I162*H162,2)</f>
        <v>0</v>
      </c>
      <c r="K162" s="147" t="s">
        <v>152</v>
      </c>
      <c r="L162" s="34"/>
      <c r="M162" s="152" t="s">
        <v>1</v>
      </c>
      <c r="N162" s="153" t="s">
        <v>38</v>
      </c>
      <c r="O162" s="59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6" t="s">
        <v>143</v>
      </c>
      <c r="AT162" s="156" t="s">
        <v>139</v>
      </c>
      <c r="AU162" s="156" t="s">
        <v>82</v>
      </c>
      <c r="AY162" s="18" t="s">
        <v>137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8" t="s">
        <v>30</v>
      </c>
      <c r="BK162" s="157">
        <f>ROUND(I162*H162,2)</f>
        <v>0</v>
      </c>
      <c r="BL162" s="18" t="s">
        <v>143</v>
      </c>
      <c r="BM162" s="156" t="s">
        <v>272</v>
      </c>
    </row>
    <row r="163" spans="1:65" s="13" customFormat="1">
      <c r="B163" s="158"/>
      <c r="D163" s="159" t="s">
        <v>145</v>
      </c>
      <c r="E163" s="160" t="s">
        <v>1</v>
      </c>
      <c r="F163" s="161" t="s">
        <v>257</v>
      </c>
      <c r="H163" s="162">
        <v>21.8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145</v>
      </c>
      <c r="AU163" s="160" t="s">
        <v>82</v>
      </c>
      <c r="AV163" s="13" t="s">
        <v>82</v>
      </c>
      <c r="AW163" s="13" t="s">
        <v>29</v>
      </c>
      <c r="AX163" s="13" t="s">
        <v>30</v>
      </c>
      <c r="AY163" s="160" t="s">
        <v>137</v>
      </c>
    </row>
    <row r="164" spans="1:65" s="2" customFormat="1" ht="16.5" customHeight="1">
      <c r="A164" s="33"/>
      <c r="B164" s="144"/>
      <c r="C164" s="182" t="s">
        <v>8</v>
      </c>
      <c r="D164" s="182" t="s">
        <v>181</v>
      </c>
      <c r="E164" s="183" t="s">
        <v>273</v>
      </c>
      <c r="F164" s="184" t="s">
        <v>274</v>
      </c>
      <c r="G164" s="185" t="s">
        <v>275</v>
      </c>
      <c r="H164" s="186">
        <v>0.68700000000000006</v>
      </c>
      <c r="I164" s="187"/>
      <c r="J164" s="188">
        <f>ROUND(I164*H164,2)</f>
        <v>0</v>
      </c>
      <c r="K164" s="184" t="s">
        <v>152</v>
      </c>
      <c r="L164" s="189"/>
      <c r="M164" s="190" t="s">
        <v>1</v>
      </c>
      <c r="N164" s="191" t="s">
        <v>38</v>
      </c>
      <c r="O164" s="59"/>
      <c r="P164" s="154">
        <f>O164*H164</f>
        <v>0</v>
      </c>
      <c r="Q164" s="154">
        <v>1E-3</v>
      </c>
      <c r="R164" s="154">
        <f>Q164*H164</f>
        <v>6.8700000000000011E-4</v>
      </c>
      <c r="S164" s="154">
        <v>0</v>
      </c>
      <c r="T164" s="15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6" t="s">
        <v>176</v>
      </c>
      <c r="AT164" s="156" t="s">
        <v>181</v>
      </c>
      <c r="AU164" s="156" t="s">
        <v>82</v>
      </c>
      <c r="AY164" s="18" t="s">
        <v>137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8" t="s">
        <v>30</v>
      </c>
      <c r="BK164" s="157">
        <f>ROUND(I164*H164,2)</f>
        <v>0</v>
      </c>
      <c r="BL164" s="18" t="s">
        <v>143</v>
      </c>
      <c r="BM164" s="156" t="s">
        <v>276</v>
      </c>
    </row>
    <row r="165" spans="1:65" s="13" customFormat="1">
      <c r="B165" s="158"/>
      <c r="D165" s="159" t="s">
        <v>145</v>
      </c>
      <c r="E165" s="160" t="s">
        <v>1</v>
      </c>
      <c r="F165" s="161" t="s">
        <v>277</v>
      </c>
      <c r="H165" s="162">
        <v>0.68700000000000006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145</v>
      </c>
      <c r="AU165" s="160" t="s">
        <v>82</v>
      </c>
      <c r="AV165" s="13" t="s">
        <v>82</v>
      </c>
      <c r="AW165" s="13" t="s">
        <v>29</v>
      </c>
      <c r="AX165" s="13" t="s">
        <v>73</v>
      </c>
      <c r="AY165" s="160" t="s">
        <v>137</v>
      </c>
    </row>
    <row r="166" spans="1:65" s="15" customFormat="1">
      <c r="B166" s="174"/>
      <c r="D166" s="159" t="s">
        <v>145</v>
      </c>
      <c r="E166" s="175" t="s">
        <v>1</v>
      </c>
      <c r="F166" s="176" t="s">
        <v>148</v>
      </c>
      <c r="H166" s="177">
        <v>0.68700000000000006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145</v>
      </c>
      <c r="AU166" s="175" t="s">
        <v>82</v>
      </c>
      <c r="AV166" s="15" t="s">
        <v>143</v>
      </c>
      <c r="AW166" s="15" t="s">
        <v>29</v>
      </c>
      <c r="AX166" s="15" t="s">
        <v>30</v>
      </c>
      <c r="AY166" s="175" t="s">
        <v>137</v>
      </c>
    </row>
    <row r="167" spans="1:65" s="2" customFormat="1" ht="33" customHeight="1">
      <c r="A167" s="33"/>
      <c r="B167" s="144"/>
      <c r="C167" s="145" t="s">
        <v>278</v>
      </c>
      <c r="D167" s="145" t="s">
        <v>139</v>
      </c>
      <c r="E167" s="146" t="s">
        <v>279</v>
      </c>
      <c r="F167" s="147" t="s">
        <v>280</v>
      </c>
      <c r="G167" s="148" t="s">
        <v>210</v>
      </c>
      <c r="H167" s="149">
        <v>88</v>
      </c>
      <c r="I167" s="150"/>
      <c r="J167" s="151">
        <f>ROUND(I167*H167,2)</f>
        <v>0</v>
      </c>
      <c r="K167" s="147" t="s">
        <v>152</v>
      </c>
      <c r="L167" s="34"/>
      <c r="M167" s="152" t="s">
        <v>1</v>
      </c>
      <c r="N167" s="153" t="s">
        <v>38</v>
      </c>
      <c r="O167" s="59"/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6" t="s">
        <v>143</v>
      </c>
      <c r="AT167" s="156" t="s">
        <v>139</v>
      </c>
      <c r="AU167" s="156" t="s">
        <v>82</v>
      </c>
      <c r="AY167" s="18" t="s">
        <v>137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8" t="s">
        <v>30</v>
      </c>
      <c r="BK167" s="157">
        <f>ROUND(I167*H167,2)</f>
        <v>0</v>
      </c>
      <c r="BL167" s="18" t="s">
        <v>143</v>
      </c>
      <c r="BM167" s="156" t="s">
        <v>281</v>
      </c>
    </row>
    <row r="168" spans="1:65" s="13" customFormat="1">
      <c r="B168" s="158"/>
      <c r="D168" s="159" t="s">
        <v>145</v>
      </c>
      <c r="E168" s="160" t="s">
        <v>1</v>
      </c>
      <c r="F168" s="161" t="s">
        <v>282</v>
      </c>
      <c r="H168" s="162">
        <v>88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145</v>
      </c>
      <c r="AU168" s="160" t="s">
        <v>82</v>
      </c>
      <c r="AV168" s="13" t="s">
        <v>82</v>
      </c>
      <c r="AW168" s="13" t="s">
        <v>29</v>
      </c>
      <c r="AX168" s="13" t="s">
        <v>30</v>
      </c>
      <c r="AY168" s="160" t="s">
        <v>137</v>
      </c>
    </row>
    <row r="169" spans="1:65" s="2" customFormat="1" ht="16.5" customHeight="1">
      <c r="A169" s="33"/>
      <c r="B169" s="144"/>
      <c r="C169" s="182" t="s">
        <v>283</v>
      </c>
      <c r="D169" s="182" t="s">
        <v>181</v>
      </c>
      <c r="E169" s="183" t="s">
        <v>284</v>
      </c>
      <c r="F169" s="184" t="s">
        <v>285</v>
      </c>
      <c r="G169" s="185" t="s">
        <v>210</v>
      </c>
      <c r="H169" s="186">
        <v>88</v>
      </c>
      <c r="I169" s="187"/>
      <c r="J169" s="188">
        <f>ROUND(I169*H169,2)</f>
        <v>0</v>
      </c>
      <c r="K169" s="184" t="s">
        <v>1</v>
      </c>
      <c r="L169" s="189"/>
      <c r="M169" s="190" t="s">
        <v>1</v>
      </c>
      <c r="N169" s="191" t="s">
        <v>38</v>
      </c>
      <c r="O169" s="59"/>
      <c r="P169" s="154">
        <f>O169*H169</f>
        <v>0</v>
      </c>
      <c r="Q169" s="154">
        <v>3.3999999999999998E-3</v>
      </c>
      <c r="R169" s="154">
        <f>Q169*H169</f>
        <v>0.29919999999999997</v>
      </c>
      <c r="S169" s="154">
        <v>0</v>
      </c>
      <c r="T169" s="15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286</v>
      </c>
      <c r="AT169" s="156" t="s">
        <v>181</v>
      </c>
      <c r="AU169" s="156" t="s">
        <v>82</v>
      </c>
      <c r="AY169" s="18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30</v>
      </c>
      <c r="BK169" s="157">
        <f>ROUND(I169*H169,2)</f>
        <v>0</v>
      </c>
      <c r="BL169" s="18" t="s">
        <v>286</v>
      </c>
      <c r="BM169" s="156" t="s">
        <v>287</v>
      </c>
    </row>
    <row r="170" spans="1:65" s="13" customFormat="1">
      <c r="B170" s="158"/>
      <c r="D170" s="159" t="s">
        <v>145</v>
      </c>
      <c r="E170" s="160" t="s">
        <v>1</v>
      </c>
      <c r="F170" s="161" t="s">
        <v>163</v>
      </c>
      <c r="H170" s="162">
        <v>5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145</v>
      </c>
      <c r="AU170" s="160" t="s">
        <v>82</v>
      </c>
      <c r="AV170" s="13" t="s">
        <v>82</v>
      </c>
      <c r="AW170" s="13" t="s">
        <v>29</v>
      </c>
      <c r="AX170" s="13" t="s">
        <v>73</v>
      </c>
      <c r="AY170" s="160" t="s">
        <v>137</v>
      </c>
    </row>
    <row r="171" spans="1:65" s="13" customFormat="1">
      <c r="B171" s="158"/>
      <c r="D171" s="159" t="s">
        <v>145</v>
      </c>
      <c r="E171" s="160" t="s">
        <v>1</v>
      </c>
      <c r="F171" s="161" t="s">
        <v>288</v>
      </c>
      <c r="H171" s="162">
        <v>20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145</v>
      </c>
      <c r="AU171" s="160" t="s">
        <v>82</v>
      </c>
      <c r="AV171" s="13" t="s">
        <v>82</v>
      </c>
      <c r="AW171" s="13" t="s">
        <v>29</v>
      </c>
      <c r="AX171" s="13" t="s">
        <v>73</v>
      </c>
      <c r="AY171" s="160" t="s">
        <v>137</v>
      </c>
    </row>
    <row r="172" spans="1:65" s="13" customFormat="1">
      <c r="B172" s="158"/>
      <c r="D172" s="159" t="s">
        <v>145</v>
      </c>
      <c r="E172" s="160" t="s">
        <v>1</v>
      </c>
      <c r="F172" s="161" t="s">
        <v>289</v>
      </c>
      <c r="H172" s="162">
        <v>51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145</v>
      </c>
      <c r="AU172" s="160" t="s">
        <v>82</v>
      </c>
      <c r="AV172" s="13" t="s">
        <v>82</v>
      </c>
      <c r="AW172" s="13" t="s">
        <v>29</v>
      </c>
      <c r="AX172" s="13" t="s">
        <v>73</v>
      </c>
      <c r="AY172" s="160" t="s">
        <v>137</v>
      </c>
    </row>
    <row r="173" spans="1:65" s="13" customFormat="1">
      <c r="B173" s="158"/>
      <c r="D173" s="159" t="s">
        <v>145</v>
      </c>
      <c r="E173" s="160" t="s">
        <v>1</v>
      </c>
      <c r="F173" s="161" t="s">
        <v>198</v>
      </c>
      <c r="H173" s="162">
        <v>12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145</v>
      </c>
      <c r="AU173" s="160" t="s">
        <v>82</v>
      </c>
      <c r="AV173" s="13" t="s">
        <v>82</v>
      </c>
      <c r="AW173" s="13" t="s">
        <v>29</v>
      </c>
      <c r="AX173" s="13" t="s">
        <v>73</v>
      </c>
      <c r="AY173" s="160" t="s">
        <v>137</v>
      </c>
    </row>
    <row r="174" spans="1:65" s="2" customFormat="1" ht="21.75" customHeight="1">
      <c r="A174" s="33"/>
      <c r="B174" s="144"/>
      <c r="C174" s="145" t="s">
        <v>290</v>
      </c>
      <c r="D174" s="145" t="s">
        <v>139</v>
      </c>
      <c r="E174" s="146" t="s">
        <v>164</v>
      </c>
      <c r="F174" s="147" t="s">
        <v>165</v>
      </c>
      <c r="G174" s="148" t="s">
        <v>142</v>
      </c>
      <c r="H174" s="149">
        <v>623.6</v>
      </c>
      <c r="I174" s="150"/>
      <c r="J174" s="151">
        <f>ROUND(I174*H174,2)</f>
        <v>0</v>
      </c>
      <c r="K174" s="147" t="s">
        <v>1</v>
      </c>
      <c r="L174" s="34"/>
      <c r="M174" s="152" t="s">
        <v>1</v>
      </c>
      <c r="N174" s="153" t="s">
        <v>38</v>
      </c>
      <c r="O174" s="59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143</v>
      </c>
      <c r="AT174" s="156" t="s">
        <v>139</v>
      </c>
      <c r="AU174" s="156" t="s">
        <v>82</v>
      </c>
      <c r="AY174" s="18" t="s">
        <v>137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30</v>
      </c>
      <c r="BK174" s="157">
        <f>ROUND(I174*H174,2)</f>
        <v>0</v>
      </c>
      <c r="BL174" s="18" t="s">
        <v>143</v>
      </c>
      <c r="BM174" s="156" t="s">
        <v>291</v>
      </c>
    </row>
    <row r="175" spans="1:65" s="13" customFormat="1">
      <c r="B175" s="158"/>
      <c r="D175" s="159" t="s">
        <v>145</v>
      </c>
      <c r="E175" s="160" t="s">
        <v>1</v>
      </c>
      <c r="F175" s="161" t="s">
        <v>292</v>
      </c>
      <c r="H175" s="162">
        <v>601.79999999999995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145</v>
      </c>
      <c r="AU175" s="160" t="s">
        <v>82</v>
      </c>
      <c r="AV175" s="13" t="s">
        <v>82</v>
      </c>
      <c r="AW175" s="13" t="s">
        <v>29</v>
      </c>
      <c r="AX175" s="13" t="s">
        <v>73</v>
      </c>
      <c r="AY175" s="160" t="s">
        <v>137</v>
      </c>
    </row>
    <row r="176" spans="1:65" s="14" customFormat="1">
      <c r="B176" s="167"/>
      <c r="D176" s="159" t="s">
        <v>145</v>
      </c>
      <c r="E176" s="168" t="s">
        <v>1</v>
      </c>
      <c r="F176" s="169" t="s">
        <v>293</v>
      </c>
      <c r="H176" s="168" t="s">
        <v>1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145</v>
      </c>
      <c r="AU176" s="168" t="s">
        <v>82</v>
      </c>
      <c r="AV176" s="14" t="s">
        <v>30</v>
      </c>
      <c r="AW176" s="14" t="s">
        <v>29</v>
      </c>
      <c r="AX176" s="14" t="s">
        <v>73</v>
      </c>
      <c r="AY176" s="168" t="s">
        <v>137</v>
      </c>
    </row>
    <row r="177" spans="1:65" s="13" customFormat="1">
      <c r="B177" s="158"/>
      <c r="D177" s="159" t="s">
        <v>145</v>
      </c>
      <c r="E177" s="160" t="s">
        <v>1</v>
      </c>
      <c r="F177" s="161" t="s">
        <v>257</v>
      </c>
      <c r="H177" s="162">
        <v>21.8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145</v>
      </c>
      <c r="AU177" s="160" t="s">
        <v>82</v>
      </c>
      <c r="AV177" s="13" t="s">
        <v>82</v>
      </c>
      <c r="AW177" s="13" t="s">
        <v>29</v>
      </c>
      <c r="AX177" s="13" t="s">
        <v>73</v>
      </c>
      <c r="AY177" s="160" t="s">
        <v>137</v>
      </c>
    </row>
    <row r="178" spans="1:65" s="15" customFormat="1">
      <c r="B178" s="174"/>
      <c r="D178" s="159" t="s">
        <v>145</v>
      </c>
      <c r="E178" s="175" t="s">
        <v>1</v>
      </c>
      <c r="F178" s="176" t="s">
        <v>148</v>
      </c>
      <c r="H178" s="177">
        <v>623.6</v>
      </c>
      <c r="I178" s="178"/>
      <c r="L178" s="174"/>
      <c r="M178" s="179"/>
      <c r="N178" s="180"/>
      <c r="O178" s="180"/>
      <c r="P178" s="180"/>
      <c r="Q178" s="180"/>
      <c r="R178" s="180"/>
      <c r="S178" s="180"/>
      <c r="T178" s="181"/>
      <c r="AT178" s="175" t="s">
        <v>145</v>
      </c>
      <c r="AU178" s="175" t="s">
        <v>82</v>
      </c>
      <c r="AV178" s="15" t="s">
        <v>143</v>
      </c>
      <c r="AW178" s="15" t="s">
        <v>29</v>
      </c>
      <c r="AX178" s="15" t="s">
        <v>30</v>
      </c>
      <c r="AY178" s="175" t="s">
        <v>137</v>
      </c>
    </row>
    <row r="179" spans="1:65" s="12" customFormat="1" ht="20.85" customHeight="1">
      <c r="B179" s="131"/>
      <c r="D179" s="132" t="s">
        <v>72</v>
      </c>
      <c r="E179" s="142" t="s">
        <v>192</v>
      </c>
      <c r="F179" s="142" t="s">
        <v>294</v>
      </c>
      <c r="I179" s="134"/>
      <c r="J179" s="143">
        <f>BK179</f>
        <v>0</v>
      </c>
      <c r="L179" s="131"/>
      <c r="M179" s="136"/>
      <c r="N179" s="137"/>
      <c r="O179" s="137"/>
      <c r="P179" s="138">
        <f>SUM(P180:P195)</f>
        <v>0</v>
      </c>
      <c r="Q179" s="137"/>
      <c r="R179" s="138">
        <f>SUM(R180:R195)</f>
        <v>0</v>
      </c>
      <c r="S179" s="137"/>
      <c r="T179" s="139">
        <f>SUM(T180:T195)</f>
        <v>368.67449999999997</v>
      </c>
      <c r="AR179" s="132" t="s">
        <v>30</v>
      </c>
      <c r="AT179" s="140" t="s">
        <v>72</v>
      </c>
      <c r="AU179" s="140" t="s">
        <v>82</v>
      </c>
      <c r="AY179" s="132" t="s">
        <v>137</v>
      </c>
      <c r="BK179" s="141">
        <f>SUM(BK180:BK195)</f>
        <v>0</v>
      </c>
    </row>
    <row r="180" spans="1:65" s="2" customFormat="1" ht="24.2" customHeight="1">
      <c r="A180" s="33"/>
      <c r="B180" s="144"/>
      <c r="C180" s="145" t="s">
        <v>295</v>
      </c>
      <c r="D180" s="145" t="s">
        <v>139</v>
      </c>
      <c r="E180" s="146" t="s">
        <v>296</v>
      </c>
      <c r="F180" s="147" t="s">
        <v>297</v>
      </c>
      <c r="G180" s="148" t="s">
        <v>142</v>
      </c>
      <c r="H180" s="149">
        <v>417.8</v>
      </c>
      <c r="I180" s="150"/>
      <c r="J180" s="151">
        <f>ROUND(I180*H180,2)</f>
        <v>0</v>
      </c>
      <c r="K180" s="147" t="s">
        <v>152</v>
      </c>
      <c r="L180" s="34"/>
      <c r="M180" s="152" t="s">
        <v>1</v>
      </c>
      <c r="N180" s="153" t="s">
        <v>38</v>
      </c>
      <c r="O180" s="59"/>
      <c r="P180" s="154">
        <f>O180*H180</f>
        <v>0</v>
      </c>
      <c r="Q180" s="154">
        <v>0</v>
      </c>
      <c r="R180" s="154">
        <f>Q180*H180</f>
        <v>0</v>
      </c>
      <c r="S180" s="154">
        <v>0.255</v>
      </c>
      <c r="T180" s="155">
        <f>S180*H180</f>
        <v>106.539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6" t="s">
        <v>143</v>
      </c>
      <c r="AT180" s="156" t="s">
        <v>139</v>
      </c>
      <c r="AU180" s="156" t="s">
        <v>155</v>
      </c>
      <c r="AY180" s="18" t="s">
        <v>137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8" t="s">
        <v>30</v>
      </c>
      <c r="BK180" s="157">
        <f>ROUND(I180*H180,2)</f>
        <v>0</v>
      </c>
      <c r="BL180" s="18" t="s">
        <v>143</v>
      </c>
      <c r="BM180" s="156" t="s">
        <v>298</v>
      </c>
    </row>
    <row r="181" spans="1:65" s="2" customFormat="1" ht="16.5" customHeight="1">
      <c r="A181" s="33"/>
      <c r="B181" s="144"/>
      <c r="C181" s="145" t="s">
        <v>288</v>
      </c>
      <c r="D181" s="145" t="s">
        <v>139</v>
      </c>
      <c r="E181" s="146" t="s">
        <v>299</v>
      </c>
      <c r="F181" s="147" t="s">
        <v>300</v>
      </c>
      <c r="G181" s="148" t="s">
        <v>142</v>
      </c>
      <c r="H181" s="149">
        <v>96.5</v>
      </c>
      <c r="I181" s="150"/>
      <c r="J181" s="151">
        <f>ROUND(I181*H181,2)</f>
        <v>0</v>
      </c>
      <c r="K181" s="147" t="s">
        <v>1</v>
      </c>
      <c r="L181" s="34"/>
      <c r="M181" s="152" t="s">
        <v>1</v>
      </c>
      <c r="N181" s="153" t="s">
        <v>38</v>
      </c>
      <c r="O181" s="59"/>
      <c r="P181" s="154">
        <f>O181*H181</f>
        <v>0</v>
      </c>
      <c r="Q181" s="154">
        <v>0</v>
      </c>
      <c r="R181" s="154">
        <f>Q181*H181</f>
        <v>0</v>
      </c>
      <c r="S181" s="154">
        <v>0.76300000000000001</v>
      </c>
      <c r="T181" s="155">
        <f>S181*H181</f>
        <v>73.629500000000007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6" t="s">
        <v>143</v>
      </c>
      <c r="AT181" s="156" t="s">
        <v>139</v>
      </c>
      <c r="AU181" s="156" t="s">
        <v>155</v>
      </c>
      <c r="AY181" s="18" t="s">
        <v>137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8" t="s">
        <v>30</v>
      </c>
      <c r="BK181" s="157">
        <f>ROUND(I181*H181,2)</f>
        <v>0</v>
      </c>
      <c r="BL181" s="18" t="s">
        <v>143</v>
      </c>
      <c r="BM181" s="156" t="s">
        <v>301</v>
      </c>
    </row>
    <row r="182" spans="1:65" s="13" customFormat="1">
      <c r="B182" s="158"/>
      <c r="D182" s="159" t="s">
        <v>145</v>
      </c>
      <c r="E182" s="160" t="s">
        <v>1</v>
      </c>
      <c r="F182" s="161" t="s">
        <v>302</v>
      </c>
      <c r="H182" s="162">
        <v>96.5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145</v>
      </c>
      <c r="AU182" s="160" t="s">
        <v>155</v>
      </c>
      <c r="AV182" s="13" t="s">
        <v>82</v>
      </c>
      <c r="AW182" s="13" t="s">
        <v>29</v>
      </c>
      <c r="AX182" s="13" t="s">
        <v>30</v>
      </c>
      <c r="AY182" s="160" t="s">
        <v>137</v>
      </c>
    </row>
    <row r="183" spans="1:65" s="14" customFormat="1">
      <c r="B183" s="167"/>
      <c r="D183" s="159" t="s">
        <v>145</v>
      </c>
      <c r="E183" s="168" t="s">
        <v>1</v>
      </c>
      <c r="F183" s="169" t="s">
        <v>303</v>
      </c>
      <c r="H183" s="168" t="s">
        <v>1</v>
      </c>
      <c r="I183" s="170"/>
      <c r="L183" s="167"/>
      <c r="M183" s="171"/>
      <c r="N183" s="172"/>
      <c r="O183" s="172"/>
      <c r="P183" s="172"/>
      <c r="Q183" s="172"/>
      <c r="R183" s="172"/>
      <c r="S183" s="172"/>
      <c r="T183" s="173"/>
      <c r="AT183" s="168" t="s">
        <v>145</v>
      </c>
      <c r="AU183" s="168" t="s">
        <v>155</v>
      </c>
      <c r="AV183" s="14" t="s">
        <v>30</v>
      </c>
      <c r="AW183" s="14" t="s">
        <v>29</v>
      </c>
      <c r="AX183" s="14" t="s">
        <v>73</v>
      </c>
      <c r="AY183" s="168" t="s">
        <v>137</v>
      </c>
    </row>
    <row r="184" spans="1:65" s="2" customFormat="1" ht="24.2" customHeight="1">
      <c r="A184" s="33"/>
      <c r="B184" s="144"/>
      <c r="C184" s="145" t="s">
        <v>7</v>
      </c>
      <c r="D184" s="145" t="s">
        <v>139</v>
      </c>
      <c r="E184" s="146" t="s">
        <v>304</v>
      </c>
      <c r="F184" s="147" t="s">
        <v>305</v>
      </c>
      <c r="G184" s="148" t="s">
        <v>142</v>
      </c>
      <c r="H184" s="149">
        <v>417.8</v>
      </c>
      <c r="I184" s="150"/>
      <c r="J184" s="151">
        <f>ROUND(I184*H184,2)</f>
        <v>0</v>
      </c>
      <c r="K184" s="147" t="s">
        <v>152</v>
      </c>
      <c r="L184" s="34"/>
      <c r="M184" s="152" t="s">
        <v>1</v>
      </c>
      <c r="N184" s="153" t="s">
        <v>38</v>
      </c>
      <c r="O184" s="59"/>
      <c r="P184" s="154">
        <f>O184*H184</f>
        <v>0</v>
      </c>
      <c r="Q184" s="154">
        <v>0</v>
      </c>
      <c r="R184" s="154">
        <f>Q184*H184</f>
        <v>0</v>
      </c>
      <c r="S184" s="154">
        <v>0.44</v>
      </c>
      <c r="T184" s="155">
        <f>S184*H184</f>
        <v>183.83199999999999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6" t="s">
        <v>143</v>
      </c>
      <c r="AT184" s="156" t="s">
        <v>139</v>
      </c>
      <c r="AU184" s="156" t="s">
        <v>155</v>
      </c>
      <c r="AY184" s="18" t="s">
        <v>137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8" t="s">
        <v>30</v>
      </c>
      <c r="BK184" s="157">
        <f>ROUND(I184*H184,2)</f>
        <v>0</v>
      </c>
      <c r="BL184" s="18" t="s">
        <v>143</v>
      </c>
      <c r="BM184" s="156" t="s">
        <v>306</v>
      </c>
    </row>
    <row r="185" spans="1:65" s="2" customFormat="1" ht="16.5" customHeight="1">
      <c r="A185" s="33"/>
      <c r="B185" s="144"/>
      <c r="C185" s="145" t="s">
        <v>307</v>
      </c>
      <c r="D185" s="145" t="s">
        <v>139</v>
      </c>
      <c r="E185" s="146" t="s">
        <v>308</v>
      </c>
      <c r="F185" s="147" t="s">
        <v>309</v>
      </c>
      <c r="G185" s="148" t="s">
        <v>190</v>
      </c>
      <c r="H185" s="149">
        <v>22.8</v>
      </c>
      <c r="I185" s="150"/>
      <c r="J185" s="151">
        <f>ROUND(I185*H185,2)</f>
        <v>0</v>
      </c>
      <c r="K185" s="147" t="s">
        <v>152</v>
      </c>
      <c r="L185" s="34"/>
      <c r="M185" s="152" t="s">
        <v>1</v>
      </c>
      <c r="N185" s="153" t="s">
        <v>38</v>
      </c>
      <c r="O185" s="59"/>
      <c r="P185" s="154">
        <f>O185*H185</f>
        <v>0</v>
      </c>
      <c r="Q185" s="154">
        <v>0</v>
      </c>
      <c r="R185" s="154">
        <f>Q185*H185</f>
        <v>0</v>
      </c>
      <c r="S185" s="154">
        <v>0.20499999999999999</v>
      </c>
      <c r="T185" s="155">
        <f>S185*H185</f>
        <v>4.6739999999999995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6" t="s">
        <v>143</v>
      </c>
      <c r="AT185" s="156" t="s">
        <v>139</v>
      </c>
      <c r="AU185" s="156" t="s">
        <v>155</v>
      </c>
      <c r="AY185" s="18" t="s">
        <v>137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8" t="s">
        <v>30</v>
      </c>
      <c r="BK185" s="157">
        <f>ROUND(I185*H185,2)</f>
        <v>0</v>
      </c>
      <c r="BL185" s="18" t="s">
        <v>143</v>
      </c>
      <c r="BM185" s="156" t="s">
        <v>310</v>
      </c>
    </row>
    <row r="186" spans="1:65" s="2" customFormat="1" ht="21.75" customHeight="1">
      <c r="A186" s="33"/>
      <c r="B186" s="144"/>
      <c r="C186" s="145" t="s">
        <v>311</v>
      </c>
      <c r="D186" s="145" t="s">
        <v>139</v>
      </c>
      <c r="E186" s="146" t="s">
        <v>312</v>
      </c>
      <c r="F186" s="147" t="s">
        <v>150</v>
      </c>
      <c r="G186" s="148" t="s">
        <v>151</v>
      </c>
      <c r="H186" s="149">
        <v>368.67500000000001</v>
      </c>
      <c r="I186" s="150"/>
      <c r="J186" s="151">
        <f>ROUND(I186*H186,2)</f>
        <v>0</v>
      </c>
      <c r="K186" s="147" t="s">
        <v>152</v>
      </c>
      <c r="L186" s="34"/>
      <c r="M186" s="152" t="s">
        <v>1</v>
      </c>
      <c r="N186" s="153" t="s">
        <v>38</v>
      </c>
      <c r="O186" s="59"/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6" t="s">
        <v>143</v>
      </c>
      <c r="AT186" s="156" t="s">
        <v>139</v>
      </c>
      <c r="AU186" s="156" t="s">
        <v>155</v>
      </c>
      <c r="AY186" s="18" t="s">
        <v>137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8" t="s">
        <v>30</v>
      </c>
      <c r="BK186" s="157">
        <f>ROUND(I186*H186,2)</f>
        <v>0</v>
      </c>
      <c r="BL186" s="18" t="s">
        <v>143</v>
      </c>
      <c r="BM186" s="156" t="s">
        <v>313</v>
      </c>
    </row>
    <row r="187" spans="1:65" s="13" customFormat="1">
      <c r="B187" s="158"/>
      <c r="D187" s="159" t="s">
        <v>145</v>
      </c>
      <c r="E187" s="160" t="s">
        <v>1</v>
      </c>
      <c r="F187" s="161" t="s">
        <v>314</v>
      </c>
      <c r="H187" s="162">
        <v>368.67500000000001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145</v>
      </c>
      <c r="AU187" s="160" t="s">
        <v>155</v>
      </c>
      <c r="AV187" s="13" t="s">
        <v>82</v>
      </c>
      <c r="AW187" s="13" t="s">
        <v>29</v>
      </c>
      <c r="AX187" s="13" t="s">
        <v>30</v>
      </c>
      <c r="AY187" s="160" t="s">
        <v>137</v>
      </c>
    </row>
    <row r="188" spans="1:65" s="2" customFormat="1" ht="24.2" customHeight="1">
      <c r="A188" s="33"/>
      <c r="B188" s="144"/>
      <c r="C188" s="145" t="s">
        <v>315</v>
      </c>
      <c r="D188" s="145" t="s">
        <v>139</v>
      </c>
      <c r="E188" s="146" t="s">
        <v>316</v>
      </c>
      <c r="F188" s="147" t="s">
        <v>157</v>
      </c>
      <c r="G188" s="148" t="s">
        <v>151</v>
      </c>
      <c r="H188" s="149">
        <v>1474.7</v>
      </c>
      <c r="I188" s="150"/>
      <c r="J188" s="151">
        <f>ROUND(I188*H188,2)</f>
        <v>0</v>
      </c>
      <c r="K188" s="147" t="s">
        <v>152</v>
      </c>
      <c r="L188" s="34"/>
      <c r="M188" s="152" t="s">
        <v>1</v>
      </c>
      <c r="N188" s="153" t="s">
        <v>38</v>
      </c>
      <c r="O188" s="59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143</v>
      </c>
      <c r="AT188" s="156" t="s">
        <v>139</v>
      </c>
      <c r="AU188" s="156" t="s">
        <v>155</v>
      </c>
      <c r="AY188" s="18" t="s">
        <v>137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30</v>
      </c>
      <c r="BK188" s="157">
        <f>ROUND(I188*H188,2)</f>
        <v>0</v>
      </c>
      <c r="BL188" s="18" t="s">
        <v>143</v>
      </c>
      <c r="BM188" s="156" t="s">
        <v>317</v>
      </c>
    </row>
    <row r="189" spans="1:65" s="13" customFormat="1">
      <c r="B189" s="158"/>
      <c r="D189" s="159" t="s">
        <v>145</v>
      </c>
      <c r="E189" s="160" t="s">
        <v>1</v>
      </c>
      <c r="F189" s="161" t="s">
        <v>318</v>
      </c>
      <c r="H189" s="162">
        <v>1474.7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145</v>
      </c>
      <c r="AU189" s="160" t="s">
        <v>155</v>
      </c>
      <c r="AV189" s="13" t="s">
        <v>82</v>
      </c>
      <c r="AW189" s="13" t="s">
        <v>29</v>
      </c>
      <c r="AX189" s="13" t="s">
        <v>73</v>
      </c>
      <c r="AY189" s="160" t="s">
        <v>137</v>
      </c>
    </row>
    <row r="190" spans="1:65" s="15" customFormat="1">
      <c r="B190" s="174"/>
      <c r="D190" s="159" t="s">
        <v>145</v>
      </c>
      <c r="E190" s="175" t="s">
        <v>1</v>
      </c>
      <c r="F190" s="176" t="s">
        <v>148</v>
      </c>
      <c r="H190" s="177">
        <v>1474.7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145</v>
      </c>
      <c r="AU190" s="175" t="s">
        <v>155</v>
      </c>
      <c r="AV190" s="15" t="s">
        <v>143</v>
      </c>
      <c r="AW190" s="15" t="s">
        <v>29</v>
      </c>
      <c r="AX190" s="15" t="s">
        <v>30</v>
      </c>
      <c r="AY190" s="175" t="s">
        <v>137</v>
      </c>
    </row>
    <row r="191" spans="1:65" s="2" customFormat="1" ht="16.5" customHeight="1">
      <c r="A191" s="33"/>
      <c r="B191" s="144"/>
      <c r="C191" s="145" t="s">
        <v>319</v>
      </c>
      <c r="D191" s="145" t="s">
        <v>139</v>
      </c>
      <c r="E191" s="146" t="s">
        <v>160</v>
      </c>
      <c r="F191" s="147" t="s">
        <v>161</v>
      </c>
      <c r="G191" s="148" t="s">
        <v>151</v>
      </c>
      <c r="H191" s="149">
        <v>73.63</v>
      </c>
      <c r="I191" s="150"/>
      <c r="J191" s="151">
        <f>ROUND(I191*H191,2)</f>
        <v>0</v>
      </c>
      <c r="K191" s="147" t="s">
        <v>1</v>
      </c>
      <c r="L191" s="34"/>
      <c r="M191" s="152" t="s">
        <v>1</v>
      </c>
      <c r="N191" s="153" t="s">
        <v>38</v>
      </c>
      <c r="O191" s="59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6" t="s">
        <v>143</v>
      </c>
      <c r="AT191" s="156" t="s">
        <v>139</v>
      </c>
      <c r="AU191" s="156" t="s">
        <v>155</v>
      </c>
      <c r="AY191" s="18" t="s">
        <v>137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8" t="s">
        <v>30</v>
      </c>
      <c r="BK191" s="157">
        <f>ROUND(I191*H191,2)</f>
        <v>0</v>
      </c>
      <c r="BL191" s="18" t="s">
        <v>143</v>
      </c>
      <c r="BM191" s="156" t="s">
        <v>320</v>
      </c>
    </row>
    <row r="192" spans="1:65" s="13" customFormat="1">
      <c r="B192" s="158"/>
      <c r="D192" s="159" t="s">
        <v>145</v>
      </c>
      <c r="E192" s="160" t="s">
        <v>1</v>
      </c>
      <c r="F192" s="161" t="s">
        <v>321</v>
      </c>
      <c r="H192" s="162">
        <v>73.63</v>
      </c>
      <c r="I192" s="163"/>
      <c r="L192" s="158"/>
      <c r="M192" s="164"/>
      <c r="N192" s="165"/>
      <c r="O192" s="165"/>
      <c r="P192" s="165"/>
      <c r="Q192" s="165"/>
      <c r="R192" s="165"/>
      <c r="S192" s="165"/>
      <c r="T192" s="166"/>
      <c r="AT192" s="160" t="s">
        <v>145</v>
      </c>
      <c r="AU192" s="160" t="s">
        <v>155</v>
      </c>
      <c r="AV192" s="13" t="s">
        <v>82</v>
      </c>
      <c r="AW192" s="13" t="s">
        <v>29</v>
      </c>
      <c r="AX192" s="13" t="s">
        <v>30</v>
      </c>
      <c r="AY192" s="160" t="s">
        <v>137</v>
      </c>
    </row>
    <row r="193" spans="1:65" s="2" customFormat="1" ht="16.5" customHeight="1">
      <c r="A193" s="33"/>
      <c r="B193" s="144"/>
      <c r="C193" s="145" t="s">
        <v>322</v>
      </c>
      <c r="D193" s="145" t="s">
        <v>139</v>
      </c>
      <c r="E193" s="146" t="s">
        <v>323</v>
      </c>
      <c r="F193" s="147" t="s">
        <v>324</v>
      </c>
      <c r="G193" s="148" t="s">
        <v>151</v>
      </c>
      <c r="H193" s="149">
        <v>295.04500000000002</v>
      </c>
      <c r="I193" s="150"/>
      <c r="J193" s="151">
        <f>ROUND(I193*H193,2)</f>
        <v>0</v>
      </c>
      <c r="K193" s="147" t="s">
        <v>1</v>
      </c>
      <c r="L193" s="34"/>
      <c r="M193" s="152" t="s">
        <v>1</v>
      </c>
      <c r="N193" s="153" t="s">
        <v>38</v>
      </c>
      <c r="O193" s="59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6" t="s">
        <v>143</v>
      </c>
      <c r="AT193" s="156" t="s">
        <v>139</v>
      </c>
      <c r="AU193" s="156" t="s">
        <v>155</v>
      </c>
      <c r="AY193" s="18" t="s">
        <v>137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8" t="s">
        <v>30</v>
      </c>
      <c r="BK193" s="157">
        <f>ROUND(I193*H193,2)</f>
        <v>0</v>
      </c>
      <c r="BL193" s="18" t="s">
        <v>143</v>
      </c>
      <c r="BM193" s="156" t="s">
        <v>325</v>
      </c>
    </row>
    <row r="194" spans="1:65" s="13" customFormat="1">
      <c r="B194" s="158"/>
      <c r="D194" s="159" t="s">
        <v>145</v>
      </c>
      <c r="E194" s="160" t="s">
        <v>1</v>
      </c>
      <c r="F194" s="161" t="s">
        <v>326</v>
      </c>
      <c r="H194" s="162">
        <v>295.04500000000002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145</v>
      </c>
      <c r="AU194" s="160" t="s">
        <v>155</v>
      </c>
      <c r="AV194" s="13" t="s">
        <v>82</v>
      </c>
      <c r="AW194" s="13" t="s">
        <v>29</v>
      </c>
      <c r="AX194" s="13" t="s">
        <v>73</v>
      </c>
      <c r="AY194" s="160" t="s">
        <v>137</v>
      </c>
    </row>
    <row r="195" spans="1:65" s="15" customFormat="1">
      <c r="B195" s="174"/>
      <c r="D195" s="159" t="s">
        <v>145</v>
      </c>
      <c r="E195" s="175" t="s">
        <v>1</v>
      </c>
      <c r="F195" s="176" t="s">
        <v>148</v>
      </c>
      <c r="H195" s="177">
        <v>295.04500000000002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145</v>
      </c>
      <c r="AU195" s="175" t="s">
        <v>155</v>
      </c>
      <c r="AV195" s="15" t="s">
        <v>143</v>
      </c>
      <c r="AW195" s="15" t="s">
        <v>29</v>
      </c>
      <c r="AX195" s="15" t="s">
        <v>30</v>
      </c>
      <c r="AY195" s="175" t="s">
        <v>137</v>
      </c>
    </row>
    <row r="196" spans="1:65" s="12" customFormat="1" ht="22.9" customHeight="1">
      <c r="B196" s="131"/>
      <c r="D196" s="132" t="s">
        <v>72</v>
      </c>
      <c r="E196" s="142" t="s">
        <v>163</v>
      </c>
      <c r="F196" s="142" t="s">
        <v>167</v>
      </c>
      <c r="I196" s="134"/>
      <c r="J196" s="143">
        <f>BK196</f>
        <v>0</v>
      </c>
      <c r="L196" s="131"/>
      <c r="M196" s="136"/>
      <c r="N196" s="137"/>
      <c r="O196" s="137"/>
      <c r="P196" s="138">
        <f>SUM(P197:P217)</f>
        <v>0</v>
      </c>
      <c r="Q196" s="137"/>
      <c r="R196" s="138">
        <f>SUM(R197:R217)</f>
        <v>498.78932999999995</v>
      </c>
      <c r="S196" s="137"/>
      <c r="T196" s="139">
        <f>SUM(T197:T217)</f>
        <v>0</v>
      </c>
      <c r="AR196" s="132" t="s">
        <v>30</v>
      </c>
      <c r="AT196" s="140" t="s">
        <v>72</v>
      </c>
      <c r="AU196" s="140" t="s">
        <v>30</v>
      </c>
      <c r="AY196" s="132" t="s">
        <v>137</v>
      </c>
      <c r="BK196" s="141">
        <f>SUM(BK197:BK217)</f>
        <v>0</v>
      </c>
    </row>
    <row r="197" spans="1:65" s="2" customFormat="1" ht="24.2" customHeight="1">
      <c r="A197" s="33"/>
      <c r="B197" s="144"/>
      <c r="C197" s="145" t="s">
        <v>327</v>
      </c>
      <c r="D197" s="145" t="s">
        <v>139</v>
      </c>
      <c r="E197" s="146" t="s">
        <v>328</v>
      </c>
      <c r="F197" s="147" t="s">
        <v>329</v>
      </c>
      <c r="G197" s="148" t="s">
        <v>142</v>
      </c>
      <c r="H197" s="149">
        <v>568.9</v>
      </c>
      <c r="I197" s="150"/>
      <c r="J197" s="151">
        <f t="shared" ref="J197:J203" si="0">ROUND(I197*H197,2)</f>
        <v>0</v>
      </c>
      <c r="K197" s="147" t="s">
        <v>152</v>
      </c>
      <c r="L197" s="34"/>
      <c r="M197" s="152" t="s">
        <v>1</v>
      </c>
      <c r="N197" s="153" t="s">
        <v>38</v>
      </c>
      <c r="O197" s="59"/>
      <c r="P197" s="154">
        <f t="shared" ref="P197:P203" si="1">O197*H197</f>
        <v>0</v>
      </c>
      <c r="Q197" s="154">
        <v>0.23</v>
      </c>
      <c r="R197" s="154">
        <f t="shared" ref="R197:R203" si="2">Q197*H197</f>
        <v>130.84700000000001</v>
      </c>
      <c r="S197" s="154">
        <v>0</v>
      </c>
      <c r="T197" s="155">
        <f t="shared" ref="T197:T203" si="3"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6" t="s">
        <v>143</v>
      </c>
      <c r="AT197" s="156" t="s">
        <v>139</v>
      </c>
      <c r="AU197" s="156" t="s">
        <v>82</v>
      </c>
      <c r="AY197" s="18" t="s">
        <v>137</v>
      </c>
      <c r="BE197" s="157">
        <f t="shared" ref="BE197:BE203" si="4">IF(N197="základní",J197,0)</f>
        <v>0</v>
      </c>
      <c r="BF197" s="157">
        <f t="shared" ref="BF197:BF203" si="5">IF(N197="snížená",J197,0)</f>
        <v>0</v>
      </c>
      <c r="BG197" s="157">
        <f t="shared" ref="BG197:BG203" si="6">IF(N197="zákl. přenesená",J197,0)</f>
        <v>0</v>
      </c>
      <c r="BH197" s="157">
        <f t="shared" ref="BH197:BH203" si="7">IF(N197="sníž. přenesená",J197,0)</f>
        <v>0</v>
      </c>
      <c r="BI197" s="157">
        <f t="shared" ref="BI197:BI203" si="8">IF(N197="nulová",J197,0)</f>
        <v>0</v>
      </c>
      <c r="BJ197" s="18" t="s">
        <v>30</v>
      </c>
      <c r="BK197" s="157">
        <f t="shared" ref="BK197:BK203" si="9">ROUND(I197*H197,2)</f>
        <v>0</v>
      </c>
      <c r="BL197" s="18" t="s">
        <v>143</v>
      </c>
      <c r="BM197" s="156" t="s">
        <v>330</v>
      </c>
    </row>
    <row r="198" spans="1:65" s="2" customFormat="1" ht="24.2" customHeight="1">
      <c r="A198" s="33"/>
      <c r="B198" s="144"/>
      <c r="C198" s="145" t="s">
        <v>331</v>
      </c>
      <c r="D198" s="145" t="s">
        <v>139</v>
      </c>
      <c r="E198" s="146" t="s">
        <v>169</v>
      </c>
      <c r="F198" s="147" t="s">
        <v>170</v>
      </c>
      <c r="G198" s="148" t="s">
        <v>142</v>
      </c>
      <c r="H198" s="149">
        <v>568.9</v>
      </c>
      <c r="I198" s="150"/>
      <c r="J198" s="151">
        <f t="shared" si="0"/>
        <v>0</v>
      </c>
      <c r="K198" s="147" t="s">
        <v>152</v>
      </c>
      <c r="L198" s="34"/>
      <c r="M198" s="152" t="s">
        <v>1</v>
      </c>
      <c r="N198" s="153" t="s">
        <v>38</v>
      </c>
      <c r="O198" s="59"/>
      <c r="P198" s="154">
        <f t="shared" si="1"/>
        <v>0</v>
      </c>
      <c r="Q198" s="154">
        <v>0.34499999999999997</v>
      </c>
      <c r="R198" s="154">
        <f t="shared" si="2"/>
        <v>196.27049999999997</v>
      </c>
      <c r="S198" s="154">
        <v>0</v>
      </c>
      <c r="T198" s="155">
        <f t="shared" si="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143</v>
      </c>
      <c r="AT198" s="156" t="s">
        <v>139</v>
      </c>
      <c r="AU198" s="156" t="s">
        <v>82</v>
      </c>
      <c r="AY198" s="18" t="s">
        <v>137</v>
      </c>
      <c r="BE198" s="157">
        <f t="shared" si="4"/>
        <v>0</v>
      </c>
      <c r="BF198" s="157">
        <f t="shared" si="5"/>
        <v>0</v>
      </c>
      <c r="BG198" s="157">
        <f t="shared" si="6"/>
        <v>0</v>
      </c>
      <c r="BH198" s="157">
        <f t="shared" si="7"/>
        <v>0</v>
      </c>
      <c r="BI198" s="157">
        <f t="shared" si="8"/>
        <v>0</v>
      </c>
      <c r="BJ198" s="18" t="s">
        <v>30</v>
      </c>
      <c r="BK198" s="157">
        <f t="shared" si="9"/>
        <v>0</v>
      </c>
      <c r="BL198" s="18" t="s">
        <v>143</v>
      </c>
      <c r="BM198" s="156" t="s">
        <v>332</v>
      </c>
    </row>
    <row r="199" spans="1:65" s="2" customFormat="1" ht="24.2" customHeight="1">
      <c r="A199" s="33"/>
      <c r="B199" s="144"/>
      <c r="C199" s="145" t="s">
        <v>333</v>
      </c>
      <c r="D199" s="145" t="s">
        <v>139</v>
      </c>
      <c r="E199" s="146" t="s">
        <v>173</v>
      </c>
      <c r="F199" s="147" t="s">
        <v>174</v>
      </c>
      <c r="G199" s="148" t="s">
        <v>142</v>
      </c>
      <c r="H199" s="149">
        <v>32.9</v>
      </c>
      <c r="I199" s="150"/>
      <c r="J199" s="151">
        <f t="shared" si="0"/>
        <v>0</v>
      </c>
      <c r="K199" s="147" t="s">
        <v>152</v>
      </c>
      <c r="L199" s="34"/>
      <c r="M199" s="152" t="s">
        <v>1</v>
      </c>
      <c r="N199" s="153" t="s">
        <v>38</v>
      </c>
      <c r="O199" s="59"/>
      <c r="P199" s="154">
        <f t="shared" si="1"/>
        <v>0</v>
      </c>
      <c r="Q199" s="154">
        <v>0.46</v>
      </c>
      <c r="R199" s="154">
        <f t="shared" si="2"/>
        <v>15.134</v>
      </c>
      <c r="S199" s="154">
        <v>0</v>
      </c>
      <c r="T199" s="155">
        <f t="shared" si="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6" t="s">
        <v>143</v>
      </c>
      <c r="AT199" s="156" t="s">
        <v>139</v>
      </c>
      <c r="AU199" s="156" t="s">
        <v>82</v>
      </c>
      <c r="AY199" s="18" t="s">
        <v>137</v>
      </c>
      <c r="BE199" s="157">
        <f t="shared" si="4"/>
        <v>0</v>
      </c>
      <c r="BF199" s="157">
        <f t="shared" si="5"/>
        <v>0</v>
      </c>
      <c r="BG199" s="157">
        <f t="shared" si="6"/>
        <v>0</v>
      </c>
      <c r="BH199" s="157">
        <f t="shared" si="7"/>
        <v>0</v>
      </c>
      <c r="BI199" s="157">
        <f t="shared" si="8"/>
        <v>0</v>
      </c>
      <c r="BJ199" s="18" t="s">
        <v>30</v>
      </c>
      <c r="BK199" s="157">
        <f t="shared" si="9"/>
        <v>0</v>
      </c>
      <c r="BL199" s="18" t="s">
        <v>143</v>
      </c>
      <c r="BM199" s="156" t="s">
        <v>334</v>
      </c>
    </row>
    <row r="200" spans="1:65" s="2" customFormat="1" ht="24.2" customHeight="1">
      <c r="A200" s="33"/>
      <c r="B200" s="144"/>
      <c r="C200" s="145" t="s">
        <v>335</v>
      </c>
      <c r="D200" s="145" t="s">
        <v>139</v>
      </c>
      <c r="E200" s="146" t="s">
        <v>336</v>
      </c>
      <c r="F200" s="147" t="s">
        <v>337</v>
      </c>
      <c r="G200" s="148" t="s">
        <v>142</v>
      </c>
      <c r="H200" s="149">
        <v>32.9</v>
      </c>
      <c r="I200" s="150"/>
      <c r="J200" s="151">
        <f t="shared" si="0"/>
        <v>0</v>
      </c>
      <c r="K200" s="147" t="s">
        <v>152</v>
      </c>
      <c r="L200" s="34"/>
      <c r="M200" s="152" t="s">
        <v>1</v>
      </c>
      <c r="N200" s="153" t="s">
        <v>38</v>
      </c>
      <c r="O200" s="59"/>
      <c r="P200" s="154">
        <f t="shared" si="1"/>
        <v>0</v>
      </c>
      <c r="Q200" s="154">
        <v>0.38313999999999998</v>
      </c>
      <c r="R200" s="154">
        <f t="shared" si="2"/>
        <v>12.605305999999999</v>
      </c>
      <c r="S200" s="154">
        <v>0</v>
      </c>
      <c r="T200" s="155">
        <f t="shared" si="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6" t="s">
        <v>143</v>
      </c>
      <c r="AT200" s="156" t="s">
        <v>139</v>
      </c>
      <c r="AU200" s="156" t="s">
        <v>82</v>
      </c>
      <c r="AY200" s="18" t="s">
        <v>137</v>
      </c>
      <c r="BE200" s="157">
        <f t="shared" si="4"/>
        <v>0</v>
      </c>
      <c r="BF200" s="157">
        <f t="shared" si="5"/>
        <v>0</v>
      </c>
      <c r="BG200" s="157">
        <f t="shared" si="6"/>
        <v>0</v>
      </c>
      <c r="BH200" s="157">
        <f t="shared" si="7"/>
        <v>0</v>
      </c>
      <c r="BI200" s="157">
        <f t="shared" si="8"/>
        <v>0</v>
      </c>
      <c r="BJ200" s="18" t="s">
        <v>30</v>
      </c>
      <c r="BK200" s="157">
        <f t="shared" si="9"/>
        <v>0</v>
      </c>
      <c r="BL200" s="18" t="s">
        <v>143</v>
      </c>
      <c r="BM200" s="156" t="s">
        <v>338</v>
      </c>
    </row>
    <row r="201" spans="1:65" s="2" customFormat="1" ht="33" customHeight="1">
      <c r="A201" s="33"/>
      <c r="B201" s="144"/>
      <c r="C201" s="145" t="s">
        <v>339</v>
      </c>
      <c r="D201" s="145" t="s">
        <v>139</v>
      </c>
      <c r="E201" s="146" t="s">
        <v>340</v>
      </c>
      <c r="F201" s="147" t="s">
        <v>341</v>
      </c>
      <c r="G201" s="148" t="s">
        <v>142</v>
      </c>
      <c r="H201" s="149">
        <v>568.9</v>
      </c>
      <c r="I201" s="150"/>
      <c r="J201" s="151">
        <f t="shared" si="0"/>
        <v>0</v>
      </c>
      <c r="K201" s="147" t="s">
        <v>152</v>
      </c>
      <c r="L201" s="34"/>
      <c r="M201" s="152" t="s">
        <v>1</v>
      </c>
      <c r="N201" s="153" t="s">
        <v>38</v>
      </c>
      <c r="O201" s="59"/>
      <c r="P201" s="154">
        <f t="shared" si="1"/>
        <v>0</v>
      </c>
      <c r="Q201" s="154">
        <v>8.9219999999999994E-2</v>
      </c>
      <c r="R201" s="154">
        <f t="shared" si="2"/>
        <v>50.757257999999993</v>
      </c>
      <c r="S201" s="154">
        <v>0</v>
      </c>
      <c r="T201" s="155">
        <f t="shared" si="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143</v>
      </c>
      <c r="AT201" s="156" t="s">
        <v>139</v>
      </c>
      <c r="AU201" s="156" t="s">
        <v>82</v>
      </c>
      <c r="AY201" s="18" t="s">
        <v>137</v>
      </c>
      <c r="BE201" s="157">
        <f t="shared" si="4"/>
        <v>0</v>
      </c>
      <c r="BF201" s="157">
        <f t="shared" si="5"/>
        <v>0</v>
      </c>
      <c r="BG201" s="157">
        <f t="shared" si="6"/>
        <v>0</v>
      </c>
      <c r="BH201" s="157">
        <f t="shared" si="7"/>
        <v>0</v>
      </c>
      <c r="BI201" s="157">
        <f t="shared" si="8"/>
        <v>0</v>
      </c>
      <c r="BJ201" s="18" t="s">
        <v>30</v>
      </c>
      <c r="BK201" s="157">
        <f t="shared" si="9"/>
        <v>0</v>
      </c>
      <c r="BL201" s="18" t="s">
        <v>143</v>
      </c>
      <c r="BM201" s="156" t="s">
        <v>342</v>
      </c>
    </row>
    <row r="202" spans="1:65" s="2" customFormat="1" ht="24.2" customHeight="1">
      <c r="A202" s="33"/>
      <c r="B202" s="144"/>
      <c r="C202" s="145" t="s">
        <v>343</v>
      </c>
      <c r="D202" s="145" t="s">
        <v>139</v>
      </c>
      <c r="E202" s="146" t="s">
        <v>344</v>
      </c>
      <c r="F202" s="147" t="s">
        <v>345</v>
      </c>
      <c r="G202" s="148" t="s">
        <v>142</v>
      </c>
      <c r="H202" s="149">
        <v>32.9</v>
      </c>
      <c r="I202" s="150"/>
      <c r="J202" s="151">
        <f t="shared" si="0"/>
        <v>0</v>
      </c>
      <c r="K202" s="147" t="s">
        <v>152</v>
      </c>
      <c r="L202" s="34"/>
      <c r="M202" s="152" t="s">
        <v>1</v>
      </c>
      <c r="N202" s="153" t="s">
        <v>38</v>
      </c>
      <c r="O202" s="59"/>
      <c r="P202" s="154">
        <f t="shared" si="1"/>
        <v>0</v>
      </c>
      <c r="Q202" s="154">
        <v>0.11162</v>
      </c>
      <c r="R202" s="154">
        <f t="shared" si="2"/>
        <v>3.6722979999999996</v>
      </c>
      <c r="S202" s="154">
        <v>0</v>
      </c>
      <c r="T202" s="155">
        <f t="shared" si="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6" t="s">
        <v>143</v>
      </c>
      <c r="AT202" s="156" t="s">
        <v>139</v>
      </c>
      <c r="AU202" s="156" t="s">
        <v>82</v>
      </c>
      <c r="AY202" s="18" t="s">
        <v>137</v>
      </c>
      <c r="BE202" s="157">
        <f t="shared" si="4"/>
        <v>0</v>
      </c>
      <c r="BF202" s="157">
        <f t="shared" si="5"/>
        <v>0</v>
      </c>
      <c r="BG202" s="157">
        <f t="shared" si="6"/>
        <v>0</v>
      </c>
      <c r="BH202" s="157">
        <f t="shared" si="7"/>
        <v>0</v>
      </c>
      <c r="BI202" s="157">
        <f t="shared" si="8"/>
        <v>0</v>
      </c>
      <c r="BJ202" s="18" t="s">
        <v>30</v>
      </c>
      <c r="BK202" s="157">
        <f t="shared" si="9"/>
        <v>0</v>
      </c>
      <c r="BL202" s="18" t="s">
        <v>143</v>
      </c>
      <c r="BM202" s="156" t="s">
        <v>346</v>
      </c>
    </row>
    <row r="203" spans="1:65" s="2" customFormat="1" ht="16.5" customHeight="1">
      <c r="A203" s="33"/>
      <c r="B203" s="144"/>
      <c r="C203" s="182" t="s">
        <v>347</v>
      </c>
      <c r="D203" s="182" t="s">
        <v>181</v>
      </c>
      <c r="E203" s="183" t="s">
        <v>348</v>
      </c>
      <c r="F203" s="184" t="s">
        <v>349</v>
      </c>
      <c r="G203" s="185" t="s">
        <v>142</v>
      </c>
      <c r="H203" s="186">
        <v>574.58900000000006</v>
      </c>
      <c r="I203" s="187"/>
      <c r="J203" s="188">
        <f t="shared" si="0"/>
        <v>0</v>
      </c>
      <c r="K203" s="184" t="s">
        <v>1</v>
      </c>
      <c r="L203" s="189"/>
      <c r="M203" s="190" t="s">
        <v>1</v>
      </c>
      <c r="N203" s="191" t="s">
        <v>38</v>
      </c>
      <c r="O203" s="59"/>
      <c r="P203" s="154">
        <f t="shared" si="1"/>
        <v>0</v>
      </c>
      <c r="Q203" s="154">
        <v>0.13100000000000001</v>
      </c>
      <c r="R203" s="154">
        <f t="shared" si="2"/>
        <v>75.271159000000011</v>
      </c>
      <c r="S203" s="154">
        <v>0</v>
      </c>
      <c r="T203" s="155">
        <f t="shared" si="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6" t="s">
        <v>176</v>
      </c>
      <c r="AT203" s="156" t="s">
        <v>181</v>
      </c>
      <c r="AU203" s="156" t="s">
        <v>82</v>
      </c>
      <c r="AY203" s="18" t="s">
        <v>137</v>
      </c>
      <c r="BE203" s="157">
        <f t="shared" si="4"/>
        <v>0</v>
      </c>
      <c r="BF203" s="157">
        <f t="shared" si="5"/>
        <v>0</v>
      </c>
      <c r="BG203" s="157">
        <f t="shared" si="6"/>
        <v>0</v>
      </c>
      <c r="BH203" s="157">
        <f t="shared" si="7"/>
        <v>0</v>
      </c>
      <c r="BI203" s="157">
        <f t="shared" si="8"/>
        <v>0</v>
      </c>
      <c r="BJ203" s="18" t="s">
        <v>30</v>
      </c>
      <c r="BK203" s="157">
        <f t="shared" si="9"/>
        <v>0</v>
      </c>
      <c r="BL203" s="18" t="s">
        <v>143</v>
      </c>
      <c r="BM203" s="156" t="s">
        <v>350</v>
      </c>
    </row>
    <row r="204" spans="1:65" s="13" customFormat="1">
      <c r="B204" s="158"/>
      <c r="D204" s="159" t="s">
        <v>145</v>
      </c>
      <c r="E204" s="160" t="s">
        <v>1</v>
      </c>
      <c r="F204" s="161" t="s">
        <v>351</v>
      </c>
      <c r="H204" s="162">
        <v>574.58900000000006</v>
      </c>
      <c r="I204" s="163"/>
      <c r="L204" s="158"/>
      <c r="M204" s="164"/>
      <c r="N204" s="165"/>
      <c r="O204" s="165"/>
      <c r="P204" s="165"/>
      <c r="Q204" s="165"/>
      <c r="R204" s="165"/>
      <c r="S204" s="165"/>
      <c r="T204" s="166"/>
      <c r="AT204" s="160" t="s">
        <v>145</v>
      </c>
      <c r="AU204" s="160" t="s">
        <v>82</v>
      </c>
      <c r="AV204" s="13" t="s">
        <v>82</v>
      </c>
      <c r="AW204" s="13" t="s">
        <v>29</v>
      </c>
      <c r="AX204" s="13" t="s">
        <v>73</v>
      </c>
      <c r="AY204" s="160" t="s">
        <v>137</v>
      </c>
    </row>
    <row r="205" spans="1:65" s="2" customFormat="1" ht="16.5" customHeight="1">
      <c r="A205" s="33"/>
      <c r="B205" s="144"/>
      <c r="C205" s="182" t="s">
        <v>352</v>
      </c>
      <c r="D205" s="182" t="s">
        <v>181</v>
      </c>
      <c r="E205" s="183" t="s">
        <v>353</v>
      </c>
      <c r="F205" s="184" t="s">
        <v>354</v>
      </c>
      <c r="G205" s="185" t="s">
        <v>142</v>
      </c>
      <c r="H205" s="186">
        <v>33.228999999999999</v>
      </c>
      <c r="I205" s="187"/>
      <c r="J205" s="188">
        <f>ROUND(I205*H205,2)</f>
        <v>0</v>
      </c>
      <c r="K205" s="184" t="s">
        <v>1</v>
      </c>
      <c r="L205" s="189"/>
      <c r="M205" s="190" t="s">
        <v>1</v>
      </c>
      <c r="N205" s="191" t="s">
        <v>38</v>
      </c>
      <c r="O205" s="59"/>
      <c r="P205" s="154">
        <f>O205*H205</f>
        <v>0</v>
      </c>
      <c r="Q205" s="154">
        <v>0.17599999999999999</v>
      </c>
      <c r="R205" s="154">
        <f>Q205*H205</f>
        <v>5.8483039999999997</v>
      </c>
      <c r="S205" s="154">
        <v>0</v>
      </c>
      <c r="T205" s="15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6" t="s">
        <v>176</v>
      </c>
      <c r="AT205" s="156" t="s">
        <v>181</v>
      </c>
      <c r="AU205" s="156" t="s">
        <v>82</v>
      </c>
      <c r="AY205" s="18" t="s">
        <v>137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8" t="s">
        <v>30</v>
      </c>
      <c r="BK205" s="157">
        <f>ROUND(I205*H205,2)</f>
        <v>0</v>
      </c>
      <c r="BL205" s="18" t="s">
        <v>143</v>
      </c>
      <c r="BM205" s="156" t="s">
        <v>355</v>
      </c>
    </row>
    <row r="206" spans="1:65" s="13" customFormat="1">
      <c r="B206" s="158"/>
      <c r="D206" s="159" t="s">
        <v>145</v>
      </c>
      <c r="E206" s="160" t="s">
        <v>1</v>
      </c>
      <c r="F206" s="161" t="s">
        <v>356</v>
      </c>
      <c r="H206" s="162">
        <v>33.228999999999999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145</v>
      </c>
      <c r="AU206" s="160" t="s">
        <v>82</v>
      </c>
      <c r="AV206" s="13" t="s">
        <v>82</v>
      </c>
      <c r="AW206" s="13" t="s">
        <v>29</v>
      </c>
      <c r="AX206" s="13" t="s">
        <v>30</v>
      </c>
      <c r="AY206" s="160" t="s">
        <v>137</v>
      </c>
    </row>
    <row r="207" spans="1:65" s="15" customFormat="1">
      <c r="B207" s="174"/>
      <c r="D207" s="159" t="s">
        <v>145</v>
      </c>
      <c r="E207" s="175" t="s">
        <v>1</v>
      </c>
      <c r="F207" s="176" t="s">
        <v>148</v>
      </c>
      <c r="H207" s="177">
        <v>33.228999999999999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145</v>
      </c>
      <c r="AU207" s="175" t="s">
        <v>82</v>
      </c>
      <c r="AV207" s="15" t="s">
        <v>143</v>
      </c>
      <c r="AW207" s="15" t="s">
        <v>29</v>
      </c>
      <c r="AX207" s="15" t="s">
        <v>73</v>
      </c>
      <c r="AY207" s="175" t="s">
        <v>137</v>
      </c>
    </row>
    <row r="208" spans="1:65" s="2" customFormat="1" ht="16.5" customHeight="1">
      <c r="A208" s="33"/>
      <c r="B208" s="144"/>
      <c r="C208" s="182" t="s">
        <v>357</v>
      </c>
      <c r="D208" s="182" t="s">
        <v>181</v>
      </c>
      <c r="E208" s="183" t="s">
        <v>358</v>
      </c>
      <c r="F208" s="184" t="s">
        <v>359</v>
      </c>
      <c r="G208" s="185" t="s">
        <v>142</v>
      </c>
      <c r="H208" s="186">
        <v>17.068999999999999</v>
      </c>
      <c r="I208" s="187"/>
      <c r="J208" s="188">
        <f>ROUND(I208*H208,2)</f>
        <v>0</v>
      </c>
      <c r="K208" s="184" t="s">
        <v>1</v>
      </c>
      <c r="L208" s="189"/>
      <c r="M208" s="190" t="s">
        <v>1</v>
      </c>
      <c r="N208" s="191" t="s">
        <v>38</v>
      </c>
      <c r="O208" s="59"/>
      <c r="P208" s="154">
        <f>O208*H208</f>
        <v>0</v>
      </c>
      <c r="Q208" s="154">
        <v>0.13100000000000001</v>
      </c>
      <c r="R208" s="154">
        <f>Q208*H208</f>
        <v>2.2360389999999999</v>
      </c>
      <c r="S208" s="154">
        <v>0</v>
      </c>
      <c r="T208" s="15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176</v>
      </c>
      <c r="AT208" s="156" t="s">
        <v>181</v>
      </c>
      <c r="AU208" s="156" t="s">
        <v>82</v>
      </c>
      <c r="AY208" s="18" t="s">
        <v>137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8" t="s">
        <v>30</v>
      </c>
      <c r="BK208" s="157">
        <f>ROUND(I208*H208,2)</f>
        <v>0</v>
      </c>
      <c r="BL208" s="18" t="s">
        <v>143</v>
      </c>
      <c r="BM208" s="156" t="s">
        <v>360</v>
      </c>
    </row>
    <row r="209" spans="1:65" s="13" customFormat="1">
      <c r="B209" s="158"/>
      <c r="D209" s="159" t="s">
        <v>145</v>
      </c>
      <c r="E209" s="160" t="s">
        <v>1</v>
      </c>
      <c r="F209" s="161" t="s">
        <v>361</v>
      </c>
      <c r="H209" s="162">
        <v>17.068999999999999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145</v>
      </c>
      <c r="AU209" s="160" t="s">
        <v>82</v>
      </c>
      <c r="AV209" s="13" t="s">
        <v>82</v>
      </c>
      <c r="AW209" s="13" t="s">
        <v>29</v>
      </c>
      <c r="AX209" s="13" t="s">
        <v>73</v>
      </c>
      <c r="AY209" s="160" t="s">
        <v>137</v>
      </c>
    </row>
    <row r="210" spans="1:65" s="2" customFormat="1" ht="16.5" customHeight="1">
      <c r="A210" s="33"/>
      <c r="B210" s="144"/>
      <c r="C210" s="182" t="s">
        <v>362</v>
      </c>
      <c r="D210" s="182" t="s">
        <v>181</v>
      </c>
      <c r="E210" s="183" t="s">
        <v>363</v>
      </c>
      <c r="F210" s="184" t="s">
        <v>364</v>
      </c>
      <c r="G210" s="185" t="s">
        <v>142</v>
      </c>
      <c r="H210" s="186">
        <v>9.9990000000000006</v>
      </c>
      <c r="I210" s="187"/>
      <c r="J210" s="188">
        <f>ROUND(I210*H210,2)</f>
        <v>0</v>
      </c>
      <c r="K210" s="184" t="s">
        <v>1</v>
      </c>
      <c r="L210" s="189"/>
      <c r="M210" s="190" t="s">
        <v>1</v>
      </c>
      <c r="N210" s="191" t="s">
        <v>38</v>
      </c>
      <c r="O210" s="59"/>
      <c r="P210" s="154">
        <f>O210*H210</f>
        <v>0</v>
      </c>
      <c r="Q210" s="154">
        <v>0.19700000000000001</v>
      </c>
      <c r="R210" s="154">
        <f>Q210*H210</f>
        <v>1.9698030000000002</v>
      </c>
      <c r="S210" s="154">
        <v>0</v>
      </c>
      <c r="T210" s="15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6" t="s">
        <v>176</v>
      </c>
      <c r="AT210" s="156" t="s">
        <v>181</v>
      </c>
      <c r="AU210" s="156" t="s">
        <v>82</v>
      </c>
      <c r="AY210" s="18" t="s">
        <v>137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8" t="s">
        <v>30</v>
      </c>
      <c r="BK210" s="157">
        <f>ROUND(I210*H210,2)</f>
        <v>0</v>
      </c>
      <c r="BL210" s="18" t="s">
        <v>143</v>
      </c>
      <c r="BM210" s="156" t="s">
        <v>365</v>
      </c>
    </row>
    <row r="211" spans="1:65" s="13" customFormat="1">
      <c r="B211" s="158"/>
      <c r="D211" s="159" t="s">
        <v>145</v>
      </c>
      <c r="E211" s="160" t="s">
        <v>1</v>
      </c>
      <c r="F211" s="161" t="s">
        <v>366</v>
      </c>
      <c r="H211" s="162">
        <v>9.9990000000000006</v>
      </c>
      <c r="I211" s="163"/>
      <c r="L211" s="158"/>
      <c r="M211" s="164"/>
      <c r="N211" s="165"/>
      <c r="O211" s="165"/>
      <c r="P211" s="165"/>
      <c r="Q211" s="165"/>
      <c r="R211" s="165"/>
      <c r="S211" s="165"/>
      <c r="T211" s="166"/>
      <c r="AT211" s="160" t="s">
        <v>145</v>
      </c>
      <c r="AU211" s="160" t="s">
        <v>82</v>
      </c>
      <c r="AV211" s="13" t="s">
        <v>82</v>
      </c>
      <c r="AW211" s="13" t="s">
        <v>29</v>
      </c>
      <c r="AX211" s="13" t="s">
        <v>73</v>
      </c>
      <c r="AY211" s="160" t="s">
        <v>137</v>
      </c>
    </row>
    <row r="212" spans="1:65" s="2" customFormat="1" ht="16.5" customHeight="1">
      <c r="A212" s="33"/>
      <c r="B212" s="144"/>
      <c r="C212" s="182" t="s">
        <v>367</v>
      </c>
      <c r="D212" s="182" t="s">
        <v>181</v>
      </c>
      <c r="E212" s="183" t="s">
        <v>368</v>
      </c>
      <c r="F212" s="184" t="s">
        <v>369</v>
      </c>
      <c r="G212" s="185" t="s">
        <v>142</v>
      </c>
      <c r="H212" s="186">
        <v>1.01</v>
      </c>
      <c r="I212" s="187"/>
      <c r="J212" s="188">
        <f>ROUND(I212*H212,2)</f>
        <v>0</v>
      </c>
      <c r="K212" s="184" t="s">
        <v>1</v>
      </c>
      <c r="L212" s="189"/>
      <c r="M212" s="190" t="s">
        <v>1</v>
      </c>
      <c r="N212" s="191" t="s">
        <v>38</v>
      </c>
      <c r="O212" s="59"/>
      <c r="P212" s="154">
        <f>O212*H212</f>
        <v>0</v>
      </c>
      <c r="Q212" s="154">
        <v>0.18</v>
      </c>
      <c r="R212" s="154">
        <f>Q212*H212</f>
        <v>0.18179999999999999</v>
      </c>
      <c r="S212" s="154">
        <v>0</v>
      </c>
      <c r="T212" s="15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6" t="s">
        <v>176</v>
      </c>
      <c r="AT212" s="156" t="s">
        <v>181</v>
      </c>
      <c r="AU212" s="156" t="s">
        <v>82</v>
      </c>
      <c r="AY212" s="18" t="s">
        <v>137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8" t="s">
        <v>30</v>
      </c>
      <c r="BK212" s="157">
        <f>ROUND(I212*H212,2)</f>
        <v>0</v>
      </c>
      <c r="BL212" s="18" t="s">
        <v>143</v>
      </c>
      <c r="BM212" s="156" t="s">
        <v>370</v>
      </c>
    </row>
    <row r="213" spans="1:65" s="13" customFormat="1">
      <c r="B213" s="158"/>
      <c r="D213" s="159" t="s">
        <v>145</v>
      </c>
      <c r="E213" s="160" t="s">
        <v>1</v>
      </c>
      <c r="F213" s="161" t="s">
        <v>371</v>
      </c>
      <c r="H213" s="162">
        <v>1.01</v>
      </c>
      <c r="I213" s="163"/>
      <c r="L213" s="158"/>
      <c r="M213" s="164"/>
      <c r="N213" s="165"/>
      <c r="O213" s="165"/>
      <c r="P213" s="165"/>
      <c r="Q213" s="165"/>
      <c r="R213" s="165"/>
      <c r="S213" s="165"/>
      <c r="T213" s="166"/>
      <c r="AT213" s="160" t="s">
        <v>145</v>
      </c>
      <c r="AU213" s="160" t="s">
        <v>82</v>
      </c>
      <c r="AV213" s="13" t="s">
        <v>82</v>
      </c>
      <c r="AW213" s="13" t="s">
        <v>29</v>
      </c>
      <c r="AX213" s="13" t="s">
        <v>73</v>
      </c>
      <c r="AY213" s="160" t="s">
        <v>137</v>
      </c>
    </row>
    <row r="214" spans="1:65" s="2" customFormat="1" ht="16.5" customHeight="1">
      <c r="A214" s="33"/>
      <c r="B214" s="144"/>
      <c r="C214" s="182" t="s">
        <v>372</v>
      </c>
      <c r="D214" s="182" t="s">
        <v>181</v>
      </c>
      <c r="E214" s="183" t="s">
        <v>373</v>
      </c>
      <c r="F214" s="184" t="s">
        <v>374</v>
      </c>
      <c r="G214" s="185" t="s">
        <v>142</v>
      </c>
      <c r="H214" s="186">
        <v>17.068999999999999</v>
      </c>
      <c r="I214" s="187"/>
      <c r="J214" s="188">
        <f>ROUND(I214*H214,2)</f>
        <v>0</v>
      </c>
      <c r="K214" s="184" t="s">
        <v>1</v>
      </c>
      <c r="L214" s="189"/>
      <c r="M214" s="190" t="s">
        <v>1</v>
      </c>
      <c r="N214" s="191" t="s">
        <v>38</v>
      </c>
      <c r="O214" s="59"/>
      <c r="P214" s="154">
        <f>O214*H214</f>
        <v>0</v>
      </c>
      <c r="Q214" s="154">
        <v>0.13100000000000001</v>
      </c>
      <c r="R214" s="154">
        <f>Q214*H214</f>
        <v>2.2360389999999999</v>
      </c>
      <c r="S214" s="154">
        <v>0</v>
      </c>
      <c r="T214" s="15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6" t="s">
        <v>176</v>
      </c>
      <c r="AT214" s="156" t="s">
        <v>181</v>
      </c>
      <c r="AU214" s="156" t="s">
        <v>82</v>
      </c>
      <c r="AY214" s="18" t="s">
        <v>137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8" t="s">
        <v>30</v>
      </c>
      <c r="BK214" s="157">
        <f>ROUND(I214*H214,2)</f>
        <v>0</v>
      </c>
      <c r="BL214" s="18" t="s">
        <v>143</v>
      </c>
      <c r="BM214" s="156" t="s">
        <v>375</v>
      </c>
    </row>
    <row r="215" spans="1:65" s="13" customFormat="1">
      <c r="B215" s="158"/>
      <c r="D215" s="159" t="s">
        <v>145</v>
      </c>
      <c r="E215" s="160" t="s">
        <v>1</v>
      </c>
      <c r="F215" s="161" t="s">
        <v>361</v>
      </c>
      <c r="H215" s="162">
        <v>17.068999999999999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145</v>
      </c>
      <c r="AU215" s="160" t="s">
        <v>82</v>
      </c>
      <c r="AV215" s="13" t="s">
        <v>82</v>
      </c>
      <c r="AW215" s="13" t="s">
        <v>29</v>
      </c>
      <c r="AX215" s="13" t="s">
        <v>73</v>
      </c>
      <c r="AY215" s="160" t="s">
        <v>137</v>
      </c>
    </row>
    <row r="216" spans="1:65" s="2" customFormat="1" ht="16.5" customHeight="1">
      <c r="A216" s="33"/>
      <c r="B216" s="144"/>
      <c r="C216" s="182" t="s">
        <v>376</v>
      </c>
      <c r="D216" s="182" t="s">
        <v>181</v>
      </c>
      <c r="E216" s="183" t="s">
        <v>377</v>
      </c>
      <c r="F216" s="184" t="s">
        <v>378</v>
      </c>
      <c r="G216" s="185" t="s">
        <v>142</v>
      </c>
      <c r="H216" s="186">
        <v>9.9990000000000006</v>
      </c>
      <c r="I216" s="187"/>
      <c r="J216" s="188">
        <f>ROUND(I216*H216,2)</f>
        <v>0</v>
      </c>
      <c r="K216" s="184" t="s">
        <v>1</v>
      </c>
      <c r="L216" s="189"/>
      <c r="M216" s="190" t="s">
        <v>1</v>
      </c>
      <c r="N216" s="191" t="s">
        <v>38</v>
      </c>
      <c r="O216" s="59"/>
      <c r="P216" s="154">
        <f>O216*H216</f>
        <v>0</v>
      </c>
      <c r="Q216" s="154">
        <v>0.17599999999999999</v>
      </c>
      <c r="R216" s="154">
        <f>Q216*H216</f>
        <v>1.7598240000000001</v>
      </c>
      <c r="S216" s="154">
        <v>0</v>
      </c>
      <c r="T216" s="15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6" t="s">
        <v>176</v>
      </c>
      <c r="AT216" s="156" t="s">
        <v>181</v>
      </c>
      <c r="AU216" s="156" t="s">
        <v>82</v>
      </c>
      <c r="AY216" s="18" t="s">
        <v>137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8" t="s">
        <v>30</v>
      </c>
      <c r="BK216" s="157">
        <f>ROUND(I216*H216,2)</f>
        <v>0</v>
      </c>
      <c r="BL216" s="18" t="s">
        <v>143</v>
      </c>
      <c r="BM216" s="156" t="s">
        <v>379</v>
      </c>
    </row>
    <row r="217" spans="1:65" s="13" customFormat="1">
      <c r="B217" s="158"/>
      <c r="D217" s="159" t="s">
        <v>145</v>
      </c>
      <c r="E217" s="160" t="s">
        <v>1</v>
      </c>
      <c r="F217" s="161" t="s">
        <v>366</v>
      </c>
      <c r="H217" s="162">
        <v>9.9990000000000006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145</v>
      </c>
      <c r="AU217" s="160" t="s">
        <v>82</v>
      </c>
      <c r="AV217" s="13" t="s">
        <v>82</v>
      </c>
      <c r="AW217" s="13" t="s">
        <v>29</v>
      </c>
      <c r="AX217" s="13" t="s">
        <v>73</v>
      </c>
      <c r="AY217" s="160" t="s">
        <v>137</v>
      </c>
    </row>
    <row r="218" spans="1:65" s="12" customFormat="1" ht="22.9" customHeight="1">
      <c r="B218" s="131"/>
      <c r="D218" s="132" t="s">
        <v>72</v>
      </c>
      <c r="E218" s="142" t="s">
        <v>180</v>
      </c>
      <c r="F218" s="142" t="s">
        <v>186</v>
      </c>
      <c r="I218" s="134"/>
      <c r="J218" s="143">
        <f>BK218</f>
        <v>0</v>
      </c>
      <c r="L218" s="131"/>
      <c r="M218" s="136"/>
      <c r="N218" s="137"/>
      <c r="O218" s="137"/>
      <c r="P218" s="138">
        <f>SUM(P219:P231)</f>
        <v>0</v>
      </c>
      <c r="Q218" s="137"/>
      <c r="R218" s="138">
        <f>SUM(R219:R231)</f>
        <v>9.2994819</v>
      </c>
      <c r="S218" s="137"/>
      <c r="T218" s="139">
        <f>SUM(T219:T231)</f>
        <v>0</v>
      </c>
      <c r="AR218" s="132" t="s">
        <v>30</v>
      </c>
      <c r="AT218" s="140" t="s">
        <v>72</v>
      </c>
      <c r="AU218" s="140" t="s">
        <v>30</v>
      </c>
      <c r="AY218" s="132" t="s">
        <v>137</v>
      </c>
      <c r="BK218" s="141">
        <f>SUM(BK219:BK231)</f>
        <v>0</v>
      </c>
    </row>
    <row r="219" spans="1:65" s="2" customFormat="1" ht="16.5" customHeight="1">
      <c r="A219" s="33"/>
      <c r="B219" s="144"/>
      <c r="C219" s="145" t="s">
        <v>380</v>
      </c>
      <c r="D219" s="145" t="s">
        <v>139</v>
      </c>
      <c r="E219" s="146" t="s">
        <v>381</v>
      </c>
      <c r="F219" s="147" t="s">
        <v>382</v>
      </c>
      <c r="G219" s="148" t="s">
        <v>190</v>
      </c>
      <c r="H219" s="149">
        <v>47</v>
      </c>
      <c r="I219" s="150"/>
      <c r="J219" s="151">
        <f>ROUND(I219*H219,2)</f>
        <v>0</v>
      </c>
      <c r="K219" s="147" t="s">
        <v>1</v>
      </c>
      <c r="L219" s="34"/>
      <c r="M219" s="152" t="s">
        <v>1</v>
      </c>
      <c r="N219" s="153" t="s">
        <v>38</v>
      </c>
      <c r="O219" s="59"/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6" t="s">
        <v>143</v>
      </c>
      <c r="AT219" s="156" t="s">
        <v>139</v>
      </c>
      <c r="AU219" s="156" t="s">
        <v>82</v>
      </c>
      <c r="AY219" s="18" t="s">
        <v>137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8" t="s">
        <v>30</v>
      </c>
      <c r="BK219" s="157">
        <f>ROUND(I219*H219,2)</f>
        <v>0</v>
      </c>
      <c r="BL219" s="18" t="s">
        <v>143</v>
      </c>
      <c r="BM219" s="156" t="s">
        <v>383</v>
      </c>
    </row>
    <row r="220" spans="1:65" s="2" customFormat="1" ht="24.95" customHeight="1">
      <c r="A220" s="33"/>
      <c r="B220" s="144"/>
      <c r="C220" s="145" t="s">
        <v>384</v>
      </c>
      <c r="D220" s="145" t="s">
        <v>139</v>
      </c>
      <c r="E220" s="146" t="s">
        <v>385</v>
      </c>
      <c r="F220" s="147" t="s">
        <v>386</v>
      </c>
      <c r="G220" s="148" t="s">
        <v>190</v>
      </c>
      <c r="H220" s="149">
        <v>47</v>
      </c>
      <c r="I220" s="150"/>
      <c r="J220" s="151">
        <f>ROUND(I220*H220,2)</f>
        <v>0</v>
      </c>
      <c r="K220" s="147" t="s">
        <v>1</v>
      </c>
      <c r="L220" s="34"/>
      <c r="M220" s="152" t="s">
        <v>1</v>
      </c>
      <c r="N220" s="153" t="s">
        <v>38</v>
      </c>
      <c r="O220" s="59"/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6" t="s">
        <v>143</v>
      </c>
      <c r="AT220" s="156" t="s">
        <v>139</v>
      </c>
      <c r="AU220" s="156" t="s">
        <v>82</v>
      </c>
      <c r="AY220" s="18" t="s">
        <v>137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8" t="s">
        <v>30</v>
      </c>
      <c r="BK220" s="157">
        <f>ROUND(I220*H220,2)</f>
        <v>0</v>
      </c>
      <c r="BL220" s="18" t="s">
        <v>143</v>
      </c>
      <c r="BM220" s="156" t="s">
        <v>387</v>
      </c>
    </row>
    <row r="221" spans="1:65" s="2" customFormat="1" ht="33" customHeight="1">
      <c r="A221" s="33"/>
      <c r="B221" s="144"/>
      <c r="C221" s="145" t="s">
        <v>388</v>
      </c>
      <c r="D221" s="145" t="s">
        <v>139</v>
      </c>
      <c r="E221" s="146" t="s">
        <v>188</v>
      </c>
      <c r="F221" s="147" t="s">
        <v>189</v>
      </c>
      <c r="G221" s="148" t="s">
        <v>190</v>
      </c>
      <c r="H221" s="149">
        <v>34.5</v>
      </c>
      <c r="I221" s="150"/>
      <c r="J221" s="151">
        <f>ROUND(I221*H221,2)</f>
        <v>0</v>
      </c>
      <c r="K221" s="147" t="s">
        <v>152</v>
      </c>
      <c r="L221" s="34"/>
      <c r="M221" s="152" t="s">
        <v>1</v>
      </c>
      <c r="N221" s="153" t="s">
        <v>38</v>
      </c>
      <c r="O221" s="59"/>
      <c r="P221" s="154">
        <f>O221*H221</f>
        <v>0</v>
      </c>
      <c r="Q221" s="154">
        <v>0.15540000000000001</v>
      </c>
      <c r="R221" s="154">
        <f>Q221*H221</f>
        <v>5.3613</v>
      </c>
      <c r="S221" s="154">
        <v>0</v>
      </c>
      <c r="T221" s="15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6" t="s">
        <v>143</v>
      </c>
      <c r="AT221" s="156" t="s">
        <v>139</v>
      </c>
      <c r="AU221" s="156" t="s">
        <v>82</v>
      </c>
      <c r="AY221" s="18" t="s">
        <v>137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8" t="s">
        <v>30</v>
      </c>
      <c r="BK221" s="157">
        <f>ROUND(I221*H221,2)</f>
        <v>0</v>
      </c>
      <c r="BL221" s="18" t="s">
        <v>143</v>
      </c>
      <c r="BM221" s="156" t="s">
        <v>389</v>
      </c>
    </row>
    <row r="222" spans="1:65" s="2" customFormat="1" ht="24.2" customHeight="1">
      <c r="A222" s="33"/>
      <c r="B222" s="144"/>
      <c r="C222" s="182" t="s">
        <v>390</v>
      </c>
      <c r="D222" s="182" t="s">
        <v>181</v>
      </c>
      <c r="E222" s="183" t="s">
        <v>391</v>
      </c>
      <c r="F222" s="184" t="s">
        <v>392</v>
      </c>
      <c r="G222" s="185" t="s">
        <v>210</v>
      </c>
      <c r="H222" s="186">
        <v>34.844999999999999</v>
      </c>
      <c r="I222" s="187"/>
      <c r="J222" s="188">
        <f>ROUND(I222*H222,2)</f>
        <v>0</v>
      </c>
      <c r="K222" s="184" t="s">
        <v>393</v>
      </c>
      <c r="L222" s="189"/>
      <c r="M222" s="190" t="s">
        <v>1</v>
      </c>
      <c r="N222" s="191" t="s">
        <v>38</v>
      </c>
      <c r="O222" s="59"/>
      <c r="P222" s="154">
        <f>O222*H222</f>
        <v>0</v>
      </c>
      <c r="Q222" s="154">
        <v>4.5999999999999999E-2</v>
      </c>
      <c r="R222" s="154">
        <f>Q222*H222</f>
        <v>1.60287</v>
      </c>
      <c r="S222" s="154">
        <v>0</v>
      </c>
      <c r="T222" s="15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6" t="s">
        <v>176</v>
      </c>
      <c r="AT222" s="156" t="s">
        <v>181</v>
      </c>
      <c r="AU222" s="156" t="s">
        <v>82</v>
      </c>
      <c r="AY222" s="18" t="s">
        <v>137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8" t="s">
        <v>30</v>
      </c>
      <c r="BK222" s="157">
        <f>ROUND(I222*H222,2)</f>
        <v>0</v>
      </c>
      <c r="BL222" s="18" t="s">
        <v>143</v>
      </c>
      <c r="BM222" s="156" t="s">
        <v>394</v>
      </c>
    </row>
    <row r="223" spans="1:65" s="13" customFormat="1">
      <c r="B223" s="158"/>
      <c r="D223" s="159" t="s">
        <v>145</v>
      </c>
      <c r="E223" s="160" t="s">
        <v>1</v>
      </c>
      <c r="F223" s="161" t="s">
        <v>395</v>
      </c>
      <c r="H223" s="162">
        <v>34.844999999999999</v>
      </c>
      <c r="I223" s="163"/>
      <c r="L223" s="158"/>
      <c r="M223" s="164"/>
      <c r="N223" s="165"/>
      <c r="O223" s="165"/>
      <c r="P223" s="165"/>
      <c r="Q223" s="165"/>
      <c r="R223" s="165"/>
      <c r="S223" s="165"/>
      <c r="T223" s="166"/>
      <c r="AT223" s="160" t="s">
        <v>145</v>
      </c>
      <c r="AU223" s="160" t="s">
        <v>82</v>
      </c>
      <c r="AV223" s="13" t="s">
        <v>82</v>
      </c>
      <c r="AW223" s="13" t="s">
        <v>29</v>
      </c>
      <c r="AX223" s="13" t="s">
        <v>73</v>
      </c>
      <c r="AY223" s="160" t="s">
        <v>137</v>
      </c>
    </row>
    <row r="224" spans="1:65" s="2" customFormat="1" ht="24.2" customHeight="1">
      <c r="A224" s="33"/>
      <c r="B224" s="144"/>
      <c r="C224" s="145" t="s">
        <v>396</v>
      </c>
      <c r="D224" s="145" t="s">
        <v>139</v>
      </c>
      <c r="E224" s="146" t="s">
        <v>193</v>
      </c>
      <c r="F224" s="147" t="s">
        <v>194</v>
      </c>
      <c r="G224" s="148" t="s">
        <v>195</v>
      </c>
      <c r="H224" s="149">
        <v>1.0349999999999999</v>
      </c>
      <c r="I224" s="150"/>
      <c r="J224" s="151">
        <f>ROUND(I224*H224,2)</f>
        <v>0</v>
      </c>
      <c r="K224" s="147" t="s">
        <v>152</v>
      </c>
      <c r="L224" s="34"/>
      <c r="M224" s="152" t="s">
        <v>1</v>
      </c>
      <c r="N224" s="153" t="s">
        <v>38</v>
      </c>
      <c r="O224" s="59"/>
      <c r="P224" s="154">
        <f>O224*H224</f>
        <v>0</v>
      </c>
      <c r="Q224" s="154">
        <v>2.2563399999999998</v>
      </c>
      <c r="R224" s="154">
        <f>Q224*H224</f>
        <v>2.3353118999999998</v>
      </c>
      <c r="S224" s="154">
        <v>0</v>
      </c>
      <c r="T224" s="155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6" t="s">
        <v>143</v>
      </c>
      <c r="AT224" s="156" t="s">
        <v>139</v>
      </c>
      <c r="AU224" s="156" t="s">
        <v>82</v>
      </c>
      <c r="AY224" s="18" t="s">
        <v>137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8" t="s">
        <v>30</v>
      </c>
      <c r="BK224" s="157">
        <f>ROUND(I224*H224,2)</f>
        <v>0</v>
      </c>
      <c r="BL224" s="18" t="s">
        <v>143</v>
      </c>
      <c r="BM224" s="156" t="s">
        <v>397</v>
      </c>
    </row>
    <row r="225" spans="1:65" s="13" customFormat="1">
      <c r="B225" s="158"/>
      <c r="D225" s="159" t="s">
        <v>145</v>
      </c>
      <c r="E225" s="160" t="s">
        <v>1</v>
      </c>
      <c r="F225" s="161" t="s">
        <v>398</v>
      </c>
      <c r="H225" s="162">
        <v>1.0349999999999999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145</v>
      </c>
      <c r="AU225" s="160" t="s">
        <v>82</v>
      </c>
      <c r="AV225" s="13" t="s">
        <v>82</v>
      </c>
      <c r="AW225" s="13" t="s">
        <v>29</v>
      </c>
      <c r="AX225" s="13" t="s">
        <v>73</v>
      </c>
      <c r="AY225" s="160" t="s">
        <v>137</v>
      </c>
    </row>
    <row r="226" spans="1:65" s="15" customFormat="1">
      <c r="B226" s="174"/>
      <c r="D226" s="159" t="s">
        <v>145</v>
      </c>
      <c r="E226" s="175" t="s">
        <v>1</v>
      </c>
      <c r="F226" s="176" t="s">
        <v>148</v>
      </c>
      <c r="H226" s="177">
        <v>1.0349999999999999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145</v>
      </c>
      <c r="AU226" s="175" t="s">
        <v>82</v>
      </c>
      <c r="AV226" s="15" t="s">
        <v>143</v>
      </c>
      <c r="AW226" s="15" t="s">
        <v>29</v>
      </c>
      <c r="AX226" s="15" t="s">
        <v>30</v>
      </c>
      <c r="AY226" s="175" t="s">
        <v>137</v>
      </c>
    </row>
    <row r="227" spans="1:65" s="2" customFormat="1" ht="21.75" customHeight="1">
      <c r="A227" s="33"/>
      <c r="B227" s="144"/>
      <c r="C227" s="145" t="s">
        <v>399</v>
      </c>
      <c r="D227" s="145" t="s">
        <v>139</v>
      </c>
      <c r="E227" s="146" t="s">
        <v>199</v>
      </c>
      <c r="F227" s="147" t="s">
        <v>200</v>
      </c>
      <c r="G227" s="148" t="s">
        <v>201</v>
      </c>
      <c r="H227" s="149">
        <v>1</v>
      </c>
      <c r="I227" s="150"/>
      <c r="J227" s="151">
        <f>ROUND(I227*H227,2)</f>
        <v>0</v>
      </c>
      <c r="K227" s="147" t="s">
        <v>1</v>
      </c>
      <c r="L227" s="34"/>
      <c r="M227" s="152" t="s">
        <v>1</v>
      </c>
      <c r="N227" s="153" t="s">
        <v>38</v>
      </c>
      <c r="O227" s="59"/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6" t="s">
        <v>143</v>
      </c>
      <c r="AT227" s="156" t="s">
        <v>139</v>
      </c>
      <c r="AU227" s="156" t="s">
        <v>82</v>
      </c>
      <c r="AY227" s="18" t="s">
        <v>137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8" t="s">
        <v>30</v>
      </c>
      <c r="BK227" s="157">
        <f>ROUND(I227*H227,2)</f>
        <v>0</v>
      </c>
      <c r="BL227" s="18" t="s">
        <v>143</v>
      </c>
      <c r="BM227" s="156" t="s">
        <v>400</v>
      </c>
    </row>
    <row r="228" spans="1:65" s="13" customFormat="1">
      <c r="B228" s="158"/>
      <c r="D228" s="159" t="s">
        <v>145</v>
      </c>
      <c r="E228" s="160" t="s">
        <v>1</v>
      </c>
      <c r="F228" s="161" t="s">
        <v>30</v>
      </c>
      <c r="H228" s="162">
        <v>1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145</v>
      </c>
      <c r="AU228" s="160" t="s">
        <v>82</v>
      </c>
      <c r="AV228" s="13" t="s">
        <v>82</v>
      </c>
      <c r="AW228" s="13" t="s">
        <v>29</v>
      </c>
      <c r="AX228" s="13" t="s">
        <v>30</v>
      </c>
      <c r="AY228" s="160" t="s">
        <v>137</v>
      </c>
    </row>
    <row r="229" spans="1:65" s="2" customFormat="1" ht="16.5" customHeight="1">
      <c r="A229" s="33"/>
      <c r="B229" s="144"/>
      <c r="C229" s="145" t="s">
        <v>401</v>
      </c>
      <c r="D229" s="145" t="s">
        <v>139</v>
      </c>
      <c r="E229" s="146" t="s">
        <v>204</v>
      </c>
      <c r="F229" s="147" t="s">
        <v>205</v>
      </c>
      <c r="G229" s="148" t="s">
        <v>201</v>
      </c>
      <c r="H229" s="149">
        <v>1</v>
      </c>
      <c r="I229" s="150"/>
      <c r="J229" s="151">
        <f>ROUND(I229*H229,2)</f>
        <v>0</v>
      </c>
      <c r="K229" s="147" t="s">
        <v>1</v>
      </c>
      <c r="L229" s="34"/>
      <c r="M229" s="152" t="s">
        <v>1</v>
      </c>
      <c r="N229" s="153" t="s">
        <v>38</v>
      </c>
      <c r="O229" s="59"/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6" t="s">
        <v>143</v>
      </c>
      <c r="AT229" s="156" t="s">
        <v>139</v>
      </c>
      <c r="AU229" s="156" t="s">
        <v>82</v>
      </c>
      <c r="AY229" s="18" t="s">
        <v>137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8" t="s">
        <v>30</v>
      </c>
      <c r="BK229" s="157">
        <f>ROUND(I229*H229,2)</f>
        <v>0</v>
      </c>
      <c r="BL229" s="18" t="s">
        <v>143</v>
      </c>
      <c r="BM229" s="156" t="s">
        <v>402</v>
      </c>
    </row>
    <row r="230" spans="1:65" s="13" customFormat="1">
      <c r="B230" s="158"/>
      <c r="D230" s="159" t="s">
        <v>145</v>
      </c>
      <c r="E230" s="160" t="s">
        <v>1</v>
      </c>
      <c r="F230" s="161" t="s">
        <v>30</v>
      </c>
      <c r="H230" s="162">
        <v>1</v>
      </c>
      <c r="I230" s="163"/>
      <c r="L230" s="158"/>
      <c r="M230" s="164"/>
      <c r="N230" s="165"/>
      <c r="O230" s="165"/>
      <c r="P230" s="165"/>
      <c r="Q230" s="165"/>
      <c r="R230" s="165"/>
      <c r="S230" s="165"/>
      <c r="T230" s="166"/>
      <c r="AT230" s="160" t="s">
        <v>145</v>
      </c>
      <c r="AU230" s="160" t="s">
        <v>82</v>
      </c>
      <c r="AV230" s="13" t="s">
        <v>82</v>
      </c>
      <c r="AW230" s="13" t="s">
        <v>29</v>
      </c>
      <c r="AX230" s="13" t="s">
        <v>30</v>
      </c>
      <c r="AY230" s="160" t="s">
        <v>137</v>
      </c>
    </row>
    <row r="231" spans="1:65" s="2" customFormat="1" ht="24.2" customHeight="1">
      <c r="A231" s="33"/>
      <c r="B231" s="144"/>
      <c r="C231" s="145" t="s">
        <v>403</v>
      </c>
      <c r="D231" s="145" t="s">
        <v>139</v>
      </c>
      <c r="E231" s="146" t="s">
        <v>213</v>
      </c>
      <c r="F231" s="147" t="s">
        <v>214</v>
      </c>
      <c r="G231" s="148" t="s">
        <v>151</v>
      </c>
      <c r="H231" s="149">
        <v>508.089</v>
      </c>
      <c r="I231" s="150"/>
      <c r="J231" s="151">
        <f>ROUND(I231*H231,2)</f>
        <v>0</v>
      </c>
      <c r="K231" s="147" t="s">
        <v>152</v>
      </c>
      <c r="L231" s="34"/>
      <c r="M231" s="192" t="s">
        <v>1</v>
      </c>
      <c r="N231" s="193" t="s">
        <v>38</v>
      </c>
      <c r="O231" s="194"/>
      <c r="P231" s="195">
        <f>O231*H231</f>
        <v>0</v>
      </c>
      <c r="Q231" s="195">
        <v>0</v>
      </c>
      <c r="R231" s="195">
        <f>Q231*H231</f>
        <v>0</v>
      </c>
      <c r="S231" s="195">
        <v>0</v>
      </c>
      <c r="T231" s="196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6" t="s">
        <v>143</v>
      </c>
      <c r="AT231" s="156" t="s">
        <v>139</v>
      </c>
      <c r="AU231" s="156" t="s">
        <v>82</v>
      </c>
      <c r="AY231" s="18" t="s">
        <v>137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8" t="s">
        <v>30</v>
      </c>
      <c r="BK231" s="157">
        <f>ROUND(I231*H231,2)</f>
        <v>0</v>
      </c>
      <c r="BL231" s="18" t="s">
        <v>143</v>
      </c>
      <c r="BM231" s="156" t="s">
        <v>404</v>
      </c>
    </row>
    <row r="232" spans="1:65" s="2" customFormat="1" ht="6.95" customHeight="1">
      <c r="A232" s="33"/>
      <c r="B232" s="48"/>
      <c r="C232" s="49"/>
      <c r="D232" s="49"/>
      <c r="E232" s="49"/>
      <c r="F232" s="49"/>
      <c r="G232" s="49"/>
      <c r="H232" s="49"/>
      <c r="I232" s="49"/>
      <c r="J232" s="49"/>
      <c r="K232" s="49"/>
      <c r="L232" s="34"/>
      <c r="M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</row>
  </sheetData>
  <autoFilter ref="C120:K23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73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110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Ferrerova - rekonstrukce kanalizace a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111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2" t="s">
        <v>405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37"/>
      <c r="G18" s="237"/>
      <c r="H18" s="237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41" t="s">
        <v>1</v>
      </c>
      <c r="F27" s="241"/>
      <c r="G27" s="241"/>
      <c r="H27" s="24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ROUND(J123,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ROUND((SUM(BE123:BE772)),  0)</f>
        <v>0</v>
      </c>
      <c r="G33" s="33"/>
      <c r="H33" s="33"/>
      <c r="I33" s="101">
        <v>0.21</v>
      </c>
      <c r="J33" s="100">
        <f>ROUND(((SUM(BE123:BE772))*I33),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ROUND((SUM(BF123:BF772)),  0)</f>
        <v>0</v>
      </c>
      <c r="G34" s="33"/>
      <c r="H34" s="33"/>
      <c r="I34" s="101">
        <v>0.15</v>
      </c>
      <c r="J34" s="100">
        <f>ROUND(((SUM(BF123:BF772))*I34),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ROUND((SUM(BG123:BG772)),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ROUND((SUM(BH123:BH772)),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ROUND((SUM(BI123:BI772)),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Ferrerova - rekonstrukce kanalizace a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2" t="str">
        <f>E9</f>
        <v>SO 310 - Kanalizace - stoky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114</v>
      </c>
      <c r="D94" s="102"/>
      <c r="E94" s="102"/>
      <c r="F94" s="102"/>
      <c r="G94" s="102"/>
      <c r="H94" s="102"/>
      <c r="I94" s="102"/>
      <c r="J94" s="111" t="s">
        <v>115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116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117</v>
      </c>
    </row>
    <row r="97" spans="1:31" s="9" customFormat="1" ht="24.95" customHeight="1">
      <c r="B97" s="113"/>
      <c r="D97" s="114" t="s">
        <v>118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1:31" s="10" customFormat="1" ht="19.899999999999999" customHeight="1">
      <c r="B98" s="117"/>
      <c r="D98" s="118" t="s">
        <v>119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1:31" s="10" customFormat="1" ht="19.899999999999999" customHeight="1">
      <c r="B99" s="117"/>
      <c r="D99" s="118" t="s">
        <v>406</v>
      </c>
      <c r="E99" s="119"/>
      <c r="F99" s="119"/>
      <c r="G99" s="119"/>
      <c r="H99" s="119"/>
      <c r="I99" s="119"/>
      <c r="J99" s="120">
        <f>J479</f>
        <v>0</v>
      </c>
      <c r="L99" s="117"/>
    </row>
    <row r="100" spans="1:31" s="10" customFormat="1" ht="19.899999999999999" customHeight="1">
      <c r="B100" s="117"/>
      <c r="D100" s="118" t="s">
        <v>407</v>
      </c>
      <c r="E100" s="119"/>
      <c r="F100" s="119"/>
      <c r="G100" s="119"/>
      <c r="H100" s="119"/>
      <c r="I100" s="119"/>
      <c r="J100" s="120">
        <f>J483</f>
        <v>0</v>
      </c>
      <c r="L100" s="117"/>
    </row>
    <row r="101" spans="1:31" s="10" customFormat="1" ht="19.899999999999999" customHeight="1">
      <c r="B101" s="117"/>
      <c r="D101" s="118" t="s">
        <v>408</v>
      </c>
      <c r="E101" s="119"/>
      <c r="F101" s="119"/>
      <c r="G101" s="119"/>
      <c r="H101" s="119"/>
      <c r="I101" s="119"/>
      <c r="J101" s="120">
        <f>J534</f>
        <v>0</v>
      </c>
      <c r="L101" s="117"/>
    </row>
    <row r="102" spans="1:31" s="10" customFormat="1" ht="19.899999999999999" customHeight="1">
      <c r="B102" s="117"/>
      <c r="D102" s="118" t="s">
        <v>409</v>
      </c>
      <c r="E102" s="119"/>
      <c r="F102" s="119"/>
      <c r="G102" s="119"/>
      <c r="H102" s="119"/>
      <c r="I102" s="119"/>
      <c r="J102" s="120">
        <f>J595</f>
        <v>0</v>
      </c>
      <c r="L102" s="117"/>
    </row>
    <row r="103" spans="1:31" s="10" customFormat="1" ht="19.899999999999999" customHeight="1">
      <c r="B103" s="117"/>
      <c r="D103" s="118" t="s">
        <v>121</v>
      </c>
      <c r="E103" s="119"/>
      <c r="F103" s="119"/>
      <c r="G103" s="119"/>
      <c r="H103" s="119"/>
      <c r="I103" s="119"/>
      <c r="J103" s="120">
        <f>J753</f>
        <v>0</v>
      </c>
      <c r="L103" s="117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122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48" t="str">
        <f>E7</f>
        <v>Brno, Ferrerova - rekonstrukce kanalizace a vodovodu</v>
      </c>
      <c r="F113" s="249"/>
      <c r="G113" s="249"/>
      <c r="H113" s="24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111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32" t="str">
        <f>E9</f>
        <v>SO 310 - Kanalizace - stoky</v>
      </c>
      <c r="F115" s="247"/>
      <c r="G115" s="247"/>
      <c r="H115" s="24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F12</f>
        <v xml:space="preserve"> </v>
      </c>
      <c r="G117" s="33"/>
      <c r="H117" s="33"/>
      <c r="I117" s="28" t="s">
        <v>22</v>
      </c>
      <c r="J117" s="56" t="str">
        <f>IF(J12="","",J12)</f>
        <v/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23</v>
      </c>
      <c r="D119" s="33"/>
      <c r="E119" s="33"/>
      <c r="F119" s="26" t="str">
        <f>E15</f>
        <v xml:space="preserve"> </v>
      </c>
      <c r="G119" s="33"/>
      <c r="H119" s="33"/>
      <c r="I119" s="28" t="s">
        <v>28</v>
      </c>
      <c r="J119" s="31" t="str">
        <f>E21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28" t="s">
        <v>31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1"/>
      <c r="B122" s="122"/>
      <c r="C122" s="123" t="s">
        <v>123</v>
      </c>
      <c r="D122" s="124" t="s">
        <v>58</v>
      </c>
      <c r="E122" s="124" t="s">
        <v>54</v>
      </c>
      <c r="F122" s="124" t="s">
        <v>55</v>
      </c>
      <c r="G122" s="124" t="s">
        <v>124</v>
      </c>
      <c r="H122" s="124" t="s">
        <v>125</v>
      </c>
      <c r="I122" s="124" t="s">
        <v>126</v>
      </c>
      <c r="J122" s="124" t="s">
        <v>115</v>
      </c>
      <c r="K122" s="125" t="s">
        <v>127</v>
      </c>
      <c r="L122" s="126"/>
      <c r="M122" s="63" t="s">
        <v>1</v>
      </c>
      <c r="N122" s="64" t="s">
        <v>37</v>
      </c>
      <c r="O122" s="64" t="s">
        <v>128</v>
      </c>
      <c r="P122" s="64" t="s">
        <v>129</v>
      </c>
      <c r="Q122" s="64" t="s">
        <v>130</v>
      </c>
      <c r="R122" s="64" t="s">
        <v>131</v>
      </c>
      <c r="S122" s="64" t="s">
        <v>132</v>
      </c>
      <c r="T122" s="65" t="s">
        <v>133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9" customHeight="1">
      <c r="A123" s="33"/>
      <c r="B123" s="34"/>
      <c r="C123" s="70" t="s">
        <v>134</v>
      </c>
      <c r="D123" s="33"/>
      <c r="E123" s="33"/>
      <c r="F123" s="33"/>
      <c r="G123" s="33"/>
      <c r="H123" s="33"/>
      <c r="I123" s="33"/>
      <c r="J123" s="127">
        <f>BK123</f>
        <v>0</v>
      </c>
      <c r="K123" s="33"/>
      <c r="L123" s="34"/>
      <c r="M123" s="66"/>
      <c r="N123" s="57"/>
      <c r="O123" s="67"/>
      <c r="P123" s="128">
        <f>P124</f>
        <v>0</v>
      </c>
      <c r="Q123" s="67"/>
      <c r="R123" s="128">
        <f>R124</f>
        <v>345.20995820999997</v>
      </c>
      <c r="S123" s="67"/>
      <c r="T123" s="129">
        <f>T124</f>
        <v>322.71409999999992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72</v>
      </c>
      <c r="AU123" s="18" t="s">
        <v>117</v>
      </c>
      <c r="BK123" s="130">
        <f>BK124</f>
        <v>0</v>
      </c>
    </row>
    <row r="124" spans="1:65" s="12" customFormat="1" ht="25.9" customHeight="1">
      <c r="B124" s="131"/>
      <c r="D124" s="132" t="s">
        <v>72</v>
      </c>
      <c r="E124" s="133" t="s">
        <v>135</v>
      </c>
      <c r="F124" s="133" t="s">
        <v>136</v>
      </c>
      <c r="I124" s="134"/>
      <c r="J124" s="135">
        <f>BK124</f>
        <v>0</v>
      </c>
      <c r="L124" s="131"/>
      <c r="M124" s="136"/>
      <c r="N124" s="137"/>
      <c r="O124" s="137"/>
      <c r="P124" s="138">
        <f>P125+P479+P483+P534+P595+P753</f>
        <v>0</v>
      </c>
      <c r="Q124" s="137"/>
      <c r="R124" s="138">
        <f>R125+R479+R483+R534+R595+R753</f>
        <v>345.20995820999997</v>
      </c>
      <c r="S124" s="137"/>
      <c r="T124" s="139">
        <f>T125+T479+T483+T534+T595+T753</f>
        <v>322.71409999999992</v>
      </c>
      <c r="AR124" s="132" t="s">
        <v>30</v>
      </c>
      <c r="AT124" s="140" t="s">
        <v>72</v>
      </c>
      <c r="AU124" s="140" t="s">
        <v>73</v>
      </c>
      <c r="AY124" s="132" t="s">
        <v>137</v>
      </c>
      <c r="BK124" s="141">
        <f>BK125+BK479+BK483+BK534+BK595+BK753</f>
        <v>0</v>
      </c>
    </row>
    <row r="125" spans="1:65" s="12" customFormat="1" ht="22.9" customHeight="1">
      <c r="B125" s="131"/>
      <c r="D125" s="132" t="s">
        <v>72</v>
      </c>
      <c r="E125" s="142" t="s">
        <v>30</v>
      </c>
      <c r="F125" s="142" t="s">
        <v>138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SUM(P126:P478)</f>
        <v>0</v>
      </c>
      <c r="Q125" s="137"/>
      <c r="R125" s="138">
        <f>SUM(R126:R478)</f>
        <v>6.2277004899999993</v>
      </c>
      <c r="S125" s="137"/>
      <c r="T125" s="139">
        <f>SUM(T126:T478)</f>
        <v>322.65809999999993</v>
      </c>
      <c r="AR125" s="132" t="s">
        <v>30</v>
      </c>
      <c r="AT125" s="140" t="s">
        <v>72</v>
      </c>
      <c r="AU125" s="140" t="s">
        <v>30</v>
      </c>
      <c r="AY125" s="132" t="s">
        <v>137</v>
      </c>
      <c r="BK125" s="141">
        <f>SUM(BK126:BK478)</f>
        <v>0</v>
      </c>
    </row>
    <row r="126" spans="1:65" s="2" customFormat="1" ht="24.2" customHeight="1">
      <c r="A126" s="33"/>
      <c r="B126" s="144"/>
      <c r="C126" s="145" t="s">
        <v>30</v>
      </c>
      <c r="D126" s="145" t="s">
        <v>139</v>
      </c>
      <c r="E126" s="146" t="s">
        <v>410</v>
      </c>
      <c r="F126" s="147" t="s">
        <v>411</v>
      </c>
      <c r="G126" s="148" t="s">
        <v>142</v>
      </c>
      <c r="H126" s="149">
        <v>18.132000000000001</v>
      </c>
      <c r="I126" s="150"/>
      <c r="J126" s="151">
        <f>ROUND(I126*H126,2)</f>
        <v>0</v>
      </c>
      <c r="K126" s="147" t="s">
        <v>152</v>
      </c>
      <c r="L126" s="34"/>
      <c r="M126" s="152" t="s">
        <v>1</v>
      </c>
      <c r="N126" s="153" t="s">
        <v>38</v>
      </c>
      <c r="O126" s="59"/>
      <c r="P126" s="154">
        <f>O126*H126</f>
        <v>0</v>
      </c>
      <c r="Q126" s="154">
        <v>0</v>
      </c>
      <c r="R126" s="154">
        <f>Q126*H126</f>
        <v>0</v>
      </c>
      <c r="S126" s="154">
        <v>0.26</v>
      </c>
      <c r="T126" s="155">
        <f>S126*H126</f>
        <v>4.7143200000000007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6" t="s">
        <v>143</v>
      </c>
      <c r="AT126" s="156" t="s">
        <v>139</v>
      </c>
      <c r="AU126" s="156" t="s">
        <v>82</v>
      </c>
      <c r="AY126" s="18" t="s">
        <v>137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8" t="s">
        <v>30</v>
      </c>
      <c r="BK126" s="157">
        <f>ROUND(I126*H126,2)</f>
        <v>0</v>
      </c>
      <c r="BL126" s="18" t="s">
        <v>143</v>
      </c>
      <c r="BM126" s="156" t="s">
        <v>412</v>
      </c>
    </row>
    <row r="127" spans="1:65" s="14" customFormat="1">
      <c r="B127" s="167"/>
      <c r="D127" s="159" t="s">
        <v>145</v>
      </c>
      <c r="E127" s="168" t="s">
        <v>1</v>
      </c>
      <c r="F127" s="169" t="s">
        <v>413</v>
      </c>
      <c r="H127" s="168" t="s">
        <v>1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145</v>
      </c>
      <c r="AU127" s="168" t="s">
        <v>82</v>
      </c>
      <c r="AV127" s="14" t="s">
        <v>30</v>
      </c>
      <c r="AW127" s="14" t="s">
        <v>29</v>
      </c>
      <c r="AX127" s="14" t="s">
        <v>73</v>
      </c>
      <c r="AY127" s="168" t="s">
        <v>137</v>
      </c>
    </row>
    <row r="128" spans="1:65" s="13" customFormat="1">
      <c r="B128" s="158"/>
      <c r="D128" s="159" t="s">
        <v>145</v>
      </c>
      <c r="E128" s="160" t="s">
        <v>1</v>
      </c>
      <c r="F128" s="161" t="s">
        <v>414</v>
      </c>
      <c r="H128" s="162">
        <v>1.53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145</v>
      </c>
      <c r="AU128" s="160" t="s">
        <v>82</v>
      </c>
      <c r="AV128" s="13" t="s">
        <v>82</v>
      </c>
      <c r="AW128" s="13" t="s">
        <v>29</v>
      </c>
      <c r="AX128" s="13" t="s">
        <v>73</v>
      </c>
      <c r="AY128" s="160" t="s">
        <v>137</v>
      </c>
    </row>
    <row r="129" spans="1:65" s="13" customFormat="1">
      <c r="B129" s="158"/>
      <c r="D129" s="159" t="s">
        <v>145</v>
      </c>
      <c r="E129" s="160" t="s">
        <v>1</v>
      </c>
      <c r="F129" s="161" t="s">
        <v>415</v>
      </c>
      <c r="H129" s="162">
        <v>1.76</v>
      </c>
      <c r="I129" s="163"/>
      <c r="L129" s="158"/>
      <c r="M129" s="164"/>
      <c r="N129" s="165"/>
      <c r="O129" s="165"/>
      <c r="P129" s="165"/>
      <c r="Q129" s="165"/>
      <c r="R129" s="165"/>
      <c r="S129" s="165"/>
      <c r="T129" s="166"/>
      <c r="AT129" s="160" t="s">
        <v>145</v>
      </c>
      <c r="AU129" s="160" t="s">
        <v>82</v>
      </c>
      <c r="AV129" s="13" t="s">
        <v>82</v>
      </c>
      <c r="AW129" s="13" t="s">
        <v>29</v>
      </c>
      <c r="AX129" s="13" t="s">
        <v>73</v>
      </c>
      <c r="AY129" s="160" t="s">
        <v>137</v>
      </c>
    </row>
    <row r="130" spans="1:65" s="16" customFormat="1">
      <c r="B130" s="197"/>
      <c r="D130" s="159" t="s">
        <v>145</v>
      </c>
      <c r="E130" s="198" t="s">
        <v>1</v>
      </c>
      <c r="F130" s="199" t="s">
        <v>416</v>
      </c>
      <c r="H130" s="200">
        <v>3.29</v>
      </c>
      <c r="I130" s="201"/>
      <c r="L130" s="197"/>
      <c r="M130" s="202"/>
      <c r="N130" s="203"/>
      <c r="O130" s="203"/>
      <c r="P130" s="203"/>
      <c r="Q130" s="203"/>
      <c r="R130" s="203"/>
      <c r="S130" s="203"/>
      <c r="T130" s="204"/>
      <c r="AT130" s="198" t="s">
        <v>145</v>
      </c>
      <c r="AU130" s="198" t="s">
        <v>82</v>
      </c>
      <c r="AV130" s="16" t="s">
        <v>155</v>
      </c>
      <c r="AW130" s="16" t="s">
        <v>29</v>
      </c>
      <c r="AX130" s="16" t="s">
        <v>73</v>
      </c>
      <c r="AY130" s="198" t="s">
        <v>137</v>
      </c>
    </row>
    <row r="131" spans="1:65" s="14" customFormat="1">
      <c r="B131" s="167"/>
      <c r="D131" s="159" t="s">
        <v>145</v>
      </c>
      <c r="E131" s="168" t="s">
        <v>1</v>
      </c>
      <c r="F131" s="169" t="s">
        <v>417</v>
      </c>
      <c r="H131" s="168" t="s">
        <v>1</v>
      </c>
      <c r="I131" s="170"/>
      <c r="L131" s="167"/>
      <c r="M131" s="171"/>
      <c r="N131" s="172"/>
      <c r="O131" s="172"/>
      <c r="P131" s="172"/>
      <c r="Q131" s="172"/>
      <c r="R131" s="172"/>
      <c r="S131" s="172"/>
      <c r="T131" s="173"/>
      <c r="AT131" s="168" t="s">
        <v>145</v>
      </c>
      <c r="AU131" s="168" t="s">
        <v>82</v>
      </c>
      <c r="AV131" s="14" t="s">
        <v>30</v>
      </c>
      <c r="AW131" s="14" t="s">
        <v>29</v>
      </c>
      <c r="AX131" s="14" t="s">
        <v>73</v>
      </c>
      <c r="AY131" s="168" t="s">
        <v>137</v>
      </c>
    </row>
    <row r="132" spans="1:65" s="13" customFormat="1">
      <c r="B132" s="158"/>
      <c r="D132" s="159" t="s">
        <v>145</v>
      </c>
      <c r="E132" s="160" t="s">
        <v>1</v>
      </c>
      <c r="F132" s="161" t="s">
        <v>418</v>
      </c>
      <c r="H132" s="162">
        <v>9.0399999999999991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145</v>
      </c>
      <c r="AU132" s="160" t="s">
        <v>82</v>
      </c>
      <c r="AV132" s="13" t="s">
        <v>82</v>
      </c>
      <c r="AW132" s="13" t="s">
        <v>29</v>
      </c>
      <c r="AX132" s="13" t="s">
        <v>73</v>
      </c>
      <c r="AY132" s="160" t="s">
        <v>137</v>
      </c>
    </row>
    <row r="133" spans="1:65" s="13" customFormat="1">
      <c r="B133" s="158"/>
      <c r="D133" s="159" t="s">
        <v>145</v>
      </c>
      <c r="E133" s="160" t="s">
        <v>1</v>
      </c>
      <c r="F133" s="161" t="s">
        <v>419</v>
      </c>
      <c r="H133" s="162">
        <v>0.7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145</v>
      </c>
      <c r="AU133" s="160" t="s">
        <v>82</v>
      </c>
      <c r="AV133" s="13" t="s">
        <v>82</v>
      </c>
      <c r="AW133" s="13" t="s">
        <v>29</v>
      </c>
      <c r="AX133" s="13" t="s">
        <v>73</v>
      </c>
      <c r="AY133" s="160" t="s">
        <v>137</v>
      </c>
    </row>
    <row r="134" spans="1:65" s="13" customFormat="1">
      <c r="B134" s="158"/>
      <c r="D134" s="159" t="s">
        <v>145</v>
      </c>
      <c r="E134" s="160" t="s">
        <v>1</v>
      </c>
      <c r="F134" s="161" t="s">
        <v>420</v>
      </c>
      <c r="H134" s="162">
        <v>2.6850000000000001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145</v>
      </c>
      <c r="AU134" s="160" t="s">
        <v>82</v>
      </c>
      <c r="AV134" s="13" t="s">
        <v>82</v>
      </c>
      <c r="AW134" s="13" t="s">
        <v>29</v>
      </c>
      <c r="AX134" s="13" t="s">
        <v>73</v>
      </c>
      <c r="AY134" s="160" t="s">
        <v>137</v>
      </c>
    </row>
    <row r="135" spans="1:65" s="13" customFormat="1">
      <c r="B135" s="158"/>
      <c r="D135" s="159" t="s">
        <v>145</v>
      </c>
      <c r="E135" s="160" t="s">
        <v>1</v>
      </c>
      <c r="F135" s="161" t="s">
        <v>421</v>
      </c>
      <c r="H135" s="162">
        <v>2.4169999999999998</v>
      </c>
      <c r="I135" s="163"/>
      <c r="L135" s="158"/>
      <c r="M135" s="164"/>
      <c r="N135" s="165"/>
      <c r="O135" s="165"/>
      <c r="P135" s="165"/>
      <c r="Q135" s="165"/>
      <c r="R135" s="165"/>
      <c r="S135" s="165"/>
      <c r="T135" s="166"/>
      <c r="AT135" s="160" t="s">
        <v>145</v>
      </c>
      <c r="AU135" s="160" t="s">
        <v>82</v>
      </c>
      <c r="AV135" s="13" t="s">
        <v>82</v>
      </c>
      <c r="AW135" s="13" t="s">
        <v>29</v>
      </c>
      <c r="AX135" s="13" t="s">
        <v>73</v>
      </c>
      <c r="AY135" s="160" t="s">
        <v>137</v>
      </c>
    </row>
    <row r="136" spans="1:65" s="16" customFormat="1">
      <c r="B136" s="197"/>
      <c r="D136" s="159" t="s">
        <v>145</v>
      </c>
      <c r="E136" s="198" t="s">
        <v>1</v>
      </c>
      <c r="F136" s="199" t="s">
        <v>416</v>
      </c>
      <c r="H136" s="200">
        <v>14.842000000000001</v>
      </c>
      <c r="I136" s="201"/>
      <c r="L136" s="197"/>
      <c r="M136" s="202"/>
      <c r="N136" s="203"/>
      <c r="O136" s="203"/>
      <c r="P136" s="203"/>
      <c r="Q136" s="203"/>
      <c r="R136" s="203"/>
      <c r="S136" s="203"/>
      <c r="T136" s="204"/>
      <c r="AT136" s="198" t="s">
        <v>145</v>
      </c>
      <c r="AU136" s="198" t="s">
        <v>82</v>
      </c>
      <c r="AV136" s="16" t="s">
        <v>155</v>
      </c>
      <c r="AW136" s="16" t="s">
        <v>29</v>
      </c>
      <c r="AX136" s="16" t="s">
        <v>73</v>
      </c>
      <c r="AY136" s="198" t="s">
        <v>137</v>
      </c>
    </row>
    <row r="137" spans="1:65" s="15" customFormat="1">
      <c r="B137" s="174"/>
      <c r="D137" s="159" t="s">
        <v>145</v>
      </c>
      <c r="E137" s="175" t="s">
        <v>1</v>
      </c>
      <c r="F137" s="176" t="s">
        <v>148</v>
      </c>
      <c r="H137" s="177">
        <v>18.132000000000001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145</v>
      </c>
      <c r="AU137" s="175" t="s">
        <v>82</v>
      </c>
      <c r="AV137" s="15" t="s">
        <v>143</v>
      </c>
      <c r="AW137" s="15" t="s">
        <v>29</v>
      </c>
      <c r="AX137" s="15" t="s">
        <v>30</v>
      </c>
      <c r="AY137" s="175" t="s">
        <v>137</v>
      </c>
    </row>
    <row r="138" spans="1:65" s="2" customFormat="1" ht="24.2" customHeight="1">
      <c r="A138" s="33"/>
      <c r="B138" s="144"/>
      <c r="C138" s="145" t="s">
        <v>82</v>
      </c>
      <c r="D138" s="145" t="s">
        <v>139</v>
      </c>
      <c r="E138" s="146" t="s">
        <v>422</v>
      </c>
      <c r="F138" s="147" t="s">
        <v>423</v>
      </c>
      <c r="G138" s="148" t="s">
        <v>142</v>
      </c>
      <c r="H138" s="149">
        <v>258.38</v>
      </c>
      <c r="I138" s="150"/>
      <c r="J138" s="151">
        <f>ROUND(I138*H138,2)</f>
        <v>0</v>
      </c>
      <c r="K138" s="147" t="s">
        <v>152</v>
      </c>
      <c r="L138" s="34"/>
      <c r="M138" s="152" t="s">
        <v>1</v>
      </c>
      <c r="N138" s="153" t="s">
        <v>38</v>
      </c>
      <c r="O138" s="59"/>
      <c r="P138" s="154">
        <f>O138*H138</f>
        <v>0</v>
      </c>
      <c r="Q138" s="154">
        <v>0</v>
      </c>
      <c r="R138" s="154">
        <f>Q138*H138</f>
        <v>0</v>
      </c>
      <c r="S138" s="154">
        <v>0.29499999999999998</v>
      </c>
      <c r="T138" s="155">
        <f>S138*H138</f>
        <v>76.222099999999998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6" t="s">
        <v>143</v>
      </c>
      <c r="AT138" s="156" t="s">
        <v>139</v>
      </c>
      <c r="AU138" s="156" t="s">
        <v>82</v>
      </c>
      <c r="AY138" s="18" t="s">
        <v>137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8" t="s">
        <v>30</v>
      </c>
      <c r="BK138" s="157">
        <f>ROUND(I138*H138,2)</f>
        <v>0</v>
      </c>
      <c r="BL138" s="18" t="s">
        <v>143</v>
      </c>
      <c r="BM138" s="156" t="s">
        <v>424</v>
      </c>
    </row>
    <row r="139" spans="1:65" s="14" customFormat="1">
      <c r="B139" s="167"/>
      <c r="D139" s="159" t="s">
        <v>145</v>
      </c>
      <c r="E139" s="168" t="s">
        <v>1</v>
      </c>
      <c r="F139" s="169" t="s">
        <v>417</v>
      </c>
      <c r="H139" s="168" t="s">
        <v>1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145</v>
      </c>
      <c r="AU139" s="168" t="s">
        <v>82</v>
      </c>
      <c r="AV139" s="14" t="s">
        <v>30</v>
      </c>
      <c r="AW139" s="14" t="s">
        <v>29</v>
      </c>
      <c r="AX139" s="14" t="s">
        <v>73</v>
      </c>
      <c r="AY139" s="168" t="s">
        <v>137</v>
      </c>
    </row>
    <row r="140" spans="1:65" s="14" customFormat="1">
      <c r="B140" s="167"/>
      <c r="D140" s="159" t="s">
        <v>145</v>
      </c>
      <c r="E140" s="168" t="s">
        <v>1</v>
      </c>
      <c r="F140" s="169" t="s">
        <v>425</v>
      </c>
      <c r="H140" s="168" t="s">
        <v>1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145</v>
      </c>
      <c r="AU140" s="168" t="s">
        <v>82</v>
      </c>
      <c r="AV140" s="14" t="s">
        <v>30</v>
      </c>
      <c r="AW140" s="14" t="s">
        <v>29</v>
      </c>
      <c r="AX140" s="14" t="s">
        <v>73</v>
      </c>
      <c r="AY140" s="168" t="s">
        <v>137</v>
      </c>
    </row>
    <row r="141" spans="1:65" s="13" customFormat="1">
      <c r="B141" s="158"/>
      <c r="D141" s="159" t="s">
        <v>145</v>
      </c>
      <c r="E141" s="160" t="s">
        <v>1</v>
      </c>
      <c r="F141" s="161" t="s">
        <v>426</v>
      </c>
      <c r="H141" s="162">
        <v>254.18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145</v>
      </c>
      <c r="AU141" s="160" t="s">
        <v>82</v>
      </c>
      <c r="AV141" s="13" t="s">
        <v>82</v>
      </c>
      <c r="AW141" s="13" t="s">
        <v>29</v>
      </c>
      <c r="AX141" s="13" t="s">
        <v>73</v>
      </c>
      <c r="AY141" s="160" t="s">
        <v>137</v>
      </c>
    </row>
    <row r="142" spans="1:65" s="13" customFormat="1">
      <c r="B142" s="158"/>
      <c r="D142" s="159" t="s">
        <v>145</v>
      </c>
      <c r="E142" s="160" t="s">
        <v>1</v>
      </c>
      <c r="F142" s="161" t="s">
        <v>427</v>
      </c>
      <c r="H142" s="162">
        <v>4.2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145</v>
      </c>
      <c r="AU142" s="160" t="s">
        <v>82</v>
      </c>
      <c r="AV142" s="13" t="s">
        <v>82</v>
      </c>
      <c r="AW142" s="13" t="s">
        <v>29</v>
      </c>
      <c r="AX142" s="13" t="s">
        <v>73</v>
      </c>
      <c r="AY142" s="160" t="s">
        <v>137</v>
      </c>
    </row>
    <row r="143" spans="1:65" s="15" customFormat="1">
      <c r="B143" s="174"/>
      <c r="D143" s="159" t="s">
        <v>145</v>
      </c>
      <c r="E143" s="175" t="s">
        <v>1</v>
      </c>
      <c r="F143" s="176" t="s">
        <v>148</v>
      </c>
      <c r="H143" s="177">
        <v>258.38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145</v>
      </c>
      <c r="AU143" s="175" t="s">
        <v>82</v>
      </c>
      <c r="AV143" s="15" t="s">
        <v>143</v>
      </c>
      <c r="AW143" s="15" t="s">
        <v>29</v>
      </c>
      <c r="AX143" s="15" t="s">
        <v>30</v>
      </c>
      <c r="AY143" s="175" t="s">
        <v>137</v>
      </c>
    </row>
    <row r="144" spans="1:65" s="2" customFormat="1" ht="33" customHeight="1">
      <c r="A144" s="33"/>
      <c r="B144" s="144"/>
      <c r="C144" s="145" t="s">
        <v>155</v>
      </c>
      <c r="D144" s="145" t="s">
        <v>139</v>
      </c>
      <c r="E144" s="146" t="s">
        <v>428</v>
      </c>
      <c r="F144" s="147" t="s">
        <v>429</v>
      </c>
      <c r="G144" s="148" t="s">
        <v>142</v>
      </c>
      <c r="H144" s="149">
        <v>18.132000000000001</v>
      </c>
      <c r="I144" s="150"/>
      <c r="J144" s="151">
        <f>ROUND(I144*H144,2)</f>
        <v>0</v>
      </c>
      <c r="K144" s="147" t="s">
        <v>152</v>
      </c>
      <c r="L144" s="34"/>
      <c r="M144" s="152" t="s">
        <v>1</v>
      </c>
      <c r="N144" s="153" t="s">
        <v>38</v>
      </c>
      <c r="O144" s="59"/>
      <c r="P144" s="154">
        <f>O144*H144</f>
        <v>0</v>
      </c>
      <c r="Q144" s="154">
        <v>0</v>
      </c>
      <c r="R144" s="154">
        <f>Q144*H144</f>
        <v>0</v>
      </c>
      <c r="S144" s="154">
        <v>0.44</v>
      </c>
      <c r="T144" s="155">
        <f>S144*H144</f>
        <v>7.9780800000000003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143</v>
      </c>
      <c r="AT144" s="156" t="s">
        <v>139</v>
      </c>
      <c r="AU144" s="156" t="s">
        <v>82</v>
      </c>
      <c r="AY144" s="18" t="s">
        <v>137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30</v>
      </c>
      <c r="BK144" s="157">
        <f>ROUND(I144*H144,2)</f>
        <v>0</v>
      </c>
      <c r="BL144" s="18" t="s">
        <v>143</v>
      </c>
      <c r="BM144" s="156" t="s">
        <v>430</v>
      </c>
    </row>
    <row r="145" spans="1:65" s="13" customFormat="1">
      <c r="B145" s="158"/>
      <c r="D145" s="159" t="s">
        <v>145</v>
      </c>
      <c r="E145" s="160" t="s">
        <v>1</v>
      </c>
      <c r="F145" s="161" t="s">
        <v>431</v>
      </c>
      <c r="H145" s="162">
        <v>3.29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145</v>
      </c>
      <c r="AU145" s="160" t="s">
        <v>82</v>
      </c>
      <c r="AV145" s="13" t="s">
        <v>82</v>
      </c>
      <c r="AW145" s="13" t="s">
        <v>29</v>
      </c>
      <c r="AX145" s="13" t="s">
        <v>73</v>
      </c>
      <c r="AY145" s="160" t="s">
        <v>137</v>
      </c>
    </row>
    <row r="146" spans="1:65" s="13" customFormat="1">
      <c r="B146" s="158"/>
      <c r="D146" s="159" t="s">
        <v>145</v>
      </c>
      <c r="E146" s="160" t="s">
        <v>1</v>
      </c>
      <c r="F146" s="161" t="s">
        <v>432</v>
      </c>
      <c r="H146" s="162">
        <v>14.842000000000001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145</v>
      </c>
      <c r="AU146" s="160" t="s">
        <v>82</v>
      </c>
      <c r="AV146" s="13" t="s">
        <v>82</v>
      </c>
      <c r="AW146" s="13" t="s">
        <v>29</v>
      </c>
      <c r="AX146" s="13" t="s">
        <v>73</v>
      </c>
      <c r="AY146" s="160" t="s">
        <v>137</v>
      </c>
    </row>
    <row r="147" spans="1:65" s="15" customFormat="1">
      <c r="B147" s="174"/>
      <c r="D147" s="159" t="s">
        <v>145</v>
      </c>
      <c r="E147" s="175" t="s">
        <v>1</v>
      </c>
      <c r="F147" s="176" t="s">
        <v>148</v>
      </c>
      <c r="H147" s="177">
        <v>18.132000000000001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145</v>
      </c>
      <c r="AU147" s="175" t="s">
        <v>82</v>
      </c>
      <c r="AV147" s="15" t="s">
        <v>143</v>
      </c>
      <c r="AW147" s="15" t="s">
        <v>29</v>
      </c>
      <c r="AX147" s="15" t="s">
        <v>30</v>
      </c>
      <c r="AY147" s="175" t="s">
        <v>137</v>
      </c>
    </row>
    <row r="148" spans="1:65" s="2" customFormat="1" ht="33" customHeight="1">
      <c r="A148" s="33"/>
      <c r="B148" s="144"/>
      <c r="C148" s="145" t="s">
        <v>143</v>
      </c>
      <c r="D148" s="145" t="s">
        <v>139</v>
      </c>
      <c r="E148" s="146" t="s">
        <v>433</v>
      </c>
      <c r="F148" s="147" t="s">
        <v>434</v>
      </c>
      <c r="G148" s="148" t="s">
        <v>142</v>
      </c>
      <c r="H148" s="149">
        <v>23.24</v>
      </c>
      <c r="I148" s="150"/>
      <c r="J148" s="151">
        <f>ROUND(I148*H148,2)</f>
        <v>0</v>
      </c>
      <c r="K148" s="147" t="s">
        <v>152</v>
      </c>
      <c r="L148" s="34"/>
      <c r="M148" s="152" t="s">
        <v>1</v>
      </c>
      <c r="N148" s="153" t="s">
        <v>38</v>
      </c>
      <c r="O148" s="59"/>
      <c r="P148" s="154">
        <f>O148*H148</f>
        <v>0</v>
      </c>
      <c r="Q148" s="154">
        <v>0</v>
      </c>
      <c r="R148" s="154">
        <f>Q148*H148</f>
        <v>0</v>
      </c>
      <c r="S148" s="154">
        <v>0.57999999999999996</v>
      </c>
      <c r="T148" s="155">
        <f>S148*H148</f>
        <v>13.479199999999999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143</v>
      </c>
      <c r="AT148" s="156" t="s">
        <v>139</v>
      </c>
      <c r="AU148" s="156" t="s">
        <v>82</v>
      </c>
      <c r="AY148" s="18" t="s">
        <v>137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30</v>
      </c>
      <c r="BK148" s="157">
        <f>ROUND(I148*H148,2)</f>
        <v>0</v>
      </c>
      <c r="BL148" s="18" t="s">
        <v>143</v>
      </c>
      <c r="BM148" s="156" t="s">
        <v>435</v>
      </c>
    </row>
    <row r="149" spans="1:65" s="13" customFormat="1">
      <c r="B149" s="158"/>
      <c r="D149" s="159" t="s">
        <v>145</v>
      </c>
      <c r="E149" s="160" t="s">
        <v>1</v>
      </c>
      <c r="F149" s="161" t="s">
        <v>436</v>
      </c>
      <c r="H149" s="162">
        <v>6.75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145</v>
      </c>
      <c r="AU149" s="160" t="s">
        <v>82</v>
      </c>
      <c r="AV149" s="13" t="s">
        <v>82</v>
      </c>
      <c r="AW149" s="13" t="s">
        <v>29</v>
      </c>
      <c r="AX149" s="13" t="s">
        <v>73</v>
      </c>
      <c r="AY149" s="160" t="s">
        <v>137</v>
      </c>
    </row>
    <row r="150" spans="1:65" s="13" customFormat="1">
      <c r="B150" s="158"/>
      <c r="D150" s="159" t="s">
        <v>145</v>
      </c>
      <c r="E150" s="160" t="s">
        <v>1</v>
      </c>
      <c r="F150" s="161" t="s">
        <v>437</v>
      </c>
      <c r="H150" s="162">
        <v>16.489999999999998</v>
      </c>
      <c r="I150" s="163"/>
      <c r="L150" s="158"/>
      <c r="M150" s="164"/>
      <c r="N150" s="165"/>
      <c r="O150" s="165"/>
      <c r="P150" s="165"/>
      <c r="Q150" s="165"/>
      <c r="R150" s="165"/>
      <c r="S150" s="165"/>
      <c r="T150" s="166"/>
      <c r="AT150" s="160" t="s">
        <v>145</v>
      </c>
      <c r="AU150" s="160" t="s">
        <v>82</v>
      </c>
      <c r="AV150" s="13" t="s">
        <v>82</v>
      </c>
      <c r="AW150" s="13" t="s">
        <v>29</v>
      </c>
      <c r="AX150" s="13" t="s">
        <v>73</v>
      </c>
      <c r="AY150" s="160" t="s">
        <v>137</v>
      </c>
    </row>
    <row r="151" spans="1:65" s="15" customFormat="1">
      <c r="B151" s="174"/>
      <c r="D151" s="159" t="s">
        <v>145</v>
      </c>
      <c r="E151" s="175" t="s">
        <v>1</v>
      </c>
      <c r="F151" s="176" t="s">
        <v>148</v>
      </c>
      <c r="H151" s="177">
        <v>23.24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145</v>
      </c>
      <c r="AU151" s="175" t="s">
        <v>82</v>
      </c>
      <c r="AV151" s="15" t="s">
        <v>143</v>
      </c>
      <c r="AW151" s="15" t="s">
        <v>29</v>
      </c>
      <c r="AX151" s="15" t="s">
        <v>30</v>
      </c>
      <c r="AY151" s="175" t="s">
        <v>137</v>
      </c>
    </row>
    <row r="152" spans="1:65" s="2" customFormat="1" ht="24.2" customHeight="1">
      <c r="A152" s="33"/>
      <c r="B152" s="144"/>
      <c r="C152" s="145" t="s">
        <v>163</v>
      </c>
      <c r="D152" s="145" t="s">
        <v>139</v>
      </c>
      <c r="E152" s="146" t="s">
        <v>438</v>
      </c>
      <c r="F152" s="147" t="s">
        <v>439</v>
      </c>
      <c r="G152" s="148" t="s">
        <v>142</v>
      </c>
      <c r="H152" s="149">
        <v>23.24</v>
      </c>
      <c r="I152" s="150"/>
      <c r="J152" s="151">
        <f>ROUND(I152*H152,2)</f>
        <v>0</v>
      </c>
      <c r="K152" s="147" t="s">
        <v>152</v>
      </c>
      <c r="L152" s="34"/>
      <c r="M152" s="152" t="s">
        <v>1</v>
      </c>
      <c r="N152" s="153" t="s">
        <v>38</v>
      </c>
      <c r="O152" s="59"/>
      <c r="P152" s="154">
        <f>O152*H152</f>
        <v>0</v>
      </c>
      <c r="Q152" s="154">
        <v>0</v>
      </c>
      <c r="R152" s="154">
        <f>Q152*H152</f>
        <v>0</v>
      </c>
      <c r="S152" s="154">
        <v>0.22</v>
      </c>
      <c r="T152" s="155">
        <f>S152*H152</f>
        <v>5.1128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6" t="s">
        <v>143</v>
      </c>
      <c r="AT152" s="156" t="s">
        <v>139</v>
      </c>
      <c r="AU152" s="156" t="s">
        <v>82</v>
      </c>
      <c r="AY152" s="18" t="s">
        <v>137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8" t="s">
        <v>30</v>
      </c>
      <c r="BK152" s="157">
        <f>ROUND(I152*H152,2)</f>
        <v>0</v>
      </c>
      <c r="BL152" s="18" t="s">
        <v>143</v>
      </c>
      <c r="BM152" s="156" t="s">
        <v>440</v>
      </c>
    </row>
    <row r="153" spans="1:65" s="14" customFormat="1">
      <c r="B153" s="167"/>
      <c r="D153" s="159" t="s">
        <v>145</v>
      </c>
      <c r="E153" s="168" t="s">
        <v>1</v>
      </c>
      <c r="F153" s="169" t="s">
        <v>441</v>
      </c>
      <c r="H153" s="168" t="s">
        <v>1</v>
      </c>
      <c r="I153" s="170"/>
      <c r="L153" s="167"/>
      <c r="M153" s="171"/>
      <c r="N153" s="172"/>
      <c r="O153" s="172"/>
      <c r="P153" s="172"/>
      <c r="Q153" s="172"/>
      <c r="R153" s="172"/>
      <c r="S153" s="172"/>
      <c r="T153" s="173"/>
      <c r="AT153" s="168" t="s">
        <v>145</v>
      </c>
      <c r="AU153" s="168" t="s">
        <v>82</v>
      </c>
      <c r="AV153" s="14" t="s">
        <v>30</v>
      </c>
      <c r="AW153" s="14" t="s">
        <v>29</v>
      </c>
      <c r="AX153" s="14" t="s">
        <v>73</v>
      </c>
      <c r="AY153" s="168" t="s">
        <v>137</v>
      </c>
    </row>
    <row r="154" spans="1:65" s="13" customFormat="1">
      <c r="B154" s="158"/>
      <c r="D154" s="159" t="s">
        <v>145</v>
      </c>
      <c r="E154" s="160" t="s">
        <v>1</v>
      </c>
      <c r="F154" s="161" t="s">
        <v>442</v>
      </c>
      <c r="H154" s="162">
        <v>6.75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145</v>
      </c>
      <c r="AU154" s="160" t="s">
        <v>82</v>
      </c>
      <c r="AV154" s="13" t="s">
        <v>82</v>
      </c>
      <c r="AW154" s="13" t="s">
        <v>29</v>
      </c>
      <c r="AX154" s="13" t="s">
        <v>73</v>
      </c>
      <c r="AY154" s="160" t="s">
        <v>137</v>
      </c>
    </row>
    <row r="155" spans="1:65" s="16" customFormat="1">
      <c r="B155" s="197"/>
      <c r="D155" s="159" t="s">
        <v>145</v>
      </c>
      <c r="E155" s="198" t="s">
        <v>1</v>
      </c>
      <c r="F155" s="199" t="s">
        <v>416</v>
      </c>
      <c r="H155" s="200">
        <v>6.75</v>
      </c>
      <c r="I155" s="201"/>
      <c r="L155" s="197"/>
      <c r="M155" s="202"/>
      <c r="N155" s="203"/>
      <c r="O155" s="203"/>
      <c r="P155" s="203"/>
      <c r="Q155" s="203"/>
      <c r="R155" s="203"/>
      <c r="S155" s="203"/>
      <c r="T155" s="204"/>
      <c r="AT155" s="198" t="s">
        <v>145</v>
      </c>
      <c r="AU155" s="198" t="s">
        <v>82</v>
      </c>
      <c r="AV155" s="16" t="s">
        <v>155</v>
      </c>
      <c r="AW155" s="16" t="s">
        <v>29</v>
      </c>
      <c r="AX155" s="16" t="s">
        <v>73</v>
      </c>
      <c r="AY155" s="198" t="s">
        <v>137</v>
      </c>
    </row>
    <row r="156" spans="1:65" s="14" customFormat="1">
      <c r="B156" s="167"/>
      <c r="D156" s="159" t="s">
        <v>145</v>
      </c>
      <c r="E156" s="168" t="s">
        <v>1</v>
      </c>
      <c r="F156" s="169" t="s">
        <v>443</v>
      </c>
      <c r="H156" s="168" t="s">
        <v>1</v>
      </c>
      <c r="I156" s="170"/>
      <c r="L156" s="167"/>
      <c r="M156" s="171"/>
      <c r="N156" s="172"/>
      <c r="O156" s="172"/>
      <c r="P156" s="172"/>
      <c r="Q156" s="172"/>
      <c r="R156" s="172"/>
      <c r="S156" s="172"/>
      <c r="T156" s="173"/>
      <c r="AT156" s="168" t="s">
        <v>145</v>
      </c>
      <c r="AU156" s="168" t="s">
        <v>82</v>
      </c>
      <c r="AV156" s="14" t="s">
        <v>30</v>
      </c>
      <c r="AW156" s="14" t="s">
        <v>29</v>
      </c>
      <c r="AX156" s="14" t="s">
        <v>73</v>
      </c>
      <c r="AY156" s="168" t="s">
        <v>137</v>
      </c>
    </row>
    <row r="157" spans="1:65" s="13" customFormat="1">
      <c r="B157" s="158"/>
      <c r="D157" s="159" t="s">
        <v>145</v>
      </c>
      <c r="E157" s="160" t="s">
        <v>1</v>
      </c>
      <c r="F157" s="161" t="s">
        <v>444</v>
      </c>
      <c r="H157" s="162">
        <v>8.33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145</v>
      </c>
      <c r="AU157" s="160" t="s">
        <v>82</v>
      </c>
      <c r="AV157" s="13" t="s">
        <v>82</v>
      </c>
      <c r="AW157" s="13" t="s">
        <v>29</v>
      </c>
      <c r="AX157" s="13" t="s">
        <v>73</v>
      </c>
      <c r="AY157" s="160" t="s">
        <v>137</v>
      </c>
    </row>
    <row r="158" spans="1:65" s="13" customFormat="1">
      <c r="B158" s="158"/>
      <c r="D158" s="159" t="s">
        <v>145</v>
      </c>
      <c r="E158" s="160" t="s">
        <v>1</v>
      </c>
      <c r="F158" s="161" t="s">
        <v>445</v>
      </c>
      <c r="H158" s="162">
        <v>8.16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145</v>
      </c>
      <c r="AU158" s="160" t="s">
        <v>82</v>
      </c>
      <c r="AV158" s="13" t="s">
        <v>82</v>
      </c>
      <c r="AW158" s="13" t="s">
        <v>29</v>
      </c>
      <c r="AX158" s="13" t="s">
        <v>73</v>
      </c>
      <c r="AY158" s="160" t="s">
        <v>137</v>
      </c>
    </row>
    <row r="159" spans="1:65" s="16" customFormat="1">
      <c r="B159" s="197"/>
      <c r="D159" s="159" t="s">
        <v>145</v>
      </c>
      <c r="E159" s="198" t="s">
        <v>1</v>
      </c>
      <c r="F159" s="199" t="s">
        <v>416</v>
      </c>
      <c r="H159" s="200">
        <v>16.489999999999998</v>
      </c>
      <c r="I159" s="201"/>
      <c r="L159" s="197"/>
      <c r="M159" s="202"/>
      <c r="N159" s="203"/>
      <c r="O159" s="203"/>
      <c r="P159" s="203"/>
      <c r="Q159" s="203"/>
      <c r="R159" s="203"/>
      <c r="S159" s="203"/>
      <c r="T159" s="204"/>
      <c r="AT159" s="198" t="s">
        <v>145</v>
      </c>
      <c r="AU159" s="198" t="s">
        <v>82</v>
      </c>
      <c r="AV159" s="16" t="s">
        <v>155</v>
      </c>
      <c r="AW159" s="16" t="s">
        <v>29</v>
      </c>
      <c r="AX159" s="16" t="s">
        <v>73</v>
      </c>
      <c r="AY159" s="198" t="s">
        <v>137</v>
      </c>
    </row>
    <row r="160" spans="1:65" s="15" customFormat="1">
      <c r="B160" s="174"/>
      <c r="D160" s="159" t="s">
        <v>145</v>
      </c>
      <c r="E160" s="175" t="s">
        <v>1</v>
      </c>
      <c r="F160" s="176" t="s">
        <v>148</v>
      </c>
      <c r="H160" s="177">
        <v>23.24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145</v>
      </c>
      <c r="AU160" s="175" t="s">
        <v>82</v>
      </c>
      <c r="AV160" s="15" t="s">
        <v>143</v>
      </c>
      <c r="AW160" s="15" t="s">
        <v>29</v>
      </c>
      <c r="AX160" s="15" t="s">
        <v>30</v>
      </c>
      <c r="AY160" s="175" t="s">
        <v>137</v>
      </c>
    </row>
    <row r="161" spans="1:65" s="2" customFormat="1" ht="24.2" customHeight="1">
      <c r="A161" s="33"/>
      <c r="B161" s="144"/>
      <c r="C161" s="145" t="s">
        <v>168</v>
      </c>
      <c r="D161" s="145" t="s">
        <v>139</v>
      </c>
      <c r="E161" s="146" t="s">
        <v>446</v>
      </c>
      <c r="F161" s="147" t="s">
        <v>447</v>
      </c>
      <c r="G161" s="148" t="s">
        <v>142</v>
      </c>
      <c r="H161" s="149">
        <v>258.38</v>
      </c>
      <c r="I161" s="150"/>
      <c r="J161" s="151">
        <f>ROUND(I161*H161,2)</f>
        <v>0</v>
      </c>
      <c r="K161" s="147" t="s">
        <v>152</v>
      </c>
      <c r="L161" s="34"/>
      <c r="M161" s="152" t="s">
        <v>1</v>
      </c>
      <c r="N161" s="153" t="s">
        <v>38</v>
      </c>
      <c r="O161" s="59"/>
      <c r="P161" s="154">
        <f>O161*H161</f>
        <v>0</v>
      </c>
      <c r="Q161" s="154">
        <v>0</v>
      </c>
      <c r="R161" s="154">
        <f>Q161*H161</f>
        <v>0</v>
      </c>
      <c r="S161" s="154">
        <v>0.57999999999999996</v>
      </c>
      <c r="T161" s="155">
        <f>S161*H161</f>
        <v>149.8604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6" t="s">
        <v>143</v>
      </c>
      <c r="AT161" s="156" t="s">
        <v>139</v>
      </c>
      <c r="AU161" s="156" t="s">
        <v>82</v>
      </c>
      <c r="AY161" s="18" t="s">
        <v>137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8" t="s">
        <v>30</v>
      </c>
      <c r="BK161" s="157">
        <f>ROUND(I161*H161,2)</f>
        <v>0</v>
      </c>
      <c r="BL161" s="18" t="s">
        <v>143</v>
      </c>
      <c r="BM161" s="156" t="s">
        <v>448</v>
      </c>
    </row>
    <row r="162" spans="1:65" s="13" customFormat="1">
      <c r="B162" s="158"/>
      <c r="D162" s="159" t="s">
        <v>145</v>
      </c>
      <c r="E162" s="160" t="s">
        <v>1</v>
      </c>
      <c r="F162" s="161" t="s">
        <v>449</v>
      </c>
      <c r="H162" s="162">
        <v>258.38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145</v>
      </c>
      <c r="AU162" s="160" t="s">
        <v>82</v>
      </c>
      <c r="AV162" s="13" t="s">
        <v>82</v>
      </c>
      <c r="AW162" s="13" t="s">
        <v>29</v>
      </c>
      <c r="AX162" s="13" t="s">
        <v>30</v>
      </c>
      <c r="AY162" s="160" t="s">
        <v>137</v>
      </c>
    </row>
    <row r="163" spans="1:65" s="2" customFormat="1" ht="24.2" customHeight="1">
      <c r="A163" s="33"/>
      <c r="B163" s="144"/>
      <c r="C163" s="145" t="s">
        <v>172</v>
      </c>
      <c r="D163" s="145" t="s">
        <v>139</v>
      </c>
      <c r="E163" s="146" t="s">
        <v>450</v>
      </c>
      <c r="F163" s="147" t="s">
        <v>451</v>
      </c>
      <c r="G163" s="148" t="s">
        <v>142</v>
      </c>
      <c r="H163" s="149">
        <v>258.38</v>
      </c>
      <c r="I163" s="150"/>
      <c r="J163" s="151">
        <f>ROUND(I163*H163,2)</f>
        <v>0</v>
      </c>
      <c r="K163" s="147" t="s">
        <v>152</v>
      </c>
      <c r="L163" s="34"/>
      <c r="M163" s="152" t="s">
        <v>1</v>
      </c>
      <c r="N163" s="153" t="s">
        <v>38</v>
      </c>
      <c r="O163" s="59"/>
      <c r="P163" s="154">
        <f>O163*H163</f>
        <v>0</v>
      </c>
      <c r="Q163" s="154">
        <v>0</v>
      </c>
      <c r="R163" s="154">
        <f>Q163*H163</f>
        <v>0</v>
      </c>
      <c r="S163" s="154">
        <v>0.24</v>
      </c>
      <c r="T163" s="155">
        <f>S163*H163</f>
        <v>62.011199999999995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143</v>
      </c>
      <c r="AT163" s="156" t="s">
        <v>139</v>
      </c>
      <c r="AU163" s="156" t="s">
        <v>82</v>
      </c>
      <c r="AY163" s="18" t="s">
        <v>137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30</v>
      </c>
      <c r="BK163" s="157">
        <f>ROUND(I163*H163,2)</f>
        <v>0</v>
      </c>
      <c r="BL163" s="18" t="s">
        <v>143</v>
      </c>
      <c r="BM163" s="156" t="s">
        <v>452</v>
      </c>
    </row>
    <row r="164" spans="1:65" s="13" customFormat="1">
      <c r="B164" s="158"/>
      <c r="D164" s="159" t="s">
        <v>145</v>
      </c>
      <c r="E164" s="160" t="s">
        <v>1</v>
      </c>
      <c r="F164" s="161" t="s">
        <v>449</v>
      </c>
      <c r="H164" s="162">
        <v>258.38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145</v>
      </c>
      <c r="AU164" s="160" t="s">
        <v>82</v>
      </c>
      <c r="AV164" s="13" t="s">
        <v>82</v>
      </c>
      <c r="AW164" s="13" t="s">
        <v>29</v>
      </c>
      <c r="AX164" s="13" t="s">
        <v>30</v>
      </c>
      <c r="AY164" s="160" t="s">
        <v>137</v>
      </c>
    </row>
    <row r="165" spans="1:65" s="2" customFormat="1" ht="16.5" customHeight="1">
      <c r="A165" s="33"/>
      <c r="B165" s="144"/>
      <c r="C165" s="145" t="s">
        <v>176</v>
      </c>
      <c r="D165" s="145" t="s">
        <v>139</v>
      </c>
      <c r="E165" s="146" t="s">
        <v>453</v>
      </c>
      <c r="F165" s="147" t="s">
        <v>454</v>
      </c>
      <c r="G165" s="148" t="s">
        <v>142</v>
      </c>
      <c r="H165" s="149">
        <v>6.07</v>
      </c>
      <c r="I165" s="150"/>
      <c r="J165" s="151">
        <f>ROUND(I165*H165,2)</f>
        <v>0</v>
      </c>
      <c r="K165" s="147" t="s">
        <v>152</v>
      </c>
      <c r="L165" s="34"/>
      <c r="M165" s="152" t="s">
        <v>1</v>
      </c>
      <c r="N165" s="153" t="s">
        <v>38</v>
      </c>
      <c r="O165" s="59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6" t="s">
        <v>143</v>
      </c>
      <c r="AT165" s="156" t="s">
        <v>139</v>
      </c>
      <c r="AU165" s="156" t="s">
        <v>82</v>
      </c>
      <c r="AY165" s="18" t="s">
        <v>137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8" t="s">
        <v>30</v>
      </c>
      <c r="BK165" s="157">
        <f>ROUND(I165*H165,2)</f>
        <v>0</v>
      </c>
      <c r="BL165" s="18" t="s">
        <v>143</v>
      </c>
      <c r="BM165" s="156" t="s">
        <v>455</v>
      </c>
    </row>
    <row r="166" spans="1:65" s="14" customFormat="1">
      <c r="B166" s="167"/>
      <c r="D166" s="159" t="s">
        <v>145</v>
      </c>
      <c r="E166" s="168" t="s">
        <v>1</v>
      </c>
      <c r="F166" s="169" t="s">
        <v>456</v>
      </c>
      <c r="H166" s="168" t="s">
        <v>1</v>
      </c>
      <c r="I166" s="170"/>
      <c r="L166" s="167"/>
      <c r="M166" s="171"/>
      <c r="N166" s="172"/>
      <c r="O166" s="172"/>
      <c r="P166" s="172"/>
      <c r="Q166" s="172"/>
      <c r="R166" s="172"/>
      <c r="S166" s="172"/>
      <c r="T166" s="173"/>
      <c r="AT166" s="168" t="s">
        <v>145</v>
      </c>
      <c r="AU166" s="168" t="s">
        <v>82</v>
      </c>
      <c r="AV166" s="14" t="s">
        <v>30</v>
      </c>
      <c r="AW166" s="14" t="s">
        <v>29</v>
      </c>
      <c r="AX166" s="14" t="s">
        <v>73</v>
      </c>
      <c r="AY166" s="168" t="s">
        <v>137</v>
      </c>
    </row>
    <row r="167" spans="1:65" s="13" customFormat="1">
      <c r="B167" s="158"/>
      <c r="D167" s="159" t="s">
        <v>145</v>
      </c>
      <c r="E167" s="160" t="s">
        <v>1</v>
      </c>
      <c r="F167" s="161" t="s">
        <v>420</v>
      </c>
      <c r="H167" s="162">
        <v>2.6850000000000001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145</v>
      </c>
      <c r="AU167" s="160" t="s">
        <v>82</v>
      </c>
      <c r="AV167" s="13" t="s">
        <v>82</v>
      </c>
      <c r="AW167" s="13" t="s">
        <v>29</v>
      </c>
      <c r="AX167" s="13" t="s">
        <v>73</v>
      </c>
      <c r="AY167" s="160" t="s">
        <v>137</v>
      </c>
    </row>
    <row r="168" spans="1:65" s="13" customFormat="1">
      <c r="B168" s="158"/>
      <c r="D168" s="159" t="s">
        <v>145</v>
      </c>
      <c r="E168" s="160" t="s">
        <v>1</v>
      </c>
      <c r="F168" s="161" t="s">
        <v>419</v>
      </c>
      <c r="H168" s="162">
        <v>0.7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145</v>
      </c>
      <c r="AU168" s="160" t="s">
        <v>82</v>
      </c>
      <c r="AV168" s="13" t="s">
        <v>82</v>
      </c>
      <c r="AW168" s="13" t="s">
        <v>29</v>
      </c>
      <c r="AX168" s="13" t="s">
        <v>73</v>
      </c>
      <c r="AY168" s="160" t="s">
        <v>137</v>
      </c>
    </row>
    <row r="169" spans="1:65" s="13" customFormat="1">
      <c r="B169" s="158"/>
      <c r="D169" s="159" t="s">
        <v>145</v>
      </c>
      <c r="E169" s="160" t="s">
        <v>1</v>
      </c>
      <c r="F169" s="161" t="s">
        <v>420</v>
      </c>
      <c r="H169" s="162">
        <v>2.6850000000000001</v>
      </c>
      <c r="I169" s="163"/>
      <c r="L169" s="158"/>
      <c r="M169" s="164"/>
      <c r="N169" s="165"/>
      <c r="O169" s="165"/>
      <c r="P169" s="165"/>
      <c r="Q169" s="165"/>
      <c r="R169" s="165"/>
      <c r="S169" s="165"/>
      <c r="T169" s="166"/>
      <c r="AT169" s="160" t="s">
        <v>145</v>
      </c>
      <c r="AU169" s="160" t="s">
        <v>82</v>
      </c>
      <c r="AV169" s="13" t="s">
        <v>82</v>
      </c>
      <c r="AW169" s="13" t="s">
        <v>29</v>
      </c>
      <c r="AX169" s="13" t="s">
        <v>73</v>
      </c>
      <c r="AY169" s="160" t="s">
        <v>137</v>
      </c>
    </row>
    <row r="170" spans="1:65" s="15" customFormat="1">
      <c r="B170" s="174"/>
      <c r="D170" s="159" t="s">
        <v>145</v>
      </c>
      <c r="E170" s="175" t="s">
        <v>1</v>
      </c>
      <c r="F170" s="176" t="s">
        <v>148</v>
      </c>
      <c r="H170" s="177">
        <v>6.07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145</v>
      </c>
      <c r="AU170" s="175" t="s">
        <v>82</v>
      </c>
      <c r="AV170" s="15" t="s">
        <v>143</v>
      </c>
      <c r="AW170" s="15" t="s">
        <v>29</v>
      </c>
      <c r="AX170" s="15" t="s">
        <v>30</v>
      </c>
      <c r="AY170" s="175" t="s">
        <v>137</v>
      </c>
    </row>
    <row r="171" spans="1:65" s="2" customFormat="1" ht="16.5" customHeight="1">
      <c r="A171" s="33"/>
      <c r="B171" s="144"/>
      <c r="C171" s="145" t="s">
        <v>180</v>
      </c>
      <c r="D171" s="145" t="s">
        <v>139</v>
      </c>
      <c r="E171" s="146" t="s">
        <v>308</v>
      </c>
      <c r="F171" s="147" t="s">
        <v>309</v>
      </c>
      <c r="G171" s="148" t="s">
        <v>190</v>
      </c>
      <c r="H171" s="149">
        <v>16</v>
      </c>
      <c r="I171" s="150"/>
      <c r="J171" s="151">
        <f>ROUND(I171*H171,2)</f>
        <v>0</v>
      </c>
      <c r="K171" s="147" t="s">
        <v>152</v>
      </c>
      <c r="L171" s="34"/>
      <c r="M171" s="152" t="s">
        <v>1</v>
      </c>
      <c r="N171" s="153" t="s">
        <v>38</v>
      </c>
      <c r="O171" s="59"/>
      <c r="P171" s="154">
        <f>O171*H171</f>
        <v>0</v>
      </c>
      <c r="Q171" s="154">
        <v>0</v>
      </c>
      <c r="R171" s="154">
        <f>Q171*H171</f>
        <v>0</v>
      </c>
      <c r="S171" s="154">
        <v>0.20499999999999999</v>
      </c>
      <c r="T171" s="155">
        <f>S171*H171</f>
        <v>3.28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6" t="s">
        <v>143</v>
      </c>
      <c r="AT171" s="156" t="s">
        <v>139</v>
      </c>
      <c r="AU171" s="156" t="s">
        <v>82</v>
      </c>
      <c r="AY171" s="18" t="s">
        <v>137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8" t="s">
        <v>30</v>
      </c>
      <c r="BK171" s="157">
        <f>ROUND(I171*H171,2)</f>
        <v>0</v>
      </c>
      <c r="BL171" s="18" t="s">
        <v>143</v>
      </c>
      <c r="BM171" s="156" t="s">
        <v>457</v>
      </c>
    </row>
    <row r="172" spans="1:65" s="13" customFormat="1">
      <c r="B172" s="158"/>
      <c r="D172" s="159" t="s">
        <v>145</v>
      </c>
      <c r="E172" s="160" t="s">
        <v>1</v>
      </c>
      <c r="F172" s="161" t="s">
        <v>278</v>
      </c>
      <c r="H172" s="162">
        <v>16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145</v>
      </c>
      <c r="AU172" s="160" t="s">
        <v>82</v>
      </c>
      <c r="AV172" s="13" t="s">
        <v>82</v>
      </c>
      <c r="AW172" s="13" t="s">
        <v>29</v>
      </c>
      <c r="AX172" s="13" t="s">
        <v>30</v>
      </c>
      <c r="AY172" s="160" t="s">
        <v>137</v>
      </c>
    </row>
    <row r="173" spans="1:65" s="2" customFormat="1" ht="24.2" customHeight="1">
      <c r="A173" s="33"/>
      <c r="B173" s="144"/>
      <c r="C173" s="145" t="s">
        <v>187</v>
      </c>
      <c r="D173" s="145" t="s">
        <v>139</v>
      </c>
      <c r="E173" s="146" t="s">
        <v>458</v>
      </c>
      <c r="F173" s="147" t="s">
        <v>459</v>
      </c>
      <c r="G173" s="148" t="s">
        <v>460</v>
      </c>
      <c r="H173" s="149">
        <v>3600</v>
      </c>
      <c r="I173" s="150"/>
      <c r="J173" s="151">
        <f>ROUND(I173*H173,2)</f>
        <v>0</v>
      </c>
      <c r="K173" s="147" t="s">
        <v>152</v>
      </c>
      <c r="L173" s="34"/>
      <c r="M173" s="152" t="s">
        <v>1</v>
      </c>
      <c r="N173" s="153" t="s">
        <v>38</v>
      </c>
      <c r="O173" s="59"/>
      <c r="P173" s="154">
        <f>O173*H173</f>
        <v>0</v>
      </c>
      <c r="Q173" s="154">
        <v>3.0000000000000001E-5</v>
      </c>
      <c r="R173" s="154">
        <f>Q173*H173</f>
        <v>0.108</v>
      </c>
      <c r="S173" s="154">
        <v>0</v>
      </c>
      <c r="T173" s="15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6" t="s">
        <v>143</v>
      </c>
      <c r="AT173" s="156" t="s">
        <v>139</v>
      </c>
      <c r="AU173" s="156" t="s">
        <v>82</v>
      </c>
      <c r="AY173" s="18" t="s">
        <v>137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8" t="s">
        <v>30</v>
      </c>
      <c r="BK173" s="157">
        <f>ROUND(I173*H173,2)</f>
        <v>0</v>
      </c>
      <c r="BL173" s="18" t="s">
        <v>143</v>
      </c>
      <c r="BM173" s="156" t="s">
        <v>461</v>
      </c>
    </row>
    <row r="174" spans="1:65" s="13" customFormat="1">
      <c r="B174" s="158"/>
      <c r="D174" s="159" t="s">
        <v>145</v>
      </c>
      <c r="E174" s="160" t="s">
        <v>1</v>
      </c>
      <c r="F174" s="161" t="s">
        <v>462</v>
      </c>
      <c r="H174" s="162">
        <v>3600</v>
      </c>
      <c r="I174" s="163"/>
      <c r="L174" s="158"/>
      <c r="M174" s="164"/>
      <c r="N174" s="165"/>
      <c r="O174" s="165"/>
      <c r="P174" s="165"/>
      <c r="Q174" s="165"/>
      <c r="R174" s="165"/>
      <c r="S174" s="165"/>
      <c r="T174" s="166"/>
      <c r="AT174" s="160" t="s">
        <v>145</v>
      </c>
      <c r="AU174" s="160" t="s">
        <v>82</v>
      </c>
      <c r="AV174" s="13" t="s">
        <v>82</v>
      </c>
      <c r="AW174" s="13" t="s">
        <v>29</v>
      </c>
      <c r="AX174" s="13" t="s">
        <v>30</v>
      </c>
      <c r="AY174" s="160" t="s">
        <v>137</v>
      </c>
    </row>
    <row r="175" spans="1:65" s="2" customFormat="1" ht="24.2" customHeight="1">
      <c r="A175" s="33"/>
      <c r="B175" s="144"/>
      <c r="C175" s="145" t="s">
        <v>192</v>
      </c>
      <c r="D175" s="145" t="s">
        <v>139</v>
      </c>
      <c r="E175" s="146" t="s">
        <v>463</v>
      </c>
      <c r="F175" s="147" t="s">
        <v>464</v>
      </c>
      <c r="G175" s="148" t="s">
        <v>465</v>
      </c>
      <c r="H175" s="149">
        <v>150</v>
      </c>
      <c r="I175" s="150"/>
      <c r="J175" s="151">
        <f>ROUND(I175*H175,2)</f>
        <v>0</v>
      </c>
      <c r="K175" s="147" t="s">
        <v>152</v>
      </c>
      <c r="L175" s="34"/>
      <c r="M175" s="152" t="s">
        <v>1</v>
      </c>
      <c r="N175" s="153" t="s">
        <v>38</v>
      </c>
      <c r="O175" s="59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6" t="s">
        <v>143</v>
      </c>
      <c r="AT175" s="156" t="s">
        <v>139</v>
      </c>
      <c r="AU175" s="156" t="s">
        <v>82</v>
      </c>
      <c r="AY175" s="18" t="s">
        <v>137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8" t="s">
        <v>30</v>
      </c>
      <c r="BK175" s="157">
        <f>ROUND(I175*H175,2)</f>
        <v>0</v>
      </c>
      <c r="BL175" s="18" t="s">
        <v>143</v>
      </c>
      <c r="BM175" s="156" t="s">
        <v>466</v>
      </c>
    </row>
    <row r="176" spans="1:65" s="13" customFormat="1">
      <c r="B176" s="158"/>
      <c r="D176" s="159" t="s">
        <v>145</v>
      </c>
      <c r="E176" s="160" t="s">
        <v>1</v>
      </c>
      <c r="F176" s="161" t="s">
        <v>467</v>
      </c>
      <c r="H176" s="162">
        <v>150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145</v>
      </c>
      <c r="AU176" s="160" t="s">
        <v>82</v>
      </c>
      <c r="AV176" s="13" t="s">
        <v>82</v>
      </c>
      <c r="AW176" s="13" t="s">
        <v>29</v>
      </c>
      <c r="AX176" s="13" t="s">
        <v>30</v>
      </c>
      <c r="AY176" s="160" t="s">
        <v>137</v>
      </c>
    </row>
    <row r="177" spans="1:65" s="2" customFormat="1" ht="24.2" customHeight="1">
      <c r="A177" s="33"/>
      <c r="B177" s="144"/>
      <c r="C177" s="145" t="s">
        <v>198</v>
      </c>
      <c r="D177" s="145" t="s">
        <v>139</v>
      </c>
      <c r="E177" s="146" t="s">
        <v>468</v>
      </c>
      <c r="F177" s="147" t="s">
        <v>469</v>
      </c>
      <c r="G177" s="148" t="s">
        <v>201</v>
      </c>
      <c r="H177" s="149">
        <v>1</v>
      </c>
      <c r="I177" s="150"/>
      <c r="J177" s="151">
        <f>ROUND(I177*H177,2)</f>
        <v>0</v>
      </c>
      <c r="K177" s="147" t="s">
        <v>1</v>
      </c>
      <c r="L177" s="34"/>
      <c r="M177" s="152" t="s">
        <v>1</v>
      </c>
      <c r="N177" s="153" t="s">
        <v>38</v>
      </c>
      <c r="O177" s="59"/>
      <c r="P177" s="154">
        <f>O177*H177</f>
        <v>0</v>
      </c>
      <c r="Q177" s="154">
        <v>7.1900000000000002E-3</v>
      </c>
      <c r="R177" s="154">
        <f>Q177*H177</f>
        <v>7.1900000000000002E-3</v>
      </c>
      <c r="S177" s="154">
        <v>0</v>
      </c>
      <c r="T177" s="15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6" t="s">
        <v>143</v>
      </c>
      <c r="AT177" s="156" t="s">
        <v>139</v>
      </c>
      <c r="AU177" s="156" t="s">
        <v>82</v>
      </c>
      <c r="AY177" s="18" t="s">
        <v>137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8" t="s">
        <v>30</v>
      </c>
      <c r="BK177" s="157">
        <f>ROUND(I177*H177,2)</f>
        <v>0</v>
      </c>
      <c r="BL177" s="18" t="s">
        <v>143</v>
      </c>
      <c r="BM177" s="156" t="s">
        <v>470</v>
      </c>
    </row>
    <row r="178" spans="1:65" s="13" customFormat="1">
      <c r="B178" s="158"/>
      <c r="D178" s="159" t="s">
        <v>145</v>
      </c>
      <c r="E178" s="160" t="s">
        <v>1</v>
      </c>
      <c r="F178" s="161" t="s">
        <v>30</v>
      </c>
      <c r="H178" s="162">
        <v>1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145</v>
      </c>
      <c r="AU178" s="160" t="s">
        <v>82</v>
      </c>
      <c r="AV178" s="13" t="s">
        <v>82</v>
      </c>
      <c r="AW178" s="13" t="s">
        <v>29</v>
      </c>
      <c r="AX178" s="13" t="s">
        <v>30</v>
      </c>
      <c r="AY178" s="160" t="s">
        <v>137</v>
      </c>
    </row>
    <row r="179" spans="1:65" s="2" customFormat="1" ht="37.9" customHeight="1">
      <c r="A179" s="33"/>
      <c r="B179" s="144"/>
      <c r="C179" s="145" t="s">
        <v>203</v>
      </c>
      <c r="D179" s="145" t="s">
        <v>139</v>
      </c>
      <c r="E179" s="146" t="s">
        <v>471</v>
      </c>
      <c r="F179" s="147" t="s">
        <v>472</v>
      </c>
      <c r="G179" s="148" t="s">
        <v>201</v>
      </c>
      <c r="H179" s="149">
        <v>6</v>
      </c>
      <c r="I179" s="150"/>
      <c r="J179" s="151">
        <f>ROUND(I179*H179,2)</f>
        <v>0</v>
      </c>
      <c r="K179" s="147" t="s">
        <v>1</v>
      </c>
      <c r="L179" s="34"/>
      <c r="M179" s="152" t="s">
        <v>1</v>
      </c>
      <c r="N179" s="153" t="s">
        <v>38</v>
      </c>
      <c r="O179" s="59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6" t="s">
        <v>143</v>
      </c>
      <c r="AT179" s="156" t="s">
        <v>139</v>
      </c>
      <c r="AU179" s="156" t="s">
        <v>82</v>
      </c>
      <c r="AY179" s="18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8" t="s">
        <v>30</v>
      </c>
      <c r="BK179" s="157">
        <f>ROUND(I179*H179,2)</f>
        <v>0</v>
      </c>
      <c r="BL179" s="18" t="s">
        <v>143</v>
      </c>
      <c r="BM179" s="156" t="s">
        <v>473</v>
      </c>
    </row>
    <row r="180" spans="1:65" s="13" customFormat="1">
      <c r="B180" s="158"/>
      <c r="D180" s="159" t="s">
        <v>145</v>
      </c>
      <c r="E180" s="160" t="s">
        <v>1</v>
      </c>
      <c r="F180" s="161" t="s">
        <v>168</v>
      </c>
      <c r="H180" s="162">
        <v>6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145</v>
      </c>
      <c r="AU180" s="160" t="s">
        <v>82</v>
      </c>
      <c r="AV180" s="13" t="s">
        <v>82</v>
      </c>
      <c r="AW180" s="13" t="s">
        <v>29</v>
      </c>
      <c r="AX180" s="13" t="s">
        <v>30</v>
      </c>
      <c r="AY180" s="160" t="s">
        <v>137</v>
      </c>
    </row>
    <row r="181" spans="1:65" s="2" customFormat="1" ht="24.2" customHeight="1">
      <c r="A181" s="33"/>
      <c r="B181" s="144"/>
      <c r="C181" s="145" t="s">
        <v>207</v>
      </c>
      <c r="D181" s="145" t="s">
        <v>139</v>
      </c>
      <c r="E181" s="146" t="s">
        <v>474</v>
      </c>
      <c r="F181" s="147" t="s">
        <v>475</v>
      </c>
      <c r="G181" s="148" t="s">
        <v>190</v>
      </c>
      <c r="H181" s="149">
        <v>69.81</v>
      </c>
      <c r="I181" s="150"/>
      <c r="J181" s="151">
        <f>ROUND(I181*H181,2)</f>
        <v>0</v>
      </c>
      <c r="K181" s="147" t="s">
        <v>152</v>
      </c>
      <c r="L181" s="34"/>
      <c r="M181" s="152" t="s">
        <v>1</v>
      </c>
      <c r="N181" s="153" t="s">
        <v>38</v>
      </c>
      <c r="O181" s="59"/>
      <c r="P181" s="154">
        <f>O181*H181</f>
        <v>0</v>
      </c>
      <c r="Q181" s="154">
        <v>8.6800000000000002E-3</v>
      </c>
      <c r="R181" s="154">
        <f>Q181*H181</f>
        <v>0.60595080000000001</v>
      </c>
      <c r="S181" s="154">
        <v>0</v>
      </c>
      <c r="T181" s="15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6" t="s">
        <v>143</v>
      </c>
      <c r="AT181" s="156" t="s">
        <v>139</v>
      </c>
      <c r="AU181" s="156" t="s">
        <v>82</v>
      </c>
      <c r="AY181" s="18" t="s">
        <v>137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8" t="s">
        <v>30</v>
      </c>
      <c r="BK181" s="157">
        <f>ROUND(I181*H181,2)</f>
        <v>0</v>
      </c>
      <c r="BL181" s="18" t="s">
        <v>143</v>
      </c>
      <c r="BM181" s="156" t="s">
        <v>476</v>
      </c>
    </row>
    <row r="182" spans="1:65" s="13" customFormat="1">
      <c r="B182" s="158"/>
      <c r="D182" s="159" t="s">
        <v>145</v>
      </c>
      <c r="E182" s="160" t="s">
        <v>1</v>
      </c>
      <c r="F182" s="161" t="s">
        <v>477</v>
      </c>
      <c r="H182" s="162">
        <v>41.17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145</v>
      </c>
      <c r="AU182" s="160" t="s">
        <v>82</v>
      </c>
      <c r="AV182" s="13" t="s">
        <v>82</v>
      </c>
      <c r="AW182" s="13" t="s">
        <v>29</v>
      </c>
      <c r="AX182" s="13" t="s">
        <v>73</v>
      </c>
      <c r="AY182" s="160" t="s">
        <v>137</v>
      </c>
    </row>
    <row r="183" spans="1:65" s="13" customFormat="1">
      <c r="B183" s="158"/>
      <c r="D183" s="159" t="s">
        <v>145</v>
      </c>
      <c r="E183" s="160" t="s">
        <v>1</v>
      </c>
      <c r="F183" s="161" t="s">
        <v>478</v>
      </c>
      <c r="H183" s="162">
        <v>28.64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145</v>
      </c>
      <c r="AU183" s="160" t="s">
        <v>82</v>
      </c>
      <c r="AV183" s="13" t="s">
        <v>82</v>
      </c>
      <c r="AW183" s="13" t="s">
        <v>29</v>
      </c>
      <c r="AX183" s="13" t="s">
        <v>73</v>
      </c>
      <c r="AY183" s="160" t="s">
        <v>137</v>
      </c>
    </row>
    <row r="184" spans="1:65" s="15" customFormat="1">
      <c r="B184" s="174"/>
      <c r="D184" s="159" t="s">
        <v>145</v>
      </c>
      <c r="E184" s="175" t="s">
        <v>1</v>
      </c>
      <c r="F184" s="176" t="s">
        <v>148</v>
      </c>
      <c r="H184" s="177">
        <v>69.81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145</v>
      </c>
      <c r="AU184" s="175" t="s">
        <v>82</v>
      </c>
      <c r="AV184" s="15" t="s">
        <v>143</v>
      </c>
      <c r="AW184" s="15" t="s">
        <v>29</v>
      </c>
      <c r="AX184" s="15" t="s">
        <v>30</v>
      </c>
      <c r="AY184" s="175" t="s">
        <v>137</v>
      </c>
    </row>
    <row r="185" spans="1:65" s="2" customFormat="1" ht="24.2" customHeight="1">
      <c r="A185" s="33"/>
      <c r="B185" s="144"/>
      <c r="C185" s="145" t="s">
        <v>8</v>
      </c>
      <c r="D185" s="145" t="s">
        <v>139</v>
      </c>
      <c r="E185" s="146" t="s">
        <v>479</v>
      </c>
      <c r="F185" s="147" t="s">
        <v>480</v>
      </c>
      <c r="G185" s="148" t="s">
        <v>190</v>
      </c>
      <c r="H185" s="149">
        <v>15.16</v>
      </c>
      <c r="I185" s="150"/>
      <c r="J185" s="151">
        <f>ROUND(I185*H185,2)</f>
        <v>0</v>
      </c>
      <c r="K185" s="147" t="s">
        <v>152</v>
      </c>
      <c r="L185" s="34"/>
      <c r="M185" s="152" t="s">
        <v>1</v>
      </c>
      <c r="N185" s="153" t="s">
        <v>38</v>
      </c>
      <c r="O185" s="59"/>
      <c r="P185" s="154">
        <f>O185*H185</f>
        <v>0</v>
      </c>
      <c r="Q185" s="154">
        <v>3.6900000000000002E-2</v>
      </c>
      <c r="R185" s="154">
        <f>Q185*H185</f>
        <v>0.55940400000000001</v>
      </c>
      <c r="S185" s="154">
        <v>0</v>
      </c>
      <c r="T185" s="15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6" t="s">
        <v>143</v>
      </c>
      <c r="AT185" s="156" t="s">
        <v>139</v>
      </c>
      <c r="AU185" s="156" t="s">
        <v>82</v>
      </c>
      <c r="AY185" s="18" t="s">
        <v>137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8" t="s">
        <v>30</v>
      </c>
      <c r="BK185" s="157">
        <f>ROUND(I185*H185,2)</f>
        <v>0</v>
      </c>
      <c r="BL185" s="18" t="s">
        <v>143</v>
      </c>
      <c r="BM185" s="156" t="s">
        <v>481</v>
      </c>
    </row>
    <row r="186" spans="1:65" s="13" customFormat="1">
      <c r="B186" s="158"/>
      <c r="D186" s="159" t="s">
        <v>145</v>
      </c>
      <c r="E186" s="160" t="s">
        <v>1</v>
      </c>
      <c r="F186" s="161" t="s">
        <v>482</v>
      </c>
      <c r="H186" s="162">
        <v>7.16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145</v>
      </c>
      <c r="AU186" s="160" t="s">
        <v>82</v>
      </c>
      <c r="AV186" s="13" t="s">
        <v>82</v>
      </c>
      <c r="AW186" s="13" t="s">
        <v>29</v>
      </c>
      <c r="AX186" s="13" t="s">
        <v>73</v>
      </c>
      <c r="AY186" s="160" t="s">
        <v>137</v>
      </c>
    </row>
    <row r="187" spans="1:65" s="13" customFormat="1">
      <c r="B187" s="158"/>
      <c r="D187" s="159" t="s">
        <v>145</v>
      </c>
      <c r="E187" s="160" t="s">
        <v>1</v>
      </c>
      <c r="F187" s="161" t="s">
        <v>483</v>
      </c>
      <c r="H187" s="162">
        <v>8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145</v>
      </c>
      <c r="AU187" s="160" t="s">
        <v>82</v>
      </c>
      <c r="AV187" s="13" t="s">
        <v>82</v>
      </c>
      <c r="AW187" s="13" t="s">
        <v>29</v>
      </c>
      <c r="AX187" s="13" t="s">
        <v>73</v>
      </c>
      <c r="AY187" s="160" t="s">
        <v>137</v>
      </c>
    </row>
    <row r="188" spans="1:65" s="15" customFormat="1">
      <c r="B188" s="174"/>
      <c r="D188" s="159" t="s">
        <v>145</v>
      </c>
      <c r="E188" s="175" t="s">
        <v>1</v>
      </c>
      <c r="F188" s="176" t="s">
        <v>148</v>
      </c>
      <c r="H188" s="177">
        <v>15.16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145</v>
      </c>
      <c r="AU188" s="175" t="s">
        <v>82</v>
      </c>
      <c r="AV188" s="15" t="s">
        <v>143</v>
      </c>
      <c r="AW188" s="15" t="s">
        <v>29</v>
      </c>
      <c r="AX188" s="15" t="s">
        <v>30</v>
      </c>
      <c r="AY188" s="175" t="s">
        <v>137</v>
      </c>
    </row>
    <row r="189" spans="1:65" s="2" customFormat="1" ht="16.5" customHeight="1">
      <c r="A189" s="33"/>
      <c r="B189" s="144"/>
      <c r="C189" s="145" t="s">
        <v>278</v>
      </c>
      <c r="D189" s="145" t="s">
        <v>139</v>
      </c>
      <c r="E189" s="146" t="s">
        <v>484</v>
      </c>
      <c r="F189" s="147" t="s">
        <v>485</v>
      </c>
      <c r="G189" s="148" t="s">
        <v>190</v>
      </c>
      <c r="H189" s="149">
        <v>16</v>
      </c>
      <c r="I189" s="150"/>
      <c r="J189" s="151">
        <f>ROUND(I189*H189,2)</f>
        <v>0</v>
      </c>
      <c r="K189" s="147" t="s">
        <v>1</v>
      </c>
      <c r="L189" s="34"/>
      <c r="M189" s="152" t="s">
        <v>1</v>
      </c>
      <c r="N189" s="153" t="s">
        <v>38</v>
      </c>
      <c r="O189" s="59"/>
      <c r="P189" s="154">
        <f>O189*H189</f>
        <v>0</v>
      </c>
      <c r="Q189" s="154">
        <v>6.9999999999999994E-5</v>
      </c>
      <c r="R189" s="154">
        <f>Q189*H189</f>
        <v>1.1199999999999999E-3</v>
      </c>
      <c r="S189" s="154">
        <v>0</v>
      </c>
      <c r="T189" s="155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6" t="s">
        <v>143</v>
      </c>
      <c r="AT189" s="156" t="s">
        <v>139</v>
      </c>
      <c r="AU189" s="156" t="s">
        <v>82</v>
      </c>
      <c r="AY189" s="18" t="s">
        <v>137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8" t="s">
        <v>30</v>
      </c>
      <c r="BK189" s="157">
        <f>ROUND(I189*H189,2)</f>
        <v>0</v>
      </c>
      <c r="BL189" s="18" t="s">
        <v>143</v>
      </c>
      <c r="BM189" s="156" t="s">
        <v>486</v>
      </c>
    </row>
    <row r="190" spans="1:65" s="13" customFormat="1">
      <c r="B190" s="158"/>
      <c r="D190" s="159" t="s">
        <v>145</v>
      </c>
      <c r="E190" s="160" t="s">
        <v>1</v>
      </c>
      <c r="F190" s="161" t="s">
        <v>487</v>
      </c>
      <c r="H190" s="162">
        <v>8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145</v>
      </c>
      <c r="AU190" s="160" t="s">
        <v>82</v>
      </c>
      <c r="AV190" s="13" t="s">
        <v>82</v>
      </c>
      <c r="AW190" s="13" t="s">
        <v>29</v>
      </c>
      <c r="AX190" s="13" t="s">
        <v>73</v>
      </c>
      <c r="AY190" s="160" t="s">
        <v>137</v>
      </c>
    </row>
    <row r="191" spans="1:65" s="13" customFormat="1">
      <c r="B191" s="158"/>
      <c r="D191" s="159" t="s">
        <v>145</v>
      </c>
      <c r="E191" s="160" t="s">
        <v>1</v>
      </c>
      <c r="F191" s="161" t="s">
        <v>483</v>
      </c>
      <c r="H191" s="162">
        <v>8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145</v>
      </c>
      <c r="AU191" s="160" t="s">
        <v>82</v>
      </c>
      <c r="AV191" s="13" t="s">
        <v>82</v>
      </c>
      <c r="AW191" s="13" t="s">
        <v>29</v>
      </c>
      <c r="AX191" s="13" t="s">
        <v>73</v>
      </c>
      <c r="AY191" s="160" t="s">
        <v>137</v>
      </c>
    </row>
    <row r="192" spans="1:65" s="15" customFormat="1">
      <c r="B192" s="174"/>
      <c r="D192" s="159" t="s">
        <v>145</v>
      </c>
      <c r="E192" s="175" t="s">
        <v>1</v>
      </c>
      <c r="F192" s="176" t="s">
        <v>148</v>
      </c>
      <c r="H192" s="177">
        <v>16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145</v>
      </c>
      <c r="AU192" s="175" t="s">
        <v>82</v>
      </c>
      <c r="AV192" s="15" t="s">
        <v>143</v>
      </c>
      <c r="AW192" s="15" t="s">
        <v>29</v>
      </c>
      <c r="AX192" s="15" t="s">
        <v>30</v>
      </c>
      <c r="AY192" s="175" t="s">
        <v>137</v>
      </c>
    </row>
    <row r="193" spans="1:65" s="2" customFormat="1" ht="24.2" customHeight="1">
      <c r="A193" s="33"/>
      <c r="B193" s="144"/>
      <c r="C193" s="145" t="s">
        <v>283</v>
      </c>
      <c r="D193" s="145" t="s">
        <v>139</v>
      </c>
      <c r="E193" s="146" t="s">
        <v>488</v>
      </c>
      <c r="F193" s="147" t="s">
        <v>489</v>
      </c>
      <c r="G193" s="148" t="s">
        <v>190</v>
      </c>
      <c r="H193" s="149">
        <v>16</v>
      </c>
      <c r="I193" s="150"/>
      <c r="J193" s="151">
        <f>ROUND(I193*H193,2)</f>
        <v>0</v>
      </c>
      <c r="K193" s="147" t="s">
        <v>1</v>
      </c>
      <c r="L193" s="34"/>
      <c r="M193" s="152" t="s">
        <v>1</v>
      </c>
      <c r="N193" s="153" t="s">
        <v>38</v>
      </c>
      <c r="O193" s="59"/>
      <c r="P193" s="154">
        <f>O193*H193</f>
        <v>0</v>
      </c>
      <c r="Q193" s="154">
        <v>7.9200000000000007E-2</v>
      </c>
      <c r="R193" s="154">
        <f>Q193*H193</f>
        <v>1.2672000000000001</v>
      </c>
      <c r="S193" s="154">
        <v>0</v>
      </c>
      <c r="T193" s="15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6" t="s">
        <v>143</v>
      </c>
      <c r="AT193" s="156" t="s">
        <v>139</v>
      </c>
      <c r="AU193" s="156" t="s">
        <v>82</v>
      </c>
      <c r="AY193" s="18" t="s">
        <v>137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8" t="s">
        <v>30</v>
      </c>
      <c r="BK193" s="157">
        <f>ROUND(I193*H193,2)</f>
        <v>0</v>
      </c>
      <c r="BL193" s="18" t="s">
        <v>143</v>
      </c>
      <c r="BM193" s="156" t="s">
        <v>490</v>
      </c>
    </row>
    <row r="194" spans="1:65" s="13" customFormat="1">
      <c r="B194" s="158"/>
      <c r="D194" s="159" t="s">
        <v>145</v>
      </c>
      <c r="E194" s="160" t="s">
        <v>1</v>
      </c>
      <c r="F194" s="161" t="s">
        <v>278</v>
      </c>
      <c r="H194" s="162">
        <v>16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145</v>
      </c>
      <c r="AU194" s="160" t="s">
        <v>82</v>
      </c>
      <c r="AV194" s="13" t="s">
        <v>82</v>
      </c>
      <c r="AW194" s="13" t="s">
        <v>29</v>
      </c>
      <c r="AX194" s="13" t="s">
        <v>30</v>
      </c>
      <c r="AY194" s="160" t="s">
        <v>137</v>
      </c>
    </row>
    <row r="195" spans="1:65" s="2" customFormat="1" ht="24.2" customHeight="1">
      <c r="A195" s="33"/>
      <c r="B195" s="144"/>
      <c r="C195" s="145" t="s">
        <v>290</v>
      </c>
      <c r="D195" s="145" t="s">
        <v>139</v>
      </c>
      <c r="E195" s="146" t="s">
        <v>491</v>
      </c>
      <c r="F195" s="147" t="s">
        <v>492</v>
      </c>
      <c r="G195" s="148" t="s">
        <v>195</v>
      </c>
      <c r="H195" s="149">
        <v>434.70699999999999</v>
      </c>
      <c r="I195" s="150"/>
      <c r="J195" s="151">
        <f>ROUND(I195*H195,2)</f>
        <v>0</v>
      </c>
      <c r="K195" s="147" t="s">
        <v>152</v>
      </c>
      <c r="L195" s="34"/>
      <c r="M195" s="152" t="s">
        <v>1</v>
      </c>
      <c r="N195" s="153" t="s">
        <v>38</v>
      </c>
      <c r="O195" s="59"/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6" t="s">
        <v>143</v>
      </c>
      <c r="AT195" s="156" t="s">
        <v>139</v>
      </c>
      <c r="AU195" s="156" t="s">
        <v>82</v>
      </c>
      <c r="AY195" s="18" t="s">
        <v>137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8" t="s">
        <v>30</v>
      </c>
      <c r="BK195" s="157">
        <f>ROUND(I195*H195,2)</f>
        <v>0</v>
      </c>
      <c r="BL195" s="18" t="s">
        <v>143</v>
      </c>
      <c r="BM195" s="156" t="s">
        <v>493</v>
      </c>
    </row>
    <row r="196" spans="1:65" s="13" customFormat="1">
      <c r="B196" s="158"/>
      <c r="D196" s="159" t="s">
        <v>145</v>
      </c>
      <c r="E196" s="160" t="s">
        <v>1</v>
      </c>
      <c r="F196" s="161" t="s">
        <v>494</v>
      </c>
      <c r="H196" s="162">
        <v>392.54700000000003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145</v>
      </c>
      <c r="AU196" s="160" t="s">
        <v>82</v>
      </c>
      <c r="AV196" s="13" t="s">
        <v>82</v>
      </c>
      <c r="AW196" s="13" t="s">
        <v>29</v>
      </c>
      <c r="AX196" s="13" t="s">
        <v>73</v>
      </c>
      <c r="AY196" s="160" t="s">
        <v>137</v>
      </c>
    </row>
    <row r="197" spans="1:65" s="13" customFormat="1">
      <c r="B197" s="158"/>
      <c r="D197" s="159" t="s">
        <v>145</v>
      </c>
      <c r="E197" s="160" t="s">
        <v>1</v>
      </c>
      <c r="F197" s="161" t="s">
        <v>495</v>
      </c>
      <c r="H197" s="162">
        <v>42.16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145</v>
      </c>
      <c r="AU197" s="160" t="s">
        <v>82</v>
      </c>
      <c r="AV197" s="13" t="s">
        <v>82</v>
      </c>
      <c r="AW197" s="13" t="s">
        <v>29</v>
      </c>
      <c r="AX197" s="13" t="s">
        <v>73</v>
      </c>
      <c r="AY197" s="160" t="s">
        <v>137</v>
      </c>
    </row>
    <row r="198" spans="1:65" s="15" customFormat="1">
      <c r="B198" s="174"/>
      <c r="D198" s="159" t="s">
        <v>145</v>
      </c>
      <c r="E198" s="175" t="s">
        <v>1</v>
      </c>
      <c r="F198" s="176" t="s">
        <v>148</v>
      </c>
      <c r="H198" s="177">
        <v>434.70699999999999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145</v>
      </c>
      <c r="AU198" s="175" t="s">
        <v>82</v>
      </c>
      <c r="AV198" s="15" t="s">
        <v>143</v>
      </c>
      <c r="AW198" s="15" t="s">
        <v>29</v>
      </c>
      <c r="AX198" s="15" t="s">
        <v>30</v>
      </c>
      <c r="AY198" s="175" t="s">
        <v>137</v>
      </c>
    </row>
    <row r="199" spans="1:65" s="2" customFormat="1" ht="44.25" customHeight="1">
      <c r="A199" s="33"/>
      <c r="B199" s="144"/>
      <c r="C199" s="145" t="s">
        <v>496</v>
      </c>
      <c r="D199" s="145" t="s">
        <v>139</v>
      </c>
      <c r="E199" s="146" t="s">
        <v>497</v>
      </c>
      <c r="F199" s="147" t="s">
        <v>498</v>
      </c>
      <c r="G199" s="148" t="s">
        <v>195</v>
      </c>
      <c r="H199" s="149">
        <v>15.898</v>
      </c>
      <c r="I199" s="150"/>
      <c r="J199" s="151">
        <f>ROUND(I199*H199,2)</f>
        <v>0</v>
      </c>
      <c r="K199" s="147" t="s">
        <v>152</v>
      </c>
      <c r="L199" s="34"/>
      <c r="M199" s="152" t="s">
        <v>1</v>
      </c>
      <c r="N199" s="153" t="s">
        <v>38</v>
      </c>
      <c r="O199" s="59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6" t="s">
        <v>143</v>
      </c>
      <c r="AT199" s="156" t="s">
        <v>139</v>
      </c>
      <c r="AU199" s="156" t="s">
        <v>82</v>
      </c>
      <c r="AY199" s="18" t="s">
        <v>137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8" t="s">
        <v>30</v>
      </c>
      <c r="BK199" s="157">
        <f>ROUND(I199*H199,2)</f>
        <v>0</v>
      </c>
      <c r="BL199" s="18" t="s">
        <v>143</v>
      </c>
      <c r="BM199" s="156" t="s">
        <v>499</v>
      </c>
    </row>
    <row r="200" spans="1:65" s="14" customFormat="1">
      <c r="B200" s="167"/>
      <c r="D200" s="159" t="s">
        <v>145</v>
      </c>
      <c r="E200" s="168" t="s">
        <v>1</v>
      </c>
      <c r="F200" s="169" t="s">
        <v>441</v>
      </c>
      <c r="H200" s="168" t="s">
        <v>1</v>
      </c>
      <c r="I200" s="170"/>
      <c r="L200" s="167"/>
      <c r="M200" s="171"/>
      <c r="N200" s="172"/>
      <c r="O200" s="172"/>
      <c r="P200" s="172"/>
      <c r="Q200" s="172"/>
      <c r="R200" s="172"/>
      <c r="S200" s="172"/>
      <c r="T200" s="173"/>
      <c r="AT200" s="168" t="s">
        <v>145</v>
      </c>
      <c r="AU200" s="168" t="s">
        <v>82</v>
      </c>
      <c r="AV200" s="14" t="s">
        <v>30</v>
      </c>
      <c r="AW200" s="14" t="s">
        <v>29</v>
      </c>
      <c r="AX200" s="14" t="s">
        <v>73</v>
      </c>
      <c r="AY200" s="168" t="s">
        <v>137</v>
      </c>
    </row>
    <row r="201" spans="1:65" s="14" customFormat="1">
      <c r="B201" s="167"/>
      <c r="D201" s="159" t="s">
        <v>145</v>
      </c>
      <c r="E201" s="168" t="s">
        <v>1</v>
      </c>
      <c r="F201" s="169" t="s">
        <v>500</v>
      </c>
      <c r="H201" s="168" t="s">
        <v>1</v>
      </c>
      <c r="I201" s="170"/>
      <c r="L201" s="167"/>
      <c r="M201" s="171"/>
      <c r="N201" s="172"/>
      <c r="O201" s="172"/>
      <c r="P201" s="172"/>
      <c r="Q201" s="172"/>
      <c r="R201" s="172"/>
      <c r="S201" s="172"/>
      <c r="T201" s="173"/>
      <c r="AT201" s="168" t="s">
        <v>145</v>
      </c>
      <c r="AU201" s="168" t="s">
        <v>82</v>
      </c>
      <c r="AV201" s="14" t="s">
        <v>30</v>
      </c>
      <c r="AW201" s="14" t="s">
        <v>29</v>
      </c>
      <c r="AX201" s="14" t="s">
        <v>73</v>
      </c>
      <c r="AY201" s="168" t="s">
        <v>137</v>
      </c>
    </row>
    <row r="202" spans="1:65" s="13" customFormat="1">
      <c r="B202" s="158"/>
      <c r="D202" s="159" t="s">
        <v>145</v>
      </c>
      <c r="E202" s="160" t="s">
        <v>1</v>
      </c>
      <c r="F202" s="161" t="s">
        <v>501</v>
      </c>
      <c r="H202" s="162">
        <v>10.125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145</v>
      </c>
      <c r="AU202" s="160" t="s">
        <v>82</v>
      </c>
      <c r="AV202" s="13" t="s">
        <v>82</v>
      </c>
      <c r="AW202" s="13" t="s">
        <v>29</v>
      </c>
      <c r="AX202" s="13" t="s">
        <v>73</v>
      </c>
      <c r="AY202" s="160" t="s">
        <v>137</v>
      </c>
    </row>
    <row r="203" spans="1:65" s="14" customFormat="1">
      <c r="B203" s="167"/>
      <c r="D203" s="159" t="s">
        <v>145</v>
      </c>
      <c r="E203" s="168" t="s">
        <v>1</v>
      </c>
      <c r="F203" s="169" t="s">
        <v>502</v>
      </c>
      <c r="H203" s="168" t="s">
        <v>1</v>
      </c>
      <c r="I203" s="170"/>
      <c r="L203" s="167"/>
      <c r="M203" s="171"/>
      <c r="N203" s="172"/>
      <c r="O203" s="172"/>
      <c r="P203" s="172"/>
      <c r="Q203" s="172"/>
      <c r="R203" s="172"/>
      <c r="S203" s="172"/>
      <c r="T203" s="173"/>
      <c r="AT203" s="168" t="s">
        <v>145</v>
      </c>
      <c r="AU203" s="168" t="s">
        <v>82</v>
      </c>
      <c r="AV203" s="14" t="s">
        <v>30</v>
      </c>
      <c r="AW203" s="14" t="s">
        <v>29</v>
      </c>
      <c r="AX203" s="14" t="s">
        <v>73</v>
      </c>
      <c r="AY203" s="168" t="s">
        <v>137</v>
      </c>
    </row>
    <row r="204" spans="1:65" s="14" customFormat="1">
      <c r="B204" s="167"/>
      <c r="D204" s="159" t="s">
        <v>145</v>
      </c>
      <c r="E204" s="168" t="s">
        <v>1</v>
      </c>
      <c r="F204" s="169" t="s">
        <v>503</v>
      </c>
      <c r="H204" s="168" t="s">
        <v>1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145</v>
      </c>
      <c r="AU204" s="168" t="s">
        <v>82</v>
      </c>
      <c r="AV204" s="14" t="s">
        <v>30</v>
      </c>
      <c r="AW204" s="14" t="s">
        <v>29</v>
      </c>
      <c r="AX204" s="14" t="s">
        <v>73</v>
      </c>
      <c r="AY204" s="168" t="s">
        <v>137</v>
      </c>
    </row>
    <row r="205" spans="1:65" s="13" customFormat="1">
      <c r="B205" s="158"/>
      <c r="D205" s="159" t="s">
        <v>145</v>
      </c>
      <c r="E205" s="160" t="s">
        <v>1</v>
      </c>
      <c r="F205" s="161" t="s">
        <v>504</v>
      </c>
      <c r="H205" s="162">
        <v>-3.375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145</v>
      </c>
      <c r="AU205" s="160" t="s">
        <v>82</v>
      </c>
      <c r="AV205" s="13" t="s">
        <v>82</v>
      </c>
      <c r="AW205" s="13" t="s">
        <v>29</v>
      </c>
      <c r="AX205" s="13" t="s">
        <v>73</v>
      </c>
      <c r="AY205" s="160" t="s">
        <v>137</v>
      </c>
    </row>
    <row r="206" spans="1:65" s="14" customFormat="1">
      <c r="B206" s="167"/>
      <c r="D206" s="159" t="s">
        <v>145</v>
      </c>
      <c r="E206" s="168" t="s">
        <v>1</v>
      </c>
      <c r="F206" s="169" t="s">
        <v>505</v>
      </c>
      <c r="H206" s="168" t="s">
        <v>1</v>
      </c>
      <c r="I206" s="170"/>
      <c r="L206" s="167"/>
      <c r="M206" s="171"/>
      <c r="N206" s="172"/>
      <c r="O206" s="172"/>
      <c r="P206" s="172"/>
      <c r="Q206" s="172"/>
      <c r="R206" s="172"/>
      <c r="S206" s="172"/>
      <c r="T206" s="173"/>
      <c r="AT206" s="168" t="s">
        <v>145</v>
      </c>
      <c r="AU206" s="168" t="s">
        <v>82</v>
      </c>
      <c r="AV206" s="14" t="s">
        <v>30</v>
      </c>
      <c r="AW206" s="14" t="s">
        <v>29</v>
      </c>
      <c r="AX206" s="14" t="s">
        <v>73</v>
      </c>
      <c r="AY206" s="168" t="s">
        <v>137</v>
      </c>
    </row>
    <row r="207" spans="1:65" s="14" customFormat="1">
      <c r="B207" s="167"/>
      <c r="D207" s="159" t="s">
        <v>145</v>
      </c>
      <c r="E207" s="168" t="s">
        <v>1</v>
      </c>
      <c r="F207" s="169" t="s">
        <v>506</v>
      </c>
      <c r="H207" s="168" t="s">
        <v>1</v>
      </c>
      <c r="I207" s="170"/>
      <c r="L207" s="167"/>
      <c r="M207" s="171"/>
      <c r="N207" s="172"/>
      <c r="O207" s="172"/>
      <c r="P207" s="172"/>
      <c r="Q207" s="172"/>
      <c r="R207" s="172"/>
      <c r="S207" s="172"/>
      <c r="T207" s="173"/>
      <c r="AT207" s="168" t="s">
        <v>145</v>
      </c>
      <c r="AU207" s="168" t="s">
        <v>82</v>
      </c>
      <c r="AV207" s="14" t="s">
        <v>30</v>
      </c>
      <c r="AW207" s="14" t="s">
        <v>29</v>
      </c>
      <c r="AX207" s="14" t="s">
        <v>73</v>
      </c>
      <c r="AY207" s="168" t="s">
        <v>137</v>
      </c>
    </row>
    <row r="208" spans="1:65" s="13" customFormat="1">
      <c r="B208" s="158"/>
      <c r="D208" s="159" t="s">
        <v>145</v>
      </c>
      <c r="E208" s="160" t="s">
        <v>1</v>
      </c>
      <c r="F208" s="161" t="s">
        <v>507</v>
      </c>
      <c r="H208" s="162">
        <v>-0.40799999999999997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145</v>
      </c>
      <c r="AU208" s="160" t="s">
        <v>82</v>
      </c>
      <c r="AV208" s="13" t="s">
        <v>82</v>
      </c>
      <c r="AW208" s="13" t="s">
        <v>29</v>
      </c>
      <c r="AX208" s="13" t="s">
        <v>73</v>
      </c>
      <c r="AY208" s="160" t="s">
        <v>137</v>
      </c>
    </row>
    <row r="209" spans="2:51" s="14" customFormat="1">
      <c r="B209" s="167"/>
      <c r="D209" s="159" t="s">
        <v>145</v>
      </c>
      <c r="E209" s="168" t="s">
        <v>1</v>
      </c>
      <c r="F209" s="169" t="s">
        <v>508</v>
      </c>
      <c r="H209" s="168" t="s">
        <v>1</v>
      </c>
      <c r="I209" s="170"/>
      <c r="L209" s="167"/>
      <c r="M209" s="171"/>
      <c r="N209" s="172"/>
      <c r="O209" s="172"/>
      <c r="P209" s="172"/>
      <c r="Q209" s="172"/>
      <c r="R209" s="172"/>
      <c r="S209" s="172"/>
      <c r="T209" s="173"/>
      <c r="AT209" s="168" t="s">
        <v>145</v>
      </c>
      <c r="AU209" s="168" t="s">
        <v>82</v>
      </c>
      <c r="AV209" s="14" t="s">
        <v>30</v>
      </c>
      <c r="AW209" s="14" t="s">
        <v>29</v>
      </c>
      <c r="AX209" s="14" t="s">
        <v>73</v>
      </c>
      <c r="AY209" s="168" t="s">
        <v>137</v>
      </c>
    </row>
    <row r="210" spans="2:51" s="13" customFormat="1">
      <c r="B210" s="158"/>
      <c r="D210" s="159" t="s">
        <v>145</v>
      </c>
      <c r="E210" s="160" t="s">
        <v>1</v>
      </c>
      <c r="F210" s="161" t="s">
        <v>509</v>
      </c>
      <c r="H210" s="162">
        <v>-3.0779999999999998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145</v>
      </c>
      <c r="AU210" s="160" t="s">
        <v>82</v>
      </c>
      <c r="AV210" s="13" t="s">
        <v>82</v>
      </c>
      <c r="AW210" s="13" t="s">
        <v>29</v>
      </c>
      <c r="AX210" s="13" t="s">
        <v>73</v>
      </c>
      <c r="AY210" s="160" t="s">
        <v>137</v>
      </c>
    </row>
    <row r="211" spans="2:51" s="16" customFormat="1">
      <c r="B211" s="197"/>
      <c r="D211" s="159" t="s">
        <v>145</v>
      </c>
      <c r="E211" s="198" t="s">
        <v>1</v>
      </c>
      <c r="F211" s="199" t="s">
        <v>416</v>
      </c>
      <c r="H211" s="200">
        <v>3.2639999999999998</v>
      </c>
      <c r="I211" s="201"/>
      <c r="L211" s="197"/>
      <c r="M211" s="202"/>
      <c r="N211" s="203"/>
      <c r="O211" s="203"/>
      <c r="P211" s="203"/>
      <c r="Q211" s="203"/>
      <c r="R211" s="203"/>
      <c r="S211" s="203"/>
      <c r="T211" s="204"/>
      <c r="AT211" s="198" t="s">
        <v>145</v>
      </c>
      <c r="AU211" s="198" t="s">
        <v>82</v>
      </c>
      <c r="AV211" s="16" t="s">
        <v>155</v>
      </c>
      <c r="AW211" s="16" t="s">
        <v>29</v>
      </c>
      <c r="AX211" s="16" t="s">
        <v>73</v>
      </c>
      <c r="AY211" s="198" t="s">
        <v>137</v>
      </c>
    </row>
    <row r="212" spans="2:51" s="14" customFormat="1">
      <c r="B212" s="167"/>
      <c r="D212" s="159" t="s">
        <v>145</v>
      </c>
      <c r="E212" s="168" t="s">
        <v>1</v>
      </c>
      <c r="F212" s="169" t="s">
        <v>510</v>
      </c>
      <c r="H212" s="168" t="s">
        <v>1</v>
      </c>
      <c r="I212" s="170"/>
      <c r="L212" s="167"/>
      <c r="M212" s="171"/>
      <c r="N212" s="172"/>
      <c r="O212" s="172"/>
      <c r="P212" s="172"/>
      <c r="Q212" s="172"/>
      <c r="R212" s="172"/>
      <c r="S212" s="172"/>
      <c r="T212" s="173"/>
      <c r="AT212" s="168" t="s">
        <v>145</v>
      </c>
      <c r="AU212" s="168" t="s">
        <v>82</v>
      </c>
      <c r="AV212" s="14" t="s">
        <v>30</v>
      </c>
      <c r="AW212" s="14" t="s">
        <v>29</v>
      </c>
      <c r="AX212" s="14" t="s">
        <v>73</v>
      </c>
      <c r="AY212" s="168" t="s">
        <v>137</v>
      </c>
    </row>
    <row r="213" spans="2:51" s="14" customFormat="1">
      <c r="B213" s="167"/>
      <c r="D213" s="159" t="s">
        <v>145</v>
      </c>
      <c r="E213" s="168" t="s">
        <v>1</v>
      </c>
      <c r="F213" s="169" t="s">
        <v>500</v>
      </c>
      <c r="H213" s="168" t="s">
        <v>1</v>
      </c>
      <c r="I213" s="170"/>
      <c r="L213" s="167"/>
      <c r="M213" s="171"/>
      <c r="N213" s="172"/>
      <c r="O213" s="172"/>
      <c r="P213" s="172"/>
      <c r="Q213" s="172"/>
      <c r="R213" s="172"/>
      <c r="S213" s="172"/>
      <c r="T213" s="173"/>
      <c r="AT213" s="168" t="s">
        <v>145</v>
      </c>
      <c r="AU213" s="168" t="s">
        <v>82</v>
      </c>
      <c r="AV213" s="14" t="s">
        <v>30</v>
      </c>
      <c r="AW213" s="14" t="s">
        <v>29</v>
      </c>
      <c r="AX213" s="14" t="s">
        <v>73</v>
      </c>
      <c r="AY213" s="168" t="s">
        <v>137</v>
      </c>
    </row>
    <row r="214" spans="2:51" s="14" customFormat="1">
      <c r="B214" s="167"/>
      <c r="D214" s="159" t="s">
        <v>145</v>
      </c>
      <c r="E214" s="168" t="s">
        <v>1</v>
      </c>
      <c r="F214" s="169" t="s">
        <v>511</v>
      </c>
      <c r="H214" s="168" t="s">
        <v>1</v>
      </c>
      <c r="I214" s="170"/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145</v>
      </c>
      <c r="AU214" s="168" t="s">
        <v>82</v>
      </c>
      <c r="AV214" s="14" t="s">
        <v>30</v>
      </c>
      <c r="AW214" s="14" t="s">
        <v>29</v>
      </c>
      <c r="AX214" s="14" t="s">
        <v>73</v>
      </c>
      <c r="AY214" s="168" t="s">
        <v>137</v>
      </c>
    </row>
    <row r="215" spans="2:51" s="13" customFormat="1">
      <c r="B215" s="158"/>
      <c r="D215" s="159" t="s">
        <v>145</v>
      </c>
      <c r="E215" s="160" t="s">
        <v>1</v>
      </c>
      <c r="F215" s="161" t="s">
        <v>512</v>
      </c>
      <c r="H215" s="162">
        <v>2.88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145</v>
      </c>
      <c r="AU215" s="160" t="s">
        <v>82</v>
      </c>
      <c r="AV215" s="13" t="s">
        <v>82</v>
      </c>
      <c r="AW215" s="13" t="s">
        <v>29</v>
      </c>
      <c r="AX215" s="13" t="s">
        <v>73</v>
      </c>
      <c r="AY215" s="160" t="s">
        <v>137</v>
      </c>
    </row>
    <row r="216" spans="2:51" s="14" customFormat="1">
      <c r="B216" s="167"/>
      <c r="D216" s="159" t="s">
        <v>145</v>
      </c>
      <c r="E216" s="168" t="s">
        <v>1</v>
      </c>
      <c r="F216" s="169" t="s">
        <v>513</v>
      </c>
      <c r="H216" s="168" t="s">
        <v>1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145</v>
      </c>
      <c r="AU216" s="168" t="s">
        <v>82</v>
      </c>
      <c r="AV216" s="14" t="s">
        <v>30</v>
      </c>
      <c r="AW216" s="14" t="s">
        <v>29</v>
      </c>
      <c r="AX216" s="14" t="s">
        <v>73</v>
      </c>
      <c r="AY216" s="168" t="s">
        <v>137</v>
      </c>
    </row>
    <row r="217" spans="2:51" s="13" customFormat="1">
      <c r="B217" s="158"/>
      <c r="D217" s="159" t="s">
        <v>145</v>
      </c>
      <c r="E217" s="160" t="s">
        <v>1</v>
      </c>
      <c r="F217" s="161" t="s">
        <v>514</v>
      </c>
      <c r="H217" s="162">
        <v>19.2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145</v>
      </c>
      <c r="AU217" s="160" t="s">
        <v>82</v>
      </c>
      <c r="AV217" s="13" t="s">
        <v>82</v>
      </c>
      <c r="AW217" s="13" t="s">
        <v>29</v>
      </c>
      <c r="AX217" s="13" t="s">
        <v>73</v>
      </c>
      <c r="AY217" s="160" t="s">
        <v>137</v>
      </c>
    </row>
    <row r="218" spans="2:51" s="14" customFormat="1">
      <c r="B218" s="167"/>
      <c r="D218" s="159" t="s">
        <v>145</v>
      </c>
      <c r="E218" s="168" t="s">
        <v>1</v>
      </c>
      <c r="F218" s="169" t="s">
        <v>515</v>
      </c>
      <c r="H218" s="168" t="s">
        <v>1</v>
      </c>
      <c r="I218" s="170"/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145</v>
      </c>
      <c r="AU218" s="168" t="s">
        <v>82</v>
      </c>
      <c r="AV218" s="14" t="s">
        <v>30</v>
      </c>
      <c r="AW218" s="14" t="s">
        <v>29</v>
      </c>
      <c r="AX218" s="14" t="s">
        <v>73</v>
      </c>
      <c r="AY218" s="168" t="s">
        <v>137</v>
      </c>
    </row>
    <row r="219" spans="2:51" s="13" customFormat="1">
      <c r="B219" s="158"/>
      <c r="D219" s="159" t="s">
        <v>145</v>
      </c>
      <c r="E219" s="160" t="s">
        <v>1</v>
      </c>
      <c r="F219" s="161" t="s">
        <v>516</v>
      </c>
      <c r="H219" s="162">
        <v>1.6319999999999999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145</v>
      </c>
      <c r="AU219" s="160" t="s">
        <v>82</v>
      </c>
      <c r="AV219" s="13" t="s">
        <v>82</v>
      </c>
      <c r="AW219" s="13" t="s">
        <v>29</v>
      </c>
      <c r="AX219" s="13" t="s">
        <v>73</v>
      </c>
      <c r="AY219" s="160" t="s">
        <v>137</v>
      </c>
    </row>
    <row r="220" spans="2:51" s="14" customFormat="1">
      <c r="B220" s="167"/>
      <c r="D220" s="159" t="s">
        <v>145</v>
      </c>
      <c r="E220" s="168" t="s">
        <v>1</v>
      </c>
      <c r="F220" s="169" t="s">
        <v>517</v>
      </c>
      <c r="H220" s="168" t="s">
        <v>1</v>
      </c>
      <c r="I220" s="170"/>
      <c r="L220" s="167"/>
      <c r="M220" s="171"/>
      <c r="N220" s="172"/>
      <c r="O220" s="172"/>
      <c r="P220" s="172"/>
      <c r="Q220" s="172"/>
      <c r="R220" s="172"/>
      <c r="S220" s="172"/>
      <c r="T220" s="173"/>
      <c r="AT220" s="168" t="s">
        <v>145</v>
      </c>
      <c r="AU220" s="168" t="s">
        <v>82</v>
      </c>
      <c r="AV220" s="14" t="s">
        <v>30</v>
      </c>
      <c r="AW220" s="14" t="s">
        <v>29</v>
      </c>
      <c r="AX220" s="14" t="s">
        <v>73</v>
      </c>
      <c r="AY220" s="168" t="s">
        <v>137</v>
      </c>
    </row>
    <row r="221" spans="2:51" s="14" customFormat="1">
      <c r="B221" s="167"/>
      <c r="D221" s="159" t="s">
        <v>145</v>
      </c>
      <c r="E221" s="168" t="s">
        <v>1</v>
      </c>
      <c r="F221" s="169" t="s">
        <v>518</v>
      </c>
      <c r="H221" s="168" t="s">
        <v>1</v>
      </c>
      <c r="I221" s="170"/>
      <c r="L221" s="167"/>
      <c r="M221" s="171"/>
      <c r="N221" s="172"/>
      <c r="O221" s="172"/>
      <c r="P221" s="172"/>
      <c r="Q221" s="172"/>
      <c r="R221" s="172"/>
      <c r="S221" s="172"/>
      <c r="T221" s="173"/>
      <c r="AT221" s="168" t="s">
        <v>145</v>
      </c>
      <c r="AU221" s="168" t="s">
        <v>82</v>
      </c>
      <c r="AV221" s="14" t="s">
        <v>30</v>
      </c>
      <c r="AW221" s="14" t="s">
        <v>29</v>
      </c>
      <c r="AX221" s="14" t="s">
        <v>73</v>
      </c>
      <c r="AY221" s="168" t="s">
        <v>137</v>
      </c>
    </row>
    <row r="222" spans="2:51" s="13" customFormat="1">
      <c r="B222" s="158"/>
      <c r="D222" s="159" t="s">
        <v>145</v>
      </c>
      <c r="E222" s="160" t="s">
        <v>1</v>
      </c>
      <c r="F222" s="161" t="s">
        <v>519</v>
      </c>
      <c r="H222" s="162">
        <v>-0.96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145</v>
      </c>
      <c r="AU222" s="160" t="s">
        <v>82</v>
      </c>
      <c r="AV222" s="13" t="s">
        <v>82</v>
      </c>
      <c r="AW222" s="13" t="s">
        <v>29</v>
      </c>
      <c r="AX222" s="13" t="s">
        <v>73</v>
      </c>
      <c r="AY222" s="160" t="s">
        <v>137</v>
      </c>
    </row>
    <row r="223" spans="2:51" s="13" customFormat="1">
      <c r="B223" s="158"/>
      <c r="D223" s="159" t="s">
        <v>145</v>
      </c>
      <c r="E223" s="160" t="s">
        <v>1</v>
      </c>
      <c r="F223" s="161" t="s">
        <v>520</v>
      </c>
      <c r="H223" s="162">
        <v>-0.33600000000000002</v>
      </c>
      <c r="I223" s="163"/>
      <c r="L223" s="158"/>
      <c r="M223" s="164"/>
      <c r="N223" s="165"/>
      <c r="O223" s="165"/>
      <c r="P223" s="165"/>
      <c r="Q223" s="165"/>
      <c r="R223" s="165"/>
      <c r="S223" s="165"/>
      <c r="T223" s="166"/>
      <c r="AT223" s="160" t="s">
        <v>145</v>
      </c>
      <c r="AU223" s="160" t="s">
        <v>82</v>
      </c>
      <c r="AV223" s="13" t="s">
        <v>82</v>
      </c>
      <c r="AW223" s="13" t="s">
        <v>29</v>
      </c>
      <c r="AX223" s="13" t="s">
        <v>73</v>
      </c>
      <c r="AY223" s="160" t="s">
        <v>137</v>
      </c>
    </row>
    <row r="224" spans="2:51" s="13" customFormat="1">
      <c r="B224" s="158"/>
      <c r="D224" s="159" t="s">
        <v>145</v>
      </c>
      <c r="E224" s="160" t="s">
        <v>1</v>
      </c>
      <c r="F224" s="161" t="s">
        <v>521</v>
      </c>
      <c r="H224" s="162">
        <v>-7.68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145</v>
      </c>
      <c r="AU224" s="160" t="s">
        <v>82</v>
      </c>
      <c r="AV224" s="13" t="s">
        <v>82</v>
      </c>
      <c r="AW224" s="13" t="s">
        <v>29</v>
      </c>
      <c r="AX224" s="13" t="s">
        <v>73</v>
      </c>
      <c r="AY224" s="160" t="s">
        <v>137</v>
      </c>
    </row>
    <row r="225" spans="1:65" s="13" customFormat="1">
      <c r="B225" s="158"/>
      <c r="D225" s="159" t="s">
        <v>145</v>
      </c>
      <c r="E225" s="160" t="s">
        <v>1</v>
      </c>
      <c r="F225" s="161" t="s">
        <v>520</v>
      </c>
      <c r="H225" s="162">
        <v>-0.33600000000000002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145</v>
      </c>
      <c r="AU225" s="160" t="s">
        <v>82</v>
      </c>
      <c r="AV225" s="13" t="s">
        <v>82</v>
      </c>
      <c r="AW225" s="13" t="s">
        <v>29</v>
      </c>
      <c r="AX225" s="13" t="s">
        <v>73</v>
      </c>
      <c r="AY225" s="160" t="s">
        <v>137</v>
      </c>
    </row>
    <row r="226" spans="1:65" s="16" customFormat="1">
      <c r="B226" s="197"/>
      <c r="D226" s="159" t="s">
        <v>145</v>
      </c>
      <c r="E226" s="198" t="s">
        <v>1</v>
      </c>
      <c r="F226" s="199" t="s">
        <v>416</v>
      </c>
      <c r="H226" s="200">
        <v>14.4</v>
      </c>
      <c r="I226" s="201"/>
      <c r="L226" s="197"/>
      <c r="M226" s="202"/>
      <c r="N226" s="203"/>
      <c r="O226" s="203"/>
      <c r="P226" s="203"/>
      <c r="Q226" s="203"/>
      <c r="R226" s="203"/>
      <c r="S226" s="203"/>
      <c r="T226" s="204"/>
      <c r="AT226" s="198" t="s">
        <v>145</v>
      </c>
      <c r="AU226" s="198" t="s">
        <v>82</v>
      </c>
      <c r="AV226" s="16" t="s">
        <v>155</v>
      </c>
      <c r="AW226" s="16" t="s">
        <v>29</v>
      </c>
      <c r="AX226" s="16" t="s">
        <v>73</v>
      </c>
      <c r="AY226" s="198" t="s">
        <v>137</v>
      </c>
    </row>
    <row r="227" spans="1:65" s="15" customFormat="1">
      <c r="B227" s="174"/>
      <c r="D227" s="159" t="s">
        <v>145</v>
      </c>
      <c r="E227" s="175" t="s">
        <v>1</v>
      </c>
      <c r="F227" s="176" t="s">
        <v>148</v>
      </c>
      <c r="H227" s="177">
        <v>17.664000000000005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145</v>
      </c>
      <c r="AU227" s="175" t="s">
        <v>82</v>
      </c>
      <c r="AV227" s="15" t="s">
        <v>143</v>
      </c>
      <c r="AW227" s="15" t="s">
        <v>29</v>
      </c>
      <c r="AX227" s="15" t="s">
        <v>73</v>
      </c>
      <c r="AY227" s="175" t="s">
        <v>137</v>
      </c>
    </row>
    <row r="228" spans="1:65" s="13" customFormat="1">
      <c r="B228" s="158"/>
      <c r="D228" s="159" t="s">
        <v>145</v>
      </c>
      <c r="E228" s="160" t="s">
        <v>1</v>
      </c>
      <c r="F228" s="161" t="s">
        <v>522</v>
      </c>
      <c r="H228" s="162">
        <v>15.898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145</v>
      </c>
      <c r="AU228" s="160" t="s">
        <v>82</v>
      </c>
      <c r="AV228" s="13" t="s">
        <v>82</v>
      </c>
      <c r="AW228" s="13" t="s">
        <v>29</v>
      </c>
      <c r="AX228" s="13" t="s">
        <v>30</v>
      </c>
      <c r="AY228" s="160" t="s">
        <v>137</v>
      </c>
    </row>
    <row r="229" spans="1:65" s="2" customFormat="1" ht="44.25" customHeight="1">
      <c r="A229" s="33"/>
      <c r="B229" s="144"/>
      <c r="C229" s="145" t="s">
        <v>523</v>
      </c>
      <c r="D229" s="145" t="s">
        <v>139</v>
      </c>
      <c r="E229" s="146" t="s">
        <v>524</v>
      </c>
      <c r="F229" s="147" t="s">
        <v>525</v>
      </c>
      <c r="G229" s="148" t="s">
        <v>195</v>
      </c>
      <c r="H229" s="149">
        <v>1.766</v>
      </c>
      <c r="I229" s="150"/>
      <c r="J229" s="151">
        <f>ROUND(I229*H229,2)</f>
        <v>0</v>
      </c>
      <c r="K229" s="147" t="s">
        <v>152</v>
      </c>
      <c r="L229" s="34"/>
      <c r="M229" s="152" t="s">
        <v>1</v>
      </c>
      <c r="N229" s="153" t="s">
        <v>38</v>
      </c>
      <c r="O229" s="59"/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6" t="s">
        <v>143</v>
      </c>
      <c r="AT229" s="156" t="s">
        <v>139</v>
      </c>
      <c r="AU229" s="156" t="s">
        <v>82</v>
      </c>
      <c r="AY229" s="18" t="s">
        <v>137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8" t="s">
        <v>30</v>
      </c>
      <c r="BK229" s="157">
        <f>ROUND(I229*H229,2)</f>
        <v>0</v>
      </c>
      <c r="BL229" s="18" t="s">
        <v>143</v>
      </c>
      <c r="BM229" s="156" t="s">
        <v>526</v>
      </c>
    </row>
    <row r="230" spans="1:65" s="13" customFormat="1">
      <c r="B230" s="158"/>
      <c r="D230" s="159" t="s">
        <v>145</v>
      </c>
      <c r="E230" s="160" t="s">
        <v>1</v>
      </c>
      <c r="F230" s="161" t="s">
        <v>527</v>
      </c>
      <c r="H230" s="162">
        <v>1.766</v>
      </c>
      <c r="I230" s="163"/>
      <c r="L230" s="158"/>
      <c r="M230" s="164"/>
      <c r="N230" s="165"/>
      <c r="O230" s="165"/>
      <c r="P230" s="165"/>
      <c r="Q230" s="165"/>
      <c r="R230" s="165"/>
      <c r="S230" s="165"/>
      <c r="T230" s="166"/>
      <c r="AT230" s="160" t="s">
        <v>145</v>
      </c>
      <c r="AU230" s="160" t="s">
        <v>82</v>
      </c>
      <c r="AV230" s="13" t="s">
        <v>82</v>
      </c>
      <c r="AW230" s="13" t="s">
        <v>29</v>
      </c>
      <c r="AX230" s="13" t="s">
        <v>30</v>
      </c>
      <c r="AY230" s="160" t="s">
        <v>137</v>
      </c>
    </row>
    <row r="231" spans="1:65" s="2" customFormat="1" ht="44.25" customHeight="1">
      <c r="A231" s="33"/>
      <c r="B231" s="144"/>
      <c r="C231" s="145" t="s">
        <v>7</v>
      </c>
      <c r="D231" s="145" t="s">
        <v>139</v>
      </c>
      <c r="E231" s="146" t="s">
        <v>528</v>
      </c>
      <c r="F231" s="147" t="s">
        <v>529</v>
      </c>
      <c r="G231" s="148" t="s">
        <v>195</v>
      </c>
      <c r="H231" s="149">
        <v>1137.32</v>
      </c>
      <c r="I231" s="150"/>
      <c r="J231" s="151">
        <f>ROUND(I231*H231,2)</f>
        <v>0</v>
      </c>
      <c r="K231" s="147" t="s">
        <v>152</v>
      </c>
      <c r="L231" s="34"/>
      <c r="M231" s="152" t="s">
        <v>1</v>
      </c>
      <c r="N231" s="153" t="s">
        <v>38</v>
      </c>
      <c r="O231" s="59"/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6" t="s">
        <v>143</v>
      </c>
      <c r="AT231" s="156" t="s">
        <v>139</v>
      </c>
      <c r="AU231" s="156" t="s">
        <v>82</v>
      </c>
      <c r="AY231" s="18" t="s">
        <v>137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8" t="s">
        <v>30</v>
      </c>
      <c r="BK231" s="157">
        <f>ROUND(I231*H231,2)</f>
        <v>0</v>
      </c>
      <c r="BL231" s="18" t="s">
        <v>143</v>
      </c>
      <c r="BM231" s="156" t="s">
        <v>530</v>
      </c>
    </row>
    <row r="232" spans="1:65" s="14" customFormat="1">
      <c r="B232" s="167"/>
      <c r="D232" s="159" t="s">
        <v>145</v>
      </c>
      <c r="E232" s="168" t="s">
        <v>1</v>
      </c>
      <c r="F232" s="169" t="s">
        <v>531</v>
      </c>
      <c r="H232" s="168" t="s">
        <v>1</v>
      </c>
      <c r="I232" s="170"/>
      <c r="L232" s="167"/>
      <c r="M232" s="171"/>
      <c r="N232" s="172"/>
      <c r="O232" s="172"/>
      <c r="P232" s="172"/>
      <c r="Q232" s="172"/>
      <c r="R232" s="172"/>
      <c r="S232" s="172"/>
      <c r="T232" s="173"/>
      <c r="AT232" s="168" t="s">
        <v>145</v>
      </c>
      <c r="AU232" s="168" t="s">
        <v>82</v>
      </c>
      <c r="AV232" s="14" t="s">
        <v>30</v>
      </c>
      <c r="AW232" s="14" t="s">
        <v>29</v>
      </c>
      <c r="AX232" s="14" t="s">
        <v>73</v>
      </c>
      <c r="AY232" s="168" t="s">
        <v>137</v>
      </c>
    </row>
    <row r="233" spans="1:65" s="13" customFormat="1">
      <c r="B233" s="158"/>
      <c r="D233" s="159" t="s">
        <v>145</v>
      </c>
      <c r="E233" s="160" t="s">
        <v>1</v>
      </c>
      <c r="F233" s="161" t="s">
        <v>532</v>
      </c>
      <c r="H233" s="162">
        <v>1395.8240000000001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145</v>
      </c>
      <c r="AU233" s="160" t="s">
        <v>82</v>
      </c>
      <c r="AV233" s="13" t="s">
        <v>82</v>
      </c>
      <c r="AW233" s="13" t="s">
        <v>29</v>
      </c>
      <c r="AX233" s="13" t="s">
        <v>73</v>
      </c>
      <c r="AY233" s="160" t="s">
        <v>137</v>
      </c>
    </row>
    <row r="234" spans="1:65" s="13" customFormat="1">
      <c r="B234" s="158"/>
      <c r="D234" s="159" t="s">
        <v>145</v>
      </c>
      <c r="E234" s="160" t="s">
        <v>1</v>
      </c>
      <c r="F234" s="161" t="s">
        <v>533</v>
      </c>
      <c r="H234" s="162">
        <v>28.56</v>
      </c>
      <c r="I234" s="163"/>
      <c r="L234" s="158"/>
      <c r="M234" s="164"/>
      <c r="N234" s="165"/>
      <c r="O234" s="165"/>
      <c r="P234" s="165"/>
      <c r="Q234" s="165"/>
      <c r="R234" s="165"/>
      <c r="S234" s="165"/>
      <c r="T234" s="166"/>
      <c r="AT234" s="160" t="s">
        <v>145</v>
      </c>
      <c r="AU234" s="160" t="s">
        <v>82</v>
      </c>
      <c r="AV234" s="13" t="s">
        <v>82</v>
      </c>
      <c r="AW234" s="13" t="s">
        <v>29</v>
      </c>
      <c r="AX234" s="13" t="s">
        <v>73</v>
      </c>
      <c r="AY234" s="160" t="s">
        <v>137</v>
      </c>
    </row>
    <row r="235" spans="1:65" s="16" customFormat="1">
      <c r="B235" s="197"/>
      <c r="D235" s="159" t="s">
        <v>145</v>
      </c>
      <c r="E235" s="198" t="s">
        <v>1</v>
      </c>
      <c r="F235" s="199" t="s">
        <v>416</v>
      </c>
      <c r="H235" s="200">
        <v>1424.384</v>
      </c>
      <c r="I235" s="201"/>
      <c r="L235" s="197"/>
      <c r="M235" s="202"/>
      <c r="N235" s="203"/>
      <c r="O235" s="203"/>
      <c r="P235" s="203"/>
      <c r="Q235" s="203"/>
      <c r="R235" s="203"/>
      <c r="S235" s="203"/>
      <c r="T235" s="204"/>
      <c r="AT235" s="198" t="s">
        <v>145</v>
      </c>
      <c r="AU235" s="198" t="s">
        <v>82</v>
      </c>
      <c r="AV235" s="16" t="s">
        <v>155</v>
      </c>
      <c r="AW235" s="16" t="s">
        <v>29</v>
      </c>
      <c r="AX235" s="16" t="s">
        <v>73</v>
      </c>
      <c r="AY235" s="198" t="s">
        <v>137</v>
      </c>
    </row>
    <row r="236" spans="1:65" s="14" customFormat="1">
      <c r="B236" s="167"/>
      <c r="D236" s="159" t="s">
        <v>145</v>
      </c>
      <c r="E236" s="168" t="s">
        <v>1</v>
      </c>
      <c r="F236" s="169" t="s">
        <v>534</v>
      </c>
      <c r="H236" s="168" t="s">
        <v>1</v>
      </c>
      <c r="I236" s="170"/>
      <c r="L236" s="167"/>
      <c r="M236" s="171"/>
      <c r="N236" s="172"/>
      <c r="O236" s="172"/>
      <c r="P236" s="172"/>
      <c r="Q236" s="172"/>
      <c r="R236" s="172"/>
      <c r="S236" s="172"/>
      <c r="T236" s="173"/>
      <c r="AT236" s="168" t="s">
        <v>145</v>
      </c>
      <c r="AU236" s="168" t="s">
        <v>82</v>
      </c>
      <c r="AV236" s="14" t="s">
        <v>30</v>
      </c>
      <c r="AW236" s="14" t="s">
        <v>29</v>
      </c>
      <c r="AX236" s="14" t="s">
        <v>73</v>
      </c>
      <c r="AY236" s="168" t="s">
        <v>137</v>
      </c>
    </row>
    <row r="237" spans="1:65" s="14" customFormat="1">
      <c r="B237" s="167"/>
      <c r="D237" s="159" t="s">
        <v>145</v>
      </c>
      <c r="E237" s="168" t="s">
        <v>1</v>
      </c>
      <c r="F237" s="169" t="s">
        <v>535</v>
      </c>
      <c r="H237" s="168" t="s">
        <v>1</v>
      </c>
      <c r="I237" s="170"/>
      <c r="L237" s="167"/>
      <c r="M237" s="171"/>
      <c r="N237" s="172"/>
      <c r="O237" s="172"/>
      <c r="P237" s="172"/>
      <c r="Q237" s="172"/>
      <c r="R237" s="172"/>
      <c r="S237" s="172"/>
      <c r="T237" s="173"/>
      <c r="AT237" s="168" t="s">
        <v>145</v>
      </c>
      <c r="AU237" s="168" t="s">
        <v>82</v>
      </c>
      <c r="AV237" s="14" t="s">
        <v>30</v>
      </c>
      <c r="AW237" s="14" t="s">
        <v>29</v>
      </c>
      <c r="AX237" s="14" t="s">
        <v>73</v>
      </c>
      <c r="AY237" s="168" t="s">
        <v>137</v>
      </c>
    </row>
    <row r="238" spans="1:65" s="13" customFormat="1">
      <c r="B238" s="158"/>
      <c r="D238" s="159" t="s">
        <v>145</v>
      </c>
      <c r="E238" s="160" t="s">
        <v>1</v>
      </c>
      <c r="F238" s="161" t="s">
        <v>536</v>
      </c>
      <c r="H238" s="162">
        <v>-3.1640000000000001</v>
      </c>
      <c r="I238" s="163"/>
      <c r="L238" s="158"/>
      <c r="M238" s="164"/>
      <c r="N238" s="165"/>
      <c r="O238" s="165"/>
      <c r="P238" s="165"/>
      <c r="Q238" s="165"/>
      <c r="R238" s="165"/>
      <c r="S238" s="165"/>
      <c r="T238" s="166"/>
      <c r="AT238" s="160" t="s">
        <v>145</v>
      </c>
      <c r="AU238" s="160" t="s">
        <v>82</v>
      </c>
      <c r="AV238" s="13" t="s">
        <v>82</v>
      </c>
      <c r="AW238" s="13" t="s">
        <v>29</v>
      </c>
      <c r="AX238" s="13" t="s">
        <v>73</v>
      </c>
      <c r="AY238" s="160" t="s">
        <v>137</v>
      </c>
    </row>
    <row r="239" spans="1:65" s="13" customFormat="1">
      <c r="B239" s="158"/>
      <c r="D239" s="159" t="s">
        <v>145</v>
      </c>
      <c r="E239" s="160" t="s">
        <v>1</v>
      </c>
      <c r="F239" s="161" t="s">
        <v>537</v>
      </c>
      <c r="H239" s="162">
        <v>-0.245</v>
      </c>
      <c r="I239" s="163"/>
      <c r="L239" s="158"/>
      <c r="M239" s="164"/>
      <c r="N239" s="165"/>
      <c r="O239" s="165"/>
      <c r="P239" s="165"/>
      <c r="Q239" s="165"/>
      <c r="R239" s="165"/>
      <c r="S239" s="165"/>
      <c r="T239" s="166"/>
      <c r="AT239" s="160" t="s">
        <v>145</v>
      </c>
      <c r="AU239" s="160" t="s">
        <v>82</v>
      </c>
      <c r="AV239" s="13" t="s">
        <v>82</v>
      </c>
      <c r="AW239" s="13" t="s">
        <v>29</v>
      </c>
      <c r="AX239" s="13" t="s">
        <v>73</v>
      </c>
      <c r="AY239" s="160" t="s">
        <v>137</v>
      </c>
    </row>
    <row r="240" spans="1:65" s="13" customFormat="1">
      <c r="B240" s="158"/>
      <c r="D240" s="159" t="s">
        <v>145</v>
      </c>
      <c r="E240" s="160" t="s">
        <v>1</v>
      </c>
      <c r="F240" s="161" t="s">
        <v>538</v>
      </c>
      <c r="H240" s="162">
        <v>-0.94</v>
      </c>
      <c r="I240" s="163"/>
      <c r="L240" s="158"/>
      <c r="M240" s="164"/>
      <c r="N240" s="165"/>
      <c r="O240" s="165"/>
      <c r="P240" s="165"/>
      <c r="Q240" s="165"/>
      <c r="R240" s="165"/>
      <c r="S240" s="165"/>
      <c r="T240" s="166"/>
      <c r="AT240" s="160" t="s">
        <v>145</v>
      </c>
      <c r="AU240" s="160" t="s">
        <v>82</v>
      </c>
      <c r="AV240" s="13" t="s">
        <v>82</v>
      </c>
      <c r="AW240" s="13" t="s">
        <v>29</v>
      </c>
      <c r="AX240" s="13" t="s">
        <v>73</v>
      </c>
      <c r="AY240" s="160" t="s">
        <v>137</v>
      </c>
    </row>
    <row r="241" spans="2:51" s="13" customFormat="1">
      <c r="B241" s="158"/>
      <c r="D241" s="159" t="s">
        <v>145</v>
      </c>
      <c r="E241" s="160" t="s">
        <v>1</v>
      </c>
      <c r="F241" s="161" t="s">
        <v>539</v>
      </c>
      <c r="H241" s="162">
        <v>-0.84599999999999997</v>
      </c>
      <c r="I241" s="163"/>
      <c r="L241" s="158"/>
      <c r="M241" s="164"/>
      <c r="N241" s="165"/>
      <c r="O241" s="165"/>
      <c r="P241" s="165"/>
      <c r="Q241" s="165"/>
      <c r="R241" s="165"/>
      <c r="S241" s="165"/>
      <c r="T241" s="166"/>
      <c r="AT241" s="160" t="s">
        <v>145</v>
      </c>
      <c r="AU241" s="160" t="s">
        <v>82</v>
      </c>
      <c r="AV241" s="13" t="s">
        <v>82</v>
      </c>
      <c r="AW241" s="13" t="s">
        <v>29</v>
      </c>
      <c r="AX241" s="13" t="s">
        <v>73</v>
      </c>
      <c r="AY241" s="160" t="s">
        <v>137</v>
      </c>
    </row>
    <row r="242" spans="2:51" s="14" customFormat="1">
      <c r="B242" s="167"/>
      <c r="D242" s="159" t="s">
        <v>145</v>
      </c>
      <c r="E242" s="168" t="s">
        <v>1</v>
      </c>
      <c r="F242" s="169" t="s">
        <v>456</v>
      </c>
      <c r="H242" s="168" t="s">
        <v>1</v>
      </c>
      <c r="I242" s="170"/>
      <c r="L242" s="167"/>
      <c r="M242" s="171"/>
      <c r="N242" s="172"/>
      <c r="O242" s="172"/>
      <c r="P242" s="172"/>
      <c r="Q242" s="172"/>
      <c r="R242" s="172"/>
      <c r="S242" s="172"/>
      <c r="T242" s="173"/>
      <c r="AT242" s="168" t="s">
        <v>145</v>
      </c>
      <c r="AU242" s="168" t="s">
        <v>82</v>
      </c>
      <c r="AV242" s="14" t="s">
        <v>30</v>
      </c>
      <c r="AW242" s="14" t="s">
        <v>29</v>
      </c>
      <c r="AX242" s="14" t="s">
        <v>73</v>
      </c>
      <c r="AY242" s="168" t="s">
        <v>137</v>
      </c>
    </row>
    <row r="243" spans="2:51" s="13" customFormat="1">
      <c r="B243" s="158"/>
      <c r="D243" s="159" t="s">
        <v>145</v>
      </c>
      <c r="E243" s="160" t="s">
        <v>1</v>
      </c>
      <c r="F243" s="161" t="s">
        <v>540</v>
      </c>
      <c r="H243" s="162">
        <v>-0.53700000000000003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145</v>
      </c>
      <c r="AU243" s="160" t="s">
        <v>82</v>
      </c>
      <c r="AV243" s="13" t="s">
        <v>82</v>
      </c>
      <c r="AW243" s="13" t="s">
        <v>29</v>
      </c>
      <c r="AX243" s="13" t="s">
        <v>73</v>
      </c>
      <c r="AY243" s="160" t="s">
        <v>137</v>
      </c>
    </row>
    <row r="244" spans="2:51" s="13" customFormat="1">
      <c r="B244" s="158"/>
      <c r="D244" s="159" t="s">
        <v>145</v>
      </c>
      <c r="E244" s="160" t="s">
        <v>1</v>
      </c>
      <c r="F244" s="161" t="s">
        <v>541</v>
      </c>
      <c r="H244" s="162">
        <v>-0.14000000000000001</v>
      </c>
      <c r="I244" s="163"/>
      <c r="L244" s="158"/>
      <c r="M244" s="164"/>
      <c r="N244" s="165"/>
      <c r="O244" s="165"/>
      <c r="P244" s="165"/>
      <c r="Q244" s="165"/>
      <c r="R244" s="165"/>
      <c r="S244" s="165"/>
      <c r="T244" s="166"/>
      <c r="AT244" s="160" t="s">
        <v>145</v>
      </c>
      <c r="AU244" s="160" t="s">
        <v>82</v>
      </c>
      <c r="AV244" s="13" t="s">
        <v>82</v>
      </c>
      <c r="AW244" s="13" t="s">
        <v>29</v>
      </c>
      <c r="AX244" s="13" t="s">
        <v>73</v>
      </c>
      <c r="AY244" s="160" t="s">
        <v>137</v>
      </c>
    </row>
    <row r="245" spans="2:51" s="13" customFormat="1">
      <c r="B245" s="158"/>
      <c r="D245" s="159" t="s">
        <v>145</v>
      </c>
      <c r="E245" s="160" t="s">
        <v>1</v>
      </c>
      <c r="F245" s="161" t="s">
        <v>540</v>
      </c>
      <c r="H245" s="162">
        <v>-0.53700000000000003</v>
      </c>
      <c r="I245" s="163"/>
      <c r="L245" s="158"/>
      <c r="M245" s="164"/>
      <c r="N245" s="165"/>
      <c r="O245" s="165"/>
      <c r="P245" s="165"/>
      <c r="Q245" s="165"/>
      <c r="R245" s="165"/>
      <c r="S245" s="165"/>
      <c r="T245" s="166"/>
      <c r="AT245" s="160" t="s">
        <v>145</v>
      </c>
      <c r="AU245" s="160" t="s">
        <v>82</v>
      </c>
      <c r="AV245" s="13" t="s">
        <v>82</v>
      </c>
      <c r="AW245" s="13" t="s">
        <v>29</v>
      </c>
      <c r="AX245" s="13" t="s">
        <v>73</v>
      </c>
      <c r="AY245" s="160" t="s">
        <v>137</v>
      </c>
    </row>
    <row r="246" spans="2:51" s="14" customFormat="1">
      <c r="B246" s="167"/>
      <c r="D246" s="159" t="s">
        <v>145</v>
      </c>
      <c r="E246" s="168" t="s">
        <v>1</v>
      </c>
      <c r="F246" s="169" t="s">
        <v>425</v>
      </c>
      <c r="H246" s="168" t="s">
        <v>1</v>
      </c>
      <c r="I246" s="170"/>
      <c r="L246" s="167"/>
      <c r="M246" s="171"/>
      <c r="N246" s="172"/>
      <c r="O246" s="172"/>
      <c r="P246" s="172"/>
      <c r="Q246" s="172"/>
      <c r="R246" s="172"/>
      <c r="S246" s="172"/>
      <c r="T246" s="173"/>
      <c r="AT246" s="168" t="s">
        <v>145</v>
      </c>
      <c r="AU246" s="168" t="s">
        <v>82</v>
      </c>
      <c r="AV246" s="14" t="s">
        <v>30</v>
      </c>
      <c r="AW246" s="14" t="s">
        <v>29</v>
      </c>
      <c r="AX246" s="14" t="s">
        <v>73</v>
      </c>
      <c r="AY246" s="168" t="s">
        <v>137</v>
      </c>
    </row>
    <row r="247" spans="2:51" s="13" customFormat="1">
      <c r="B247" s="158"/>
      <c r="D247" s="159" t="s">
        <v>145</v>
      </c>
      <c r="E247" s="160" t="s">
        <v>1</v>
      </c>
      <c r="F247" s="161" t="s">
        <v>542</v>
      </c>
      <c r="H247" s="162">
        <v>-127.09</v>
      </c>
      <c r="I247" s="163"/>
      <c r="L247" s="158"/>
      <c r="M247" s="164"/>
      <c r="N247" s="165"/>
      <c r="O247" s="165"/>
      <c r="P247" s="165"/>
      <c r="Q247" s="165"/>
      <c r="R247" s="165"/>
      <c r="S247" s="165"/>
      <c r="T247" s="166"/>
      <c r="AT247" s="160" t="s">
        <v>145</v>
      </c>
      <c r="AU247" s="160" t="s">
        <v>82</v>
      </c>
      <c r="AV247" s="13" t="s">
        <v>82</v>
      </c>
      <c r="AW247" s="13" t="s">
        <v>29</v>
      </c>
      <c r="AX247" s="13" t="s">
        <v>73</v>
      </c>
      <c r="AY247" s="160" t="s">
        <v>137</v>
      </c>
    </row>
    <row r="248" spans="2:51" s="13" customFormat="1">
      <c r="B248" s="158"/>
      <c r="D248" s="159" t="s">
        <v>145</v>
      </c>
      <c r="E248" s="160" t="s">
        <v>1</v>
      </c>
      <c r="F248" s="161" t="s">
        <v>543</v>
      </c>
      <c r="H248" s="162">
        <v>-2.1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145</v>
      </c>
      <c r="AU248" s="160" t="s">
        <v>82</v>
      </c>
      <c r="AV248" s="13" t="s">
        <v>82</v>
      </c>
      <c r="AW248" s="13" t="s">
        <v>29</v>
      </c>
      <c r="AX248" s="13" t="s">
        <v>73</v>
      </c>
      <c r="AY248" s="160" t="s">
        <v>137</v>
      </c>
    </row>
    <row r="249" spans="2:51" s="16" customFormat="1">
      <c r="B249" s="197"/>
      <c r="D249" s="159" t="s">
        <v>145</v>
      </c>
      <c r="E249" s="198" t="s">
        <v>1</v>
      </c>
      <c r="F249" s="199" t="s">
        <v>416</v>
      </c>
      <c r="H249" s="200">
        <v>-135.59899999999999</v>
      </c>
      <c r="I249" s="201"/>
      <c r="L249" s="197"/>
      <c r="M249" s="202"/>
      <c r="N249" s="203"/>
      <c r="O249" s="203"/>
      <c r="P249" s="203"/>
      <c r="Q249" s="203"/>
      <c r="R249" s="203"/>
      <c r="S249" s="203"/>
      <c r="T249" s="204"/>
      <c r="AT249" s="198" t="s">
        <v>145</v>
      </c>
      <c r="AU249" s="198" t="s">
        <v>82</v>
      </c>
      <c r="AV249" s="16" t="s">
        <v>155</v>
      </c>
      <c r="AW249" s="16" t="s">
        <v>29</v>
      </c>
      <c r="AX249" s="16" t="s">
        <v>73</v>
      </c>
      <c r="AY249" s="198" t="s">
        <v>137</v>
      </c>
    </row>
    <row r="250" spans="2:51" s="14" customFormat="1">
      <c r="B250" s="167"/>
      <c r="D250" s="159" t="s">
        <v>145</v>
      </c>
      <c r="E250" s="168" t="s">
        <v>1</v>
      </c>
      <c r="F250" s="169" t="s">
        <v>544</v>
      </c>
      <c r="H250" s="168" t="s">
        <v>1</v>
      </c>
      <c r="I250" s="170"/>
      <c r="L250" s="167"/>
      <c r="M250" s="171"/>
      <c r="N250" s="172"/>
      <c r="O250" s="172"/>
      <c r="P250" s="172"/>
      <c r="Q250" s="172"/>
      <c r="R250" s="172"/>
      <c r="S250" s="172"/>
      <c r="T250" s="173"/>
      <c r="AT250" s="168" t="s">
        <v>145</v>
      </c>
      <c r="AU250" s="168" t="s">
        <v>82</v>
      </c>
      <c r="AV250" s="14" t="s">
        <v>30</v>
      </c>
      <c r="AW250" s="14" t="s">
        <v>29</v>
      </c>
      <c r="AX250" s="14" t="s">
        <v>73</v>
      </c>
      <c r="AY250" s="168" t="s">
        <v>137</v>
      </c>
    </row>
    <row r="251" spans="2:51" s="13" customFormat="1">
      <c r="B251" s="158"/>
      <c r="D251" s="159" t="s">
        <v>145</v>
      </c>
      <c r="E251" s="160" t="s">
        <v>1</v>
      </c>
      <c r="F251" s="161" t="s">
        <v>545</v>
      </c>
      <c r="H251" s="162">
        <v>-14.4</v>
      </c>
      <c r="I251" s="163"/>
      <c r="L251" s="158"/>
      <c r="M251" s="164"/>
      <c r="N251" s="165"/>
      <c r="O251" s="165"/>
      <c r="P251" s="165"/>
      <c r="Q251" s="165"/>
      <c r="R251" s="165"/>
      <c r="S251" s="165"/>
      <c r="T251" s="166"/>
      <c r="AT251" s="160" t="s">
        <v>145</v>
      </c>
      <c r="AU251" s="160" t="s">
        <v>82</v>
      </c>
      <c r="AV251" s="13" t="s">
        <v>82</v>
      </c>
      <c r="AW251" s="13" t="s">
        <v>29</v>
      </c>
      <c r="AX251" s="13" t="s">
        <v>73</v>
      </c>
      <c r="AY251" s="160" t="s">
        <v>137</v>
      </c>
    </row>
    <row r="252" spans="2:51" s="16" customFormat="1">
      <c r="B252" s="197"/>
      <c r="D252" s="159" t="s">
        <v>145</v>
      </c>
      <c r="E252" s="198" t="s">
        <v>1</v>
      </c>
      <c r="F252" s="199" t="s">
        <v>416</v>
      </c>
      <c r="H252" s="200">
        <v>-14.4</v>
      </c>
      <c r="I252" s="201"/>
      <c r="L252" s="197"/>
      <c r="M252" s="202"/>
      <c r="N252" s="203"/>
      <c r="O252" s="203"/>
      <c r="P252" s="203"/>
      <c r="Q252" s="203"/>
      <c r="R252" s="203"/>
      <c r="S252" s="203"/>
      <c r="T252" s="204"/>
      <c r="AT252" s="198" t="s">
        <v>145</v>
      </c>
      <c r="AU252" s="198" t="s">
        <v>82</v>
      </c>
      <c r="AV252" s="16" t="s">
        <v>155</v>
      </c>
      <c r="AW252" s="16" t="s">
        <v>29</v>
      </c>
      <c r="AX252" s="16" t="s">
        <v>73</v>
      </c>
      <c r="AY252" s="198" t="s">
        <v>137</v>
      </c>
    </row>
    <row r="253" spans="2:51" s="14" customFormat="1">
      <c r="B253" s="167"/>
      <c r="D253" s="159" t="s">
        <v>145</v>
      </c>
      <c r="E253" s="168" t="s">
        <v>1</v>
      </c>
      <c r="F253" s="169" t="s">
        <v>546</v>
      </c>
      <c r="H253" s="168" t="s">
        <v>1</v>
      </c>
      <c r="I253" s="170"/>
      <c r="L253" s="167"/>
      <c r="M253" s="171"/>
      <c r="N253" s="172"/>
      <c r="O253" s="172"/>
      <c r="P253" s="172"/>
      <c r="Q253" s="172"/>
      <c r="R253" s="172"/>
      <c r="S253" s="172"/>
      <c r="T253" s="173"/>
      <c r="AT253" s="168" t="s">
        <v>145</v>
      </c>
      <c r="AU253" s="168" t="s">
        <v>82</v>
      </c>
      <c r="AV253" s="14" t="s">
        <v>30</v>
      </c>
      <c r="AW253" s="14" t="s">
        <v>29</v>
      </c>
      <c r="AX253" s="14" t="s">
        <v>73</v>
      </c>
      <c r="AY253" s="168" t="s">
        <v>137</v>
      </c>
    </row>
    <row r="254" spans="2:51" s="14" customFormat="1">
      <c r="B254" s="167"/>
      <c r="D254" s="159" t="s">
        <v>145</v>
      </c>
      <c r="E254" s="168" t="s">
        <v>1</v>
      </c>
      <c r="F254" s="169" t="s">
        <v>547</v>
      </c>
      <c r="H254" s="168" t="s">
        <v>1</v>
      </c>
      <c r="I254" s="170"/>
      <c r="L254" s="167"/>
      <c r="M254" s="171"/>
      <c r="N254" s="172"/>
      <c r="O254" s="172"/>
      <c r="P254" s="172"/>
      <c r="Q254" s="172"/>
      <c r="R254" s="172"/>
      <c r="S254" s="172"/>
      <c r="T254" s="173"/>
      <c r="AT254" s="168" t="s">
        <v>145</v>
      </c>
      <c r="AU254" s="168" t="s">
        <v>82</v>
      </c>
      <c r="AV254" s="14" t="s">
        <v>30</v>
      </c>
      <c r="AW254" s="14" t="s">
        <v>29</v>
      </c>
      <c r="AX254" s="14" t="s">
        <v>73</v>
      </c>
      <c r="AY254" s="168" t="s">
        <v>137</v>
      </c>
    </row>
    <row r="255" spans="2:51" s="13" customFormat="1">
      <c r="B255" s="158"/>
      <c r="D255" s="159" t="s">
        <v>145</v>
      </c>
      <c r="E255" s="160" t="s">
        <v>1</v>
      </c>
      <c r="F255" s="161" t="s">
        <v>548</v>
      </c>
      <c r="H255" s="162">
        <v>-3.8940000000000001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145</v>
      </c>
      <c r="AU255" s="160" t="s">
        <v>82</v>
      </c>
      <c r="AV255" s="13" t="s">
        <v>82</v>
      </c>
      <c r="AW255" s="13" t="s">
        <v>29</v>
      </c>
      <c r="AX255" s="13" t="s">
        <v>73</v>
      </c>
      <c r="AY255" s="160" t="s">
        <v>137</v>
      </c>
    </row>
    <row r="256" spans="2:51" s="14" customFormat="1">
      <c r="B256" s="167"/>
      <c r="D256" s="159" t="s">
        <v>145</v>
      </c>
      <c r="E256" s="168" t="s">
        <v>1</v>
      </c>
      <c r="F256" s="169" t="s">
        <v>549</v>
      </c>
      <c r="H256" s="168" t="s">
        <v>1</v>
      </c>
      <c r="I256" s="170"/>
      <c r="L256" s="167"/>
      <c r="M256" s="171"/>
      <c r="N256" s="172"/>
      <c r="O256" s="172"/>
      <c r="P256" s="172"/>
      <c r="Q256" s="172"/>
      <c r="R256" s="172"/>
      <c r="S256" s="172"/>
      <c r="T256" s="173"/>
      <c r="AT256" s="168" t="s">
        <v>145</v>
      </c>
      <c r="AU256" s="168" t="s">
        <v>82</v>
      </c>
      <c r="AV256" s="14" t="s">
        <v>30</v>
      </c>
      <c r="AW256" s="14" t="s">
        <v>29</v>
      </c>
      <c r="AX256" s="14" t="s">
        <v>73</v>
      </c>
      <c r="AY256" s="168" t="s">
        <v>137</v>
      </c>
    </row>
    <row r="257" spans="1:65" s="13" customFormat="1">
      <c r="B257" s="158"/>
      <c r="D257" s="159" t="s">
        <v>145</v>
      </c>
      <c r="E257" s="160" t="s">
        <v>1</v>
      </c>
      <c r="F257" s="161" t="s">
        <v>550</v>
      </c>
      <c r="H257" s="162">
        <v>-5.4589999999999996</v>
      </c>
      <c r="I257" s="163"/>
      <c r="L257" s="158"/>
      <c r="M257" s="164"/>
      <c r="N257" s="165"/>
      <c r="O257" s="165"/>
      <c r="P257" s="165"/>
      <c r="Q257" s="165"/>
      <c r="R257" s="165"/>
      <c r="S257" s="165"/>
      <c r="T257" s="166"/>
      <c r="AT257" s="160" t="s">
        <v>145</v>
      </c>
      <c r="AU257" s="160" t="s">
        <v>82</v>
      </c>
      <c r="AV257" s="13" t="s">
        <v>82</v>
      </c>
      <c r="AW257" s="13" t="s">
        <v>29</v>
      </c>
      <c r="AX257" s="13" t="s">
        <v>73</v>
      </c>
      <c r="AY257" s="160" t="s">
        <v>137</v>
      </c>
    </row>
    <row r="258" spans="1:65" s="14" customFormat="1">
      <c r="B258" s="167"/>
      <c r="D258" s="159" t="s">
        <v>145</v>
      </c>
      <c r="E258" s="168" t="s">
        <v>1</v>
      </c>
      <c r="F258" s="169" t="s">
        <v>551</v>
      </c>
      <c r="H258" s="168" t="s">
        <v>1</v>
      </c>
      <c r="I258" s="170"/>
      <c r="L258" s="167"/>
      <c r="M258" s="171"/>
      <c r="N258" s="172"/>
      <c r="O258" s="172"/>
      <c r="P258" s="172"/>
      <c r="Q258" s="172"/>
      <c r="R258" s="172"/>
      <c r="S258" s="172"/>
      <c r="T258" s="173"/>
      <c r="AT258" s="168" t="s">
        <v>145</v>
      </c>
      <c r="AU258" s="168" t="s">
        <v>82</v>
      </c>
      <c r="AV258" s="14" t="s">
        <v>30</v>
      </c>
      <c r="AW258" s="14" t="s">
        <v>29</v>
      </c>
      <c r="AX258" s="14" t="s">
        <v>73</v>
      </c>
      <c r="AY258" s="168" t="s">
        <v>137</v>
      </c>
    </row>
    <row r="259" spans="1:65" s="13" customFormat="1">
      <c r="B259" s="158"/>
      <c r="D259" s="159" t="s">
        <v>145</v>
      </c>
      <c r="E259" s="160" t="s">
        <v>1</v>
      </c>
      <c r="F259" s="161" t="s">
        <v>552</v>
      </c>
      <c r="H259" s="162">
        <v>-1.343</v>
      </c>
      <c r="I259" s="163"/>
      <c r="L259" s="158"/>
      <c r="M259" s="164"/>
      <c r="N259" s="165"/>
      <c r="O259" s="165"/>
      <c r="P259" s="165"/>
      <c r="Q259" s="165"/>
      <c r="R259" s="165"/>
      <c r="S259" s="165"/>
      <c r="T259" s="166"/>
      <c r="AT259" s="160" t="s">
        <v>145</v>
      </c>
      <c r="AU259" s="160" t="s">
        <v>82</v>
      </c>
      <c r="AV259" s="13" t="s">
        <v>82</v>
      </c>
      <c r="AW259" s="13" t="s">
        <v>29</v>
      </c>
      <c r="AX259" s="13" t="s">
        <v>73</v>
      </c>
      <c r="AY259" s="160" t="s">
        <v>137</v>
      </c>
    </row>
    <row r="260" spans="1:65" s="16" customFormat="1">
      <c r="B260" s="197"/>
      <c r="D260" s="159" t="s">
        <v>145</v>
      </c>
      <c r="E260" s="198" t="s">
        <v>1</v>
      </c>
      <c r="F260" s="199" t="s">
        <v>416</v>
      </c>
      <c r="H260" s="200">
        <v>-10.696</v>
      </c>
      <c r="I260" s="201"/>
      <c r="L260" s="197"/>
      <c r="M260" s="202"/>
      <c r="N260" s="203"/>
      <c r="O260" s="203"/>
      <c r="P260" s="203"/>
      <c r="Q260" s="203"/>
      <c r="R260" s="203"/>
      <c r="S260" s="203"/>
      <c r="T260" s="204"/>
      <c r="AT260" s="198" t="s">
        <v>145</v>
      </c>
      <c r="AU260" s="198" t="s">
        <v>82</v>
      </c>
      <c r="AV260" s="16" t="s">
        <v>155</v>
      </c>
      <c r="AW260" s="16" t="s">
        <v>29</v>
      </c>
      <c r="AX260" s="16" t="s">
        <v>73</v>
      </c>
      <c r="AY260" s="198" t="s">
        <v>137</v>
      </c>
    </row>
    <row r="261" spans="1:65" s="15" customFormat="1">
      <c r="B261" s="174"/>
      <c r="D261" s="159" t="s">
        <v>145</v>
      </c>
      <c r="E261" s="175" t="s">
        <v>1</v>
      </c>
      <c r="F261" s="176" t="s">
        <v>148</v>
      </c>
      <c r="H261" s="177">
        <v>1263.6890000000001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145</v>
      </c>
      <c r="AU261" s="175" t="s">
        <v>82</v>
      </c>
      <c r="AV261" s="15" t="s">
        <v>143</v>
      </c>
      <c r="AW261" s="15" t="s">
        <v>29</v>
      </c>
      <c r="AX261" s="15" t="s">
        <v>73</v>
      </c>
      <c r="AY261" s="175" t="s">
        <v>137</v>
      </c>
    </row>
    <row r="262" spans="1:65" s="13" customFormat="1">
      <c r="B262" s="158"/>
      <c r="D262" s="159" t="s">
        <v>145</v>
      </c>
      <c r="E262" s="160" t="s">
        <v>1</v>
      </c>
      <c r="F262" s="161" t="s">
        <v>553</v>
      </c>
      <c r="H262" s="162">
        <v>1137.32</v>
      </c>
      <c r="I262" s="163"/>
      <c r="L262" s="158"/>
      <c r="M262" s="164"/>
      <c r="N262" s="165"/>
      <c r="O262" s="165"/>
      <c r="P262" s="165"/>
      <c r="Q262" s="165"/>
      <c r="R262" s="165"/>
      <c r="S262" s="165"/>
      <c r="T262" s="166"/>
      <c r="AT262" s="160" t="s">
        <v>145</v>
      </c>
      <c r="AU262" s="160" t="s">
        <v>82</v>
      </c>
      <c r="AV262" s="13" t="s">
        <v>82</v>
      </c>
      <c r="AW262" s="13" t="s">
        <v>29</v>
      </c>
      <c r="AX262" s="13" t="s">
        <v>30</v>
      </c>
      <c r="AY262" s="160" t="s">
        <v>137</v>
      </c>
    </row>
    <row r="263" spans="1:65" s="2" customFormat="1" ht="44.25" customHeight="1">
      <c r="A263" s="33"/>
      <c r="B263" s="144"/>
      <c r="C263" s="145" t="s">
        <v>307</v>
      </c>
      <c r="D263" s="145" t="s">
        <v>139</v>
      </c>
      <c r="E263" s="146" t="s">
        <v>554</v>
      </c>
      <c r="F263" s="147" t="s">
        <v>555</v>
      </c>
      <c r="G263" s="148" t="s">
        <v>195</v>
      </c>
      <c r="H263" s="149">
        <v>126.369</v>
      </c>
      <c r="I263" s="150"/>
      <c r="J263" s="151">
        <f>ROUND(I263*H263,2)</f>
        <v>0</v>
      </c>
      <c r="K263" s="147" t="s">
        <v>152</v>
      </c>
      <c r="L263" s="34"/>
      <c r="M263" s="152" t="s">
        <v>1</v>
      </c>
      <c r="N263" s="153" t="s">
        <v>38</v>
      </c>
      <c r="O263" s="59"/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6" t="s">
        <v>143</v>
      </c>
      <c r="AT263" s="156" t="s">
        <v>139</v>
      </c>
      <c r="AU263" s="156" t="s">
        <v>82</v>
      </c>
      <c r="AY263" s="18" t="s">
        <v>137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8" t="s">
        <v>30</v>
      </c>
      <c r="BK263" s="157">
        <f>ROUND(I263*H263,2)</f>
        <v>0</v>
      </c>
      <c r="BL263" s="18" t="s">
        <v>143</v>
      </c>
      <c r="BM263" s="156" t="s">
        <v>556</v>
      </c>
    </row>
    <row r="264" spans="1:65" s="13" customFormat="1">
      <c r="B264" s="158"/>
      <c r="D264" s="159" t="s">
        <v>145</v>
      </c>
      <c r="E264" s="160" t="s">
        <v>1</v>
      </c>
      <c r="F264" s="161" t="s">
        <v>557</v>
      </c>
      <c r="H264" s="162">
        <v>126.369</v>
      </c>
      <c r="I264" s="163"/>
      <c r="L264" s="158"/>
      <c r="M264" s="164"/>
      <c r="N264" s="165"/>
      <c r="O264" s="165"/>
      <c r="P264" s="165"/>
      <c r="Q264" s="165"/>
      <c r="R264" s="165"/>
      <c r="S264" s="165"/>
      <c r="T264" s="166"/>
      <c r="AT264" s="160" t="s">
        <v>145</v>
      </c>
      <c r="AU264" s="160" t="s">
        <v>82</v>
      </c>
      <c r="AV264" s="13" t="s">
        <v>82</v>
      </c>
      <c r="AW264" s="13" t="s">
        <v>29</v>
      </c>
      <c r="AX264" s="13" t="s">
        <v>30</v>
      </c>
      <c r="AY264" s="160" t="s">
        <v>137</v>
      </c>
    </row>
    <row r="265" spans="1:65" s="2" customFormat="1" ht="37.9" customHeight="1">
      <c r="A265" s="33"/>
      <c r="B265" s="144"/>
      <c r="C265" s="145" t="s">
        <v>311</v>
      </c>
      <c r="D265" s="145" t="s">
        <v>139</v>
      </c>
      <c r="E265" s="146" t="s">
        <v>558</v>
      </c>
      <c r="F265" s="147" t="s">
        <v>559</v>
      </c>
      <c r="G265" s="148" t="s">
        <v>195</v>
      </c>
      <c r="H265" s="149">
        <v>59.323</v>
      </c>
      <c r="I265" s="150"/>
      <c r="J265" s="151">
        <f>ROUND(I265*H265,2)</f>
        <v>0</v>
      </c>
      <c r="K265" s="147" t="s">
        <v>152</v>
      </c>
      <c r="L265" s="34"/>
      <c r="M265" s="152" t="s">
        <v>1</v>
      </c>
      <c r="N265" s="153" t="s">
        <v>38</v>
      </c>
      <c r="O265" s="59"/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6" t="s">
        <v>143</v>
      </c>
      <c r="AT265" s="156" t="s">
        <v>139</v>
      </c>
      <c r="AU265" s="156" t="s">
        <v>82</v>
      </c>
      <c r="AY265" s="18" t="s">
        <v>137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8" t="s">
        <v>30</v>
      </c>
      <c r="BK265" s="157">
        <f>ROUND(I265*H265,2)</f>
        <v>0</v>
      </c>
      <c r="BL265" s="18" t="s">
        <v>143</v>
      </c>
      <c r="BM265" s="156" t="s">
        <v>560</v>
      </c>
    </row>
    <row r="266" spans="1:65" s="14" customFormat="1">
      <c r="B266" s="167"/>
      <c r="D266" s="159" t="s">
        <v>145</v>
      </c>
      <c r="E266" s="168" t="s">
        <v>1</v>
      </c>
      <c r="F266" s="169" t="s">
        <v>500</v>
      </c>
      <c r="H266" s="168" t="s">
        <v>1</v>
      </c>
      <c r="I266" s="170"/>
      <c r="L266" s="167"/>
      <c r="M266" s="171"/>
      <c r="N266" s="172"/>
      <c r="O266" s="172"/>
      <c r="P266" s="172"/>
      <c r="Q266" s="172"/>
      <c r="R266" s="172"/>
      <c r="S266" s="172"/>
      <c r="T266" s="173"/>
      <c r="AT266" s="168" t="s">
        <v>145</v>
      </c>
      <c r="AU266" s="168" t="s">
        <v>82</v>
      </c>
      <c r="AV266" s="14" t="s">
        <v>30</v>
      </c>
      <c r="AW266" s="14" t="s">
        <v>29</v>
      </c>
      <c r="AX266" s="14" t="s">
        <v>73</v>
      </c>
      <c r="AY266" s="168" t="s">
        <v>137</v>
      </c>
    </row>
    <row r="267" spans="1:65" s="14" customFormat="1">
      <c r="B267" s="167"/>
      <c r="D267" s="159" t="s">
        <v>145</v>
      </c>
      <c r="E267" s="168" t="s">
        <v>1</v>
      </c>
      <c r="F267" s="169" t="s">
        <v>561</v>
      </c>
      <c r="H267" s="168" t="s">
        <v>1</v>
      </c>
      <c r="I267" s="170"/>
      <c r="L267" s="167"/>
      <c r="M267" s="171"/>
      <c r="N267" s="172"/>
      <c r="O267" s="172"/>
      <c r="P267" s="172"/>
      <c r="Q267" s="172"/>
      <c r="R267" s="172"/>
      <c r="S267" s="172"/>
      <c r="T267" s="173"/>
      <c r="AT267" s="168" t="s">
        <v>145</v>
      </c>
      <c r="AU267" s="168" t="s">
        <v>82</v>
      </c>
      <c r="AV267" s="14" t="s">
        <v>30</v>
      </c>
      <c r="AW267" s="14" t="s">
        <v>29</v>
      </c>
      <c r="AX267" s="14" t="s">
        <v>73</v>
      </c>
      <c r="AY267" s="168" t="s">
        <v>137</v>
      </c>
    </row>
    <row r="268" spans="1:65" s="13" customFormat="1">
      <c r="B268" s="158"/>
      <c r="D268" s="159" t="s">
        <v>145</v>
      </c>
      <c r="E268" s="160" t="s">
        <v>1</v>
      </c>
      <c r="F268" s="161" t="s">
        <v>562</v>
      </c>
      <c r="H268" s="162">
        <v>51.962000000000003</v>
      </c>
      <c r="I268" s="163"/>
      <c r="L268" s="158"/>
      <c r="M268" s="164"/>
      <c r="N268" s="165"/>
      <c r="O268" s="165"/>
      <c r="P268" s="165"/>
      <c r="Q268" s="165"/>
      <c r="R268" s="165"/>
      <c r="S268" s="165"/>
      <c r="T268" s="166"/>
      <c r="AT268" s="160" t="s">
        <v>145</v>
      </c>
      <c r="AU268" s="160" t="s">
        <v>82</v>
      </c>
      <c r="AV268" s="13" t="s">
        <v>82</v>
      </c>
      <c r="AW268" s="13" t="s">
        <v>29</v>
      </c>
      <c r="AX268" s="13" t="s">
        <v>73</v>
      </c>
      <c r="AY268" s="160" t="s">
        <v>137</v>
      </c>
    </row>
    <row r="269" spans="1:65" s="14" customFormat="1">
      <c r="B269" s="167"/>
      <c r="D269" s="159" t="s">
        <v>145</v>
      </c>
      <c r="E269" s="168" t="s">
        <v>1</v>
      </c>
      <c r="F269" s="169" t="s">
        <v>563</v>
      </c>
      <c r="H269" s="168" t="s">
        <v>1</v>
      </c>
      <c r="I269" s="170"/>
      <c r="L269" s="167"/>
      <c r="M269" s="171"/>
      <c r="N269" s="172"/>
      <c r="O269" s="172"/>
      <c r="P269" s="172"/>
      <c r="Q269" s="172"/>
      <c r="R269" s="172"/>
      <c r="S269" s="172"/>
      <c r="T269" s="173"/>
      <c r="AT269" s="168" t="s">
        <v>145</v>
      </c>
      <c r="AU269" s="168" t="s">
        <v>82</v>
      </c>
      <c r="AV269" s="14" t="s">
        <v>30</v>
      </c>
      <c r="AW269" s="14" t="s">
        <v>29</v>
      </c>
      <c r="AX269" s="14" t="s">
        <v>73</v>
      </c>
      <c r="AY269" s="168" t="s">
        <v>137</v>
      </c>
    </row>
    <row r="270" spans="1:65" s="13" customFormat="1">
      <c r="B270" s="158"/>
      <c r="D270" s="159" t="s">
        <v>145</v>
      </c>
      <c r="E270" s="160" t="s">
        <v>1</v>
      </c>
      <c r="F270" s="161" t="s">
        <v>564</v>
      </c>
      <c r="H270" s="162">
        <v>51.683</v>
      </c>
      <c r="I270" s="163"/>
      <c r="L270" s="158"/>
      <c r="M270" s="164"/>
      <c r="N270" s="165"/>
      <c r="O270" s="165"/>
      <c r="P270" s="165"/>
      <c r="Q270" s="165"/>
      <c r="R270" s="165"/>
      <c r="S270" s="165"/>
      <c r="T270" s="166"/>
      <c r="AT270" s="160" t="s">
        <v>145</v>
      </c>
      <c r="AU270" s="160" t="s">
        <v>82</v>
      </c>
      <c r="AV270" s="13" t="s">
        <v>82</v>
      </c>
      <c r="AW270" s="13" t="s">
        <v>29</v>
      </c>
      <c r="AX270" s="13" t="s">
        <v>73</v>
      </c>
      <c r="AY270" s="160" t="s">
        <v>137</v>
      </c>
    </row>
    <row r="271" spans="1:65" s="16" customFormat="1">
      <c r="B271" s="197"/>
      <c r="D271" s="159" t="s">
        <v>145</v>
      </c>
      <c r="E271" s="198" t="s">
        <v>1</v>
      </c>
      <c r="F271" s="199" t="s">
        <v>416</v>
      </c>
      <c r="H271" s="200">
        <v>103.645</v>
      </c>
      <c r="I271" s="201"/>
      <c r="L271" s="197"/>
      <c r="M271" s="202"/>
      <c r="N271" s="203"/>
      <c r="O271" s="203"/>
      <c r="P271" s="203"/>
      <c r="Q271" s="203"/>
      <c r="R271" s="203"/>
      <c r="S271" s="203"/>
      <c r="T271" s="204"/>
      <c r="AT271" s="198" t="s">
        <v>145</v>
      </c>
      <c r="AU271" s="198" t="s">
        <v>82</v>
      </c>
      <c r="AV271" s="16" t="s">
        <v>155</v>
      </c>
      <c r="AW271" s="16" t="s">
        <v>29</v>
      </c>
      <c r="AX271" s="16" t="s">
        <v>73</v>
      </c>
      <c r="AY271" s="198" t="s">
        <v>137</v>
      </c>
    </row>
    <row r="272" spans="1:65" s="14" customFormat="1">
      <c r="B272" s="167"/>
      <c r="D272" s="159" t="s">
        <v>145</v>
      </c>
      <c r="E272" s="168" t="s">
        <v>1</v>
      </c>
      <c r="F272" s="169" t="s">
        <v>502</v>
      </c>
      <c r="H272" s="168" t="s">
        <v>1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145</v>
      </c>
      <c r="AU272" s="168" t="s">
        <v>82</v>
      </c>
      <c r="AV272" s="14" t="s">
        <v>30</v>
      </c>
      <c r="AW272" s="14" t="s">
        <v>29</v>
      </c>
      <c r="AX272" s="14" t="s">
        <v>73</v>
      </c>
      <c r="AY272" s="168" t="s">
        <v>137</v>
      </c>
    </row>
    <row r="273" spans="2:51" s="14" customFormat="1">
      <c r="B273" s="167"/>
      <c r="D273" s="159" t="s">
        <v>145</v>
      </c>
      <c r="E273" s="168" t="s">
        <v>1</v>
      </c>
      <c r="F273" s="169" t="s">
        <v>565</v>
      </c>
      <c r="H273" s="168" t="s">
        <v>1</v>
      </c>
      <c r="I273" s="170"/>
      <c r="L273" s="167"/>
      <c r="M273" s="171"/>
      <c r="N273" s="172"/>
      <c r="O273" s="172"/>
      <c r="P273" s="172"/>
      <c r="Q273" s="172"/>
      <c r="R273" s="172"/>
      <c r="S273" s="172"/>
      <c r="T273" s="173"/>
      <c r="AT273" s="168" t="s">
        <v>145</v>
      </c>
      <c r="AU273" s="168" t="s">
        <v>82</v>
      </c>
      <c r="AV273" s="14" t="s">
        <v>30</v>
      </c>
      <c r="AW273" s="14" t="s">
        <v>29</v>
      </c>
      <c r="AX273" s="14" t="s">
        <v>73</v>
      </c>
      <c r="AY273" s="168" t="s">
        <v>137</v>
      </c>
    </row>
    <row r="274" spans="2:51" s="14" customFormat="1">
      <c r="B274" s="167"/>
      <c r="D274" s="159" t="s">
        <v>145</v>
      </c>
      <c r="E274" s="168" t="s">
        <v>1</v>
      </c>
      <c r="F274" s="169" t="s">
        <v>503</v>
      </c>
      <c r="H274" s="168" t="s">
        <v>1</v>
      </c>
      <c r="I274" s="170"/>
      <c r="L274" s="167"/>
      <c r="M274" s="171"/>
      <c r="N274" s="172"/>
      <c r="O274" s="172"/>
      <c r="P274" s="172"/>
      <c r="Q274" s="172"/>
      <c r="R274" s="172"/>
      <c r="S274" s="172"/>
      <c r="T274" s="173"/>
      <c r="AT274" s="168" t="s">
        <v>145</v>
      </c>
      <c r="AU274" s="168" t="s">
        <v>82</v>
      </c>
      <c r="AV274" s="14" t="s">
        <v>30</v>
      </c>
      <c r="AW274" s="14" t="s">
        <v>29</v>
      </c>
      <c r="AX274" s="14" t="s">
        <v>73</v>
      </c>
      <c r="AY274" s="168" t="s">
        <v>137</v>
      </c>
    </row>
    <row r="275" spans="2:51" s="13" customFormat="1">
      <c r="B275" s="158"/>
      <c r="D275" s="159" t="s">
        <v>145</v>
      </c>
      <c r="E275" s="160" t="s">
        <v>1</v>
      </c>
      <c r="F275" s="161" t="s">
        <v>566</v>
      </c>
      <c r="H275" s="162">
        <v>-4.165</v>
      </c>
      <c r="I275" s="163"/>
      <c r="L275" s="158"/>
      <c r="M275" s="164"/>
      <c r="N275" s="165"/>
      <c r="O275" s="165"/>
      <c r="P275" s="165"/>
      <c r="Q275" s="165"/>
      <c r="R275" s="165"/>
      <c r="S275" s="165"/>
      <c r="T275" s="166"/>
      <c r="AT275" s="160" t="s">
        <v>145</v>
      </c>
      <c r="AU275" s="160" t="s">
        <v>82</v>
      </c>
      <c r="AV275" s="13" t="s">
        <v>82</v>
      </c>
      <c r="AW275" s="13" t="s">
        <v>29</v>
      </c>
      <c r="AX275" s="13" t="s">
        <v>73</v>
      </c>
      <c r="AY275" s="160" t="s">
        <v>137</v>
      </c>
    </row>
    <row r="276" spans="2:51" s="13" customFormat="1">
      <c r="B276" s="158"/>
      <c r="D276" s="159" t="s">
        <v>145</v>
      </c>
      <c r="E276" s="160" t="s">
        <v>1</v>
      </c>
      <c r="F276" s="161" t="s">
        <v>567</v>
      </c>
      <c r="H276" s="162">
        <v>-4.08</v>
      </c>
      <c r="I276" s="163"/>
      <c r="L276" s="158"/>
      <c r="M276" s="164"/>
      <c r="N276" s="165"/>
      <c r="O276" s="165"/>
      <c r="P276" s="165"/>
      <c r="Q276" s="165"/>
      <c r="R276" s="165"/>
      <c r="S276" s="165"/>
      <c r="T276" s="166"/>
      <c r="AT276" s="160" t="s">
        <v>145</v>
      </c>
      <c r="AU276" s="160" t="s">
        <v>82</v>
      </c>
      <c r="AV276" s="13" t="s">
        <v>82</v>
      </c>
      <c r="AW276" s="13" t="s">
        <v>29</v>
      </c>
      <c r="AX276" s="13" t="s">
        <v>73</v>
      </c>
      <c r="AY276" s="160" t="s">
        <v>137</v>
      </c>
    </row>
    <row r="277" spans="2:51" s="14" customFormat="1">
      <c r="B277" s="167"/>
      <c r="D277" s="159" t="s">
        <v>145</v>
      </c>
      <c r="E277" s="168" t="s">
        <v>1</v>
      </c>
      <c r="F277" s="169" t="s">
        <v>535</v>
      </c>
      <c r="H277" s="168" t="s">
        <v>1</v>
      </c>
      <c r="I277" s="170"/>
      <c r="L277" s="167"/>
      <c r="M277" s="171"/>
      <c r="N277" s="172"/>
      <c r="O277" s="172"/>
      <c r="P277" s="172"/>
      <c r="Q277" s="172"/>
      <c r="R277" s="172"/>
      <c r="S277" s="172"/>
      <c r="T277" s="173"/>
      <c r="AT277" s="168" t="s">
        <v>145</v>
      </c>
      <c r="AU277" s="168" t="s">
        <v>82</v>
      </c>
      <c r="AV277" s="14" t="s">
        <v>30</v>
      </c>
      <c r="AW277" s="14" t="s">
        <v>29</v>
      </c>
      <c r="AX277" s="14" t="s">
        <v>73</v>
      </c>
      <c r="AY277" s="168" t="s">
        <v>137</v>
      </c>
    </row>
    <row r="278" spans="2:51" s="13" customFormat="1">
      <c r="B278" s="158"/>
      <c r="D278" s="159" t="s">
        <v>145</v>
      </c>
      <c r="E278" s="160" t="s">
        <v>1</v>
      </c>
      <c r="F278" s="161" t="s">
        <v>568</v>
      </c>
      <c r="H278" s="162">
        <v>-0.53600000000000003</v>
      </c>
      <c r="I278" s="163"/>
      <c r="L278" s="158"/>
      <c r="M278" s="164"/>
      <c r="N278" s="165"/>
      <c r="O278" s="165"/>
      <c r="P278" s="165"/>
      <c r="Q278" s="165"/>
      <c r="R278" s="165"/>
      <c r="S278" s="165"/>
      <c r="T278" s="166"/>
      <c r="AT278" s="160" t="s">
        <v>145</v>
      </c>
      <c r="AU278" s="160" t="s">
        <v>82</v>
      </c>
      <c r="AV278" s="13" t="s">
        <v>82</v>
      </c>
      <c r="AW278" s="13" t="s">
        <v>29</v>
      </c>
      <c r="AX278" s="13" t="s">
        <v>73</v>
      </c>
      <c r="AY278" s="160" t="s">
        <v>137</v>
      </c>
    </row>
    <row r="279" spans="2:51" s="13" customFormat="1">
      <c r="B279" s="158"/>
      <c r="D279" s="159" t="s">
        <v>145</v>
      </c>
      <c r="E279" s="160" t="s">
        <v>1</v>
      </c>
      <c r="F279" s="161" t="s">
        <v>569</v>
      </c>
      <c r="H279" s="162">
        <v>-0.61599999999999999</v>
      </c>
      <c r="I279" s="163"/>
      <c r="L279" s="158"/>
      <c r="M279" s="164"/>
      <c r="N279" s="165"/>
      <c r="O279" s="165"/>
      <c r="P279" s="165"/>
      <c r="Q279" s="165"/>
      <c r="R279" s="165"/>
      <c r="S279" s="165"/>
      <c r="T279" s="166"/>
      <c r="AT279" s="160" t="s">
        <v>145</v>
      </c>
      <c r="AU279" s="160" t="s">
        <v>82</v>
      </c>
      <c r="AV279" s="13" t="s">
        <v>82</v>
      </c>
      <c r="AW279" s="13" t="s">
        <v>29</v>
      </c>
      <c r="AX279" s="13" t="s">
        <v>73</v>
      </c>
      <c r="AY279" s="160" t="s">
        <v>137</v>
      </c>
    </row>
    <row r="280" spans="2:51" s="14" customFormat="1">
      <c r="B280" s="167"/>
      <c r="D280" s="159" t="s">
        <v>145</v>
      </c>
      <c r="E280" s="168" t="s">
        <v>1</v>
      </c>
      <c r="F280" s="169" t="s">
        <v>505</v>
      </c>
      <c r="H280" s="168" t="s">
        <v>1</v>
      </c>
      <c r="I280" s="170"/>
      <c r="L280" s="167"/>
      <c r="M280" s="171"/>
      <c r="N280" s="172"/>
      <c r="O280" s="172"/>
      <c r="P280" s="172"/>
      <c r="Q280" s="172"/>
      <c r="R280" s="172"/>
      <c r="S280" s="172"/>
      <c r="T280" s="173"/>
      <c r="AT280" s="168" t="s">
        <v>145</v>
      </c>
      <c r="AU280" s="168" t="s">
        <v>82</v>
      </c>
      <c r="AV280" s="14" t="s">
        <v>30</v>
      </c>
      <c r="AW280" s="14" t="s">
        <v>29</v>
      </c>
      <c r="AX280" s="14" t="s">
        <v>73</v>
      </c>
      <c r="AY280" s="168" t="s">
        <v>137</v>
      </c>
    </row>
    <row r="281" spans="2:51" s="14" customFormat="1">
      <c r="B281" s="167"/>
      <c r="D281" s="159" t="s">
        <v>145</v>
      </c>
      <c r="E281" s="168" t="s">
        <v>1</v>
      </c>
      <c r="F281" s="169" t="s">
        <v>506</v>
      </c>
      <c r="H281" s="168" t="s">
        <v>1</v>
      </c>
      <c r="I281" s="170"/>
      <c r="L281" s="167"/>
      <c r="M281" s="171"/>
      <c r="N281" s="172"/>
      <c r="O281" s="172"/>
      <c r="P281" s="172"/>
      <c r="Q281" s="172"/>
      <c r="R281" s="172"/>
      <c r="S281" s="172"/>
      <c r="T281" s="173"/>
      <c r="AT281" s="168" t="s">
        <v>145</v>
      </c>
      <c r="AU281" s="168" t="s">
        <v>82</v>
      </c>
      <c r="AV281" s="14" t="s">
        <v>30</v>
      </c>
      <c r="AW281" s="14" t="s">
        <v>29</v>
      </c>
      <c r="AX281" s="14" t="s">
        <v>73</v>
      </c>
      <c r="AY281" s="168" t="s">
        <v>137</v>
      </c>
    </row>
    <row r="282" spans="2:51" s="13" customFormat="1">
      <c r="B282" s="158"/>
      <c r="D282" s="159" t="s">
        <v>145</v>
      </c>
      <c r="E282" s="160" t="s">
        <v>1</v>
      </c>
      <c r="F282" s="161" t="s">
        <v>570</v>
      </c>
      <c r="H282" s="162">
        <v>-0.27200000000000002</v>
      </c>
      <c r="I282" s="163"/>
      <c r="L282" s="158"/>
      <c r="M282" s="164"/>
      <c r="N282" s="165"/>
      <c r="O282" s="165"/>
      <c r="P282" s="165"/>
      <c r="Q282" s="165"/>
      <c r="R282" s="165"/>
      <c r="S282" s="165"/>
      <c r="T282" s="166"/>
      <c r="AT282" s="160" t="s">
        <v>145</v>
      </c>
      <c r="AU282" s="160" t="s">
        <v>82</v>
      </c>
      <c r="AV282" s="13" t="s">
        <v>82</v>
      </c>
      <c r="AW282" s="13" t="s">
        <v>29</v>
      </c>
      <c r="AX282" s="13" t="s">
        <v>73</v>
      </c>
      <c r="AY282" s="160" t="s">
        <v>137</v>
      </c>
    </row>
    <row r="283" spans="2:51" s="14" customFormat="1">
      <c r="B283" s="167"/>
      <c r="D283" s="159" t="s">
        <v>145</v>
      </c>
      <c r="E283" s="168" t="s">
        <v>1</v>
      </c>
      <c r="F283" s="169" t="s">
        <v>571</v>
      </c>
      <c r="H283" s="168" t="s">
        <v>1</v>
      </c>
      <c r="I283" s="170"/>
      <c r="L283" s="167"/>
      <c r="M283" s="171"/>
      <c r="N283" s="172"/>
      <c r="O283" s="172"/>
      <c r="P283" s="172"/>
      <c r="Q283" s="172"/>
      <c r="R283" s="172"/>
      <c r="S283" s="172"/>
      <c r="T283" s="173"/>
      <c r="AT283" s="168" t="s">
        <v>145</v>
      </c>
      <c r="AU283" s="168" t="s">
        <v>82</v>
      </c>
      <c r="AV283" s="14" t="s">
        <v>30</v>
      </c>
      <c r="AW283" s="14" t="s">
        <v>29</v>
      </c>
      <c r="AX283" s="14" t="s">
        <v>73</v>
      </c>
      <c r="AY283" s="168" t="s">
        <v>137</v>
      </c>
    </row>
    <row r="284" spans="2:51" s="13" customFormat="1">
      <c r="B284" s="158"/>
      <c r="D284" s="159" t="s">
        <v>145</v>
      </c>
      <c r="E284" s="160" t="s">
        <v>1</v>
      </c>
      <c r="F284" s="161" t="s">
        <v>572</v>
      </c>
      <c r="H284" s="162">
        <v>-14.132</v>
      </c>
      <c r="I284" s="163"/>
      <c r="L284" s="158"/>
      <c r="M284" s="164"/>
      <c r="N284" s="165"/>
      <c r="O284" s="165"/>
      <c r="P284" s="165"/>
      <c r="Q284" s="165"/>
      <c r="R284" s="165"/>
      <c r="S284" s="165"/>
      <c r="T284" s="166"/>
      <c r="AT284" s="160" t="s">
        <v>145</v>
      </c>
      <c r="AU284" s="160" t="s">
        <v>82</v>
      </c>
      <c r="AV284" s="13" t="s">
        <v>82</v>
      </c>
      <c r="AW284" s="13" t="s">
        <v>29</v>
      </c>
      <c r="AX284" s="13" t="s">
        <v>73</v>
      </c>
      <c r="AY284" s="160" t="s">
        <v>137</v>
      </c>
    </row>
    <row r="285" spans="2:51" s="13" customFormat="1">
      <c r="B285" s="158"/>
      <c r="D285" s="159" t="s">
        <v>145</v>
      </c>
      <c r="E285" s="160" t="s">
        <v>1</v>
      </c>
      <c r="F285" s="161" t="s">
        <v>573</v>
      </c>
      <c r="H285" s="162">
        <v>-13.93</v>
      </c>
      <c r="I285" s="163"/>
      <c r="L285" s="158"/>
      <c r="M285" s="164"/>
      <c r="N285" s="165"/>
      <c r="O285" s="165"/>
      <c r="P285" s="165"/>
      <c r="Q285" s="165"/>
      <c r="R285" s="165"/>
      <c r="S285" s="165"/>
      <c r="T285" s="166"/>
      <c r="AT285" s="160" t="s">
        <v>145</v>
      </c>
      <c r="AU285" s="160" t="s">
        <v>82</v>
      </c>
      <c r="AV285" s="13" t="s">
        <v>82</v>
      </c>
      <c r="AW285" s="13" t="s">
        <v>29</v>
      </c>
      <c r="AX285" s="13" t="s">
        <v>73</v>
      </c>
      <c r="AY285" s="160" t="s">
        <v>137</v>
      </c>
    </row>
    <row r="286" spans="2:51" s="16" customFormat="1">
      <c r="B286" s="197"/>
      <c r="D286" s="159" t="s">
        <v>145</v>
      </c>
      <c r="E286" s="198" t="s">
        <v>1</v>
      </c>
      <c r="F286" s="199" t="s">
        <v>416</v>
      </c>
      <c r="H286" s="200">
        <v>-37.731000000000002</v>
      </c>
      <c r="I286" s="201"/>
      <c r="L286" s="197"/>
      <c r="M286" s="202"/>
      <c r="N286" s="203"/>
      <c r="O286" s="203"/>
      <c r="P286" s="203"/>
      <c r="Q286" s="203"/>
      <c r="R286" s="203"/>
      <c r="S286" s="203"/>
      <c r="T286" s="204"/>
      <c r="AT286" s="198" t="s">
        <v>145</v>
      </c>
      <c r="AU286" s="198" t="s">
        <v>82</v>
      </c>
      <c r="AV286" s="16" t="s">
        <v>155</v>
      </c>
      <c r="AW286" s="16" t="s">
        <v>29</v>
      </c>
      <c r="AX286" s="16" t="s">
        <v>73</v>
      </c>
      <c r="AY286" s="198" t="s">
        <v>137</v>
      </c>
    </row>
    <row r="287" spans="2:51" s="15" customFormat="1">
      <c r="B287" s="174"/>
      <c r="D287" s="159" t="s">
        <v>145</v>
      </c>
      <c r="E287" s="175" t="s">
        <v>1</v>
      </c>
      <c r="F287" s="176" t="s">
        <v>148</v>
      </c>
      <c r="H287" s="177">
        <v>65.914000000000001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145</v>
      </c>
      <c r="AU287" s="175" t="s">
        <v>82</v>
      </c>
      <c r="AV287" s="15" t="s">
        <v>143</v>
      </c>
      <c r="AW287" s="15" t="s">
        <v>29</v>
      </c>
      <c r="AX287" s="15" t="s">
        <v>73</v>
      </c>
      <c r="AY287" s="175" t="s">
        <v>137</v>
      </c>
    </row>
    <row r="288" spans="2:51" s="13" customFormat="1">
      <c r="B288" s="158"/>
      <c r="D288" s="159" t="s">
        <v>145</v>
      </c>
      <c r="E288" s="160" t="s">
        <v>1</v>
      </c>
      <c r="F288" s="161" t="s">
        <v>574</v>
      </c>
      <c r="H288" s="162">
        <v>59.323</v>
      </c>
      <c r="I288" s="163"/>
      <c r="L288" s="158"/>
      <c r="M288" s="164"/>
      <c r="N288" s="165"/>
      <c r="O288" s="165"/>
      <c r="P288" s="165"/>
      <c r="Q288" s="165"/>
      <c r="R288" s="165"/>
      <c r="S288" s="165"/>
      <c r="T288" s="166"/>
      <c r="AT288" s="160" t="s">
        <v>145</v>
      </c>
      <c r="AU288" s="160" t="s">
        <v>82</v>
      </c>
      <c r="AV288" s="13" t="s">
        <v>82</v>
      </c>
      <c r="AW288" s="13" t="s">
        <v>29</v>
      </c>
      <c r="AX288" s="13" t="s">
        <v>30</v>
      </c>
      <c r="AY288" s="160" t="s">
        <v>137</v>
      </c>
    </row>
    <row r="289" spans="1:65" s="2" customFormat="1" ht="37.9" customHeight="1">
      <c r="A289" s="33"/>
      <c r="B289" s="144"/>
      <c r="C289" s="145" t="s">
        <v>315</v>
      </c>
      <c r="D289" s="145" t="s">
        <v>139</v>
      </c>
      <c r="E289" s="146" t="s">
        <v>575</v>
      </c>
      <c r="F289" s="147" t="s">
        <v>576</v>
      </c>
      <c r="G289" s="148" t="s">
        <v>195</v>
      </c>
      <c r="H289" s="149">
        <v>6.5910000000000002</v>
      </c>
      <c r="I289" s="150"/>
      <c r="J289" s="151">
        <f>ROUND(I289*H289,2)</f>
        <v>0</v>
      </c>
      <c r="K289" s="147" t="s">
        <v>152</v>
      </c>
      <c r="L289" s="34"/>
      <c r="M289" s="152" t="s">
        <v>1</v>
      </c>
      <c r="N289" s="153" t="s">
        <v>38</v>
      </c>
      <c r="O289" s="59"/>
      <c r="P289" s="154">
        <f>O289*H289</f>
        <v>0</v>
      </c>
      <c r="Q289" s="154">
        <v>0</v>
      </c>
      <c r="R289" s="154">
        <f>Q289*H289</f>
        <v>0</v>
      </c>
      <c r="S289" s="154">
        <v>0</v>
      </c>
      <c r="T289" s="155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6" t="s">
        <v>143</v>
      </c>
      <c r="AT289" s="156" t="s">
        <v>139</v>
      </c>
      <c r="AU289" s="156" t="s">
        <v>82</v>
      </c>
      <c r="AY289" s="18" t="s">
        <v>137</v>
      </c>
      <c r="BE289" s="157">
        <f>IF(N289="základní",J289,0)</f>
        <v>0</v>
      </c>
      <c r="BF289" s="157">
        <f>IF(N289="snížená",J289,0)</f>
        <v>0</v>
      </c>
      <c r="BG289" s="157">
        <f>IF(N289="zákl. přenesená",J289,0)</f>
        <v>0</v>
      </c>
      <c r="BH289" s="157">
        <f>IF(N289="sníž. přenesená",J289,0)</f>
        <v>0</v>
      </c>
      <c r="BI289" s="157">
        <f>IF(N289="nulová",J289,0)</f>
        <v>0</v>
      </c>
      <c r="BJ289" s="18" t="s">
        <v>30</v>
      </c>
      <c r="BK289" s="157">
        <f>ROUND(I289*H289,2)</f>
        <v>0</v>
      </c>
      <c r="BL289" s="18" t="s">
        <v>143</v>
      </c>
      <c r="BM289" s="156" t="s">
        <v>577</v>
      </c>
    </row>
    <row r="290" spans="1:65" s="13" customFormat="1">
      <c r="B290" s="158"/>
      <c r="D290" s="159" t="s">
        <v>145</v>
      </c>
      <c r="E290" s="160" t="s">
        <v>1</v>
      </c>
      <c r="F290" s="161" t="s">
        <v>578</v>
      </c>
      <c r="H290" s="162">
        <v>6.5910000000000002</v>
      </c>
      <c r="I290" s="163"/>
      <c r="L290" s="158"/>
      <c r="M290" s="164"/>
      <c r="N290" s="165"/>
      <c r="O290" s="165"/>
      <c r="P290" s="165"/>
      <c r="Q290" s="165"/>
      <c r="R290" s="165"/>
      <c r="S290" s="165"/>
      <c r="T290" s="166"/>
      <c r="AT290" s="160" t="s">
        <v>145</v>
      </c>
      <c r="AU290" s="160" t="s">
        <v>82</v>
      </c>
      <c r="AV290" s="13" t="s">
        <v>82</v>
      </c>
      <c r="AW290" s="13" t="s">
        <v>29</v>
      </c>
      <c r="AX290" s="13" t="s">
        <v>30</v>
      </c>
      <c r="AY290" s="160" t="s">
        <v>137</v>
      </c>
    </row>
    <row r="291" spans="1:65" s="2" customFormat="1" ht="24.2" customHeight="1">
      <c r="A291" s="33"/>
      <c r="B291" s="144"/>
      <c r="C291" s="145" t="s">
        <v>319</v>
      </c>
      <c r="D291" s="145" t="s">
        <v>139</v>
      </c>
      <c r="E291" s="146" t="s">
        <v>579</v>
      </c>
      <c r="F291" s="147" t="s">
        <v>580</v>
      </c>
      <c r="G291" s="148" t="s">
        <v>142</v>
      </c>
      <c r="H291" s="149">
        <v>1559.58</v>
      </c>
      <c r="I291" s="150"/>
      <c r="J291" s="151">
        <f>ROUND(I291*H291,2)</f>
        <v>0</v>
      </c>
      <c r="K291" s="147" t="s">
        <v>152</v>
      </c>
      <c r="L291" s="34"/>
      <c r="M291" s="152" t="s">
        <v>1</v>
      </c>
      <c r="N291" s="153" t="s">
        <v>38</v>
      </c>
      <c r="O291" s="59"/>
      <c r="P291" s="154">
        <f>O291*H291</f>
        <v>0</v>
      </c>
      <c r="Q291" s="154">
        <v>2.0799999999999998E-3</v>
      </c>
      <c r="R291" s="154">
        <f>Q291*H291</f>
        <v>3.2439263999999994</v>
      </c>
      <c r="S291" s="154">
        <v>0</v>
      </c>
      <c r="T291" s="15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6" t="s">
        <v>143</v>
      </c>
      <c r="AT291" s="156" t="s">
        <v>139</v>
      </c>
      <c r="AU291" s="156" t="s">
        <v>82</v>
      </c>
      <c r="AY291" s="18" t="s">
        <v>137</v>
      </c>
      <c r="BE291" s="157">
        <f>IF(N291="základní",J291,0)</f>
        <v>0</v>
      </c>
      <c r="BF291" s="157">
        <f>IF(N291="snížená",J291,0)</f>
        <v>0</v>
      </c>
      <c r="BG291" s="157">
        <f>IF(N291="zákl. přenesená",J291,0)</f>
        <v>0</v>
      </c>
      <c r="BH291" s="157">
        <f>IF(N291="sníž. přenesená",J291,0)</f>
        <v>0</v>
      </c>
      <c r="BI291" s="157">
        <f>IF(N291="nulová",J291,0)</f>
        <v>0</v>
      </c>
      <c r="BJ291" s="18" t="s">
        <v>30</v>
      </c>
      <c r="BK291" s="157">
        <f>ROUND(I291*H291,2)</f>
        <v>0</v>
      </c>
      <c r="BL291" s="18" t="s">
        <v>143</v>
      </c>
      <c r="BM291" s="156" t="s">
        <v>581</v>
      </c>
    </row>
    <row r="292" spans="1:65" s="14" customFormat="1">
      <c r="B292" s="167"/>
      <c r="D292" s="159" t="s">
        <v>145</v>
      </c>
      <c r="E292" s="168" t="s">
        <v>1</v>
      </c>
      <c r="F292" s="169" t="s">
        <v>582</v>
      </c>
      <c r="H292" s="168" t="s">
        <v>1</v>
      </c>
      <c r="I292" s="170"/>
      <c r="L292" s="167"/>
      <c r="M292" s="171"/>
      <c r="N292" s="172"/>
      <c r="O292" s="172"/>
      <c r="P292" s="172"/>
      <c r="Q292" s="172"/>
      <c r="R292" s="172"/>
      <c r="S292" s="172"/>
      <c r="T292" s="173"/>
      <c r="AT292" s="168" t="s">
        <v>145</v>
      </c>
      <c r="AU292" s="168" t="s">
        <v>82</v>
      </c>
      <c r="AV292" s="14" t="s">
        <v>30</v>
      </c>
      <c r="AW292" s="14" t="s">
        <v>29</v>
      </c>
      <c r="AX292" s="14" t="s">
        <v>73</v>
      </c>
      <c r="AY292" s="168" t="s">
        <v>137</v>
      </c>
    </row>
    <row r="293" spans="1:65" s="14" customFormat="1">
      <c r="B293" s="167"/>
      <c r="D293" s="159" t="s">
        <v>145</v>
      </c>
      <c r="E293" s="168" t="s">
        <v>1</v>
      </c>
      <c r="F293" s="169" t="s">
        <v>583</v>
      </c>
      <c r="H293" s="168" t="s">
        <v>1</v>
      </c>
      <c r="I293" s="170"/>
      <c r="L293" s="167"/>
      <c r="M293" s="171"/>
      <c r="N293" s="172"/>
      <c r="O293" s="172"/>
      <c r="P293" s="172"/>
      <c r="Q293" s="172"/>
      <c r="R293" s="172"/>
      <c r="S293" s="172"/>
      <c r="T293" s="173"/>
      <c r="AT293" s="168" t="s">
        <v>145</v>
      </c>
      <c r="AU293" s="168" t="s">
        <v>82</v>
      </c>
      <c r="AV293" s="14" t="s">
        <v>30</v>
      </c>
      <c r="AW293" s="14" t="s">
        <v>29</v>
      </c>
      <c r="AX293" s="14" t="s">
        <v>73</v>
      </c>
      <c r="AY293" s="168" t="s">
        <v>137</v>
      </c>
    </row>
    <row r="294" spans="1:65" s="14" customFormat="1">
      <c r="B294" s="167"/>
      <c r="D294" s="159" t="s">
        <v>145</v>
      </c>
      <c r="E294" s="168" t="s">
        <v>1</v>
      </c>
      <c r="F294" s="169" t="s">
        <v>584</v>
      </c>
      <c r="H294" s="168" t="s">
        <v>1</v>
      </c>
      <c r="I294" s="170"/>
      <c r="L294" s="167"/>
      <c r="M294" s="171"/>
      <c r="N294" s="172"/>
      <c r="O294" s="172"/>
      <c r="P294" s="172"/>
      <c r="Q294" s="172"/>
      <c r="R294" s="172"/>
      <c r="S294" s="172"/>
      <c r="T294" s="173"/>
      <c r="AT294" s="168" t="s">
        <v>145</v>
      </c>
      <c r="AU294" s="168" t="s">
        <v>82</v>
      </c>
      <c r="AV294" s="14" t="s">
        <v>30</v>
      </c>
      <c r="AW294" s="14" t="s">
        <v>29</v>
      </c>
      <c r="AX294" s="14" t="s">
        <v>73</v>
      </c>
      <c r="AY294" s="168" t="s">
        <v>137</v>
      </c>
    </row>
    <row r="295" spans="1:65" s="14" customFormat="1">
      <c r="B295" s="167"/>
      <c r="D295" s="159" t="s">
        <v>145</v>
      </c>
      <c r="E295" s="168" t="s">
        <v>1</v>
      </c>
      <c r="F295" s="169" t="s">
        <v>585</v>
      </c>
      <c r="H295" s="168" t="s">
        <v>1</v>
      </c>
      <c r="I295" s="170"/>
      <c r="L295" s="167"/>
      <c r="M295" s="171"/>
      <c r="N295" s="172"/>
      <c r="O295" s="172"/>
      <c r="P295" s="172"/>
      <c r="Q295" s="172"/>
      <c r="R295" s="172"/>
      <c r="S295" s="172"/>
      <c r="T295" s="173"/>
      <c r="AT295" s="168" t="s">
        <v>145</v>
      </c>
      <c r="AU295" s="168" t="s">
        <v>82</v>
      </c>
      <c r="AV295" s="14" t="s">
        <v>30</v>
      </c>
      <c r="AW295" s="14" t="s">
        <v>29</v>
      </c>
      <c r="AX295" s="14" t="s">
        <v>73</v>
      </c>
      <c r="AY295" s="168" t="s">
        <v>137</v>
      </c>
    </row>
    <row r="296" spans="1:65" s="13" customFormat="1">
      <c r="B296" s="158"/>
      <c r="D296" s="159" t="s">
        <v>145</v>
      </c>
      <c r="E296" s="160" t="s">
        <v>1</v>
      </c>
      <c r="F296" s="161" t="s">
        <v>586</v>
      </c>
      <c r="H296" s="162">
        <v>1559.58</v>
      </c>
      <c r="I296" s="163"/>
      <c r="L296" s="158"/>
      <c r="M296" s="164"/>
      <c r="N296" s="165"/>
      <c r="O296" s="165"/>
      <c r="P296" s="165"/>
      <c r="Q296" s="165"/>
      <c r="R296" s="165"/>
      <c r="S296" s="165"/>
      <c r="T296" s="166"/>
      <c r="AT296" s="160" t="s">
        <v>145</v>
      </c>
      <c r="AU296" s="160" t="s">
        <v>82</v>
      </c>
      <c r="AV296" s="13" t="s">
        <v>82</v>
      </c>
      <c r="AW296" s="13" t="s">
        <v>29</v>
      </c>
      <c r="AX296" s="13" t="s">
        <v>73</v>
      </c>
      <c r="AY296" s="160" t="s">
        <v>137</v>
      </c>
    </row>
    <row r="297" spans="1:65" s="15" customFormat="1">
      <c r="B297" s="174"/>
      <c r="D297" s="159" t="s">
        <v>145</v>
      </c>
      <c r="E297" s="175" t="s">
        <v>1</v>
      </c>
      <c r="F297" s="176" t="s">
        <v>148</v>
      </c>
      <c r="H297" s="177">
        <v>1559.58</v>
      </c>
      <c r="I297" s="178"/>
      <c r="L297" s="174"/>
      <c r="M297" s="179"/>
      <c r="N297" s="180"/>
      <c r="O297" s="180"/>
      <c r="P297" s="180"/>
      <c r="Q297" s="180"/>
      <c r="R297" s="180"/>
      <c r="S297" s="180"/>
      <c r="T297" s="181"/>
      <c r="AT297" s="175" t="s">
        <v>145</v>
      </c>
      <c r="AU297" s="175" t="s">
        <v>82</v>
      </c>
      <c r="AV297" s="15" t="s">
        <v>143</v>
      </c>
      <c r="AW297" s="15" t="s">
        <v>29</v>
      </c>
      <c r="AX297" s="15" t="s">
        <v>30</v>
      </c>
      <c r="AY297" s="175" t="s">
        <v>137</v>
      </c>
    </row>
    <row r="298" spans="1:65" s="2" customFormat="1" ht="24.2" customHeight="1">
      <c r="A298" s="33"/>
      <c r="B298" s="144"/>
      <c r="C298" s="145" t="s">
        <v>322</v>
      </c>
      <c r="D298" s="145" t="s">
        <v>139</v>
      </c>
      <c r="E298" s="146" t="s">
        <v>587</v>
      </c>
      <c r="F298" s="147" t="s">
        <v>588</v>
      </c>
      <c r="G298" s="148" t="s">
        <v>142</v>
      </c>
      <c r="H298" s="149">
        <v>1559.8</v>
      </c>
      <c r="I298" s="150"/>
      <c r="J298" s="151">
        <f>ROUND(I298*H298,2)</f>
        <v>0</v>
      </c>
      <c r="K298" s="147" t="s">
        <v>152</v>
      </c>
      <c r="L298" s="34"/>
      <c r="M298" s="152" t="s">
        <v>1</v>
      </c>
      <c r="N298" s="153" t="s">
        <v>38</v>
      </c>
      <c r="O298" s="59"/>
      <c r="P298" s="154">
        <f>O298*H298</f>
        <v>0</v>
      </c>
      <c r="Q298" s="154">
        <v>0</v>
      </c>
      <c r="R298" s="154">
        <f>Q298*H298</f>
        <v>0</v>
      </c>
      <c r="S298" s="154">
        <v>0</v>
      </c>
      <c r="T298" s="155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6" t="s">
        <v>143</v>
      </c>
      <c r="AT298" s="156" t="s">
        <v>139</v>
      </c>
      <c r="AU298" s="156" t="s">
        <v>82</v>
      </c>
      <c r="AY298" s="18" t="s">
        <v>137</v>
      </c>
      <c r="BE298" s="157">
        <f>IF(N298="základní",J298,0)</f>
        <v>0</v>
      </c>
      <c r="BF298" s="157">
        <f>IF(N298="snížená",J298,0)</f>
        <v>0</v>
      </c>
      <c r="BG298" s="157">
        <f>IF(N298="zákl. přenesená",J298,0)</f>
        <v>0</v>
      </c>
      <c r="BH298" s="157">
        <f>IF(N298="sníž. přenesená",J298,0)</f>
        <v>0</v>
      </c>
      <c r="BI298" s="157">
        <f>IF(N298="nulová",J298,0)</f>
        <v>0</v>
      </c>
      <c r="BJ298" s="18" t="s">
        <v>30</v>
      </c>
      <c r="BK298" s="157">
        <f>ROUND(I298*H298,2)</f>
        <v>0</v>
      </c>
      <c r="BL298" s="18" t="s">
        <v>143</v>
      </c>
      <c r="BM298" s="156" t="s">
        <v>589</v>
      </c>
    </row>
    <row r="299" spans="1:65" s="13" customFormat="1">
      <c r="B299" s="158"/>
      <c r="D299" s="159" t="s">
        <v>145</v>
      </c>
      <c r="E299" s="160" t="s">
        <v>1</v>
      </c>
      <c r="F299" s="161" t="s">
        <v>590</v>
      </c>
      <c r="H299" s="162">
        <v>1559.8</v>
      </c>
      <c r="I299" s="163"/>
      <c r="L299" s="158"/>
      <c r="M299" s="164"/>
      <c r="N299" s="165"/>
      <c r="O299" s="165"/>
      <c r="P299" s="165"/>
      <c r="Q299" s="165"/>
      <c r="R299" s="165"/>
      <c r="S299" s="165"/>
      <c r="T299" s="166"/>
      <c r="AT299" s="160" t="s">
        <v>145</v>
      </c>
      <c r="AU299" s="160" t="s">
        <v>82</v>
      </c>
      <c r="AV299" s="13" t="s">
        <v>82</v>
      </c>
      <c r="AW299" s="13" t="s">
        <v>29</v>
      </c>
      <c r="AX299" s="13" t="s">
        <v>30</v>
      </c>
      <c r="AY299" s="160" t="s">
        <v>137</v>
      </c>
    </row>
    <row r="300" spans="1:65" s="2" customFormat="1" ht="21.75" customHeight="1">
      <c r="A300" s="33"/>
      <c r="B300" s="144"/>
      <c r="C300" s="145" t="s">
        <v>327</v>
      </c>
      <c r="D300" s="145" t="s">
        <v>139</v>
      </c>
      <c r="E300" s="146" t="s">
        <v>591</v>
      </c>
      <c r="F300" s="147" t="s">
        <v>592</v>
      </c>
      <c r="G300" s="148" t="s">
        <v>142</v>
      </c>
      <c r="H300" s="149">
        <v>113.8</v>
      </c>
      <c r="I300" s="150"/>
      <c r="J300" s="151">
        <f>ROUND(I300*H300,2)</f>
        <v>0</v>
      </c>
      <c r="K300" s="147" t="s">
        <v>152</v>
      </c>
      <c r="L300" s="34"/>
      <c r="M300" s="152" t="s">
        <v>1</v>
      </c>
      <c r="N300" s="153" t="s">
        <v>38</v>
      </c>
      <c r="O300" s="59"/>
      <c r="P300" s="154">
        <f>O300*H300</f>
        <v>0</v>
      </c>
      <c r="Q300" s="154">
        <v>6.9999999999999999E-4</v>
      </c>
      <c r="R300" s="154">
        <f>Q300*H300</f>
        <v>7.9659999999999995E-2</v>
      </c>
      <c r="S300" s="154">
        <v>0</v>
      </c>
      <c r="T300" s="155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56" t="s">
        <v>143</v>
      </c>
      <c r="AT300" s="156" t="s">
        <v>139</v>
      </c>
      <c r="AU300" s="156" t="s">
        <v>82</v>
      </c>
      <c r="AY300" s="18" t="s">
        <v>137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8" t="s">
        <v>30</v>
      </c>
      <c r="BK300" s="157">
        <f>ROUND(I300*H300,2)</f>
        <v>0</v>
      </c>
      <c r="BL300" s="18" t="s">
        <v>143</v>
      </c>
      <c r="BM300" s="156" t="s">
        <v>593</v>
      </c>
    </row>
    <row r="301" spans="1:65" s="14" customFormat="1">
      <c r="B301" s="167"/>
      <c r="D301" s="159" t="s">
        <v>145</v>
      </c>
      <c r="E301" s="168" t="s">
        <v>1</v>
      </c>
      <c r="F301" s="169" t="s">
        <v>441</v>
      </c>
      <c r="H301" s="168" t="s">
        <v>1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145</v>
      </c>
      <c r="AU301" s="168" t="s">
        <v>82</v>
      </c>
      <c r="AV301" s="14" t="s">
        <v>30</v>
      </c>
      <c r="AW301" s="14" t="s">
        <v>29</v>
      </c>
      <c r="AX301" s="14" t="s">
        <v>73</v>
      </c>
      <c r="AY301" s="168" t="s">
        <v>137</v>
      </c>
    </row>
    <row r="302" spans="1:65" s="13" customFormat="1">
      <c r="B302" s="158"/>
      <c r="D302" s="159" t="s">
        <v>145</v>
      </c>
      <c r="E302" s="160" t="s">
        <v>1</v>
      </c>
      <c r="F302" s="161" t="s">
        <v>594</v>
      </c>
      <c r="H302" s="162">
        <v>27</v>
      </c>
      <c r="I302" s="163"/>
      <c r="L302" s="158"/>
      <c r="M302" s="164"/>
      <c r="N302" s="165"/>
      <c r="O302" s="165"/>
      <c r="P302" s="165"/>
      <c r="Q302" s="165"/>
      <c r="R302" s="165"/>
      <c r="S302" s="165"/>
      <c r="T302" s="166"/>
      <c r="AT302" s="160" t="s">
        <v>145</v>
      </c>
      <c r="AU302" s="160" t="s">
        <v>82</v>
      </c>
      <c r="AV302" s="13" t="s">
        <v>82</v>
      </c>
      <c r="AW302" s="13" t="s">
        <v>29</v>
      </c>
      <c r="AX302" s="13" t="s">
        <v>73</v>
      </c>
      <c r="AY302" s="160" t="s">
        <v>137</v>
      </c>
    </row>
    <row r="303" spans="1:65" s="16" customFormat="1">
      <c r="B303" s="197"/>
      <c r="D303" s="159" t="s">
        <v>145</v>
      </c>
      <c r="E303" s="198" t="s">
        <v>1</v>
      </c>
      <c r="F303" s="199" t="s">
        <v>416</v>
      </c>
      <c r="H303" s="200">
        <v>27</v>
      </c>
      <c r="I303" s="201"/>
      <c r="L303" s="197"/>
      <c r="M303" s="202"/>
      <c r="N303" s="203"/>
      <c r="O303" s="203"/>
      <c r="P303" s="203"/>
      <c r="Q303" s="203"/>
      <c r="R303" s="203"/>
      <c r="S303" s="203"/>
      <c r="T303" s="204"/>
      <c r="AT303" s="198" t="s">
        <v>145</v>
      </c>
      <c r="AU303" s="198" t="s">
        <v>82</v>
      </c>
      <c r="AV303" s="16" t="s">
        <v>155</v>
      </c>
      <c r="AW303" s="16" t="s">
        <v>29</v>
      </c>
      <c r="AX303" s="16" t="s">
        <v>73</v>
      </c>
      <c r="AY303" s="198" t="s">
        <v>137</v>
      </c>
    </row>
    <row r="304" spans="1:65" s="14" customFormat="1">
      <c r="B304" s="167"/>
      <c r="D304" s="159" t="s">
        <v>145</v>
      </c>
      <c r="E304" s="168" t="s">
        <v>1</v>
      </c>
      <c r="F304" s="169" t="s">
        <v>595</v>
      </c>
      <c r="H304" s="168" t="s">
        <v>1</v>
      </c>
      <c r="I304" s="170"/>
      <c r="L304" s="167"/>
      <c r="M304" s="171"/>
      <c r="N304" s="172"/>
      <c r="O304" s="172"/>
      <c r="P304" s="172"/>
      <c r="Q304" s="172"/>
      <c r="R304" s="172"/>
      <c r="S304" s="172"/>
      <c r="T304" s="173"/>
      <c r="AT304" s="168" t="s">
        <v>145</v>
      </c>
      <c r="AU304" s="168" t="s">
        <v>82</v>
      </c>
      <c r="AV304" s="14" t="s">
        <v>30</v>
      </c>
      <c r="AW304" s="14" t="s">
        <v>29</v>
      </c>
      <c r="AX304" s="14" t="s">
        <v>73</v>
      </c>
      <c r="AY304" s="168" t="s">
        <v>137</v>
      </c>
    </row>
    <row r="305" spans="1:65" s="14" customFormat="1">
      <c r="B305" s="167"/>
      <c r="D305" s="159" t="s">
        <v>145</v>
      </c>
      <c r="E305" s="168" t="s">
        <v>1</v>
      </c>
      <c r="F305" s="169" t="s">
        <v>511</v>
      </c>
      <c r="H305" s="168" t="s">
        <v>1</v>
      </c>
      <c r="I305" s="170"/>
      <c r="L305" s="167"/>
      <c r="M305" s="171"/>
      <c r="N305" s="172"/>
      <c r="O305" s="172"/>
      <c r="P305" s="172"/>
      <c r="Q305" s="172"/>
      <c r="R305" s="172"/>
      <c r="S305" s="172"/>
      <c r="T305" s="173"/>
      <c r="AT305" s="168" t="s">
        <v>145</v>
      </c>
      <c r="AU305" s="168" t="s">
        <v>82</v>
      </c>
      <c r="AV305" s="14" t="s">
        <v>30</v>
      </c>
      <c r="AW305" s="14" t="s">
        <v>29</v>
      </c>
      <c r="AX305" s="14" t="s">
        <v>73</v>
      </c>
      <c r="AY305" s="168" t="s">
        <v>137</v>
      </c>
    </row>
    <row r="306" spans="1:65" s="13" customFormat="1">
      <c r="B306" s="158"/>
      <c r="D306" s="159" t="s">
        <v>145</v>
      </c>
      <c r="E306" s="160" t="s">
        <v>1</v>
      </c>
      <c r="F306" s="161" t="s">
        <v>73</v>
      </c>
      <c r="H306" s="162">
        <v>0</v>
      </c>
      <c r="I306" s="163"/>
      <c r="L306" s="158"/>
      <c r="M306" s="164"/>
      <c r="N306" s="165"/>
      <c r="O306" s="165"/>
      <c r="P306" s="165"/>
      <c r="Q306" s="165"/>
      <c r="R306" s="165"/>
      <c r="S306" s="165"/>
      <c r="T306" s="166"/>
      <c r="AT306" s="160" t="s">
        <v>145</v>
      </c>
      <c r="AU306" s="160" t="s">
        <v>82</v>
      </c>
      <c r="AV306" s="13" t="s">
        <v>82</v>
      </c>
      <c r="AW306" s="13" t="s">
        <v>29</v>
      </c>
      <c r="AX306" s="13" t="s">
        <v>73</v>
      </c>
      <c r="AY306" s="160" t="s">
        <v>137</v>
      </c>
    </row>
    <row r="307" spans="1:65" s="14" customFormat="1">
      <c r="B307" s="167"/>
      <c r="D307" s="159" t="s">
        <v>145</v>
      </c>
      <c r="E307" s="168" t="s">
        <v>1</v>
      </c>
      <c r="F307" s="169" t="s">
        <v>513</v>
      </c>
      <c r="H307" s="168" t="s">
        <v>1</v>
      </c>
      <c r="I307" s="170"/>
      <c r="L307" s="167"/>
      <c r="M307" s="171"/>
      <c r="N307" s="172"/>
      <c r="O307" s="172"/>
      <c r="P307" s="172"/>
      <c r="Q307" s="172"/>
      <c r="R307" s="172"/>
      <c r="S307" s="172"/>
      <c r="T307" s="173"/>
      <c r="AT307" s="168" t="s">
        <v>145</v>
      </c>
      <c r="AU307" s="168" t="s">
        <v>82</v>
      </c>
      <c r="AV307" s="14" t="s">
        <v>30</v>
      </c>
      <c r="AW307" s="14" t="s">
        <v>29</v>
      </c>
      <c r="AX307" s="14" t="s">
        <v>73</v>
      </c>
      <c r="AY307" s="168" t="s">
        <v>137</v>
      </c>
    </row>
    <row r="308" spans="1:65" s="13" customFormat="1">
      <c r="B308" s="158"/>
      <c r="D308" s="159" t="s">
        <v>145</v>
      </c>
      <c r="E308" s="160" t="s">
        <v>1</v>
      </c>
      <c r="F308" s="161" t="s">
        <v>596</v>
      </c>
      <c r="H308" s="162">
        <v>80</v>
      </c>
      <c r="I308" s="163"/>
      <c r="L308" s="158"/>
      <c r="M308" s="164"/>
      <c r="N308" s="165"/>
      <c r="O308" s="165"/>
      <c r="P308" s="165"/>
      <c r="Q308" s="165"/>
      <c r="R308" s="165"/>
      <c r="S308" s="165"/>
      <c r="T308" s="166"/>
      <c r="AT308" s="160" t="s">
        <v>145</v>
      </c>
      <c r="AU308" s="160" t="s">
        <v>82</v>
      </c>
      <c r="AV308" s="13" t="s">
        <v>82</v>
      </c>
      <c r="AW308" s="13" t="s">
        <v>29</v>
      </c>
      <c r="AX308" s="13" t="s">
        <v>73</v>
      </c>
      <c r="AY308" s="160" t="s">
        <v>137</v>
      </c>
    </row>
    <row r="309" spans="1:65" s="14" customFormat="1">
      <c r="B309" s="167"/>
      <c r="D309" s="159" t="s">
        <v>145</v>
      </c>
      <c r="E309" s="168" t="s">
        <v>1</v>
      </c>
      <c r="F309" s="169" t="s">
        <v>597</v>
      </c>
      <c r="H309" s="168" t="s">
        <v>1</v>
      </c>
      <c r="I309" s="170"/>
      <c r="L309" s="167"/>
      <c r="M309" s="171"/>
      <c r="N309" s="172"/>
      <c r="O309" s="172"/>
      <c r="P309" s="172"/>
      <c r="Q309" s="172"/>
      <c r="R309" s="172"/>
      <c r="S309" s="172"/>
      <c r="T309" s="173"/>
      <c r="AT309" s="168" t="s">
        <v>145</v>
      </c>
      <c r="AU309" s="168" t="s">
        <v>82</v>
      </c>
      <c r="AV309" s="14" t="s">
        <v>30</v>
      </c>
      <c r="AW309" s="14" t="s">
        <v>29</v>
      </c>
      <c r="AX309" s="14" t="s">
        <v>73</v>
      </c>
      <c r="AY309" s="168" t="s">
        <v>137</v>
      </c>
    </row>
    <row r="310" spans="1:65" s="13" customFormat="1">
      <c r="B310" s="158"/>
      <c r="D310" s="159" t="s">
        <v>145</v>
      </c>
      <c r="E310" s="160" t="s">
        <v>1</v>
      </c>
      <c r="F310" s="161" t="s">
        <v>598</v>
      </c>
      <c r="H310" s="162">
        <v>6.8</v>
      </c>
      <c r="I310" s="163"/>
      <c r="L310" s="158"/>
      <c r="M310" s="164"/>
      <c r="N310" s="165"/>
      <c r="O310" s="165"/>
      <c r="P310" s="165"/>
      <c r="Q310" s="165"/>
      <c r="R310" s="165"/>
      <c r="S310" s="165"/>
      <c r="T310" s="166"/>
      <c r="AT310" s="160" t="s">
        <v>145</v>
      </c>
      <c r="AU310" s="160" t="s">
        <v>82</v>
      </c>
      <c r="AV310" s="13" t="s">
        <v>82</v>
      </c>
      <c r="AW310" s="13" t="s">
        <v>29</v>
      </c>
      <c r="AX310" s="13" t="s">
        <v>73</v>
      </c>
      <c r="AY310" s="160" t="s">
        <v>137</v>
      </c>
    </row>
    <row r="311" spans="1:65" s="16" customFormat="1">
      <c r="B311" s="197"/>
      <c r="D311" s="159" t="s">
        <v>145</v>
      </c>
      <c r="E311" s="198" t="s">
        <v>1</v>
      </c>
      <c r="F311" s="199" t="s">
        <v>416</v>
      </c>
      <c r="H311" s="200">
        <v>86.8</v>
      </c>
      <c r="I311" s="201"/>
      <c r="L311" s="197"/>
      <c r="M311" s="202"/>
      <c r="N311" s="203"/>
      <c r="O311" s="203"/>
      <c r="P311" s="203"/>
      <c r="Q311" s="203"/>
      <c r="R311" s="203"/>
      <c r="S311" s="203"/>
      <c r="T311" s="204"/>
      <c r="AT311" s="198" t="s">
        <v>145</v>
      </c>
      <c r="AU311" s="198" t="s">
        <v>82</v>
      </c>
      <c r="AV311" s="16" t="s">
        <v>155</v>
      </c>
      <c r="AW311" s="16" t="s">
        <v>29</v>
      </c>
      <c r="AX311" s="16" t="s">
        <v>73</v>
      </c>
      <c r="AY311" s="198" t="s">
        <v>137</v>
      </c>
    </row>
    <row r="312" spans="1:65" s="15" customFormat="1">
      <c r="B312" s="174"/>
      <c r="D312" s="159" t="s">
        <v>145</v>
      </c>
      <c r="E312" s="175" t="s">
        <v>1</v>
      </c>
      <c r="F312" s="176" t="s">
        <v>148</v>
      </c>
      <c r="H312" s="177">
        <v>113.8</v>
      </c>
      <c r="I312" s="178"/>
      <c r="L312" s="174"/>
      <c r="M312" s="179"/>
      <c r="N312" s="180"/>
      <c r="O312" s="180"/>
      <c r="P312" s="180"/>
      <c r="Q312" s="180"/>
      <c r="R312" s="180"/>
      <c r="S312" s="180"/>
      <c r="T312" s="181"/>
      <c r="AT312" s="175" t="s">
        <v>145</v>
      </c>
      <c r="AU312" s="175" t="s">
        <v>82</v>
      </c>
      <c r="AV312" s="15" t="s">
        <v>143</v>
      </c>
      <c r="AW312" s="15" t="s">
        <v>29</v>
      </c>
      <c r="AX312" s="15" t="s">
        <v>30</v>
      </c>
      <c r="AY312" s="175" t="s">
        <v>137</v>
      </c>
    </row>
    <row r="313" spans="1:65" s="2" customFormat="1" ht="16.5" customHeight="1">
      <c r="A313" s="33"/>
      <c r="B313" s="144"/>
      <c r="C313" s="145" t="s">
        <v>331</v>
      </c>
      <c r="D313" s="145" t="s">
        <v>139</v>
      </c>
      <c r="E313" s="146" t="s">
        <v>599</v>
      </c>
      <c r="F313" s="147" t="s">
        <v>600</v>
      </c>
      <c r="G313" s="148" t="s">
        <v>142</v>
      </c>
      <c r="H313" s="149">
        <v>113.8</v>
      </c>
      <c r="I313" s="150"/>
      <c r="J313" s="151">
        <f>ROUND(I313*H313,2)</f>
        <v>0</v>
      </c>
      <c r="K313" s="147" t="s">
        <v>152</v>
      </c>
      <c r="L313" s="34"/>
      <c r="M313" s="152" t="s">
        <v>1</v>
      </c>
      <c r="N313" s="153" t="s">
        <v>38</v>
      </c>
      <c r="O313" s="59"/>
      <c r="P313" s="154">
        <f>O313*H313</f>
        <v>0</v>
      </c>
      <c r="Q313" s="154">
        <v>0</v>
      </c>
      <c r="R313" s="154">
        <f>Q313*H313</f>
        <v>0</v>
      </c>
      <c r="S313" s="154">
        <v>0</v>
      </c>
      <c r="T313" s="155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6" t="s">
        <v>143</v>
      </c>
      <c r="AT313" s="156" t="s">
        <v>139</v>
      </c>
      <c r="AU313" s="156" t="s">
        <v>82</v>
      </c>
      <c r="AY313" s="18" t="s">
        <v>137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8" t="s">
        <v>30</v>
      </c>
      <c r="BK313" s="157">
        <f>ROUND(I313*H313,2)</f>
        <v>0</v>
      </c>
      <c r="BL313" s="18" t="s">
        <v>143</v>
      </c>
      <c r="BM313" s="156" t="s">
        <v>601</v>
      </c>
    </row>
    <row r="314" spans="1:65" s="13" customFormat="1">
      <c r="B314" s="158"/>
      <c r="D314" s="159" t="s">
        <v>145</v>
      </c>
      <c r="E314" s="160" t="s">
        <v>1</v>
      </c>
      <c r="F314" s="161" t="s">
        <v>602</v>
      </c>
      <c r="H314" s="162">
        <v>113.8</v>
      </c>
      <c r="I314" s="163"/>
      <c r="L314" s="158"/>
      <c r="M314" s="164"/>
      <c r="N314" s="165"/>
      <c r="O314" s="165"/>
      <c r="P314" s="165"/>
      <c r="Q314" s="165"/>
      <c r="R314" s="165"/>
      <c r="S314" s="165"/>
      <c r="T314" s="166"/>
      <c r="AT314" s="160" t="s">
        <v>145</v>
      </c>
      <c r="AU314" s="160" t="s">
        <v>82</v>
      </c>
      <c r="AV314" s="13" t="s">
        <v>82</v>
      </c>
      <c r="AW314" s="13" t="s">
        <v>29</v>
      </c>
      <c r="AX314" s="13" t="s">
        <v>30</v>
      </c>
      <c r="AY314" s="160" t="s">
        <v>137</v>
      </c>
    </row>
    <row r="315" spans="1:65" s="2" customFormat="1" ht="21.75" customHeight="1">
      <c r="A315" s="33"/>
      <c r="B315" s="144"/>
      <c r="C315" s="145" t="s">
        <v>333</v>
      </c>
      <c r="D315" s="145" t="s">
        <v>139</v>
      </c>
      <c r="E315" s="146" t="s">
        <v>603</v>
      </c>
      <c r="F315" s="147" t="s">
        <v>604</v>
      </c>
      <c r="G315" s="148" t="s">
        <v>195</v>
      </c>
      <c r="H315" s="149">
        <v>30.957000000000001</v>
      </c>
      <c r="I315" s="150"/>
      <c r="J315" s="151">
        <f>ROUND(I315*H315,2)</f>
        <v>0</v>
      </c>
      <c r="K315" s="147" t="s">
        <v>152</v>
      </c>
      <c r="L315" s="34"/>
      <c r="M315" s="152" t="s">
        <v>1</v>
      </c>
      <c r="N315" s="153" t="s">
        <v>38</v>
      </c>
      <c r="O315" s="59"/>
      <c r="P315" s="154">
        <f>O315*H315</f>
        <v>0</v>
      </c>
      <c r="Q315" s="154">
        <v>4.6000000000000001E-4</v>
      </c>
      <c r="R315" s="154">
        <f>Q315*H315</f>
        <v>1.4240220000000001E-2</v>
      </c>
      <c r="S315" s="154">
        <v>0</v>
      </c>
      <c r="T315" s="155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6" t="s">
        <v>143</v>
      </c>
      <c r="AT315" s="156" t="s">
        <v>139</v>
      </c>
      <c r="AU315" s="156" t="s">
        <v>82</v>
      </c>
      <c r="AY315" s="18" t="s">
        <v>137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8" t="s">
        <v>30</v>
      </c>
      <c r="BK315" s="157">
        <f>ROUND(I315*H315,2)</f>
        <v>0</v>
      </c>
      <c r="BL315" s="18" t="s">
        <v>143</v>
      </c>
      <c r="BM315" s="156" t="s">
        <v>605</v>
      </c>
    </row>
    <row r="316" spans="1:65" s="14" customFormat="1">
      <c r="B316" s="167"/>
      <c r="D316" s="159" t="s">
        <v>145</v>
      </c>
      <c r="E316" s="168" t="s">
        <v>1</v>
      </c>
      <c r="F316" s="169" t="s">
        <v>441</v>
      </c>
      <c r="H316" s="168" t="s">
        <v>1</v>
      </c>
      <c r="I316" s="170"/>
      <c r="L316" s="167"/>
      <c r="M316" s="171"/>
      <c r="N316" s="172"/>
      <c r="O316" s="172"/>
      <c r="P316" s="172"/>
      <c r="Q316" s="172"/>
      <c r="R316" s="172"/>
      <c r="S316" s="172"/>
      <c r="T316" s="173"/>
      <c r="AT316" s="168" t="s">
        <v>145</v>
      </c>
      <c r="AU316" s="168" t="s">
        <v>82</v>
      </c>
      <c r="AV316" s="14" t="s">
        <v>30</v>
      </c>
      <c r="AW316" s="14" t="s">
        <v>29</v>
      </c>
      <c r="AX316" s="14" t="s">
        <v>73</v>
      </c>
      <c r="AY316" s="168" t="s">
        <v>137</v>
      </c>
    </row>
    <row r="317" spans="1:65" s="13" customFormat="1">
      <c r="B317" s="158"/>
      <c r="D317" s="159" t="s">
        <v>145</v>
      </c>
      <c r="E317" s="160" t="s">
        <v>1</v>
      </c>
      <c r="F317" s="161" t="s">
        <v>501</v>
      </c>
      <c r="H317" s="162">
        <v>10.125</v>
      </c>
      <c r="I317" s="163"/>
      <c r="L317" s="158"/>
      <c r="M317" s="164"/>
      <c r="N317" s="165"/>
      <c r="O317" s="165"/>
      <c r="P317" s="165"/>
      <c r="Q317" s="165"/>
      <c r="R317" s="165"/>
      <c r="S317" s="165"/>
      <c r="T317" s="166"/>
      <c r="AT317" s="160" t="s">
        <v>145</v>
      </c>
      <c r="AU317" s="160" t="s">
        <v>82</v>
      </c>
      <c r="AV317" s="13" t="s">
        <v>82</v>
      </c>
      <c r="AW317" s="13" t="s">
        <v>29</v>
      </c>
      <c r="AX317" s="13" t="s">
        <v>73</v>
      </c>
      <c r="AY317" s="160" t="s">
        <v>137</v>
      </c>
    </row>
    <row r="318" spans="1:65" s="16" customFormat="1">
      <c r="B318" s="197"/>
      <c r="D318" s="159" t="s">
        <v>145</v>
      </c>
      <c r="E318" s="198" t="s">
        <v>1</v>
      </c>
      <c r="F318" s="199" t="s">
        <v>416</v>
      </c>
      <c r="H318" s="200">
        <v>10.125</v>
      </c>
      <c r="I318" s="201"/>
      <c r="L318" s="197"/>
      <c r="M318" s="202"/>
      <c r="N318" s="203"/>
      <c r="O318" s="203"/>
      <c r="P318" s="203"/>
      <c r="Q318" s="203"/>
      <c r="R318" s="203"/>
      <c r="S318" s="203"/>
      <c r="T318" s="204"/>
      <c r="AT318" s="198" t="s">
        <v>145</v>
      </c>
      <c r="AU318" s="198" t="s">
        <v>82</v>
      </c>
      <c r="AV318" s="16" t="s">
        <v>155</v>
      </c>
      <c r="AW318" s="16" t="s">
        <v>29</v>
      </c>
      <c r="AX318" s="16" t="s">
        <v>73</v>
      </c>
      <c r="AY318" s="198" t="s">
        <v>137</v>
      </c>
    </row>
    <row r="319" spans="1:65" s="14" customFormat="1">
      <c r="B319" s="167"/>
      <c r="D319" s="159" t="s">
        <v>145</v>
      </c>
      <c r="E319" s="168" t="s">
        <v>1</v>
      </c>
      <c r="F319" s="169" t="s">
        <v>595</v>
      </c>
      <c r="H319" s="168" t="s">
        <v>1</v>
      </c>
      <c r="I319" s="170"/>
      <c r="L319" s="167"/>
      <c r="M319" s="171"/>
      <c r="N319" s="172"/>
      <c r="O319" s="172"/>
      <c r="P319" s="172"/>
      <c r="Q319" s="172"/>
      <c r="R319" s="172"/>
      <c r="S319" s="172"/>
      <c r="T319" s="173"/>
      <c r="AT319" s="168" t="s">
        <v>145</v>
      </c>
      <c r="AU319" s="168" t="s">
        <v>82</v>
      </c>
      <c r="AV319" s="14" t="s">
        <v>30</v>
      </c>
      <c r="AW319" s="14" t="s">
        <v>29</v>
      </c>
      <c r="AX319" s="14" t="s">
        <v>73</v>
      </c>
      <c r="AY319" s="168" t="s">
        <v>137</v>
      </c>
    </row>
    <row r="320" spans="1:65" s="14" customFormat="1">
      <c r="B320" s="167"/>
      <c r="D320" s="159" t="s">
        <v>145</v>
      </c>
      <c r="E320" s="168" t="s">
        <v>1</v>
      </c>
      <c r="F320" s="169" t="s">
        <v>511</v>
      </c>
      <c r="H320" s="168" t="s">
        <v>1</v>
      </c>
      <c r="I320" s="170"/>
      <c r="L320" s="167"/>
      <c r="M320" s="171"/>
      <c r="N320" s="172"/>
      <c r="O320" s="172"/>
      <c r="P320" s="172"/>
      <c r="Q320" s="172"/>
      <c r="R320" s="172"/>
      <c r="S320" s="172"/>
      <c r="T320" s="173"/>
      <c r="AT320" s="168" t="s">
        <v>145</v>
      </c>
      <c r="AU320" s="168" t="s">
        <v>82</v>
      </c>
      <c r="AV320" s="14" t="s">
        <v>30</v>
      </c>
      <c r="AW320" s="14" t="s">
        <v>29</v>
      </c>
      <c r="AX320" s="14" t="s">
        <v>73</v>
      </c>
      <c r="AY320" s="168" t="s">
        <v>137</v>
      </c>
    </row>
    <row r="321" spans="1:65" s="13" customFormat="1">
      <c r="B321" s="158"/>
      <c r="D321" s="159" t="s">
        <v>145</v>
      </c>
      <c r="E321" s="160" t="s">
        <v>1</v>
      </c>
      <c r="F321" s="161" t="s">
        <v>73</v>
      </c>
      <c r="H321" s="162">
        <v>0</v>
      </c>
      <c r="I321" s="163"/>
      <c r="L321" s="158"/>
      <c r="M321" s="164"/>
      <c r="N321" s="165"/>
      <c r="O321" s="165"/>
      <c r="P321" s="165"/>
      <c r="Q321" s="165"/>
      <c r="R321" s="165"/>
      <c r="S321" s="165"/>
      <c r="T321" s="166"/>
      <c r="AT321" s="160" t="s">
        <v>145</v>
      </c>
      <c r="AU321" s="160" t="s">
        <v>82</v>
      </c>
      <c r="AV321" s="13" t="s">
        <v>82</v>
      </c>
      <c r="AW321" s="13" t="s">
        <v>29</v>
      </c>
      <c r="AX321" s="13" t="s">
        <v>73</v>
      </c>
      <c r="AY321" s="160" t="s">
        <v>137</v>
      </c>
    </row>
    <row r="322" spans="1:65" s="14" customFormat="1">
      <c r="B322" s="167"/>
      <c r="D322" s="159" t="s">
        <v>145</v>
      </c>
      <c r="E322" s="168" t="s">
        <v>1</v>
      </c>
      <c r="F322" s="169" t="s">
        <v>513</v>
      </c>
      <c r="H322" s="168" t="s">
        <v>1</v>
      </c>
      <c r="I322" s="170"/>
      <c r="L322" s="167"/>
      <c r="M322" s="171"/>
      <c r="N322" s="172"/>
      <c r="O322" s="172"/>
      <c r="P322" s="172"/>
      <c r="Q322" s="172"/>
      <c r="R322" s="172"/>
      <c r="S322" s="172"/>
      <c r="T322" s="173"/>
      <c r="AT322" s="168" t="s">
        <v>145</v>
      </c>
      <c r="AU322" s="168" t="s">
        <v>82</v>
      </c>
      <c r="AV322" s="14" t="s">
        <v>30</v>
      </c>
      <c r="AW322" s="14" t="s">
        <v>29</v>
      </c>
      <c r="AX322" s="14" t="s">
        <v>73</v>
      </c>
      <c r="AY322" s="168" t="s">
        <v>137</v>
      </c>
    </row>
    <row r="323" spans="1:65" s="13" customFormat="1">
      <c r="B323" s="158"/>
      <c r="D323" s="159" t="s">
        <v>145</v>
      </c>
      <c r="E323" s="160" t="s">
        <v>1</v>
      </c>
      <c r="F323" s="161" t="s">
        <v>606</v>
      </c>
      <c r="H323" s="162">
        <v>19.2</v>
      </c>
      <c r="I323" s="163"/>
      <c r="L323" s="158"/>
      <c r="M323" s="164"/>
      <c r="N323" s="165"/>
      <c r="O323" s="165"/>
      <c r="P323" s="165"/>
      <c r="Q323" s="165"/>
      <c r="R323" s="165"/>
      <c r="S323" s="165"/>
      <c r="T323" s="166"/>
      <c r="AT323" s="160" t="s">
        <v>145</v>
      </c>
      <c r="AU323" s="160" t="s">
        <v>82</v>
      </c>
      <c r="AV323" s="13" t="s">
        <v>82</v>
      </c>
      <c r="AW323" s="13" t="s">
        <v>29</v>
      </c>
      <c r="AX323" s="13" t="s">
        <v>73</v>
      </c>
      <c r="AY323" s="160" t="s">
        <v>137</v>
      </c>
    </row>
    <row r="324" spans="1:65" s="14" customFormat="1">
      <c r="B324" s="167"/>
      <c r="D324" s="159" t="s">
        <v>145</v>
      </c>
      <c r="E324" s="168" t="s">
        <v>1</v>
      </c>
      <c r="F324" s="169" t="s">
        <v>607</v>
      </c>
      <c r="H324" s="168" t="s">
        <v>1</v>
      </c>
      <c r="I324" s="170"/>
      <c r="L324" s="167"/>
      <c r="M324" s="171"/>
      <c r="N324" s="172"/>
      <c r="O324" s="172"/>
      <c r="P324" s="172"/>
      <c r="Q324" s="172"/>
      <c r="R324" s="172"/>
      <c r="S324" s="172"/>
      <c r="T324" s="173"/>
      <c r="AT324" s="168" t="s">
        <v>145</v>
      </c>
      <c r="AU324" s="168" t="s">
        <v>82</v>
      </c>
      <c r="AV324" s="14" t="s">
        <v>30</v>
      </c>
      <c r="AW324" s="14" t="s">
        <v>29</v>
      </c>
      <c r="AX324" s="14" t="s">
        <v>73</v>
      </c>
      <c r="AY324" s="168" t="s">
        <v>137</v>
      </c>
    </row>
    <row r="325" spans="1:65" s="13" customFormat="1">
      <c r="B325" s="158"/>
      <c r="D325" s="159" t="s">
        <v>145</v>
      </c>
      <c r="E325" s="160" t="s">
        <v>1</v>
      </c>
      <c r="F325" s="161" t="s">
        <v>608</v>
      </c>
      <c r="H325" s="162">
        <v>1.6319999999999999</v>
      </c>
      <c r="I325" s="163"/>
      <c r="L325" s="158"/>
      <c r="M325" s="164"/>
      <c r="N325" s="165"/>
      <c r="O325" s="165"/>
      <c r="P325" s="165"/>
      <c r="Q325" s="165"/>
      <c r="R325" s="165"/>
      <c r="S325" s="165"/>
      <c r="T325" s="166"/>
      <c r="AT325" s="160" t="s">
        <v>145</v>
      </c>
      <c r="AU325" s="160" t="s">
        <v>82</v>
      </c>
      <c r="AV325" s="13" t="s">
        <v>82</v>
      </c>
      <c r="AW325" s="13" t="s">
        <v>29</v>
      </c>
      <c r="AX325" s="13" t="s">
        <v>73</v>
      </c>
      <c r="AY325" s="160" t="s">
        <v>137</v>
      </c>
    </row>
    <row r="326" spans="1:65" s="16" customFormat="1">
      <c r="B326" s="197"/>
      <c r="D326" s="159" t="s">
        <v>145</v>
      </c>
      <c r="E326" s="198" t="s">
        <v>1</v>
      </c>
      <c r="F326" s="199" t="s">
        <v>416</v>
      </c>
      <c r="H326" s="200">
        <v>20.832000000000001</v>
      </c>
      <c r="I326" s="201"/>
      <c r="L326" s="197"/>
      <c r="M326" s="202"/>
      <c r="N326" s="203"/>
      <c r="O326" s="203"/>
      <c r="P326" s="203"/>
      <c r="Q326" s="203"/>
      <c r="R326" s="203"/>
      <c r="S326" s="203"/>
      <c r="T326" s="204"/>
      <c r="AT326" s="198" t="s">
        <v>145</v>
      </c>
      <c r="AU326" s="198" t="s">
        <v>82</v>
      </c>
      <c r="AV326" s="16" t="s">
        <v>155</v>
      </c>
      <c r="AW326" s="16" t="s">
        <v>29</v>
      </c>
      <c r="AX326" s="16" t="s">
        <v>73</v>
      </c>
      <c r="AY326" s="198" t="s">
        <v>137</v>
      </c>
    </row>
    <row r="327" spans="1:65" s="15" customFormat="1">
      <c r="B327" s="174"/>
      <c r="D327" s="159" t="s">
        <v>145</v>
      </c>
      <c r="E327" s="175" t="s">
        <v>1</v>
      </c>
      <c r="F327" s="176" t="s">
        <v>148</v>
      </c>
      <c r="H327" s="177">
        <v>30.957000000000001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145</v>
      </c>
      <c r="AU327" s="175" t="s">
        <v>82</v>
      </c>
      <c r="AV327" s="15" t="s">
        <v>143</v>
      </c>
      <c r="AW327" s="15" t="s">
        <v>29</v>
      </c>
      <c r="AX327" s="15" t="s">
        <v>30</v>
      </c>
      <c r="AY327" s="175" t="s">
        <v>137</v>
      </c>
    </row>
    <row r="328" spans="1:65" s="2" customFormat="1" ht="24.2" customHeight="1">
      <c r="A328" s="33"/>
      <c r="B328" s="144"/>
      <c r="C328" s="145" t="s">
        <v>335</v>
      </c>
      <c r="D328" s="145" t="s">
        <v>139</v>
      </c>
      <c r="E328" s="146" t="s">
        <v>609</v>
      </c>
      <c r="F328" s="147" t="s">
        <v>610</v>
      </c>
      <c r="G328" s="148" t="s">
        <v>195</v>
      </c>
      <c r="H328" s="149">
        <v>30.957000000000001</v>
      </c>
      <c r="I328" s="150"/>
      <c r="J328" s="151">
        <f>ROUND(I328*H328,2)</f>
        <v>0</v>
      </c>
      <c r="K328" s="147" t="s">
        <v>152</v>
      </c>
      <c r="L328" s="34"/>
      <c r="M328" s="152" t="s">
        <v>1</v>
      </c>
      <c r="N328" s="153" t="s">
        <v>38</v>
      </c>
      <c r="O328" s="59"/>
      <c r="P328" s="154">
        <f>O328*H328</f>
        <v>0</v>
      </c>
      <c r="Q328" s="154">
        <v>0</v>
      </c>
      <c r="R328" s="154">
        <f>Q328*H328</f>
        <v>0</v>
      </c>
      <c r="S328" s="154">
        <v>0</v>
      </c>
      <c r="T328" s="155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6" t="s">
        <v>143</v>
      </c>
      <c r="AT328" s="156" t="s">
        <v>139</v>
      </c>
      <c r="AU328" s="156" t="s">
        <v>82</v>
      </c>
      <c r="AY328" s="18" t="s">
        <v>137</v>
      </c>
      <c r="BE328" s="157">
        <f>IF(N328="základní",J328,0)</f>
        <v>0</v>
      </c>
      <c r="BF328" s="157">
        <f>IF(N328="snížená",J328,0)</f>
        <v>0</v>
      </c>
      <c r="BG328" s="157">
        <f>IF(N328="zákl. přenesená",J328,0)</f>
        <v>0</v>
      </c>
      <c r="BH328" s="157">
        <f>IF(N328="sníž. přenesená",J328,0)</f>
        <v>0</v>
      </c>
      <c r="BI328" s="157">
        <f>IF(N328="nulová",J328,0)</f>
        <v>0</v>
      </c>
      <c r="BJ328" s="18" t="s">
        <v>30</v>
      </c>
      <c r="BK328" s="157">
        <f>ROUND(I328*H328,2)</f>
        <v>0</v>
      </c>
      <c r="BL328" s="18" t="s">
        <v>143</v>
      </c>
      <c r="BM328" s="156" t="s">
        <v>611</v>
      </c>
    </row>
    <row r="329" spans="1:65" s="13" customFormat="1">
      <c r="B329" s="158"/>
      <c r="D329" s="159" t="s">
        <v>145</v>
      </c>
      <c r="E329" s="160" t="s">
        <v>1</v>
      </c>
      <c r="F329" s="161" t="s">
        <v>612</v>
      </c>
      <c r="H329" s="162">
        <v>30.957000000000001</v>
      </c>
      <c r="I329" s="163"/>
      <c r="L329" s="158"/>
      <c r="M329" s="164"/>
      <c r="N329" s="165"/>
      <c r="O329" s="165"/>
      <c r="P329" s="165"/>
      <c r="Q329" s="165"/>
      <c r="R329" s="165"/>
      <c r="S329" s="165"/>
      <c r="T329" s="166"/>
      <c r="AT329" s="160" t="s">
        <v>145</v>
      </c>
      <c r="AU329" s="160" t="s">
        <v>82</v>
      </c>
      <c r="AV329" s="13" t="s">
        <v>82</v>
      </c>
      <c r="AW329" s="13" t="s">
        <v>29</v>
      </c>
      <c r="AX329" s="13" t="s">
        <v>30</v>
      </c>
      <c r="AY329" s="160" t="s">
        <v>137</v>
      </c>
    </row>
    <row r="330" spans="1:65" s="2" customFormat="1" ht="21.75" customHeight="1">
      <c r="A330" s="33"/>
      <c r="B330" s="144"/>
      <c r="C330" s="145" t="s">
        <v>339</v>
      </c>
      <c r="D330" s="145" t="s">
        <v>139</v>
      </c>
      <c r="E330" s="146" t="s">
        <v>613</v>
      </c>
      <c r="F330" s="147" t="s">
        <v>614</v>
      </c>
      <c r="G330" s="148" t="s">
        <v>142</v>
      </c>
      <c r="H330" s="149">
        <v>132.048</v>
      </c>
      <c r="I330" s="150"/>
      <c r="J330" s="151">
        <f>ROUND(I330*H330,2)</f>
        <v>0</v>
      </c>
      <c r="K330" s="147" t="s">
        <v>152</v>
      </c>
      <c r="L330" s="34"/>
      <c r="M330" s="152" t="s">
        <v>1</v>
      </c>
      <c r="N330" s="153" t="s">
        <v>38</v>
      </c>
      <c r="O330" s="59"/>
      <c r="P330" s="154">
        <f>O330*H330</f>
        <v>0</v>
      </c>
      <c r="Q330" s="154">
        <v>1.49E-3</v>
      </c>
      <c r="R330" s="154">
        <f>Q330*H330</f>
        <v>0.19675152000000001</v>
      </c>
      <c r="S330" s="154">
        <v>0</v>
      </c>
      <c r="T330" s="155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6" t="s">
        <v>143</v>
      </c>
      <c r="AT330" s="156" t="s">
        <v>139</v>
      </c>
      <c r="AU330" s="156" t="s">
        <v>82</v>
      </c>
      <c r="AY330" s="18" t="s">
        <v>137</v>
      </c>
      <c r="BE330" s="157">
        <f>IF(N330="základní",J330,0)</f>
        <v>0</v>
      </c>
      <c r="BF330" s="157">
        <f>IF(N330="snížená",J330,0)</f>
        <v>0</v>
      </c>
      <c r="BG330" s="157">
        <f>IF(N330="zákl. přenesená",J330,0)</f>
        <v>0</v>
      </c>
      <c r="BH330" s="157">
        <f>IF(N330="sníž. přenesená",J330,0)</f>
        <v>0</v>
      </c>
      <c r="BI330" s="157">
        <f>IF(N330="nulová",J330,0)</f>
        <v>0</v>
      </c>
      <c r="BJ330" s="18" t="s">
        <v>30</v>
      </c>
      <c r="BK330" s="157">
        <f>ROUND(I330*H330,2)</f>
        <v>0</v>
      </c>
      <c r="BL330" s="18" t="s">
        <v>143</v>
      </c>
      <c r="BM330" s="156" t="s">
        <v>615</v>
      </c>
    </row>
    <row r="331" spans="1:65" s="14" customFormat="1">
      <c r="B331" s="167"/>
      <c r="D331" s="159" t="s">
        <v>145</v>
      </c>
      <c r="E331" s="168" t="s">
        <v>1</v>
      </c>
      <c r="F331" s="169" t="s">
        <v>561</v>
      </c>
      <c r="H331" s="168" t="s">
        <v>1</v>
      </c>
      <c r="I331" s="170"/>
      <c r="L331" s="167"/>
      <c r="M331" s="171"/>
      <c r="N331" s="172"/>
      <c r="O331" s="172"/>
      <c r="P331" s="172"/>
      <c r="Q331" s="172"/>
      <c r="R331" s="172"/>
      <c r="S331" s="172"/>
      <c r="T331" s="173"/>
      <c r="AT331" s="168" t="s">
        <v>145</v>
      </c>
      <c r="AU331" s="168" t="s">
        <v>82</v>
      </c>
      <c r="AV331" s="14" t="s">
        <v>30</v>
      </c>
      <c r="AW331" s="14" t="s">
        <v>29</v>
      </c>
      <c r="AX331" s="14" t="s">
        <v>73</v>
      </c>
      <c r="AY331" s="168" t="s">
        <v>137</v>
      </c>
    </row>
    <row r="332" spans="1:65" s="13" customFormat="1">
      <c r="B332" s="158"/>
      <c r="D332" s="159" t="s">
        <v>145</v>
      </c>
      <c r="E332" s="160" t="s">
        <v>1</v>
      </c>
      <c r="F332" s="161" t="s">
        <v>616</v>
      </c>
      <c r="H332" s="162">
        <v>66.402000000000001</v>
      </c>
      <c r="I332" s="163"/>
      <c r="L332" s="158"/>
      <c r="M332" s="164"/>
      <c r="N332" s="165"/>
      <c r="O332" s="165"/>
      <c r="P332" s="165"/>
      <c r="Q332" s="165"/>
      <c r="R332" s="165"/>
      <c r="S332" s="165"/>
      <c r="T332" s="166"/>
      <c r="AT332" s="160" t="s">
        <v>145</v>
      </c>
      <c r="AU332" s="160" t="s">
        <v>82</v>
      </c>
      <c r="AV332" s="13" t="s">
        <v>82</v>
      </c>
      <c r="AW332" s="13" t="s">
        <v>29</v>
      </c>
      <c r="AX332" s="13" t="s">
        <v>73</v>
      </c>
      <c r="AY332" s="160" t="s">
        <v>137</v>
      </c>
    </row>
    <row r="333" spans="1:65" s="14" customFormat="1">
      <c r="B333" s="167"/>
      <c r="D333" s="159" t="s">
        <v>145</v>
      </c>
      <c r="E333" s="168" t="s">
        <v>1</v>
      </c>
      <c r="F333" s="169" t="s">
        <v>563</v>
      </c>
      <c r="H333" s="168" t="s">
        <v>1</v>
      </c>
      <c r="I333" s="170"/>
      <c r="L333" s="167"/>
      <c r="M333" s="171"/>
      <c r="N333" s="172"/>
      <c r="O333" s="172"/>
      <c r="P333" s="172"/>
      <c r="Q333" s="172"/>
      <c r="R333" s="172"/>
      <c r="S333" s="172"/>
      <c r="T333" s="173"/>
      <c r="AT333" s="168" t="s">
        <v>145</v>
      </c>
      <c r="AU333" s="168" t="s">
        <v>82</v>
      </c>
      <c r="AV333" s="14" t="s">
        <v>30</v>
      </c>
      <c r="AW333" s="14" t="s">
        <v>29</v>
      </c>
      <c r="AX333" s="14" t="s">
        <v>73</v>
      </c>
      <c r="AY333" s="168" t="s">
        <v>137</v>
      </c>
    </row>
    <row r="334" spans="1:65" s="13" customFormat="1">
      <c r="B334" s="158"/>
      <c r="D334" s="159" t="s">
        <v>145</v>
      </c>
      <c r="E334" s="160" t="s">
        <v>1</v>
      </c>
      <c r="F334" s="161" t="s">
        <v>617</v>
      </c>
      <c r="H334" s="162">
        <v>65.646000000000001</v>
      </c>
      <c r="I334" s="163"/>
      <c r="L334" s="158"/>
      <c r="M334" s="164"/>
      <c r="N334" s="165"/>
      <c r="O334" s="165"/>
      <c r="P334" s="165"/>
      <c r="Q334" s="165"/>
      <c r="R334" s="165"/>
      <c r="S334" s="165"/>
      <c r="T334" s="166"/>
      <c r="AT334" s="160" t="s">
        <v>145</v>
      </c>
      <c r="AU334" s="160" t="s">
        <v>82</v>
      </c>
      <c r="AV334" s="13" t="s">
        <v>82</v>
      </c>
      <c r="AW334" s="13" t="s">
        <v>29</v>
      </c>
      <c r="AX334" s="13" t="s">
        <v>73</v>
      </c>
      <c r="AY334" s="160" t="s">
        <v>137</v>
      </c>
    </row>
    <row r="335" spans="1:65" s="15" customFormat="1">
      <c r="B335" s="174"/>
      <c r="D335" s="159" t="s">
        <v>145</v>
      </c>
      <c r="E335" s="175" t="s">
        <v>1</v>
      </c>
      <c r="F335" s="176" t="s">
        <v>148</v>
      </c>
      <c r="H335" s="177">
        <v>132.048</v>
      </c>
      <c r="I335" s="178"/>
      <c r="L335" s="174"/>
      <c r="M335" s="179"/>
      <c r="N335" s="180"/>
      <c r="O335" s="180"/>
      <c r="P335" s="180"/>
      <c r="Q335" s="180"/>
      <c r="R335" s="180"/>
      <c r="S335" s="180"/>
      <c r="T335" s="181"/>
      <c r="AT335" s="175" t="s">
        <v>145</v>
      </c>
      <c r="AU335" s="175" t="s">
        <v>82</v>
      </c>
      <c r="AV335" s="15" t="s">
        <v>143</v>
      </c>
      <c r="AW335" s="15" t="s">
        <v>29</v>
      </c>
      <c r="AX335" s="15" t="s">
        <v>30</v>
      </c>
      <c r="AY335" s="175" t="s">
        <v>137</v>
      </c>
    </row>
    <row r="336" spans="1:65" s="2" customFormat="1" ht="21.75" customHeight="1">
      <c r="A336" s="33"/>
      <c r="B336" s="144"/>
      <c r="C336" s="145" t="s">
        <v>343</v>
      </c>
      <c r="D336" s="145" t="s">
        <v>139</v>
      </c>
      <c r="E336" s="146" t="s">
        <v>618</v>
      </c>
      <c r="F336" s="147" t="s">
        <v>619</v>
      </c>
      <c r="G336" s="148" t="s">
        <v>142</v>
      </c>
      <c r="H336" s="149">
        <v>132.048</v>
      </c>
      <c r="I336" s="150"/>
      <c r="J336" s="151">
        <f>ROUND(I336*H336,2)</f>
        <v>0</v>
      </c>
      <c r="K336" s="147" t="s">
        <v>152</v>
      </c>
      <c r="L336" s="34"/>
      <c r="M336" s="152" t="s">
        <v>1</v>
      </c>
      <c r="N336" s="153" t="s">
        <v>38</v>
      </c>
      <c r="O336" s="59"/>
      <c r="P336" s="154">
        <f>O336*H336</f>
        <v>0</v>
      </c>
      <c r="Q336" s="154">
        <v>0</v>
      </c>
      <c r="R336" s="154">
        <f>Q336*H336</f>
        <v>0</v>
      </c>
      <c r="S336" s="154">
        <v>0</v>
      </c>
      <c r="T336" s="155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6" t="s">
        <v>143</v>
      </c>
      <c r="AT336" s="156" t="s">
        <v>139</v>
      </c>
      <c r="AU336" s="156" t="s">
        <v>82</v>
      </c>
      <c r="AY336" s="18" t="s">
        <v>137</v>
      </c>
      <c r="BE336" s="157">
        <f>IF(N336="základní",J336,0)</f>
        <v>0</v>
      </c>
      <c r="BF336" s="157">
        <f>IF(N336="snížená",J336,0)</f>
        <v>0</v>
      </c>
      <c r="BG336" s="157">
        <f>IF(N336="zákl. přenesená",J336,0)</f>
        <v>0</v>
      </c>
      <c r="BH336" s="157">
        <f>IF(N336="sníž. přenesená",J336,0)</f>
        <v>0</v>
      </c>
      <c r="BI336" s="157">
        <f>IF(N336="nulová",J336,0)</f>
        <v>0</v>
      </c>
      <c r="BJ336" s="18" t="s">
        <v>30</v>
      </c>
      <c r="BK336" s="157">
        <f>ROUND(I336*H336,2)</f>
        <v>0</v>
      </c>
      <c r="BL336" s="18" t="s">
        <v>143</v>
      </c>
      <c r="BM336" s="156" t="s">
        <v>620</v>
      </c>
    </row>
    <row r="337" spans="1:65" s="13" customFormat="1">
      <c r="B337" s="158"/>
      <c r="D337" s="159" t="s">
        <v>145</v>
      </c>
      <c r="E337" s="160" t="s">
        <v>1</v>
      </c>
      <c r="F337" s="161" t="s">
        <v>621</v>
      </c>
      <c r="H337" s="162">
        <v>132.048</v>
      </c>
      <c r="I337" s="163"/>
      <c r="L337" s="158"/>
      <c r="M337" s="164"/>
      <c r="N337" s="165"/>
      <c r="O337" s="165"/>
      <c r="P337" s="165"/>
      <c r="Q337" s="165"/>
      <c r="R337" s="165"/>
      <c r="S337" s="165"/>
      <c r="T337" s="166"/>
      <c r="AT337" s="160" t="s">
        <v>145</v>
      </c>
      <c r="AU337" s="160" t="s">
        <v>82</v>
      </c>
      <c r="AV337" s="13" t="s">
        <v>82</v>
      </c>
      <c r="AW337" s="13" t="s">
        <v>29</v>
      </c>
      <c r="AX337" s="13" t="s">
        <v>30</v>
      </c>
      <c r="AY337" s="160" t="s">
        <v>137</v>
      </c>
    </row>
    <row r="338" spans="1:65" s="2" customFormat="1" ht="24.2" customHeight="1">
      <c r="A338" s="33"/>
      <c r="B338" s="144"/>
      <c r="C338" s="145" t="s">
        <v>347</v>
      </c>
      <c r="D338" s="145" t="s">
        <v>139</v>
      </c>
      <c r="E338" s="146" t="s">
        <v>622</v>
      </c>
      <c r="F338" s="147" t="s">
        <v>623</v>
      </c>
      <c r="G338" s="148" t="s">
        <v>195</v>
      </c>
      <c r="H338" s="149">
        <v>103.645</v>
      </c>
      <c r="I338" s="150"/>
      <c r="J338" s="151">
        <f>ROUND(I338*H338,2)</f>
        <v>0</v>
      </c>
      <c r="K338" s="147" t="s">
        <v>152</v>
      </c>
      <c r="L338" s="34"/>
      <c r="M338" s="152" t="s">
        <v>1</v>
      </c>
      <c r="N338" s="153" t="s">
        <v>38</v>
      </c>
      <c r="O338" s="59"/>
      <c r="P338" s="154">
        <f>O338*H338</f>
        <v>0</v>
      </c>
      <c r="Q338" s="154">
        <v>1.39E-3</v>
      </c>
      <c r="R338" s="154">
        <f>Q338*H338</f>
        <v>0.14406654999999999</v>
      </c>
      <c r="S338" s="154">
        <v>0</v>
      </c>
      <c r="T338" s="155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6" t="s">
        <v>143</v>
      </c>
      <c r="AT338" s="156" t="s">
        <v>139</v>
      </c>
      <c r="AU338" s="156" t="s">
        <v>82</v>
      </c>
      <c r="AY338" s="18" t="s">
        <v>137</v>
      </c>
      <c r="BE338" s="157">
        <f>IF(N338="základní",J338,0)</f>
        <v>0</v>
      </c>
      <c r="BF338" s="157">
        <f>IF(N338="snížená",J338,0)</f>
        <v>0</v>
      </c>
      <c r="BG338" s="157">
        <f>IF(N338="zákl. přenesená",J338,0)</f>
        <v>0</v>
      </c>
      <c r="BH338" s="157">
        <f>IF(N338="sníž. přenesená",J338,0)</f>
        <v>0</v>
      </c>
      <c r="BI338" s="157">
        <f>IF(N338="nulová",J338,0)</f>
        <v>0</v>
      </c>
      <c r="BJ338" s="18" t="s">
        <v>30</v>
      </c>
      <c r="BK338" s="157">
        <f>ROUND(I338*H338,2)</f>
        <v>0</v>
      </c>
      <c r="BL338" s="18" t="s">
        <v>143</v>
      </c>
      <c r="BM338" s="156" t="s">
        <v>624</v>
      </c>
    </row>
    <row r="339" spans="1:65" s="14" customFormat="1">
      <c r="B339" s="167"/>
      <c r="D339" s="159" t="s">
        <v>145</v>
      </c>
      <c r="E339" s="168" t="s">
        <v>1</v>
      </c>
      <c r="F339" s="169" t="s">
        <v>561</v>
      </c>
      <c r="H339" s="168" t="s">
        <v>1</v>
      </c>
      <c r="I339" s="170"/>
      <c r="L339" s="167"/>
      <c r="M339" s="171"/>
      <c r="N339" s="172"/>
      <c r="O339" s="172"/>
      <c r="P339" s="172"/>
      <c r="Q339" s="172"/>
      <c r="R339" s="172"/>
      <c r="S339" s="172"/>
      <c r="T339" s="173"/>
      <c r="AT339" s="168" t="s">
        <v>145</v>
      </c>
      <c r="AU339" s="168" t="s">
        <v>82</v>
      </c>
      <c r="AV339" s="14" t="s">
        <v>30</v>
      </c>
      <c r="AW339" s="14" t="s">
        <v>29</v>
      </c>
      <c r="AX339" s="14" t="s">
        <v>73</v>
      </c>
      <c r="AY339" s="168" t="s">
        <v>137</v>
      </c>
    </row>
    <row r="340" spans="1:65" s="13" customFormat="1">
      <c r="B340" s="158"/>
      <c r="D340" s="159" t="s">
        <v>145</v>
      </c>
      <c r="E340" s="160" t="s">
        <v>1</v>
      </c>
      <c r="F340" s="161" t="s">
        <v>562</v>
      </c>
      <c r="H340" s="162">
        <v>51.962000000000003</v>
      </c>
      <c r="I340" s="163"/>
      <c r="L340" s="158"/>
      <c r="M340" s="164"/>
      <c r="N340" s="165"/>
      <c r="O340" s="165"/>
      <c r="P340" s="165"/>
      <c r="Q340" s="165"/>
      <c r="R340" s="165"/>
      <c r="S340" s="165"/>
      <c r="T340" s="166"/>
      <c r="AT340" s="160" t="s">
        <v>145</v>
      </c>
      <c r="AU340" s="160" t="s">
        <v>82</v>
      </c>
      <c r="AV340" s="13" t="s">
        <v>82</v>
      </c>
      <c r="AW340" s="13" t="s">
        <v>29</v>
      </c>
      <c r="AX340" s="13" t="s">
        <v>73</v>
      </c>
      <c r="AY340" s="160" t="s">
        <v>137</v>
      </c>
    </row>
    <row r="341" spans="1:65" s="14" customFormat="1">
      <c r="B341" s="167"/>
      <c r="D341" s="159" t="s">
        <v>145</v>
      </c>
      <c r="E341" s="168" t="s">
        <v>1</v>
      </c>
      <c r="F341" s="169" t="s">
        <v>563</v>
      </c>
      <c r="H341" s="168" t="s">
        <v>1</v>
      </c>
      <c r="I341" s="170"/>
      <c r="L341" s="167"/>
      <c r="M341" s="171"/>
      <c r="N341" s="172"/>
      <c r="O341" s="172"/>
      <c r="P341" s="172"/>
      <c r="Q341" s="172"/>
      <c r="R341" s="172"/>
      <c r="S341" s="172"/>
      <c r="T341" s="173"/>
      <c r="AT341" s="168" t="s">
        <v>145</v>
      </c>
      <c r="AU341" s="168" t="s">
        <v>82</v>
      </c>
      <c r="AV341" s="14" t="s">
        <v>30</v>
      </c>
      <c r="AW341" s="14" t="s">
        <v>29</v>
      </c>
      <c r="AX341" s="14" t="s">
        <v>73</v>
      </c>
      <c r="AY341" s="168" t="s">
        <v>137</v>
      </c>
    </row>
    <row r="342" spans="1:65" s="13" customFormat="1">
      <c r="B342" s="158"/>
      <c r="D342" s="159" t="s">
        <v>145</v>
      </c>
      <c r="E342" s="160" t="s">
        <v>1</v>
      </c>
      <c r="F342" s="161" t="s">
        <v>564</v>
      </c>
      <c r="H342" s="162">
        <v>51.683</v>
      </c>
      <c r="I342" s="163"/>
      <c r="L342" s="158"/>
      <c r="M342" s="164"/>
      <c r="N342" s="165"/>
      <c r="O342" s="165"/>
      <c r="P342" s="165"/>
      <c r="Q342" s="165"/>
      <c r="R342" s="165"/>
      <c r="S342" s="165"/>
      <c r="T342" s="166"/>
      <c r="AT342" s="160" t="s">
        <v>145</v>
      </c>
      <c r="AU342" s="160" t="s">
        <v>82</v>
      </c>
      <c r="AV342" s="13" t="s">
        <v>82</v>
      </c>
      <c r="AW342" s="13" t="s">
        <v>29</v>
      </c>
      <c r="AX342" s="13" t="s">
        <v>73</v>
      </c>
      <c r="AY342" s="160" t="s">
        <v>137</v>
      </c>
    </row>
    <row r="343" spans="1:65" s="15" customFormat="1">
      <c r="B343" s="174"/>
      <c r="D343" s="159" t="s">
        <v>145</v>
      </c>
      <c r="E343" s="175" t="s">
        <v>1</v>
      </c>
      <c r="F343" s="176" t="s">
        <v>148</v>
      </c>
      <c r="H343" s="177">
        <v>103.645</v>
      </c>
      <c r="I343" s="178"/>
      <c r="L343" s="174"/>
      <c r="M343" s="179"/>
      <c r="N343" s="180"/>
      <c r="O343" s="180"/>
      <c r="P343" s="180"/>
      <c r="Q343" s="180"/>
      <c r="R343" s="180"/>
      <c r="S343" s="180"/>
      <c r="T343" s="181"/>
      <c r="AT343" s="175" t="s">
        <v>145</v>
      </c>
      <c r="AU343" s="175" t="s">
        <v>82</v>
      </c>
      <c r="AV343" s="15" t="s">
        <v>143</v>
      </c>
      <c r="AW343" s="15" t="s">
        <v>29</v>
      </c>
      <c r="AX343" s="15" t="s">
        <v>30</v>
      </c>
      <c r="AY343" s="175" t="s">
        <v>137</v>
      </c>
    </row>
    <row r="344" spans="1:65" s="2" customFormat="1" ht="24.2" customHeight="1">
      <c r="A344" s="33"/>
      <c r="B344" s="144"/>
      <c r="C344" s="145" t="s">
        <v>352</v>
      </c>
      <c r="D344" s="145" t="s">
        <v>139</v>
      </c>
      <c r="E344" s="146" t="s">
        <v>625</v>
      </c>
      <c r="F344" s="147" t="s">
        <v>626</v>
      </c>
      <c r="G344" s="148" t="s">
        <v>195</v>
      </c>
      <c r="H344" s="149">
        <v>103.645</v>
      </c>
      <c r="I344" s="150"/>
      <c r="J344" s="151">
        <f>ROUND(I344*H344,2)</f>
        <v>0</v>
      </c>
      <c r="K344" s="147" t="s">
        <v>152</v>
      </c>
      <c r="L344" s="34"/>
      <c r="M344" s="152" t="s">
        <v>1</v>
      </c>
      <c r="N344" s="153" t="s">
        <v>38</v>
      </c>
      <c r="O344" s="59"/>
      <c r="P344" s="154">
        <f>O344*H344</f>
        <v>0</v>
      </c>
      <c r="Q344" s="154">
        <v>0</v>
      </c>
      <c r="R344" s="154">
        <f>Q344*H344</f>
        <v>0</v>
      </c>
      <c r="S344" s="154">
        <v>0</v>
      </c>
      <c r="T344" s="155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6" t="s">
        <v>143</v>
      </c>
      <c r="AT344" s="156" t="s">
        <v>139</v>
      </c>
      <c r="AU344" s="156" t="s">
        <v>82</v>
      </c>
      <c r="AY344" s="18" t="s">
        <v>137</v>
      </c>
      <c r="BE344" s="157">
        <f>IF(N344="základní",J344,0)</f>
        <v>0</v>
      </c>
      <c r="BF344" s="157">
        <f>IF(N344="snížená",J344,0)</f>
        <v>0</v>
      </c>
      <c r="BG344" s="157">
        <f>IF(N344="zákl. přenesená",J344,0)</f>
        <v>0</v>
      </c>
      <c r="BH344" s="157">
        <f>IF(N344="sníž. přenesená",J344,0)</f>
        <v>0</v>
      </c>
      <c r="BI344" s="157">
        <f>IF(N344="nulová",J344,0)</f>
        <v>0</v>
      </c>
      <c r="BJ344" s="18" t="s">
        <v>30</v>
      </c>
      <c r="BK344" s="157">
        <f>ROUND(I344*H344,2)</f>
        <v>0</v>
      </c>
      <c r="BL344" s="18" t="s">
        <v>143</v>
      </c>
      <c r="BM344" s="156" t="s">
        <v>627</v>
      </c>
    </row>
    <row r="345" spans="1:65" s="13" customFormat="1">
      <c r="B345" s="158"/>
      <c r="D345" s="159" t="s">
        <v>145</v>
      </c>
      <c r="E345" s="160" t="s">
        <v>1</v>
      </c>
      <c r="F345" s="161" t="s">
        <v>628</v>
      </c>
      <c r="H345" s="162">
        <v>103.645</v>
      </c>
      <c r="I345" s="163"/>
      <c r="L345" s="158"/>
      <c r="M345" s="164"/>
      <c r="N345" s="165"/>
      <c r="O345" s="165"/>
      <c r="P345" s="165"/>
      <c r="Q345" s="165"/>
      <c r="R345" s="165"/>
      <c r="S345" s="165"/>
      <c r="T345" s="166"/>
      <c r="AT345" s="160" t="s">
        <v>145</v>
      </c>
      <c r="AU345" s="160" t="s">
        <v>82</v>
      </c>
      <c r="AV345" s="13" t="s">
        <v>82</v>
      </c>
      <c r="AW345" s="13" t="s">
        <v>29</v>
      </c>
      <c r="AX345" s="13" t="s">
        <v>30</v>
      </c>
      <c r="AY345" s="160" t="s">
        <v>137</v>
      </c>
    </row>
    <row r="346" spans="1:65" s="2" customFormat="1" ht="33" customHeight="1">
      <c r="A346" s="33"/>
      <c r="B346" s="144"/>
      <c r="C346" s="145" t="s">
        <v>357</v>
      </c>
      <c r="D346" s="145" t="s">
        <v>139</v>
      </c>
      <c r="E346" s="146" t="s">
        <v>629</v>
      </c>
      <c r="F346" s="147" t="s">
        <v>630</v>
      </c>
      <c r="G346" s="148" t="s">
        <v>195</v>
      </c>
      <c r="H346" s="149">
        <v>1137.32</v>
      </c>
      <c r="I346" s="150"/>
      <c r="J346" s="151">
        <f>ROUND(I346*H346,2)</f>
        <v>0</v>
      </c>
      <c r="K346" s="147" t="s">
        <v>152</v>
      </c>
      <c r="L346" s="34"/>
      <c r="M346" s="152" t="s">
        <v>1</v>
      </c>
      <c r="N346" s="153" t="s">
        <v>38</v>
      </c>
      <c r="O346" s="59"/>
      <c r="P346" s="154">
        <f>O346*H346</f>
        <v>0</v>
      </c>
      <c r="Q346" s="154">
        <v>0</v>
      </c>
      <c r="R346" s="154">
        <f>Q346*H346</f>
        <v>0</v>
      </c>
      <c r="S346" s="154">
        <v>0</v>
      </c>
      <c r="T346" s="15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6" t="s">
        <v>143</v>
      </c>
      <c r="AT346" s="156" t="s">
        <v>139</v>
      </c>
      <c r="AU346" s="156" t="s">
        <v>82</v>
      </c>
      <c r="AY346" s="18" t="s">
        <v>137</v>
      </c>
      <c r="BE346" s="157">
        <f>IF(N346="základní",J346,0)</f>
        <v>0</v>
      </c>
      <c r="BF346" s="157">
        <f>IF(N346="snížená",J346,0)</f>
        <v>0</v>
      </c>
      <c r="BG346" s="157">
        <f>IF(N346="zákl. přenesená",J346,0)</f>
        <v>0</v>
      </c>
      <c r="BH346" s="157">
        <f>IF(N346="sníž. přenesená",J346,0)</f>
        <v>0</v>
      </c>
      <c r="BI346" s="157">
        <f>IF(N346="nulová",J346,0)</f>
        <v>0</v>
      </c>
      <c r="BJ346" s="18" t="s">
        <v>30</v>
      </c>
      <c r="BK346" s="157">
        <f>ROUND(I346*H346,2)</f>
        <v>0</v>
      </c>
      <c r="BL346" s="18" t="s">
        <v>143</v>
      </c>
      <c r="BM346" s="156" t="s">
        <v>631</v>
      </c>
    </row>
    <row r="347" spans="1:65" s="13" customFormat="1">
      <c r="B347" s="158"/>
      <c r="D347" s="159" t="s">
        <v>145</v>
      </c>
      <c r="E347" s="160" t="s">
        <v>1</v>
      </c>
      <c r="F347" s="161" t="s">
        <v>632</v>
      </c>
      <c r="H347" s="162">
        <v>1137.32</v>
      </c>
      <c r="I347" s="163"/>
      <c r="L347" s="158"/>
      <c r="M347" s="164"/>
      <c r="N347" s="165"/>
      <c r="O347" s="165"/>
      <c r="P347" s="165"/>
      <c r="Q347" s="165"/>
      <c r="R347" s="165"/>
      <c r="S347" s="165"/>
      <c r="T347" s="166"/>
      <c r="AT347" s="160" t="s">
        <v>145</v>
      </c>
      <c r="AU347" s="160" t="s">
        <v>82</v>
      </c>
      <c r="AV347" s="13" t="s">
        <v>82</v>
      </c>
      <c r="AW347" s="13" t="s">
        <v>29</v>
      </c>
      <c r="AX347" s="13" t="s">
        <v>30</v>
      </c>
      <c r="AY347" s="160" t="s">
        <v>137</v>
      </c>
    </row>
    <row r="348" spans="1:65" s="2" customFormat="1" ht="33" customHeight="1">
      <c r="A348" s="33"/>
      <c r="B348" s="144"/>
      <c r="C348" s="145" t="s">
        <v>362</v>
      </c>
      <c r="D348" s="145" t="s">
        <v>139</v>
      </c>
      <c r="E348" s="146" t="s">
        <v>633</v>
      </c>
      <c r="F348" s="147" t="s">
        <v>634</v>
      </c>
      <c r="G348" s="148" t="s">
        <v>195</v>
      </c>
      <c r="H348" s="149">
        <v>126.369</v>
      </c>
      <c r="I348" s="150"/>
      <c r="J348" s="151">
        <f>ROUND(I348*H348,2)</f>
        <v>0</v>
      </c>
      <c r="K348" s="147" t="s">
        <v>152</v>
      </c>
      <c r="L348" s="34"/>
      <c r="M348" s="152" t="s">
        <v>1</v>
      </c>
      <c r="N348" s="153" t="s">
        <v>38</v>
      </c>
      <c r="O348" s="59"/>
      <c r="P348" s="154">
        <f>O348*H348</f>
        <v>0</v>
      </c>
      <c r="Q348" s="154">
        <v>0</v>
      </c>
      <c r="R348" s="154">
        <f>Q348*H348</f>
        <v>0</v>
      </c>
      <c r="S348" s="154">
        <v>0</v>
      </c>
      <c r="T348" s="155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56" t="s">
        <v>143</v>
      </c>
      <c r="AT348" s="156" t="s">
        <v>139</v>
      </c>
      <c r="AU348" s="156" t="s">
        <v>82</v>
      </c>
      <c r="AY348" s="18" t="s">
        <v>137</v>
      </c>
      <c r="BE348" s="157">
        <f>IF(N348="základní",J348,0)</f>
        <v>0</v>
      </c>
      <c r="BF348" s="157">
        <f>IF(N348="snížená",J348,0)</f>
        <v>0</v>
      </c>
      <c r="BG348" s="157">
        <f>IF(N348="zákl. přenesená",J348,0)</f>
        <v>0</v>
      </c>
      <c r="BH348" s="157">
        <f>IF(N348="sníž. přenesená",J348,0)</f>
        <v>0</v>
      </c>
      <c r="BI348" s="157">
        <f>IF(N348="nulová",J348,0)</f>
        <v>0</v>
      </c>
      <c r="BJ348" s="18" t="s">
        <v>30</v>
      </c>
      <c r="BK348" s="157">
        <f>ROUND(I348*H348,2)</f>
        <v>0</v>
      </c>
      <c r="BL348" s="18" t="s">
        <v>143</v>
      </c>
      <c r="BM348" s="156" t="s">
        <v>635</v>
      </c>
    </row>
    <row r="349" spans="1:65" s="13" customFormat="1">
      <c r="B349" s="158"/>
      <c r="D349" s="159" t="s">
        <v>145</v>
      </c>
      <c r="E349" s="160" t="s">
        <v>1</v>
      </c>
      <c r="F349" s="161" t="s">
        <v>636</v>
      </c>
      <c r="H349" s="162">
        <v>126.369</v>
      </c>
      <c r="I349" s="163"/>
      <c r="L349" s="158"/>
      <c r="M349" s="164"/>
      <c r="N349" s="165"/>
      <c r="O349" s="165"/>
      <c r="P349" s="165"/>
      <c r="Q349" s="165"/>
      <c r="R349" s="165"/>
      <c r="S349" s="165"/>
      <c r="T349" s="166"/>
      <c r="AT349" s="160" t="s">
        <v>145</v>
      </c>
      <c r="AU349" s="160" t="s">
        <v>82</v>
      </c>
      <c r="AV349" s="13" t="s">
        <v>82</v>
      </c>
      <c r="AW349" s="13" t="s">
        <v>29</v>
      </c>
      <c r="AX349" s="13" t="s">
        <v>30</v>
      </c>
      <c r="AY349" s="160" t="s">
        <v>137</v>
      </c>
    </row>
    <row r="350" spans="1:65" s="2" customFormat="1" ht="37.9" customHeight="1">
      <c r="A350" s="33"/>
      <c r="B350" s="144"/>
      <c r="C350" s="145" t="s">
        <v>367</v>
      </c>
      <c r="D350" s="145" t="s">
        <v>139</v>
      </c>
      <c r="E350" s="146" t="s">
        <v>236</v>
      </c>
      <c r="F350" s="147" t="s">
        <v>237</v>
      </c>
      <c r="G350" s="148" t="s">
        <v>195</v>
      </c>
      <c r="H350" s="149">
        <v>1213.7550000000001</v>
      </c>
      <c r="I350" s="150"/>
      <c r="J350" s="151">
        <f>ROUND(I350*H350,2)</f>
        <v>0</v>
      </c>
      <c r="K350" s="147" t="s">
        <v>152</v>
      </c>
      <c r="L350" s="34"/>
      <c r="M350" s="152" t="s">
        <v>1</v>
      </c>
      <c r="N350" s="153" t="s">
        <v>38</v>
      </c>
      <c r="O350" s="59"/>
      <c r="P350" s="154">
        <f>O350*H350</f>
        <v>0</v>
      </c>
      <c r="Q350" s="154">
        <v>0</v>
      </c>
      <c r="R350" s="154">
        <f>Q350*H350</f>
        <v>0</v>
      </c>
      <c r="S350" s="154">
        <v>0</v>
      </c>
      <c r="T350" s="155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56" t="s">
        <v>143</v>
      </c>
      <c r="AT350" s="156" t="s">
        <v>139</v>
      </c>
      <c r="AU350" s="156" t="s">
        <v>82</v>
      </c>
      <c r="AY350" s="18" t="s">
        <v>137</v>
      </c>
      <c r="BE350" s="157">
        <f>IF(N350="základní",J350,0)</f>
        <v>0</v>
      </c>
      <c r="BF350" s="157">
        <f>IF(N350="snížená",J350,0)</f>
        <v>0</v>
      </c>
      <c r="BG350" s="157">
        <f>IF(N350="zákl. přenesená",J350,0)</f>
        <v>0</v>
      </c>
      <c r="BH350" s="157">
        <f>IF(N350="sníž. přenesená",J350,0)</f>
        <v>0</v>
      </c>
      <c r="BI350" s="157">
        <f>IF(N350="nulová",J350,0)</f>
        <v>0</v>
      </c>
      <c r="BJ350" s="18" t="s">
        <v>30</v>
      </c>
      <c r="BK350" s="157">
        <f>ROUND(I350*H350,2)</f>
        <v>0</v>
      </c>
      <c r="BL350" s="18" t="s">
        <v>143</v>
      </c>
      <c r="BM350" s="156" t="s">
        <v>637</v>
      </c>
    </row>
    <row r="351" spans="1:65" s="13" customFormat="1">
      <c r="B351" s="158"/>
      <c r="D351" s="159" t="s">
        <v>145</v>
      </c>
      <c r="E351" s="160" t="s">
        <v>1</v>
      </c>
      <c r="F351" s="161" t="s">
        <v>638</v>
      </c>
      <c r="H351" s="162">
        <v>1.214</v>
      </c>
      <c r="I351" s="163"/>
      <c r="L351" s="158"/>
      <c r="M351" s="164"/>
      <c r="N351" s="165"/>
      <c r="O351" s="165"/>
      <c r="P351" s="165"/>
      <c r="Q351" s="165"/>
      <c r="R351" s="165"/>
      <c r="S351" s="165"/>
      <c r="T351" s="166"/>
      <c r="AT351" s="160" t="s">
        <v>145</v>
      </c>
      <c r="AU351" s="160" t="s">
        <v>82</v>
      </c>
      <c r="AV351" s="13" t="s">
        <v>82</v>
      </c>
      <c r="AW351" s="13" t="s">
        <v>29</v>
      </c>
      <c r="AX351" s="13" t="s">
        <v>73</v>
      </c>
      <c r="AY351" s="160" t="s">
        <v>137</v>
      </c>
    </row>
    <row r="352" spans="1:65" s="16" customFormat="1">
      <c r="B352" s="197"/>
      <c r="D352" s="159" t="s">
        <v>145</v>
      </c>
      <c r="E352" s="198" t="s">
        <v>1</v>
      </c>
      <c r="F352" s="199" t="s">
        <v>416</v>
      </c>
      <c r="H352" s="200">
        <v>1.214</v>
      </c>
      <c r="I352" s="201"/>
      <c r="L352" s="197"/>
      <c r="M352" s="202"/>
      <c r="N352" s="203"/>
      <c r="O352" s="203"/>
      <c r="P352" s="203"/>
      <c r="Q352" s="203"/>
      <c r="R352" s="203"/>
      <c r="S352" s="203"/>
      <c r="T352" s="204"/>
      <c r="AT352" s="198" t="s">
        <v>145</v>
      </c>
      <c r="AU352" s="198" t="s">
        <v>82</v>
      </c>
      <c r="AV352" s="16" t="s">
        <v>155</v>
      </c>
      <c r="AW352" s="16" t="s">
        <v>29</v>
      </c>
      <c r="AX352" s="16" t="s">
        <v>73</v>
      </c>
      <c r="AY352" s="198" t="s">
        <v>137</v>
      </c>
    </row>
    <row r="353" spans="1:65" s="13" customFormat="1">
      <c r="B353" s="158"/>
      <c r="D353" s="159" t="s">
        <v>145</v>
      </c>
      <c r="E353" s="160" t="s">
        <v>1</v>
      </c>
      <c r="F353" s="161" t="s">
        <v>639</v>
      </c>
      <c r="H353" s="162">
        <v>15.898</v>
      </c>
      <c r="I353" s="163"/>
      <c r="L353" s="158"/>
      <c r="M353" s="164"/>
      <c r="N353" s="165"/>
      <c r="O353" s="165"/>
      <c r="P353" s="165"/>
      <c r="Q353" s="165"/>
      <c r="R353" s="165"/>
      <c r="S353" s="165"/>
      <c r="T353" s="166"/>
      <c r="AT353" s="160" t="s">
        <v>145</v>
      </c>
      <c r="AU353" s="160" t="s">
        <v>82</v>
      </c>
      <c r="AV353" s="13" t="s">
        <v>82</v>
      </c>
      <c r="AW353" s="13" t="s">
        <v>29</v>
      </c>
      <c r="AX353" s="13" t="s">
        <v>73</v>
      </c>
      <c r="AY353" s="160" t="s">
        <v>137</v>
      </c>
    </row>
    <row r="354" spans="1:65" s="13" customFormat="1">
      <c r="B354" s="158"/>
      <c r="D354" s="159" t="s">
        <v>145</v>
      </c>
      <c r="E354" s="160" t="s">
        <v>1</v>
      </c>
      <c r="F354" s="161" t="s">
        <v>640</v>
      </c>
      <c r="H354" s="162">
        <v>59.323</v>
      </c>
      <c r="I354" s="163"/>
      <c r="L354" s="158"/>
      <c r="M354" s="164"/>
      <c r="N354" s="165"/>
      <c r="O354" s="165"/>
      <c r="P354" s="165"/>
      <c r="Q354" s="165"/>
      <c r="R354" s="165"/>
      <c r="S354" s="165"/>
      <c r="T354" s="166"/>
      <c r="AT354" s="160" t="s">
        <v>145</v>
      </c>
      <c r="AU354" s="160" t="s">
        <v>82</v>
      </c>
      <c r="AV354" s="13" t="s">
        <v>82</v>
      </c>
      <c r="AW354" s="13" t="s">
        <v>29</v>
      </c>
      <c r="AX354" s="13" t="s">
        <v>73</v>
      </c>
      <c r="AY354" s="160" t="s">
        <v>137</v>
      </c>
    </row>
    <row r="355" spans="1:65" s="13" customFormat="1">
      <c r="B355" s="158"/>
      <c r="D355" s="159" t="s">
        <v>145</v>
      </c>
      <c r="E355" s="160" t="s">
        <v>1</v>
      </c>
      <c r="F355" s="161" t="s">
        <v>632</v>
      </c>
      <c r="H355" s="162">
        <v>1137.32</v>
      </c>
      <c r="I355" s="163"/>
      <c r="L355" s="158"/>
      <c r="M355" s="164"/>
      <c r="N355" s="165"/>
      <c r="O355" s="165"/>
      <c r="P355" s="165"/>
      <c r="Q355" s="165"/>
      <c r="R355" s="165"/>
      <c r="S355" s="165"/>
      <c r="T355" s="166"/>
      <c r="AT355" s="160" t="s">
        <v>145</v>
      </c>
      <c r="AU355" s="160" t="s">
        <v>82</v>
      </c>
      <c r="AV355" s="13" t="s">
        <v>82</v>
      </c>
      <c r="AW355" s="13" t="s">
        <v>29</v>
      </c>
      <c r="AX355" s="13" t="s">
        <v>73</v>
      </c>
      <c r="AY355" s="160" t="s">
        <v>137</v>
      </c>
    </row>
    <row r="356" spans="1:65" s="16" customFormat="1">
      <c r="B356" s="197"/>
      <c r="D356" s="159" t="s">
        <v>145</v>
      </c>
      <c r="E356" s="198" t="s">
        <v>1</v>
      </c>
      <c r="F356" s="199" t="s">
        <v>416</v>
      </c>
      <c r="H356" s="200">
        <v>1212.5409999999999</v>
      </c>
      <c r="I356" s="201"/>
      <c r="L356" s="197"/>
      <c r="M356" s="202"/>
      <c r="N356" s="203"/>
      <c r="O356" s="203"/>
      <c r="P356" s="203"/>
      <c r="Q356" s="203"/>
      <c r="R356" s="203"/>
      <c r="S356" s="203"/>
      <c r="T356" s="204"/>
      <c r="AT356" s="198" t="s">
        <v>145</v>
      </c>
      <c r="AU356" s="198" t="s">
        <v>82</v>
      </c>
      <c r="AV356" s="16" t="s">
        <v>155</v>
      </c>
      <c r="AW356" s="16" t="s">
        <v>29</v>
      </c>
      <c r="AX356" s="16" t="s">
        <v>73</v>
      </c>
      <c r="AY356" s="198" t="s">
        <v>137</v>
      </c>
    </row>
    <row r="357" spans="1:65" s="15" customFormat="1">
      <c r="B357" s="174"/>
      <c r="D357" s="159" t="s">
        <v>145</v>
      </c>
      <c r="E357" s="175" t="s">
        <v>1</v>
      </c>
      <c r="F357" s="176" t="s">
        <v>148</v>
      </c>
      <c r="H357" s="177">
        <v>1213.7550000000001</v>
      </c>
      <c r="I357" s="178"/>
      <c r="L357" s="174"/>
      <c r="M357" s="179"/>
      <c r="N357" s="180"/>
      <c r="O357" s="180"/>
      <c r="P357" s="180"/>
      <c r="Q357" s="180"/>
      <c r="R357" s="180"/>
      <c r="S357" s="180"/>
      <c r="T357" s="181"/>
      <c r="AT357" s="175" t="s">
        <v>145</v>
      </c>
      <c r="AU357" s="175" t="s">
        <v>82</v>
      </c>
      <c r="AV357" s="15" t="s">
        <v>143</v>
      </c>
      <c r="AW357" s="15" t="s">
        <v>29</v>
      </c>
      <c r="AX357" s="15" t="s">
        <v>30</v>
      </c>
      <c r="AY357" s="175" t="s">
        <v>137</v>
      </c>
    </row>
    <row r="358" spans="1:65" s="2" customFormat="1" ht="37.9" customHeight="1">
      <c r="A358" s="33"/>
      <c r="B358" s="144"/>
      <c r="C358" s="145" t="s">
        <v>372</v>
      </c>
      <c r="D358" s="145" t="s">
        <v>139</v>
      </c>
      <c r="E358" s="146" t="s">
        <v>240</v>
      </c>
      <c r="F358" s="147" t="s">
        <v>241</v>
      </c>
      <c r="G358" s="148" t="s">
        <v>195</v>
      </c>
      <c r="H358" s="149">
        <v>134.726</v>
      </c>
      <c r="I358" s="150"/>
      <c r="J358" s="151">
        <f>ROUND(I358*H358,2)</f>
        <v>0</v>
      </c>
      <c r="K358" s="147" t="s">
        <v>152</v>
      </c>
      <c r="L358" s="34"/>
      <c r="M358" s="152" t="s">
        <v>1</v>
      </c>
      <c r="N358" s="153" t="s">
        <v>38</v>
      </c>
      <c r="O358" s="59"/>
      <c r="P358" s="154">
        <f>O358*H358</f>
        <v>0</v>
      </c>
      <c r="Q358" s="154">
        <v>0</v>
      </c>
      <c r="R358" s="154">
        <f>Q358*H358</f>
        <v>0</v>
      </c>
      <c r="S358" s="154">
        <v>0</v>
      </c>
      <c r="T358" s="155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56" t="s">
        <v>143</v>
      </c>
      <c r="AT358" s="156" t="s">
        <v>139</v>
      </c>
      <c r="AU358" s="156" t="s">
        <v>82</v>
      </c>
      <c r="AY358" s="18" t="s">
        <v>137</v>
      </c>
      <c r="BE358" s="157">
        <f>IF(N358="základní",J358,0)</f>
        <v>0</v>
      </c>
      <c r="BF358" s="157">
        <f>IF(N358="snížená",J358,0)</f>
        <v>0</v>
      </c>
      <c r="BG358" s="157">
        <f>IF(N358="zákl. přenesená",J358,0)</f>
        <v>0</v>
      </c>
      <c r="BH358" s="157">
        <f>IF(N358="sníž. přenesená",J358,0)</f>
        <v>0</v>
      </c>
      <c r="BI358" s="157">
        <f>IF(N358="nulová",J358,0)</f>
        <v>0</v>
      </c>
      <c r="BJ358" s="18" t="s">
        <v>30</v>
      </c>
      <c r="BK358" s="157">
        <f>ROUND(I358*H358,2)</f>
        <v>0</v>
      </c>
      <c r="BL358" s="18" t="s">
        <v>143</v>
      </c>
      <c r="BM358" s="156" t="s">
        <v>641</v>
      </c>
    </row>
    <row r="359" spans="1:65" s="13" customFormat="1">
      <c r="B359" s="158"/>
      <c r="D359" s="159" t="s">
        <v>145</v>
      </c>
      <c r="E359" s="160" t="s">
        <v>1</v>
      </c>
      <c r="F359" s="161" t="s">
        <v>642</v>
      </c>
      <c r="H359" s="162">
        <v>1.766</v>
      </c>
      <c r="I359" s="163"/>
      <c r="L359" s="158"/>
      <c r="M359" s="164"/>
      <c r="N359" s="165"/>
      <c r="O359" s="165"/>
      <c r="P359" s="165"/>
      <c r="Q359" s="165"/>
      <c r="R359" s="165"/>
      <c r="S359" s="165"/>
      <c r="T359" s="166"/>
      <c r="AT359" s="160" t="s">
        <v>145</v>
      </c>
      <c r="AU359" s="160" t="s">
        <v>82</v>
      </c>
      <c r="AV359" s="13" t="s">
        <v>82</v>
      </c>
      <c r="AW359" s="13" t="s">
        <v>29</v>
      </c>
      <c r="AX359" s="13" t="s">
        <v>73</v>
      </c>
      <c r="AY359" s="160" t="s">
        <v>137</v>
      </c>
    </row>
    <row r="360" spans="1:65" s="13" customFormat="1">
      <c r="B360" s="158"/>
      <c r="D360" s="159" t="s">
        <v>145</v>
      </c>
      <c r="E360" s="160" t="s">
        <v>1</v>
      </c>
      <c r="F360" s="161" t="s">
        <v>643</v>
      </c>
      <c r="H360" s="162">
        <v>6.5910000000000002</v>
      </c>
      <c r="I360" s="163"/>
      <c r="L360" s="158"/>
      <c r="M360" s="164"/>
      <c r="N360" s="165"/>
      <c r="O360" s="165"/>
      <c r="P360" s="165"/>
      <c r="Q360" s="165"/>
      <c r="R360" s="165"/>
      <c r="S360" s="165"/>
      <c r="T360" s="166"/>
      <c r="AT360" s="160" t="s">
        <v>145</v>
      </c>
      <c r="AU360" s="160" t="s">
        <v>82</v>
      </c>
      <c r="AV360" s="13" t="s">
        <v>82</v>
      </c>
      <c r="AW360" s="13" t="s">
        <v>29</v>
      </c>
      <c r="AX360" s="13" t="s">
        <v>73</v>
      </c>
      <c r="AY360" s="160" t="s">
        <v>137</v>
      </c>
    </row>
    <row r="361" spans="1:65" s="13" customFormat="1">
      <c r="B361" s="158"/>
      <c r="D361" s="159" t="s">
        <v>145</v>
      </c>
      <c r="E361" s="160" t="s">
        <v>1</v>
      </c>
      <c r="F361" s="161" t="s">
        <v>636</v>
      </c>
      <c r="H361" s="162">
        <v>126.369</v>
      </c>
      <c r="I361" s="163"/>
      <c r="L361" s="158"/>
      <c r="M361" s="164"/>
      <c r="N361" s="165"/>
      <c r="O361" s="165"/>
      <c r="P361" s="165"/>
      <c r="Q361" s="165"/>
      <c r="R361" s="165"/>
      <c r="S361" s="165"/>
      <c r="T361" s="166"/>
      <c r="AT361" s="160" t="s">
        <v>145</v>
      </c>
      <c r="AU361" s="160" t="s">
        <v>82</v>
      </c>
      <c r="AV361" s="13" t="s">
        <v>82</v>
      </c>
      <c r="AW361" s="13" t="s">
        <v>29</v>
      </c>
      <c r="AX361" s="13" t="s">
        <v>73</v>
      </c>
      <c r="AY361" s="160" t="s">
        <v>137</v>
      </c>
    </row>
    <row r="362" spans="1:65" s="15" customFormat="1">
      <c r="B362" s="174"/>
      <c r="D362" s="159" t="s">
        <v>145</v>
      </c>
      <c r="E362" s="175" t="s">
        <v>1</v>
      </c>
      <c r="F362" s="176" t="s">
        <v>148</v>
      </c>
      <c r="H362" s="177">
        <v>134.726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145</v>
      </c>
      <c r="AU362" s="175" t="s">
        <v>82</v>
      </c>
      <c r="AV362" s="15" t="s">
        <v>143</v>
      </c>
      <c r="AW362" s="15" t="s">
        <v>29</v>
      </c>
      <c r="AX362" s="15" t="s">
        <v>30</v>
      </c>
      <c r="AY362" s="175" t="s">
        <v>137</v>
      </c>
    </row>
    <row r="363" spans="1:65" s="2" customFormat="1" ht="16.5" customHeight="1">
      <c r="A363" s="33"/>
      <c r="B363" s="144"/>
      <c r="C363" s="145" t="s">
        <v>376</v>
      </c>
      <c r="D363" s="145" t="s">
        <v>139</v>
      </c>
      <c r="E363" s="146" t="s">
        <v>244</v>
      </c>
      <c r="F363" s="147" t="s">
        <v>245</v>
      </c>
      <c r="G363" s="148" t="s">
        <v>195</v>
      </c>
      <c r="H363" s="149">
        <v>1348.481</v>
      </c>
      <c r="I363" s="150"/>
      <c r="J363" s="151">
        <f>ROUND(I363*H363,2)</f>
        <v>0</v>
      </c>
      <c r="K363" s="147" t="s">
        <v>152</v>
      </c>
      <c r="L363" s="34"/>
      <c r="M363" s="152" t="s">
        <v>1</v>
      </c>
      <c r="N363" s="153" t="s">
        <v>38</v>
      </c>
      <c r="O363" s="59"/>
      <c r="P363" s="154">
        <f>O363*H363</f>
        <v>0</v>
      </c>
      <c r="Q363" s="154">
        <v>0</v>
      </c>
      <c r="R363" s="154">
        <f>Q363*H363</f>
        <v>0</v>
      </c>
      <c r="S363" s="154">
        <v>0</v>
      </c>
      <c r="T363" s="15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56" t="s">
        <v>143</v>
      </c>
      <c r="AT363" s="156" t="s">
        <v>139</v>
      </c>
      <c r="AU363" s="156" t="s">
        <v>82</v>
      </c>
      <c r="AY363" s="18" t="s">
        <v>137</v>
      </c>
      <c r="BE363" s="157">
        <f>IF(N363="základní",J363,0)</f>
        <v>0</v>
      </c>
      <c r="BF363" s="157">
        <f>IF(N363="snížená",J363,0)</f>
        <v>0</v>
      </c>
      <c r="BG363" s="157">
        <f>IF(N363="zákl. přenesená",J363,0)</f>
        <v>0</v>
      </c>
      <c r="BH363" s="157">
        <f>IF(N363="sníž. přenesená",J363,0)</f>
        <v>0</v>
      </c>
      <c r="BI363" s="157">
        <f>IF(N363="nulová",J363,0)</f>
        <v>0</v>
      </c>
      <c r="BJ363" s="18" t="s">
        <v>30</v>
      </c>
      <c r="BK363" s="157">
        <f>ROUND(I363*H363,2)</f>
        <v>0</v>
      </c>
      <c r="BL363" s="18" t="s">
        <v>143</v>
      </c>
      <c r="BM363" s="156" t="s">
        <v>644</v>
      </c>
    </row>
    <row r="364" spans="1:65" s="13" customFormat="1">
      <c r="B364" s="158"/>
      <c r="D364" s="159" t="s">
        <v>145</v>
      </c>
      <c r="E364" s="160" t="s">
        <v>1</v>
      </c>
      <c r="F364" s="161" t="s">
        <v>638</v>
      </c>
      <c r="H364" s="162">
        <v>1.214</v>
      </c>
      <c r="I364" s="163"/>
      <c r="L364" s="158"/>
      <c r="M364" s="164"/>
      <c r="N364" s="165"/>
      <c r="O364" s="165"/>
      <c r="P364" s="165"/>
      <c r="Q364" s="165"/>
      <c r="R364" s="165"/>
      <c r="S364" s="165"/>
      <c r="T364" s="166"/>
      <c r="AT364" s="160" t="s">
        <v>145</v>
      </c>
      <c r="AU364" s="160" t="s">
        <v>82</v>
      </c>
      <c r="AV364" s="13" t="s">
        <v>82</v>
      </c>
      <c r="AW364" s="13" t="s">
        <v>29</v>
      </c>
      <c r="AX364" s="13" t="s">
        <v>73</v>
      </c>
      <c r="AY364" s="160" t="s">
        <v>137</v>
      </c>
    </row>
    <row r="365" spans="1:65" s="16" customFormat="1">
      <c r="B365" s="197"/>
      <c r="D365" s="159" t="s">
        <v>145</v>
      </c>
      <c r="E365" s="198" t="s">
        <v>1</v>
      </c>
      <c r="F365" s="199" t="s">
        <v>416</v>
      </c>
      <c r="H365" s="200">
        <v>1.214</v>
      </c>
      <c r="I365" s="201"/>
      <c r="L365" s="197"/>
      <c r="M365" s="202"/>
      <c r="N365" s="203"/>
      <c r="O365" s="203"/>
      <c r="P365" s="203"/>
      <c r="Q365" s="203"/>
      <c r="R365" s="203"/>
      <c r="S365" s="203"/>
      <c r="T365" s="204"/>
      <c r="AT365" s="198" t="s">
        <v>145</v>
      </c>
      <c r="AU365" s="198" t="s">
        <v>82</v>
      </c>
      <c r="AV365" s="16" t="s">
        <v>155</v>
      </c>
      <c r="AW365" s="16" t="s">
        <v>29</v>
      </c>
      <c r="AX365" s="16" t="s">
        <v>73</v>
      </c>
      <c r="AY365" s="198" t="s">
        <v>137</v>
      </c>
    </row>
    <row r="366" spans="1:65" s="13" customFormat="1">
      <c r="B366" s="158"/>
      <c r="D366" s="159" t="s">
        <v>145</v>
      </c>
      <c r="E366" s="160" t="s">
        <v>1</v>
      </c>
      <c r="F366" s="161" t="s">
        <v>639</v>
      </c>
      <c r="H366" s="162">
        <v>15.898</v>
      </c>
      <c r="I366" s="163"/>
      <c r="L366" s="158"/>
      <c r="M366" s="164"/>
      <c r="N366" s="165"/>
      <c r="O366" s="165"/>
      <c r="P366" s="165"/>
      <c r="Q366" s="165"/>
      <c r="R366" s="165"/>
      <c r="S366" s="165"/>
      <c r="T366" s="166"/>
      <c r="AT366" s="160" t="s">
        <v>145</v>
      </c>
      <c r="AU366" s="160" t="s">
        <v>82</v>
      </c>
      <c r="AV366" s="13" t="s">
        <v>82</v>
      </c>
      <c r="AW366" s="13" t="s">
        <v>29</v>
      </c>
      <c r="AX366" s="13" t="s">
        <v>73</v>
      </c>
      <c r="AY366" s="160" t="s">
        <v>137</v>
      </c>
    </row>
    <row r="367" spans="1:65" s="13" customFormat="1">
      <c r="B367" s="158"/>
      <c r="D367" s="159" t="s">
        <v>145</v>
      </c>
      <c r="E367" s="160" t="s">
        <v>1</v>
      </c>
      <c r="F367" s="161" t="s">
        <v>640</v>
      </c>
      <c r="H367" s="162">
        <v>59.323</v>
      </c>
      <c r="I367" s="163"/>
      <c r="L367" s="158"/>
      <c r="M367" s="164"/>
      <c r="N367" s="165"/>
      <c r="O367" s="165"/>
      <c r="P367" s="165"/>
      <c r="Q367" s="165"/>
      <c r="R367" s="165"/>
      <c r="S367" s="165"/>
      <c r="T367" s="166"/>
      <c r="AT367" s="160" t="s">
        <v>145</v>
      </c>
      <c r="AU367" s="160" t="s">
        <v>82</v>
      </c>
      <c r="AV367" s="13" t="s">
        <v>82</v>
      </c>
      <c r="AW367" s="13" t="s">
        <v>29</v>
      </c>
      <c r="AX367" s="13" t="s">
        <v>73</v>
      </c>
      <c r="AY367" s="160" t="s">
        <v>137</v>
      </c>
    </row>
    <row r="368" spans="1:65" s="13" customFormat="1">
      <c r="B368" s="158"/>
      <c r="D368" s="159" t="s">
        <v>145</v>
      </c>
      <c r="E368" s="160" t="s">
        <v>1</v>
      </c>
      <c r="F368" s="161" t="s">
        <v>632</v>
      </c>
      <c r="H368" s="162">
        <v>1137.32</v>
      </c>
      <c r="I368" s="163"/>
      <c r="L368" s="158"/>
      <c r="M368" s="164"/>
      <c r="N368" s="165"/>
      <c r="O368" s="165"/>
      <c r="P368" s="165"/>
      <c r="Q368" s="165"/>
      <c r="R368" s="165"/>
      <c r="S368" s="165"/>
      <c r="T368" s="166"/>
      <c r="AT368" s="160" t="s">
        <v>145</v>
      </c>
      <c r="AU368" s="160" t="s">
        <v>82</v>
      </c>
      <c r="AV368" s="13" t="s">
        <v>82</v>
      </c>
      <c r="AW368" s="13" t="s">
        <v>29</v>
      </c>
      <c r="AX368" s="13" t="s">
        <v>73</v>
      </c>
      <c r="AY368" s="160" t="s">
        <v>137</v>
      </c>
    </row>
    <row r="369" spans="1:65" s="13" customFormat="1">
      <c r="B369" s="158"/>
      <c r="D369" s="159" t="s">
        <v>145</v>
      </c>
      <c r="E369" s="160" t="s">
        <v>1</v>
      </c>
      <c r="F369" s="161" t="s">
        <v>642</v>
      </c>
      <c r="H369" s="162">
        <v>1.766</v>
      </c>
      <c r="I369" s="163"/>
      <c r="L369" s="158"/>
      <c r="M369" s="164"/>
      <c r="N369" s="165"/>
      <c r="O369" s="165"/>
      <c r="P369" s="165"/>
      <c r="Q369" s="165"/>
      <c r="R369" s="165"/>
      <c r="S369" s="165"/>
      <c r="T369" s="166"/>
      <c r="AT369" s="160" t="s">
        <v>145</v>
      </c>
      <c r="AU369" s="160" t="s">
        <v>82</v>
      </c>
      <c r="AV369" s="13" t="s">
        <v>82</v>
      </c>
      <c r="AW369" s="13" t="s">
        <v>29</v>
      </c>
      <c r="AX369" s="13" t="s">
        <v>73</v>
      </c>
      <c r="AY369" s="160" t="s">
        <v>137</v>
      </c>
    </row>
    <row r="370" spans="1:65" s="13" customFormat="1">
      <c r="B370" s="158"/>
      <c r="D370" s="159" t="s">
        <v>145</v>
      </c>
      <c r="E370" s="160" t="s">
        <v>1</v>
      </c>
      <c r="F370" s="161" t="s">
        <v>643</v>
      </c>
      <c r="H370" s="162">
        <v>6.5910000000000002</v>
      </c>
      <c r="I370" s="163"/>
      <c r="L370" s="158"/>
      <c r="M370" s="164"/>
      <c r="N370" s="165"/>
      <c r="O370" s="165"/>
      <c r="P370" s="165"/>
      <c r="Q370" s="165"/>
      <c r="R370" s="165"/>
      <c r="S370" s="165"/>
      <c r="T370" s="166"/>
      <c r="AT370" s="160" t="s">
        <v>145</v>
      </c>
      <c r="AU370" s="160" t="s">
        <v>82</v>
      </c>
      <c r="AV370" s="13" t="s">
        <v>82</v>
      </c>
      <c r="AW370" s="13" t="s">
        <v>29</v>
      </c>
      <c r="AX370" s="13" t="s">
        <v>73</v>
      </c>
      <c r="AY370" s="160" t="s">
        <v>137</v>
      </c>
    </row>
    <row r="371" spans="1:65" s="13" customFormat="1">
      <c r="B371" s="158"/>
      <c r="D371" s="159" t="s">
        <v>145</v>
      </c>
      <c r="E371" s="160" t="s">
        <v>1</v>
      </c>
      <c r="F371" s="161" t="s">
        <v>636</v>
      </c>
      <c r="H371" s="162">
        <v>126.369</v>
      </c>
      <c r="I371" s="163"/>
      <c r="L371" s="158"/>
      <c r="M371" s="164"/>
      <c r="N371" s="165"/>
      <c r="O371" s="165"/>
      <c r="P371" s="165"/>
      <c r="Q371" s="165"/>
      <c r="R371" s="165"/>
      <c r="S371" s="165"/>
      <c r="T371" s="166"/>
      <c r="AT371" s="160" t="s">
        <v>145</v>
      </c>
      <c r="AU371" s="160" t="s">
        <v>82</v>
      </c>
      <c r="AV371" s="13" t="s">
        <v>82</v>
      </c>
      <c r="AW371" s="13" t="s">
        <v>29</v>
      </c>
      <c r="AX371" s="13" t="s">
        <v>73</v>
      </c>
      <c r="AY371" s="160" t="s">
        <v>137</v>
      </c>
    </row>
    <row r="372" spans="1:65" s="16" customFormat="1">
      <c r="B372" s="197"/>
      <c r="D372" s="159" t="s">
        <v>145</v>
      </c>
      <c r="E372" s="198" t="s">
        <v>1</v>
      </c>
      <c r="F372" s="199" t="s">
        <v>416</v>
      </c>
      <c r="H372" s="200">
        <v>1347.2670000000001</v>
      </c>
      <c r="I372" s="201"/>
      <c r="L372" s="197"/>
      <c r="M372" s="202"/>
      <c r="N372" s="203"/>
      <c r="O372" s="203"/>
      <c r="P372" s="203"/>
      <c r="Q372" s="203"/>
      <c r="R372" s="203"/>
      <c r="S372" s="203"/>
      <c r="T372" s="204"/>
      <c r="AT372" s="198" t="s">
        <v>145</v>
      </c>
      <c r="AU372" s="198" t="s">
        <v>82</v>
      </c>
      <c r="AV372" s="16" t="s">
        <v>155</v>
      </c>
      <c r="AW372" s="16" t="s">
        <v>29</v>
      </c>
      <c r="AX372" s="16" t="s">
        <v>73</v>
      </c>
      <c r="AY372" s="198" t="s">
        <v>137</v>
      </c>
    </row>
    <row r="373" spans="1:65" s="15" customFormat="1">
      <c r="B373" s="174"/>
      <c r="D373" s="159" t="s">
        <v>145</v>
      </c>
      <c r="E373" s="175" t="s">
        <v>1</v>
      </c>
      <c r="F373" s="176" t="s">
        <v>148</v>
      </c>
      <c r="H373" s="177">
        <v>1348.481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145</v>
      </c>
      <c r="AU373" s="175" t="s">
        <v>82</v>
      </c>
      <c r="AV373" s="15" t="s">
        <v>143</v>
      </c>
      <c r="AW373" s="15" t="s">
        <v>29</v>
      </c>
      <c r="AX373" s="15" t="s">
        <v>30</v>
      </c>
      <c r="AY373" s="175" t="s">
        <v>137</v>
      </c>
    </row>
    <row r="374" spans="1:65" s="2" customFormat="1" ht="16.5" customHeight="1">
      <c r="A374" s="33"/>
      <c r="B374" s="144"/>
      <c r="C374" s="145" t="s">
        <v>380</v>
      </c>
      <c r="D374" s="145" t="s">
        <v>139</v>
      </c>
      <c r="E374" s="146" t="s">
        <v>247</v>
      </c>
      <c r="F374" s="147" t="s">
        <v>248</v>
      </c>
      <c r="G374" s="148" t="s">
        <v>195</v>
      </c>
      <c r="H374" s="149">
        <v>944.30100000000004</v>
      </c>
      <c r="I374" s="150"/>
      <c r="J374" s="151">
        <f>ROUND(I374*H374,2)</f>
        <v>0</v>
      </c>
      <c r="K374" s="147" t="s">
        <v>1</v>
      </c>
      <c r="L374" s="34"/>
      <c r="M374" s="152" t="s">
        <v>1</v>
      </c>
      <c r="N374" s="153" t="s">
        <v>38</v>
      </c>
      <c r="O374" s="59"/>
      <c r="P374" s="154">
        <f>O374*H374</f>
        <v>0</v>
      </c>
      <c r="Q374" s="154">
        <v>0</v>
      </c>
      <c r="R374" s="154">
        <f>Q374*H374</f>
        <v>0</v>
      </c>
      <c r="S374" s="154">
        <v>0</v>
      </c>
      <c r="T374" s="155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56" t="s">
        <v>143</v>
      </c>
      <c r="AT374" s="156" t="s">
        <v>139</v>
      </c>
      <c r="AU374" s="156" t="s">
        <v>82</v>
      </c>
      <c r="AY374" s="18" t="s">
        <v>137</v>
      </c>
      <c r="BE374" s="157">
        <f>IF(N374="základní",J374,0)</f>
        <v>0</v>
      </c>
      <c r="BF374" s="157">
        <f>IF(N374="snížená",J374,0)</f>
        <v>0</v>
      </c>
      <c r="BG374" s="157">
        <f>IF(N374="zákl. přenesená",J374,0)</f>
        <v>0</v>
      </c>
      <c r="BH374" s="157">
        <f>IF(N374="sníž. přenesená",J374,0)</f>
        <v>0</v>
      </c>
      <c r="BI374" s="157">
        <f>IF(N374="nulová",J374,0)</f>
        <v>0</v>
      </c>
      <c r="BJ374" s="18" t="s">
        <v>30</v>
      </c>
      <c r="BK374" s="157">
        <f>ROUND(I374*H374,2)</f>
        <v>0</v>
      </c>
      <c r="BL374" s="18" t="s">
        <v>143</v>
      </c>
      <c r="BM374" s="156" t="s">
        <v>645</v>
      </c>
    </row>
    <row r="375" spans="1:65" s="13" customFormat="1">
      <c r="B375" s="158"/>
      <c r="D375" s="159" t="s">
        <v>145</v>
      </c>
      <c r="E375" s="160" t="s">
        <v>1</v>
      </c>
      <c r="F375" s="161" t="s">
        <v>646</v>
      </c>
      <c r="H375" s="162">
        <v>1.214</v>
      </c>
      <c r="I375" s="163"/>
      <c r="L375" s="158"/>
      <c r="M375" s="164"/>
      <c r="N375" s="165"/>
      <c r="O375" s="165"/>
      <c r="P375" s="165"/>
      <c r="Q375" s="165"/>
      <c r="R375" s="165"/>
      <c r="S375" s="165"/>
      <c r="T375" s="166"/>
      <c r="AT375" s="160" t="s">
        <v>145</v>
      </c>
      <c r="AU375" s="160" t="s">
        <v>82</v>
      </c>
      <c r="AV375" s="13" t="s">
        <v>82</v>
      </c>
      <c r="AW375" s="13" t="s">
        <v>29</v>
      </c>
      <c r="AX375" s="13" t="s">
        <v>73</v>
      </c>
      <c r="AY375" s="160" t="s">
        <v>137</v>
      </c>
    </row>
    <row r="376" spans="1:65" s="14" customFormat="1">
      <c r="B376" s="167"/>
      <c r="D376" s="159" t="s">
        <v>145</v>
      </c>
      <c r="E376" s="168" t="s">
        <v>1</v>
      </c>
      <c r="F376" s="169" t="s">
        <v>647</v>
      </c>
      <c r="H376" s="168" t="s">
        <v>1</v>
      </c>
      <c r="I376" s="170"/>
      <c r="L376" s="167"/>
      <c r="M376" s="171"/>
      <c r="N376" s="172"/>
      <c r="O376" s="172"/>
      <c r="P376" s="172"/>
      <c r="Q376" s="172"/>
      <c r="R376" s="172"/>
      <c r="S376" s="172"/>
      <c r="T376" s="173"/>
      <c r="AT376" s="168" t="s">
        <v>145</v>
      </c>
      <c r="AU376" s="168" t="s">
        <v>82</v>
      </c>
      <c r="AV376" s="14" t="s">
        <v>30</v>
      </c>
      <c r="AW376" s="14" t="s">
        <v>29</v>
      </c>
      <c r="AX376" s="14" t="s">
        <v>73</v>
      </c>
      <c r="AY376" s="168" t="s">
        <v>137</v>
      </c>
    </row>
    <row r="377" spans="1:65" s="13" customFormat="1">
      <c r="B377" s="158"/>
      <c r="D377" s="159" t="s">
        <v>145</v>
      </c>
      <c r="E377" s="160" t="s">
        <v>1</v>
      </c>
      <c r="F377" s="161" t="s">
        <v>648</v>
      </c>
      <c r="H377" s="162">
        <v>943.08699999999999</v>
      </c>
      <c r="I377" s="163"/>
      <c r="L377" s="158"/>
      <c r="M377" s="164"/>
      <c r="N377" s="165"/>
      <c r="O377" s="165"/>
      <c r="P377" s="165"/>
      <c r="Q377" s="165"/>
      <c r="R377" s="165"/>
      <c r="S377" s="165"/>
      <c r="T377" s="166"/>
      <c r="AT377" s="160" t="s">
        <v>145</v>
      </c>
      <c r="AU377" s="160" t="s">
        <v>82</v>
      </c>
      <c r="AV377" s="13" t="s">
        <v>82</v>
      </c>
      <c r="AW377" s="13" t="s">
        <v>29</v>
      </c>
      <c r="AX377" s="13" t="s">
        <v>73</v>
      </c>
      <c r="AY377" s="160" t="s">
        <v>137</v>
      </c>
    </row>
    <row r="378" spans="1:65" s="15" customFormat="1">
      <c r="B378" s="174"/>
      <c r="D378" s="159" t="s">
        <v>145</v>
      </c>
      <c r="E378" s="175" t="s">
        <v>1</v>
      </c>
      <c r="F378" s="176" t="s">
        <v>148</v>
      </c>
      <c r="H378" s="177">
        <v>944.30100000000004</v>
      </c>
      <c r="I378" s="178"/>
      <c r="L378" s="174"/>
      <c r="M378" s="179"/>
      <c r="N378" s="180"/>
      <c r="O378" s="180"/>
      <c r="P378" s="180"/>
      <c r="Q378" s="180"/>
      <c r="R378" s="180"/>
      <c r="S378" s="180"/>
      <c r="T378" s="181"/>
      <c r="AT378" s="175" t="s">
        <v>145</v>
      </c>
      <c r="AU378" s="175" t="s">
        <v>82</v>
      </c>
      <c r="AV378" s="15" t="s">
        <v>143</v>
      </c>
      <c r="AW378" s="15" t="s">
        <v>29</v>
      </c>
      <c r="AX378" s="15" t="s">
        <v>30</v>
      </c>
      <c r="AY378" s="175" t="s">
        <v>137</v>
      </c>
    </row>
    <row r="379" spans="1:65" s="2" customFormat="1" ht="16.5" customHeight="1">
      <c r="A379" s="33"/>
      <c r="B379" s="144"/>
      <c r="C379" s="145" t="s">
        <v>384</v>
      </c>
      <c r="D379" s="145" t="s">
        <v>139</v>
      </c>
      <c r="E379" s="146" t="s">
        <v>251</v>
      </c>
      <c r="F379" s="147" t="s">
        <v>252</v>
      </c>
      <c r="G379" s="148" t="s">
        <v>195</v>
      </c>
      <c r="H379" s="149">
        <v>404.18</v>
      </c>
      <c r="I379" s="150"/>
      <c r="J379" s="151">
        <f>ROUND(I379*H379,2)</f>
        <v>0</v>
      </c>
      <c r="K379" s="147" t="s">
        <v>1</v>
      </c>
      <c r="L379" s="34"/>
      <c r="M379" s="152" t="s">
        <v>1</v>
      </c>
      <c r="N379" s="153" t="s">
        <v>38</v>
      </c>
      <c r="O379" s="59"/>
      <c r="P379" s="154">
        <f>O379*H379</f>
        <v>0</v>
      </c>
      <c r="Q379" s="154">
        <v>0</v>
      </c>
      <c r="R379" s="154">
        <f>Q379*H379</f>
        <v>0</v>
      </c>
      <c r="S379" s="154">
        <v>0</v>
      </c>
      <c r="T379" s="155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56" t="s">
        <v>143</v>
      </c>
      <c r="AT379" s="156" t="s">
        <v>139</v>
      </c>
      <c r="AU379" s="156" t="s">
        <v>82</v>
      </c>
      <c r="AY379" s="18" t="s">
        <v>137</v>
      </c>
      <c r="BE379" s="157">
        <f>IF(N379="základní",J379,0)</f>
        <v>0</v>
      </c>
      <c r="BF379" s="157">
        <f>IF(N379="snížená",J379,0)</f>
        <v>0</v>
      </c>
      <c r="BG379" s="157">
        <f>IF(N379="zákl. přenesená",J379,0)</f>
        <v>0</v>
      </c>
      <c r="BH379" s="157">
        <f>IF(N379="sníž. přenesená",J379,0)</f>
        <v>0</v>
      </c>
      <c r="BI379" s="157">
        <f>IF(N379="nulová",J379,0)</f>
        <v>0</v>
      </c>
      <c r="BJ379" s="18" t="s">
        <v>30</v>
      </c>
      <c r="BK379" s="157">
        <f>ROUND(I379*H379,2)</f>
        <v>0</v>
      </c>
      <c r="BL379" s="18" t="s">
        <v>143</v>
      </c>
      <c r="BM379" s="156" t="s">
        <v>649</v>
      </c>
    </row>
    <row r="380" spans="1:65" s="14" customFormat="1">
      <c r="B380" s="167"/>
      <c r="D380" s="159" t="s">
        <v>145</v>
      </c>
      <c r="E380" s="168" t="s">
        <v>1</v>
      </c>
      <c r="F380" s="169" t="s">
        <v>650</v>
      </c>
      <c r="H380" s="168" t="s">
        <v>1</v>
      </c>
      <c r="I380" s="170"/>
      <c r="L380" s="167"/>
      <c r="M380" s="171"/>
      <c r="N380" s="172"/>
      <c r="O380" s="172"/>
      <c r="P380" s="172"/>
      <c r="Q380" s="172"/>
      <c r="R380" s="172"/>
      <c r="S380" s="172"/>
      <c r="T380" s="173"/>
      <c r="AT380" s="168" t="s">
        <v>145</v>
      </c>
      <c r="AU380" s="168" t="s">
        <v>82</v>
      </c>
      <c r="AV380" s="14" t="s">
        <v>30</v>
      </c>
      <c r="AW380" s="14" t="s">
        <v>29</v>
      </c>
      <c r="AX380" s="14" t="s">
        <v>73</v>
      </c>
      <c r="AY380" s="168" t="s">
        <v>137</v>
      </c>
    </row>
    <row r="381" spans="1:65" s="13" customFormat="1">
      <c r="B381" s="158"/>
      <c r="D381" s="159" t="s">
        <v>145</v>
      </c>
      <c r="E381" s="160" t="s">
        <v>1</v>
      </c>
      <c r="F381" s="161" t="s">
        <v>651</v>
      </c>
      <c r="H381" s="162">
        <v>404.18</v>
      </c>
      <c r="I381" s="163"/>
      <c r="L381" s="158"/>
      <c r="M381" s="164"/>
      <c r="N381" s="165"/>
      <c r="O381" s="165"/>
      <c r="P381" s="165"/>
      <c r="Q381" s="165"/>
      <c r="R381" s="165"/>
      <c r="S381" s="165"/>
      <c r="T381" s="166"/>
      <c r="AT381" s="160" t="s">
        <v>145</v>
      </c>
      <c r="AU381" s="160" t="s">
        <v>82</v>
      </c>
      <c r="AV381" s="13" t="s">
        <v>82</v>
      </c>
      <c r="AW381" s="13" t="s">
        <v>29</v>
      </c>
      <c r="AX381" s="13" t="s">
        <v>73</v>
      </c>
      <c r="AY381" s="160" t="s">
        <v>137</v>
      </c>
    </row>
    <row r="382" spans="1:65" s="15" customFormat="1">
      <c r="B382" s="174"/>
      <c r="D382" s="159" t="s">
        <v>145</v>
      </c>
      <c r="E382" s="175" t="s">
        <v>1</v>
      </c>
      <c r="F382" s="176" t="s">
        <v>148</v>
      </c>
      <c r="H382" s="177">
        <v>404.18</v>
      </c>
      <c r="I382" s="178"/>
      <c r="L382" s="174"/>
      <c r="M382" s="179"/>
      <c r="N382" s="180"/>
      <c r="O382" s="180"/>
      <c r="P382" s="180"/>
      <c r="Q382" s="180"/>
      <c r="R382" s="180"/>
      <c r="S382" s="180"/>
      <c r="T382" s="181"/>
      <c r="AT382" s="175" t="s">
        <v>145</v>
      </c>
      <c r="AU382" s="175" t="s">
        <v>82</v>
      </c>
      <c r="AV382" s="15" t="s">
        <v>143</v>
      </c>
      <c r="AW382" s="15" t="s">
        <v>29</v>
      </c>
      <c r="AX382" s="15" t="s">
        <v>30</v>
      </c>
      <c r="AY382" s="175" t="s">
        <v>137</v>
      </c>
    </row>
    <row r="383" spans="1:65" s="2" customFormat="1" ht="24.2" customHeight="1">
      <c r="A383" s="33"/>
      <c r="B383" s="144"/>
      <c r="C383" s="145" t="s">
        <v>388</v>
      </c>
      <c r="D383" s="145" t="s">
        <v>139</v>
      </c>
      <c r="E383" s="146" t="s">
        <v>652</v>
      </c>
      <c r="F383" s="147" t="s">
        <v>653</v>
      </c>
      <c r="G383" s="148" t="s">
        <v>195</v>
      </c>
      <c r="H383" s="149">
        <v>855.90300000000002</v>
      </c>
      <c r="I383" s="150"/>
      <c r="J383" s="151">
        <f>ROUND(I383*H383,2)</f>
        <v>0</v>
      </c>
      <c r="K383" s="147" t="s">
        <v>152</v>
      </c>
      <c r="L383" s="34"/>
      <c r="M383" s="152" t="s">
        <v>1</v>
      </c>
      <c r="N383" s="153" t="s">
        <v>38</v>
      </c>
      <c r="O383" s="59"/>
      <c r="P383" s="154">
        <f>O383*H383</f>
        <v>0</v>
      </c>
      <c r="Q383" s="154">
        <v>0</v>
      </c>
      <c r="R383" s="154">
        <f>Q383*H383</f>
        <v>0</v>
      </c>
      <c r="S383" s="154">
        <v>0</v>
      </c>
      <c r="T383" s="155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6" t="s">
        <v>143</v>
      </c>
      <c r="AT383" s="156" t="s">
        <v>139</v>
      </c>
      <c r="AU383" s="156" t="s">
        <v>82</v>
      </c>
      <c r="AY383" s="18" t="s">
        <v>137</v>
      </c>
      <c r="BE383" s="157">
        <f>IF(N383="základní",J383,0)</f>
        <v>0</v>
      </c>
      <c r="BF383" s="157">
        <f>IF(N383="snížená",J383,0)</f>
        <v>0</v>
      </c>
      <c r="BG383" s="157">
        <f>IF(N383="zákl. přenesená",J383,0)</f>
        <v>0</v>
      </c>
      <c r="BH383" s="157">
        <f>IF(N383="sníž. přenesená",J383,0)</f>
        <v>0</v>
      </c>
      <c r="BI383" s="157">
        <f>IF(N383="nulová",J383,0)</f>
        <v>0</v>
      </c>
      <c r="BJ383" s="18" t="s">
        <v>30</v>
      </c>
      <c r="BK383" s="157">
        <f>ROUND(I383*H383,2)</f>
        <v>0</v>
      </c>
      <c r="BL383" s="18" t="s">
        <v>143</v>
      </c>
      <c r="BM383" s="156" t="s">
        <v>654</v>
      </c>
    </row>
    <row r="384" spans="1:65" s="14" customFormat="1">
      <c r="B384" s="167"/>
      <c r="D384" s="159" t="s">
        <v>145</v>
      </c>
      <c r="E384" s="168" t="s">
        <v>1</v>
      </c>
      <c r="F384" s="169" t="s">
        <v>441</v>
      </c>
      <c r="H384" s="168" t="s">
        <v>1</v>
      </c>
      <c r="I384" s="170"/>
      <c r="L384" s="167"/>
      <c r="M384" s="171"/>
      <c r="N384" s="172"/>
      <c r="O384" s="172"/>
      <c r="P384" s="172"/>
      <c r="Q384" s="172"/>
      <c r="R384" s="172"/>
      <c r="S384" s="172"/>
      <c r="T384" s="173"/>
      <c r="AT384" s="168" t="s">
        <v>145</v>
      </c>
      <c r="AU384" s="168" t="s">
        <v>82</v>
      </c>
      <c r="AV384" s="14" t="s">
        <v>30</v>
      </c>
      <c r="AW384" s="14" t="s">
        <v>29</v>
      </c>
      <c r="AX384" s="14" t="s">
        <v>73</v>
      </c>
      <c r="AY384" s="168" t="s">
        <v>137</v>
      </c>
    </row>
    <row r="385" spans="2:51" s="14" customFormat="1">
      <c r="B385" s="167"/>
      <c r="D385" s="159" t="s">
        <v>145</v>
      </c>
      <c r="E385" s="168" t="s">
        <v>1</v>
      </c>
      <c r="F385" s="169" t="s">
        <v>500</v>
      </c>
      <c r="H385" s="168" t="s">
        <v>1</v>
      </c>
      <c r="I385" s="170"/>
      <c r="L385" s="167"/>
      <c r="M385" s="171"/>
      <c r="N385" s="172"/>
      <c r="O385" s="172"/>
      <c r="P385" s="172"/>
      <c r="Q385" s="172"/>
      <c r="R385" s="172"/>
      <c r="S385" s="172"/>
      <c r="T385" s="173"/>
      <c r="AT385" s="168" t="s">
        <v>145</v>
      </c>
      <c r="AU385" s="168" t="s">
        <v>82</v>
      </c>
      <c r="AV385" s="14" t="s">
        <v>30</v>
      </c>
      <c r="AW385" s="14" t="s">
        <v>29</v>
      </c>
      <c r="AX385" s="14" t="s">
        <v>73</v>
      </c>
      <c r="AY385" s="168" t="s">
        <v>137</v>
      </c>
    </row>
    <row r="386" spans="2:51" s="13" customFormat="1">
      <c r="B386" s="158"/>
      <c r="D386" s="159" t="s">
        <v>145</v>
      </c>
      <c r="E386" s="160" t="s">
        <v>1</v>
      </c>
      <c r="F386" s="161" t="s">
        <v>501</v>
      </c>
      <c r="H386" s="162">
        <v>10.125</v>
      </c>
      <c r="I386" s="163"/>
      <c r="L386" s="158"/>
      <c r="M386" s="164"/>
      <c r="N386" s="165"/>
      <c r="O386" s="165"/>
      <c r="P386" s="165"/>
      <c r="Q386" s="165"/>
      <c r="R386" s="165"/>
      <c r="S386" s="165"/>
      <c r="T386" s="166"/>
      <c r="AT386" s="160" t="s">
        <v>145</v>
      </c>
      <c r="AU386" s="160" t="s">
        <v>82</v>
      </c>
      <c r="AV386" s="13" t="s">
        <v>82</v>
      </c>
      <c r="AW386" s="13" t="s">
        <v>29</v>
      </c>
      <c r="AX386" s="13" t="s">
        <v>73</v>
      </c>
      <c r="AY386" s="160" t="s">
        <v>137</v>
      </c>
    </row>
    <row r="387" spans="2:51" s="14" customFormat="1">
      <c r="B387" s="167"/>
      <c r="D387" s="159" t="s">
        <v>145</v>
      </c>
      <c r="E387" s="168" t="s">
        <v>1</v>
      </c>
      <c r="F387" s="169" t="s">
        <v>502</v>
      </c>
      <c r="H387" s="168" t="s">
        <v>1</v>
      </c>
      <c r="I387" s="170"/>
      <c r="L387" s="167"/>
      <c r="M387" s="171"/>
      <c r="N387" s="172"/>
      <c r="O387" s="172"/>
      <c r="P387" s="172"/>
      <c r="Q387" s="172"/>
      <c r="R387" s="172"/>
      <c r="S387" s="172"/>
      <c r="T387" s="173"/>
      <c r="AT387" s="168" t="s">
        <v>145</v>
      </c>
      <c r="AU387" s="168" t="s">
        <v>82</v>
      </c>
      <c r="AV387" s="14" t="s">
        <v>30</v>
      </c>
      <c r="AW387" s="14" t="s">
        <v>29</v>
      </c>
      <c r="AX387" s="14" t="s">
        <v>73</v>
      </c>
      <c r="AY387" s="168" t="s">
        <v>137</v>
      </c>
    </row>
    <row r="388" spans="2:51" s="14" customFormat="1">
      <c r="B388" s="167"/>
      <c r="D388" s="159" t="s">
        <v>145</v>
      </c>
      <c r="E388" s="168" t="s">
        <v>1</v>
      </c>
      <c r="F388" s="169" t="s">
        <v>655</v>
      </c>
      <c r="H388" s="168" t="s">
        <v>1</v>
      </c>
      <c r="I388" s="170"/>
      <c r="L388" s="167"/>
      <c r="M388" s="171"/>
      <c r="N388" s="172"/>
      <c r="O388" s="172"/>
      <c r="P388" s="172"/>
      <c r="Q388" s="172"/>
      <c r="R388" s="172"/>
      <c r="S388" s="172"/>
      <c r="T388" s="173"/>
      <c r="AT388" s="168" t="s">
        <v>145</v>
      </c>
      <c r="AU388" s="168" t="s">
        <v>82</v>
      </c>
      <c r="AV388" s="14" t="s">
        <v>30</v>
      </c>
      <c r="AW388" s="14" t="s">
        <v>29</v>
      </c>
      <c r="AX388" s="14" t="s">
        <v>73</v>
      </c>
      <c r="AY388" s="168" t="s">
        <v>137</v>
      </c>
    </row>
    <row r="389" spans="2:51" s="13" customFormat="1">
      <c r="B389" s="158"/>
      <c r="D389" s="159" t="s">
        <v>145</v>
      </c>
      <c r="E389" s="160" t="s">
        <v>1</v>
      </c>
      <c r="F389" s="161" t="s">
        <v>656</v>
      </c>
      <c r="H389" s="162">
        <v>-1.0349999999999999</v>
      </c>
      <c r="I389" s="163"/>
      <c r="L389" s="158"/>
      <c r="M389" s="164"/>
      <c r="N389" s="165"/>
      <c r="O389" s="165"/>
      <c r="P389" s="165"/>
      <c r="Q389" s="165"/>
      <c r="R389" s="165"/>
      <c r="S389" s="165"/>
      <c r="T389" s="166"/>
      <c r="AT389" s="160" t="s">
        <v>145</v>
      </c>
      <c r="AU389" s="160" t="s">
        <v>82</v>
      </c>
      <c r="AV389" s="13" t="s">
        <v>82</v>
      </c>
      <c r="AW389" s="13" t="s">
        <v>29</v>
      </c>
      <c r="AX389" s="13" t="s">
        <v>73</v>
      </c>
      <c r="AY389" s="160" t="s">
        <v>137</v>
      </c>
    </row>
    <row r="390" spans="2:51" s="16" customFormat="1">
      <c r="B390" s="197"/>
      <c r="D390" s="159" t="s">
        <v>145</v>
      </c>
      <c r="E390" s="198" t="s">
        <v>1</v>
      </c>
      <c r="F390" s="199" t="s">
        <v>416</v>
      </c>
      <c r="H390" s="200">
        <v>9.09</v>
      </c>
      <c r="I390" s="201"/>
      <c r="L390" s="197"/>
      <c r="M390" s="202"/>
      <c r="N390" s="203"/>
      <c r="O390" s="203"/>
      <c r="P390" s="203"/>
      <c r="Q390" s="203"/>
      <c r="R390" s="203"/>
      <c r="S390" s="203"/>
      <c r="T390" s="204"/>
      <c r="AT390" s="198" t="s">
        <v>145</v>
      </c>
      <c r="AU390" s="198" t="s">
        <v>82</v>
      </c>
      <c r="AV390" s="16" t="s">
        <v>155</v>
      </c>
      <c r="AW390" s="16" t="s">
        <v>29</v>
      </c>
      <c r="AX390" s="16" t="s">
        <v>73</v>
      </c>
      <c r="AY390" s="198" t="s">
        <v>137</v>
      </c>
    </row>
    <row r="391" spans="2:51" s="14" customFormat="1">
      <c r="B391" s="167"/>
      <c r="D391" s="159" t="s">
        <v>145</v>
      </c>
      <c r="E391" s="168" t="s">
        <v>1</v>
      </c>
      <c r="F391" s="169" t="s">
        <v>657</v>
      </c>
      <c r="H391" s="168" t="s">
        <v>1</v>
      </c>
      <c r="I391" s="170"/>
      <c r="L391" s="167"/>
      <c r="M391" s="171"/>
      <c r="N391" s="172"/>
      <c r="O391" s="172"/>
      <c r="P391" s="172"/>
      <c r="Q391" s="172"/>
      <c r="R391" s="172"/>
      <c r="S391" s="172"/>
      <c r="T391" s="173"/>
      <c r="AT391" s="168" t="s">
        <v>145</v>
      </c>
      <c r="AU391" s="168" t="s">
        <v>82</v>
      </c>
      <c r="AV391" s="14" t="s">
        <v>30</v>
      </c>
      <c r="AW391" s="14" t="s">
        <v>29</v>
      </c>
      <c r="AX391" s="14" t="s">
        <v>73</v>
      </c>
      <c r="AY391" s="168" t="s">
        <v>137</v>
      </c>
    </row>
    <row r="392" spans="2:51" s="13" customFormat="1">
      <c r="B392" s="158"/>
      <c r="D392" s="159" t="s">
        <v>145</v>
      </c>
      <c r="E392" s="160" t="s">
        <v>1</v>
      </c>
      <c r="F392" s="161" t="s">
        <v>658</v>
      </c>
      <c r="H392" s="162">
        <v>1424.384</v>
      </c>
      <c r="I392" s="163"/>
      <c r="L392" s="158"/>
      <c r="M392" s="164"/>
      <c r="N392" s="165"/>
      <c r="O392" s="165"/>
      <c r="P392" s="165"/>
      <c r="Q392" s="165"/>
      <c r="R392" s="165"/>
      <c r="S392" s="165"/>
      <c r="T392" s="166"/>
      <c r="AT392" s="160" t="s">
        <v>145</v>
      </c>
      <c r="AU392" s="160" t="s">
        <v>82</v>
      </c>
      <c r="AV392" s="13" t="s">
        <v>82</v>
      </c>
      <c r="AW392" s="13" t="s">
        <v>29</v>
      </c>
      <c r="AX392" s="13" t="s">
        <v>73</v>
      </c>
      <c r="AY392" s="160" t="s">
        <v>137</v>
      </c>
    </row>
    <row r="393" spans="2:51" s="14" customFormat="1">
      <c r="B393" s="167"/>
      <c r="D393" s="159" t="s">
        <v>145</v>
      </c>
      <c r="E393" s="168" t="s">
        <v>1</v>
      </c>
      <c r="F393" s="169" t="s">
        <v>659</v>
      </c>
      <c r="H393" s="168" t="s">
        <v>1</v>
      </c>
      <c r="I393" s="170"/>
      <c r="L393" s="167"/>
      <c r="M393" s="171"/>
      <c r="N393" s="172"/>
      <c r="O393" s="172"/>
      <c r="P393" s="172"/>
      <c r="Q393" s="172"/>
      <c r="R393" s="172"/>
      <c r="S393" s="172"/>
      <c r="T393" s="173"/>
      <c r="AT393" s="168" t="s">
        <v>145</v>
      </c>
      <c r="AU393" s="168" t="s">
        <v>82</v>
      </c>
      <c r="AV393" s="14" t="s">
        <v>30</v>
      </c>
      <c r="AW393" s="14" t="s">
        <v>29</v>
      </c>
      <c r="AX393" s="14" t="s">
        <v>73</v>
      </c>
      <c r="AY393" s="168" t="s">
        <v>137</v>
      </c>
    </row>
    <row r="394" spans="2:51" s="13" customFormat="1">
      <c r="B394" s="158"/>
      <c r="D394" s="159" t="s">
        <v>145</v>
      </c>
      <c r="E394" s="160" t="s">
        <v>1</v>
      </c>
      <c r="F394" s="161" t="s">
        <v>628</v>
      </c>
      <c r="H394" s="162">
        <v>103.645</v>
      </c>
      <c r="I394" s="163"/>
      <c r="L394" s="158"/>
      <c r="M394" s="164"/>
      <c r="N394" s="165"/>
      <c r="O394" s="165"/>
      <c r="P394" s="165"/>
      <c r="Q394" s="165"/>
      <c r="R394" s="165"/>
      <c r="S394" s="165"/>
      <c r="T394" s="166"/>
      <c r="AT394" s="160" t="s">
        <v>145</v>
      </c>
      <c r="AU394" s="160" t="s">
        <v>82</v>
      </c>
      <c r="AV394" s="13" t="s">
        <v>82</v>
      </c>
      <c r="AW394" s="13" t="s">
        <v>29</v>
      </c>
      <c r="AX394" s="13" t="s">
        <v>73</v>
      </c>
      <c r="AY394" s="160" t="s">
        <v>137</v>
      </c>
    </row>
    <row r="395" spans="2:51" s="14" customFormat="1">
      <c r="B395" s="167"/>
      <c r="D395" s="159" t="s">
        <v>145</v>
      </c>
      <c r="E395" s="168" t="s">
        <v>1</v>
      </c>
      <c r="F395" s="169" t="s">
        <v>502</v>
      </c>
      <c r="H395" s="168" t="s">
        <v>1</v>
      </c>
      <c r="I395" s="170"/>
      <c r="L395" s="167"/>
      <c r="M395" s="171"/>
      <c r="N395" s="172"/>
      <c r="O395" s="172"/>
      <c r="P395" s="172"/>
      <c r="Q395" s="172"/>
      <c r="R395" s="172"/>
      <c r="S395" s="172"/>
      <c r="T395" s="173"/>
      <c r="AT395" s="168" t="s">
        <v>145</v>
      </c>
      <c r="AU395" s="168" t="s">
        <v>82</v>
      </c>
      <c r="AV395" s="14" t="s">
        <v>30</v>
      </c>
      <c r="AW395" s="14" t="s">
        <v>29</v>
      </c>
      <c r="AX395" s="14" t="s">
        <v>73</v>
      </c>
      <c r="AY395" s="168" t="s">
        <v>137</v>
      </c>
    </row>
    <row r="396" spans="2:51" s="14" customFormat="1">
      <c r="B396" s="167"/>
      <c r="D396" s="159" t="s">
        <v>145</v>
      </c>
      <c r="E396" s="168" t="s">
        <v>1</v>
      </c>
      <c r="F396" s="169" t="s">
        <v>456</v>
      </c>
      <c r="H396" s="168" t="s">
        <v>1</v>
      </c>
      <c r="I396" s="170"/>
      <c r="L396" s="167"/>
      <c r="M396" s="171"/>
      <c r="N396" s="172"/>
      <c r="O396" s="172"/>
      <c r="P396" s="172"/>
      <c r="Q396" s="172"/>
      <c r="R396" s="172"/>
      <c r="S396" s="172"/>
      <c r="T396" s="173"/>
      <c r="AT396" s="168" t="s">
        <v>145</v>
      </c>
      <c r="AU396" s="168" t="s">
        <v>82</v>
      </c>
      <c r="AV396" s="14" t="s">
        <v>30</v>
      </c>
      <c r="AW396" s="14" t="s">
        <v>29</v>
      </c>
      <c r="AX396" s="14" t="s">
        <v>73</v>
      </c>
      <c r="AY396" s="168" t="s">
        <v>137</v>
      </c>
    </row>
    <row r="397" spans="2:51" s="13" customFormat="1">
      <c r="B397" s="158"/>
      <c r="D397" s="159" t="s">
        <v>145</v>
      </c>
      <c r="E397" s="160" t="s">
        <v>1</v>
      </c>
      <c r="F397" s="161" t="s">
        <v>660</v>
      </c>
      <c r="H397" s="162">
        <v>-1.214</v>
      </c>
      <c r="I397" s="163"/>
      <c r="L397" s="158"/>
      <c r="M397" s="164"/>
      <c r="N397" s="165"/>
      <c r="O397" s="165"/>
      <c r="P397" s="165"/>
      <c r="Q397" s="165"/>
      <c r="R397" s="165"/>
      <c r="S397" s="165"/>
      <c r="T397" s="166"/>
      <c r="AT397" s="160" t="s">
        <v>145</v>
      </c>
      <c r="AU397" s="160" t="s">
        <v>82</v>
      </c>
      <c r="AV397" s="13" t="s">
        <v>82</v>
      </c>
      <c r="AW397" s="13" t="s">
        <v>29</v>
      </c>
      <c r="AX397" s="13" t="s">
        <v>73</v>
      </c>
      <c r="AY397" s="160" t="s">
        <v>137</v>
      </c>
    </row>
    <row r="398" spans="2:51" s="14" customFormat="1">
      <c r="B398" s="167"/>
      <c r="D398" s="159" t="s">
        <v>145</v>
      </c>
      <c r="E398" s="168" t="s">
        <v>1</v>
      </c>
      <c r="F398" s="169" t="s">
        <v>661</v>
      </c>
      <c r="H398" s="168" t="s">
        <v>1</v>
      </c>
      <c r="I398" s="170"/>
      <c r="L398" s="167"/>
      <c r="M398" s="171"/>
      <c r="N398" s="172"/>
      <c r="O398" s="172"/>
      <c r="P398" s="172"/>
      <c r="Q398" s="172"/>
      <c r="R398" s="172"/>
      <c r="S398" s="172"/>
      <c r="T398" s="173"/>
      <c r="AT398" s="168" t="s">
        <v>145</v>
      </c>
      <c r="AU398" s="168" t="s">
        <v>82</v>
      </c>
      <c r="AV398" s="14" t="s">
        <v>30</v>
      </c>
      <c r="AW398" s="14" t="s">
        <v>29</v>
      </c>
      <c r="AX398" s="14" t="s">
        <v>73</v>
      </c>
      <c r="AY398" s="168" t="s">
        <v>137</v>
      </c>
    </row>
    <row r="399" spans="2:51" s="13" customFormat="1">
      <c r="B399" s="158"/>
      <c r="D399" s="159" t="s">
        <v>145</v>
      </c>
      <c r="E399" s="160" t="s">
        <v>1</v>
      </c>
      <c r="F399" s="161" t="s">
        <v>662</v>
      </c>
      <c r="H399" s="162">
        <v>-125.682</v>
      </c>
      <c r="I399" s="163"/>
      <c r="L399" s="158"/>
      <c r="M399" s="164"/>
      <c r="N399" s="165"/>
      <c r="O399" s="165"/>
      <c r="P399" s="165"/>
      <c r="Q399" s="165"/>
      <c r="R399" s="165"/>
      <c r="S399" s="165"/>
      <c r="T399" s="166"/>
      <c r="AT399" s="160" t="s">
        <v>145</v>
      </c>
      <c r="AU399" s="160" t="s">
        <v>82</v>
      </c>
      <c r="AV399" s="13" t="s">
        <v>82</v>
      </c>
      <c r="AW399" s="13" t="s">
        <v>29</v>
      </c>
      <c r="AX399" s="13" t="s">
        <v>73</v>
      </c>
      <c r="AY399" s="160" t="s">
        <v>137</v>
      </c>
    </row>
    <row r="400" spans="2:51" s="14" customFormat="1">
      <c r="B400" s="167"/>
      <c r="D400" s="159" t="s">
        <v>145</v>
      </c>
      <c r="E400" s="168" t="s">
        <v>1</v>
      </c>
      <c r="F400" s="169" t="s">
        <v>663</v>
      </c>
      <c r="H400" s="168" t="s">
        <v>1</v>
      </c>
      <c r="I400" s="170"/>
      <c r="L400" s="167"/>
      <c r="M400" s="171"/>
      <c r="N400" s="172"/>
      <c r="O400" s="172"/>
      <c r="P400" s="172"/>
      <c r="Q400" s="172"/>
      <c r="R400" s="172"/>
      <c r="S400" s="172"/>
      <c r="T400" s="173"/>
      <c r="AT400" s="168" t="s">
        <v>145</v>
      </c>
      <c r="AU400" s="168" t="s">
        <v>82</v>
      </c>
      <c r="AV400" s="14" t="s">
        <v>30</v>
      </c>
      <c r="AW400" s="14" t="s">
        <v>29</v>
      </c>
      <c r="AX400" s="14" t="s">
        <v>73</v>
      </c>
      <c r="AY400" s="168" t="s">
        <v>137</v>
      </c>
    </row>
    <row r="401" spans="2:51" s="13" customFormat="1">
      <c r="B401" s="158"/>
      <c r="D401" s="159" t="s">
        <v>145</v>
      </c>
      <c r="E401" s="160" t="s">
        <v>1</v>
      </c>
      <c r="F401" s="161" t="s">
        <v>664</v>
      </c>
      <c r="H401" s="162">
        <v>-126.968</v>
      </c>
      <c r="I401" s="163"/>
      <c r="L401" s="158"/>
      <c r="M401" s="164"/>
      <c r="N401" s="165"/>
      <c r="O401" s="165"/>
      <c r="P401" s="165"/>
      <c r="Q401" s="165"/>
      <c r="R401" s="165"/>
      <c r="S401" s="165"/>
      <c r="T401" s="166"/>
      <c r="AT401" s="160" t="s">
        <v>145</v>
      </c>
      <c r="AU401" s="160" t="s">
        <v>82</v>
      </c>
      <c r="AV401" s="13" t="s">
        <v>82</v>
      </c>
      <c r="AW401" s="13" t="s">
        <v>29</v>
      </c>
      <c r="AX401" s="13" t="s">
        <v>73</v>
      </c>
      <c r="AY401" s="160" t="s">
        <v>137</v>
      </c>
    </row>
    <row r="402" spans="2:51" s="14" customFormat="1">
      <c r="B402" s="167"/>
      <c r="D402" s="159" t="s">
        <v>145</v>
      </c>
      <c r="E402" s="168" t="s">
        <v>1</v>
      </c>
      <c r="F402" s="169" t="s">
        <v>665</v>
      </c>
      <c r="H402" s="168" t="s">
        <v>1</v>
      </c>
      <c r="I402" s="170"/>
      <c r="L402" s="167"/>
      <c r="M402" s="171"/>
      <c r="N402" s="172"/>
      <c r="O402" s="172"/>
      <c r="P402" s="172"/>
      <c r="Q402" s="172"/>
      <c r="R402" s="172"/>
      <c r="S402" s="172"/>
      <c r="T402" s="173"/>
      <c r="AT402" s="168" t="s">
        <v>145</v>
      </c>
      <c r="AU402" s="168" t="s">
        <v>82</v>
      </c>
      <c r="AV402" s="14" t="s">
        <v>30</v>
      </c>
      <c r="AW402" s="14" t="s">
        <v>29</v>
      </c>
      <c r="AX402" s="14" t="s">
        <v>73</v>
      </c>
      <c r="AY402" s="168" t="s">
        <v>137</v>
      </c>
    </row>
    <row r="403" spans="2:51" s="13" customFormat="1">
      <c r="B403" s="158"/>
      <c r="D403" s="159" t="s">
        <v>145</v>
      </c>
      <c r="E403" s="160" t="s">
        <v>1</v>
      </c>
      <c r="F403" s="161" t="s">
        <v>666</v>
      </c>
      <c r="H403" s="162">
        <v>-121.404</v>
      </c>
      <c r="I403" s="163"/>
      <c r="L403" s="158"/>
      <c r="M403" s="164"/>
      <c r="N403" s="165"/>
      <c r="O403" s="165"/>
      <c r="P403" s="165"/>
      <c r="Q403" s="165"/>
      <c r="R403" s="165"/>
      <c r="S403" s="165"/>
      <c r="T403" s="166"/>
      <c r="AT403" s="160" t="s">
        <v>145</v>
      </c>
      <c r="AU403" s="160" t="s">
        <v>82</v>
      </c>
      <c r="AV403" s="13" t="s">
        <v>82</v>
      </c>
      <c r="AW403" s="13" t="s">
        <v>29</v>
      </c>
      <c r="AX403" s="13" t="s">
        <v>73</v>
      </c>
      <c r="AY403" s="160" t="s">
        <v>137</v>
      </c>
    </row>
    <row r="404" spans="2:51" s="14" customFormat="1">
      <c r="B404" s="167"/>
      <c r="D404" s="159" t="s">
        <v>145</v>
      </c>
      <c r="E404" s="168" t="s">
        <v>1</v>
      </c>
      <c r="F404" s="169" t="s">
        <v>549</v>
      </c>
      <c r="H404" s="168" t="s">
        <v>1</v>
      </c>
      <c r="I404" s="170"/>
      <c r="L404" s="167"/>
      <c r="M404" s="171"/>
      <c r="N404" s="172"/>
      <c r="O404" s="172"/>
      <c r="P404" s="172"/>
      <c r="Q404" s="172"/>
      <c r="R404" s="172"/>
      <c r="S404" s="172"/>
      <c r="T404" s="173"/>
      <c r="AT404" s="168" t="s">
        <v>145</v>
      </c>
      <c r="AU404" s="168" t="s">
        <v>82</v>
      </c>
      <c r="AV404" s="14" t="s">
        <v>30</v>
      </c>
      <c r="AW404" s="14" t="s">
        <v>29</v>
      </c>
      <c r="AX404" s="14" t="s">
        <v>73</v>
      </c>
      <c r="AY404" s="168" t="s">
        <v>137</v>
      </c>
    </row>
    <row r="405" spans="2:51" s="13" customFormat="1">
      <c r="B405" s="158"/>
      <c r="D405" s="159" t="s">
        <v>145</v>
      </c>
      <c r="E405" s="160" t="s">
        <v>1</v>
      </c>
      <c r="F405" s="161" t="s">
        <v>667</v>
      </c>
      <c r="H405" s="162">
        <v>-170.21899999999999</v>
      </c>
      <c r="I405" s="163"/>
      <c r="L405" s="158"/>
      <c r="M405" s="164"/>
      <c r="N405" s="165"/>
      <c r="O405" s="165"/>
      <c r="P405" s="165"/>
      <c r="Q405" s="165"/>
      <c r="R405" s="165"/>
      <c r="S405" s="165"/>
      <c r="T405" s="166"/>
      <c r="AT405" s="160" t="s">
        <v>145</v>
      </c>
      <c r="AU405" s="160" t="s">
        <v>82</v>
      </c>
      <c r="AV405" s="13" t="s">
        <v>82</v>
      </c>
      <c r="AW405" s="13" t="s">
        <v>29</v>
      </c>
      <c r="AX405" s="13" t="s">
        <v>73</v>
      </c>
      <c r="AY405" s="160" t="s">
        <v>137</v>
      </c>
    </row>
    <row r="406" spans="2:51" s="14" customFormat="1">
      <c r="B406" s="167"/>
      <c r="D406" s="159" t="s">
        <v>145</v>
      </c>
      <c r="E406" s="168" t="s">
        <v>1</v>
      </c>
      <c r="F406" s="169" t="s">
        <v>668</v>
      </c>
      <c r="H406" s="168" t="s">
        <v>1</v>
      </c>
      <c r="I406" s="170"/>
      <c r="L406" s="167"/>
      <c r="M406" s="171"/>
      <c r="N406" s="172"/>
      <c r="O406" s="172"/>
      <c r="P406" s="172"/>
      <c r="Q406" s="172"/>
      <c r="R406" s="172"/>
      <c r="S406" s="172"/>
      <c r="T406" s="173"/>
      <c r="AT406" s="168" t="s">
        <v>145</v>
      </c>
      <c r="AU406" s="168" t="s">
        <v>82</v>
      </c>
      <c r="AV406" s="14" t="s">
        <v>30</v>
      </c>
      <c r="AW406" s="14" t="s">
        <v>29</v>
      </c>
      <c r="AX406" s="14" t="s">
        <v>73</v>
      </c>
      <c r="AY406" s="168" t="s">
        <v>137</v>
      </c>
    </row>
    <row r="407" spans="2:51" s="13" customFormat="1">
      <c r="B407" s="158"/>
      <c r="D407" s="159" t="s">
        <v>145</v>
      </c>
      <c r="E407" s="160" t="s">
        <v>1</v>
      </c>
      <c r="F407" s="161" t="s">
        <v>669</v>
      </c>
      <c r="H407" s="162">
        <v>-45.215000000000003</v>
      </c>
      <c r="I407" s="163"/>
      <c r="L407" s="158"/>
      <c r="M407" s="164"/>
      <c r="N407" s="165"/>
      <c r="O407" s="165"/>
      <c r="P407" s="165"/>
      <c r="Q407" s="165"/>
      <c r="R407" s="165"/>
      <c r="S407" s="165"/>
      <c r="T407" s="166"/>
      <c r="AT407" s="160" t="s">
        <v>145</v>
      </c>
      <c r="AU407" s="160" t="s">
        <v>82</v>
      </c>
      <c r="AV407" s="13" t="s">
        <v>82</v>
      </c>
      <c r="AW407" s="13" t="s">
        <v>29</v>
      </c>
      <c r="AX407" s="13" t="s">
        <v>73</v>
      </c>
      <c r="AY407" s="160" t="s">
        <v>137</v>
      </c>
    </row>
    <row r="408" spans="2:51" s="14" customFormat="1">
      <c r="B408" s="167"/>
      <c r="D408" s="159" t="s">
        <v>145</v>
      </c>
      <c r="E408" s="168" t="s">
        <v>1</v>
      </c>
      <c r="F408" s="169" t="s">
        <v>670</v>
      </c>
      <c r="H408" s="168" t="s">
        <v>1</v>
      </c>
      <c r="I408" s="170"/>
      <c r="L408" s="167"/>
      <c r="M408" s="171"/>
      <c r="N408" s="172"/>
      <c r="O408" s="172"/>
      <c r="P408" s="172"/>
      <c r="Q408" s="172"/>
      <c r="R408" s="172"/>
      <c r="S408" s="172"/>
      <c r="T408" s="173"/>
      <c r="AT408" s="168" t="s">
        <v>145</v>
      </c>
      <c r="AU408" s="168" t="s">
        <v>82</v>
      </c>
      <c r="AV408" s="14" t="s">
        <v>30</v>
      </c>
      <c r="AW408" s="14" t="s">
        <v>29</v>
      </c>
      <c r="AX408" s="14" t="s">
        <v>73</v>
      </c>
      <c r="AY408" s="168" t="s">
        <v>137</v>
      </c>
    </row>
    <row r="409" spans="2:51" s="13" customFormat="1">
      <c r="B409" s="158"/>
      <c r="D409" s="159" t="s">
        <v>145</v>
      </c>
      <c r="E409" s="160" t="s">
        <v>1</v>
      </c>
      <c r="F409" s="161" t="s">
        <v>671</v>
      </c>
      <c r="H409" s="162">
        <v>-44.715000000000003</v>
      </c>
      <c r="I409" s="163"/>
      <c r="L409" s="158"/>
      <c r="M409" s="164"/>
      <c r="N409" s="165"/>
      <c r="O409" s="165"/>
      <c r="P409" s="165"/>
      <c r="Q409" s="165"/>
      <c r="R409" s="165"/>
      <c r="S409" s="165"/>
      <c r="T409" s="166"/>
      <c r="AT409" s="160" t="s">
        <v>145</v>
      </c>
      <c r="AU409" s="160" t="s">
        <v>82</v>
      </c>
      <c r="AV409" s="13" t="s">
        <v>82</v>
      </c>
      <c r="AW409" s="13" t="s">
        <v>29</v>
      </c>
      <c r="AX409" s="13" t="s">
        <v>73</v>
      </c>
      <c r="AY409" s="160" t="s">
        <v>137</v>
      </c>
    </row>
    <row r="410" spans="2:51" s="14" customFormat="1">
      <c r="B410" s="167"/>
      <c r="D410" s="159" t="s">
        <v>145</v>
      </c>
      <c r="E410" s="168" t="s">
        <v>1</v>
      </c>
      <c r="F410" s="169" t="s">
        <v>672</v>
      </c>
      <c r="H410" s="168" t="s">
        <v>1</v>
      </c>
      <c r="I410" s="170"/>
      <c r="L410" s="167"/>
      <c r="M410" s="171"/>
      <c r="N410" s="172"/>
      <c r="O410" s="172"/>
      <c r="P410" s="172"/>
      <c r="Q410" s="172"/>
      <c r="R410" s="172"/>
      <c r="S410" s="172"/>
      <c r="T410" s="173"/>
      <c r="AT410" s="168" t="s">
        <v>145</v>
      </c>
      <c r="AU410" s="168" t="s">
        <v>82</v>
      </c>
      <c r="AV410" s="14" t="s">
        <v>30</v>
      </c>
      <c r="AW410" s="14" t="s">
        <v>29</v>
      </c>
      <c r="AX410" s="14" t="s">
        <v>73</v>
      </c>
      <c r="AY410" s="168" t="s">
        <v>137</v>
      </c>
    </row>
    <row r="411" spans="2:51" s="13" customFormat="1">
      <c r="B411" s="158"/>
      <c r="D411" s="159" t="s">
        <v>145</v>
      </c>
      <c r="E411" s="160" t="s">
        <v>1</v>
      </c>
      <c r="F411" s="161" t="s">
        <v>673</v>
      </c>
      <c r="H411" s="162">
        <v>-0.23300000000000001</v>
      </c>
      <c r="I411" s="163"/>
      <c r="L411" s="158"/>
      <c r="M411" s="164"/>
      <c r="N411" s="165"/>
      <c r="O411" s="165"/>
      <c r="P411" s="165"/>
      <c r="Q411" s="165"/>
      <c r="R411" s="165"/>
      <c r="S411" s="165"/>
      <c r="T411" s="166"/>
      <c r="AT411" s="160" t="s">
        <v>145</v>
      </c>
      <c r="AU411" s="160" t="s">
        <v>82</v>
      </c>
      <c r="AV411" s="13" t="s">
        <v>82</v>
      </c>
      <c r="AW411" s="13" t="s">
        <v>29</v>
      </c>
      <c r="AX411" s="13" t="s">
        <v>73</v>
      </c>
      <c r="AY411" s="160" t="s">
        <v>137</v>
      </c>
    </row>
    <row r="412" spans="2:51" s="14" customFormat="1">
      <c r="B412" s="167"/>
      <c r="D412" s="159" t="s">
        <v>145</v>
      </c>
      <c r="E412" s="168" t="s">
        <v>1</v>
      </c>
      <c r="F412" s="169" t="s">
        <v>674</v>
      </c>
      <c r="H412" s="168" t="s">
        <v>1</v>
      </c>
      <c r="I412" s="170"/>
      <c r="L412" s="167"/>
      <c r="M412" s="171"/>
      <c r="N412" s="172"/>
      <c r="O412" s="172"/>
      <c r="P412" s="172"/>
      <c r="Q412" s="172"/>
      <c r="R412" s="172"/>
      <c r="S412" s="172"/>
      <c r="T412" s="173"/>
      <c r="AT412" s="168" t="s">
        <v>145</v>
      </c>
      <c r="AU412" s="168" t="s">
        <v>82</v>
      </c>
      <c r="AV412" s="14" t="s">
        <v>30</v>
      </c>
      <c r="AW412" s="14" t="s">
        <v>29</v>
      </c>
      <c r="AX412" s="14" t="s">
        <v>73</v>
      </c>
      <c r="AY412" s="168" t="s">
        <v>137</v>
      </c>
    </row>
    <row r="413" spans="2:51" s="13" customFormat="1">
      <c r="B413" s="158"/>
      <c r="D413" s="159" t="s">
        <v>145</v>
      </c>
      <c r="E413" s="160" t="s">
        <v>1</v>
      </c>
      <c r="F413" s="161" t="s">
        <v>675</v>
      </c>
      <c r="H413" s="162">
        <v>-0.19500000000000001</v>
      </c>
      <c r="I413" s="163"/>
      <c r="L413" s="158"/>
      <c r="M413" s="164"/>
      <c r="N413" s="165"/>
      <c r="O413" s="165"/>
      <c r="P413" s="165"/>
      <c r="Q413" s="165"/>
      <c r="R413" s="165"/>
      <c r="S413" s="165"/>
      <c r="T413" s="166"/>
      <c r="AT413" s="160" t="s">
        <v>145</v>
      </c>
      <c r="AU413" s="160" t="s">
        <v>82</v>
      </c>
      <c r="AV413" s="13" t="s">
        <v>82</v>
      </c>
      <c r="AW413" s="13" t="s">
        <v>29</v>
      </c>
      <c r="AX413" s="13" t="s">
        <v>73</v>
      </c>
      <c r="AY413" s="160" t="s">
        <v>137</v>
      </c>
    </row>
    <row r="414" spans="2:51" s="14" customFormat="1">
      <c r="B414" s="167"/>
      <c r="D414" s="159" t="s">
        <v>145</v>
      </c>
      <c r="E414" s="168" t="s">
        <v>1</v>
      </c>
      <c r="F414" s="169" t="s">
        <v>676</v>
      </c>
      <c r="H414" s="168" t="s">
        <v>1</v>
      </c>
      <c r="I414" s="170"/>
      <c r="L414" s="167"/>
      <c r="M414" s="171"/>
      <c r="N414" s="172"/>
      <c r="O414" s="172"/>
      <c r="P414" s="172"/>
      <c r="Q414" s="172"/>
      <c r="R414" s="172"/>
      <c r="S414" s="172"/>
      <c r="T414" s="173"/>
      <c r="AT414" s="168" t="s">
        <v>145</v>
      </c>
      <c r="AU414" s="168" t="s">
        <v>82</v>
      </c>
      <c r="AV414" s="14" t="s">
        <v>30</v>
      </c>
      <c r="AW414" s="14" t="s">
        <v>29</v>
      </c>
      <c r="AX414" s="14" t="s">
        <v>73</v>
      </c>
      <c r="AY414" s="168" t="s">
        <v>137</v>
      </c>
    </row>
    <row r="415" spans="2:51" s="13" customFormat="1">
      <c r="B415" s="158"/>
      <c r="D415" s="159" t="s">
        <v>145</v>
      </c>
      <c r="E415" s="160" t="s">
        <v>1</v>
      </c>
      <c r="F415" s="161" t="s">
        <v>677</v>
      </c>
      <c r="H415" s="162">
        <v>-3.1579999999999999</v>
      </c>
      <c r="I415" s="163"/>
      <c r="L415" s="158"/>
      <c r="M415" s="164"/>
      <c r="N415" s="165"/>
      <c r="O415" s="165"/>
      <c r="P415" s="165"/>
      <c r="Q415" s="165"/>
      <c r="R415" s="165"/>
      <c r="S415" s="165"/>
      <c r="T415" s="166"/>
      <c r="AT415" s="160" t="s">
        <v>145</v>
      </c>
      <c r="AU415" s="160" t="s">
        <v>82</v>
      </c>
      <c r="AV415" s="13" t="s">
        <v>82</v>
      </c>
      <c r="AW415" s="13" t="s">
        <v>29</v>
      </c>
      <c r="AX415" s="13" t="s">
        <v>73</v>
      </c>
      <c r="AY415" s="160" t="s">
        <v>137</v>
      </c>
    </row>
    <row r="416" spans="2:51" s="14" customFormat="1">
      <c r="B416" s="167"/>
      <c r="D416" s="159" t="s">
        <v>145</v>
      </c>
      <c r="E416" s="168" t="s">
        <v>1</v>
      </c>
      <c r="F416" s="169" t="s">
        <v>508</v>
      </c>
      <c r="H416" s="168" t="s">
        <v>1</v>
      </c>
      <c r="I416" s="170"/>
      <c r="L416" s="167"/>
      <c r="M416" s="171"/>
      <c r="N416" s="172"/>
      <c r="O416" s="172"/>
      <c r="P416" s="172"/>
      <c r="Q416" s="172"/>
      <c r="R416" s="172"/>
      <c r="S416" s="172"/>
      <c r="T416" s="173"/>
      <c r="AT416" s="168" t="s">
        <v>145</v>
      </c>
      <c r="AU416" s="168" t="s">
        <v>82</v>
      </c>
      <c r="AV416" s="14" t="s">
        <v>30</v>
      </c>
      <c r="AW416" s="14" t="s">
        <v>29</v>
      </c>
      <c r="AX416" s="14" t="s">
        <v>73</v>
      </c>
      <c r="AY416" s="168" t="s">
        <v>137</v>
      </c>
    </row>
    <row r="417" spans="1:65" s="13" customFormat="1">
      <c r="B417" s="158"/>
      <c r="D417" s="159" t="s">
        <v>145</v>
      </c>
      <c r="E417" s="160" t="s">
        <v>1</v>
      </c>
      <c r="F417" s="161" t="s">
        <v>678</v>
      </c>
      <c r="H417" s="162">
        <v>-13.881</v>
      </c>
      <c r="I417" s="163"/>
      <c r="L417" s="158"/>
      <c r="M417" s="164"/>
      <c r="N417" s="165"/>
      <c r="O417" s="165"/>
      <c r="P417" s="165"/>
      <c r="Q417" s="165"/>
      <c r="R417" s="165"/>
      <c r="S417" s="165"/>
      <c r="T417" s="166"/>
      <c r="AT417" s="160" t="s">
        <v>145</v>
      </c>
      <c r="AU417" s="160" t="s">
        <v>82</v>
      </c>
      <c r="AV417" s="13" t="s">
        <v>82</v>
      </c>
      <c r="AW417" s="13" t="s">
        <v>29</v>
      </c>
      <c r="AX417" s="13" t="s">
        <v>73</v>
      </c>
      <c r="AY417" s="160" t="s">
        <v>137</v>
      </c>
    </row>
    <row r="418" spans="1:65" s="14" customFormat="1">
      <c r="B418" s="167"/>
      <c r="D418" s="159" t="s">
        <v>145</v>
      </c>
      <c r="E418" s="168" t="s">
        <v>1</v>
      </c>
      <c r="F418" s="169" t="s">
        <v>571</v>
      </c>
      <c r="H418" s="168" t="s">
        <v>1</v>
      </c>
      <c r="I418" s="170"/>
      <c r="L418" s="167"/>
      <c r="M418" s="171"/>
      <c r="N418" s="172"/>
      <c r="O418" s="172"/>
      <c r="P418" s="172"/>
      <c r="Q418" s="172"/>
      <c r="R418" s="172"/>
      <c r="S418" s="172"/>
      <c r="T418" s="173"/>
      <c r="AT418" s="168" t="s">
        <v>145</v>
      </c>
      <c r="AU418" s="168" t="s">
        <v>82</v>
      </c>
      <c r="AV418" s="14" t="s">
        <v>30</v>
      </c>
      <c r="AW418" s="14" t="s">
        <v>29</v>
      </c>
      <c r="AX418" s="14" t="s">
        <v>73</v>
      </c>
      <c r="AY418" s="168" t="s">
        <v>137</v>
      </c>
    </row>
    <row r="419" spans="1:65" s="13" customFormat="1">
      <c r="B419" s="158"/>
      <c r="D419" s="159" t="s">
        <v>145</v>
      </c>
      <c r="E419" s="160" t="s">
        <v>1</v>
      </c>
      <c r="F419" s="161" t="s">
        <v>679</v>
      </c>
      <c r="H419" s="162">
        <v>-12.151999999999999</v>
      </c>
      <c r="I419" s="163"/>
      <c r="L419" s="158"/>
      <c r="M419" s="164"/>
      <c r="N419" s="165"/>
      <c r="O419" s="165"/>
      <c r="P419" s="165"/>
      <c r="Q419" s="165"/>
      <c r="R419" s="165"/>
      <c r="S419" s="165"/>
      <c r="T419" s="166"/>
      <c r="AT419" s="160" t="s">
        <v>145</v>
      </c>
      <c r="AU419" s="160" t="s">
        <v>82</v>
      </c>
      <c r="AV419" s="13" t="s">
        <v>82</v>
      </c>
      <c r="AW419" s="13" t="s">
        <v>29</v>
      </c>
      <c r="AX419" s="13" t="s">
        <v>73</v>
      </c>
      <c r="AY419" s="160" t="s">
        <v>137</v>
      </c>
    </row>
    <row r="420" spans="1:65" s="13" customFormat="1">
      <c r="B420" s="158"/>
      <c r="D420" s="159" t="s">
        <v>145</v>
      </c>
      <c r="E420" s="160" t="s">
        <v>1</v>
      </c>
      <c r="F420" s="161" t="s">
        <v>680</v>
      </c>
      <c r="H420" s="162">
        <v>-8.1470000000000002</v>
      </c>
      <c r="I420" s="163"/>
      <c r="L420" s="158"/>
      <c r="M420" s="164"/>
      <c r="N420" s="165"/>
      <c r="O420" s="165"/>
      <c r="P420" s="165"/>
      <c r="Q420" s="165"/>
      <c r="R420" s="165"/>
      <c r="S420" s="165"/>
      <c r="T420" s="166"/>
      <c r="AT420" s="160" t="s">
        <v>145</v>
      </c>
      <c r="AU420" s="160" t="s">
        <v>82</v>
      </c>
      <c r="AV420" s="13" t="s">
        <v>82</v>
      </c>
      <c r="AW420" s="13" t="s">
        <v>29</v>
      </c>
      <c r="AX420" s="13" t="s">
        <v>73</v>
      </c>
      <c r="AY420" s="160" t="s">
        <v>137</v>
      </c>
    </row>
    <row r="421" spans="1:65" s="13" customFormat="1">
      <c r="B421" s="158"/>
      <c r="D421" s="159" t="s">
        <v>145</v>
      </c>
      <c r="E421" s="160" t="s">
        <v>1</v>
      </c>
      <c r="F421" s="161" t="s">
        <v>681</v>
      </c>
      <c r="H421" s="162">
        <v>-8.0329999999999995</v>
      </c>
      <c r="I421" s="163"/>
      <c r="L421" s="158"/>
      <c r="M421" s="164"/>
      <c r="N421" s="165"/>
      <c r="O421" s="165"/>
      <c r="P421" s="165"/>
      <c r="Q421" s="165"/>
      <c r="R421" s="165"/>
      <c r="S421" s="165"/>
      <c r="T421" s="166"/>
      <c r="AT421" s="160" t="s">
        <v>145</v>
      </c>
      <c r="AU421" s="160" t="s">
        <v>82</v>
      </c>
      <c r="AV421" s="13" t="s">
        <v>82</v>
      </c>
      <c r="AW421" s="13" t="s">
        <v>29</v>
      </c>
      <c r="AX421" s="13" t="s">
        <v>73</v>
      </c>
      <c r="AY421" s="160" t="s">
        <v>137</v>
      </c>
    </row>
    <row r="422" spans="1:65" s="16" customFormat="1">
      <c r="B422" s="197"/>
      <c r="D422" s="159" t="s">
        <v>145</v>
      </c>
      <c r="E422" s="198" t="s">
        <v>1</v>
      </c>
      <c r="F422" s="199" t="s">
        <v>416</v>
      </c>
      <c r="H422" s="200">
        <v>846.81299999999999</v>
      </c>
      <c r="I422" s="201"/>
      <c r="L422" s="197"/>
      <c r="M422" s="202"/>
      <c r="N422" s="203"/>
      <c r="O422" s="203"/>
      <c r="P422" s="203"/>
      <c r="Q422" s="203"/>
      <c r="R422" s="203"/>
      <c r="S422" s="203"/>
      <c r="T422" s="204"/>
      <c r="AT422" s="198" t="s">
        <v>145</v>
      </c>
      <c r="AU422" s="198" t="s">
        <v>82</v>
      </c>
      <c r="AV422" s="16" t="s">
        <v>155</v>
      </c>
      <c r="AW422" s="16" t="s">
        <v>29</v>
      </c>
      <c r="AX422" s="16" t="s">
        <v>73</v>
      </c>
      <c r="AY422" s="198" t="s">
        <v>137</v>
      </c>
    </row>
    <row r="423" spans="1:65" s="15" customFormat="1">
      <c r="B423" s="174"/>
      <c r="D423" s="159" t="s">
        <v>145</v>
      </c>
      <c r="E423" s="175" t="s">
        <v>1</v>
      </c>
      <c r="F423" s="176" t="s">
        <v>148</v>
      </c>
      <c r="H423" s="177">
        <v>855.90300000000002</v>
      </c>
      <c r="I423" s="178"/>
      <c r="L423" s="174"/>
      <c r="M423" s="179"/>
      <c r="N423" s="180"/>
      <c r="O423" s="180"/>
      <c r="P423" s="180"/>
      <c r="Q423" s="180"/>
      <c r="R423" s="180"/>
      <c r="S423" s="180"/>
      <c r="T423" s="181"/>
      <c r="AT423" s="175" t="s">
        <v>145</v>
      </c>
      <c r="AU423" s="175" t="s">
        <v>82</v>
      </c>
      <c r="AV423" s="15" t="s">
        <v>143</v>
      </c>
      <c r="AW423" s="15" t="s">
        <v>29</v>
      </c>
      <c r="AX423" s="15" t="s">
        <v>30</v>
      </c>
      <c r="AY423" s="175" t="s">
        <v>137</v>
      </c>
    </row>
    <row r="424" spans="1:65" s="2" customFormat="1" ht="24.2" customHeight="1">
      <c r="A424" s="33"/>
      <c r="B424" s="144"/>
      <c r="C424" s="145" t="s">
        <v>390</v>
      </c>
      <c r="D424" s="145" t="s">
        <v>139</v>
      </c>
      <c r="E424" s="146" t="s">
        <v>682</v>
      </c>
      <c r="F424" s="147" t="s">
        <v>683</v>
      </c>
      <c r="G424" s="148" t="s">
        <v>195</v>
      </c>
      <c r="H424" s="149">
        <v>126.968</v>
      </c>
      <c r="I424" s="150"/>
      <c r="J424" s="151">
        <f>ROUND(I424*H424,2)</f>
        <v>0</v>
      </c>
      <c r="K424" s="147" t="s">
        <v>152</v>
      </c>
      <c r="L424" s="34"/>
      <c r="M424" s="152" t="s">
        <v>1</v>
      </c>
      <c r="N424" s="153" t="s">
        <v>38</v>
      </c>
      <c r="O424" s="59"/>
      <c r="P424" s="154">
        <f>O424*H424</f>
        <v>0</v>
      </c>
      <c r="Q424" s="154">
        <v>0</v>
      </c>
      <c r="R424" s="154">
        <f>Q424*H424</f>
        <v>0</v>
      </c>
      <c r="S424" s="154">
        <v>0</v>
      </c>
      <c r="T424" s="155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56" t="s">
        <v>143</v>
      </c>
      <c r="AT424" s="156" t="s">
        <v>139</v>
      </c>
      <c r="AU424" s="156" t="s">
        <v>82</v>
      </c>
      <c r="AY424" s="18" t="s">
        <v>137</v>
      </c>
      <c r="BE424" s="157">
        <f>IF(N424="základní",J424,0)</f>
        <v>0</v>
      </c>
      <c r="BF424" s="157">
        <f>IF(N424="snížená",J424,0)</f>
        <v>0</v>
      </c>
      <c r="BG424" s="157">
        <f>IF(N424="zákl. přenesená",J424,0)</f>
        <v>0</v>
      </c>
      <c r="BH424" s="157">
        <f>IF(N424="sníž. přenesená",J424,0)</f>
        <v>0</v>
      </c>
      <c r="BI424" s="157">
        <f>IF(N424="nulová",J424,0)</f>
        <v>0</v>
      </c>
      <c r="BJ424" s="18" t="s">
        <v>30</v>
      </c>
      <c r="BK424" s="157">
        <f>ROUND(I424*H424,2)</f>
        <v>0</v>
      </c>
      <c r="BL424" s="18" t="s">
        <v>143</v>
      </c>
      <c r="BM424" s="156" t="s">
        <v>684</v>
      </c>
    </row>
    <row r="425" spans="1:65" s="13" customFormat="1">
      <c r="B425" s="158"/>
      <c r="D425" s="159" t="s">
        <v>145</v>
      </c>
      <c r="E425" s="160" t="s">
        <v>1</v>
      </c>
      <c r="F425" s="161" t="s">
        <v>685</v>
      </c>
      <c r="H425" s="162">
        <v>126.968</v>
      </c>
      <c r="I425" s="163"/>
      <c r="L425" s="158"/>
      <c r="M425" s="164"/>
      <c r="N425" s="165"/>
      <c r="O425" s="165"/>
      <c r="P425" s="165"/>
      <c r="Q425" s="165"/>
      <c r="R425" s="165"/>
      <c r="S425" s="165"/>
      <c r="T425" s="166"/>
      <c r="AT425" s="160" t="s">
        <v>145</v>
      </c>
      <c r="AU425" s="160" t="s">
        <v>82</v>
      </c>
      <c r="AV425" s="13" t="s">
        <v>82</v>
      </c>
      <c r="AW425" s="13" t="s">
        <v>29</v>
      </c>
      <c r="AX425" s="13" t="s">
        <v>73</v>
      </c>
      <c r="AY425" s="160" t="s">
        <v>137</v>
      </c>
    </row>
    <row r="426" spans="1:65" s="15" customFormat="1">
      <c r="B426" s="174"/>
      <c r="D426" s="159" t="s">
        <v>145</v>
      </c>
      <c r="E426" s="175" t="s">
        <v>1</v>
      </c>
      <c r="F426" s="176" t="s">
        <v>148</v>
      </c>
      <c r="H426" s="177">
        <v>126.968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145</v>
      </c>
      <c r="AU426" s="175" t="s">
        <v>82</v>
      </c>
      <c r="AV426" s="15" t="s">
        <v>143</v>
      </c>
      <c r="AW426" s="15" t="s">
        <v>29</v>
      </c>
      <c r="AX426" s="15" t="s">
        <v>30</v>
      </c>
      <c r="AY426" s="175" t="s">
        <v>137</v>
      </c>
    </row>
    <row r="427" spans="1:65" s="2" customFormat="1" ht="37.9" customHeight="1">
      <c r="A427" s="33"/>
      <c r="B427" s="144"/>
      <c r="C427" s="182" t="s">
        <v>396</v>
      </c>
      <c r="D427" s="182" t="s">
        <v>181</v>
      </c>
      <c r="E427" s="183" t="s">
        <v>686</v>
      </c>
      <c r="F427" s="184" t="s">
        <v>687</v>
      </c>
      <c r="G427" s="185" t="s">
        <v>151</v>
      </c>
      <c r="H427" s="186">
        <v>2043.3879999999999</v>
      </c>
      <c r="I427" s="187"/>
      <c r="J427" s="188">
        <f>ROUND(I427*H427,2)</f>
        <v>0</v>
      </c>
      <c r="K427" s="184" t="s">
        <v>1</v>
      </c>
      <c r="L427" s="189"/>
      <c r="M427" s="190" t="s">
        <v>1</v>
      </c>
      <c r="N427" s="191" t="s">
        <v>38</v>
      </c>
      <c r="O427" s="59"/>
      <c r="P427" s="154">
        <f>O427*H427</f>
        <v>0</v>
      </c>
      <c r="Q427" s="154">
        <v>0</v>
      </c>
      <c r="R427" s="154">
        <f>Q427*H427</f>
        <v>0</v>
      </c>
      <c r="S427" s="154">
        <v>0</v>
      </c>
      <c r="T427" s="155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56" t="s">
        <v>176</v>
      </c>
      <c r="AT427" s="156" t="s">
        <v>181</v>
      </c>
      <c r="AU427" s="156" t="s">
        <v>82</v>
      </c>
      <c r="AY427" s="18" t="s">
        <v>137</v>
      </c>
      <c r="BE427" s="157">
        <f>IF(N427="základní",J427,0)</f>
        <v>0</v>
      </c>
      <c r="BF427" s="157">
        <f>IF(N427="snížená",J427,0)</f>
        <v>0</v>
      </c>
      <c r="BG427" s="157">
        <f>IF(N427="zákl. přenesená",J427,0)</f>
        <v>0</v>
      </c>
      <c r="BH427" s="157">
        <f>IF(N427="sníž. přenesená",J427,0)</f>
        <v>0</v>
      </c>
      <c r="BI427" s="157">
        <f>IF(N427="nulová",J427,0)</f>
        <v>0</v>
      </c>
      <c r="BJ427" s="18" t="s">
        <v>30</v>
      </c>
      <c r="BK427" s="157">
        <f>ROUND(I427*H427,2)</f>
        <v>0</v>
      </c>
      <c r="BL427" s="18" t="s">
        <v>143</v>
      </c>
      <c r="BM427" s="156" t="s">
        <v>688</v>
      </c>
    </row>
    <row r="428" spans="1:65" s="13" customFormat="1">
      <c r="B428" s="158"/>
      <c r="D428" s="159" t="s">
        <v>145</v>
      </c>
      <c r="E428" s="160" t="s">
        <v>1</v>
      </c>
      <c r="F428" s="161" t="s">
        <v>689</v>
      </c>
      <c r="H428" s="162">
        <v>263.96600000000001</v>
      </c>
      <c r="I428" s="163"/>
      <c r="L428" s="158"/>
      <c r="M428" s="164"/>
      <c r="N428" s="165"/>
      <c r="O428" s="165"/>
      <c r="P428" s="165"/>
      <c r="Q428" s="165"/>
      <c r="R428" s="165"/>
      <c r="S428" s="165"/>
      <c r="T428" s="166"/>
      <c r="AT428" s="160" t="s">
        <v>145</v>
      </c>
      <c r="AU428" s="160" t="s">
        <v>82</v>
      </c>
      <c r="AV428" s="13" t="s">
        <v>82</v>
      </c>
      <c r="AW428" s="13" t="s">
        <v>29</v>
      </c>
      <c r="AX428" s="13" t="s">
        <v>73</v>
      </c>
      <c r="AY428" s="160" t="s">
        <v>137</v>
      </c>
    </row>
    <row r="429" spans="1:65" s="13" customFormat="1">
      <c r="B429" s="158"/>
      <c r="D429" s="159" t="s">
        <v>145</v>
      </c>
      <c r="E429" s="160" t="s">
        <v>1</v>
      </c>
      <c r="F429" s="161" t="s">
        <v>690</v>
      </c>
      <c r="H429" s="162">
        <v>1779.422</v>
      </c>
      <c r="I429" s="163"/>
      <c r="L429" s="158"/>
      <c r="M429" s="164"/>
      <c r="N429" s="165"/>
      <c r="O429" s="165"/>
      <c r="P429" s="165"/>
      <c r="Q429" s="165"/>
      <c r="R429" s="165"/>
      <c r="S429" s="165"/>
      <c r="T429" s="166"/>
      <c r="AT429" s="160" t="s">
        <v>145</v>
      </c>
      <c r="AU429" s="160" t="s">
        <v>82</v>
      </c>
      <c r="AV429" s="13" t="s">
        <v>82</v>
      </c>
      <c r="AW429" s="13" t="s">
        <v>29</v>
      </c>
      <c r="AX429" s="13" t="s">
        <v>73</v>
      </c>
      <c r="AY429" s="160" t="s">
        <v>137</v>
      </c>
    </row>
    <row r="430" spans="1:65" s="15" customFormat="1">
      <c r="B430" s="174"/>
      <c r="D430" s="159" t="s">
        <v>145</v>
      </c>
      <c r="E430" s="175" t="s">
        <v>1</v>
      </c>
      <c r="F430" s="176" t="s">
        <v>148</v>
      </c>
      <c r="H430" s="177">
        <v>2043.3879999999999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145</v>
      </c>
      <c r="AU430" s="175" t="s">
        <v>82</v>
      </c>
      <c r="AV430" s="15" t="s">
        <v>143</v>
      </c>
      <c r="AW430" s="15" t="s">
        <v>29</v>
      </c>
      <c r="AX430" s="15" t="s">
        <v>30</v>
      </c>
      <c r="AY430" s="175" t="s">
        <v>137</v>
      </c>
    </row>
    <row r="431" spans="1:65" s="2" customFormat="1" ht="24.2" customHeight="1">
      <c r="A431" s="33"/>
      <c r="B431" s="144"/>
      <c r="C431" s="145" t="s">
        <v>399</v>
      </c>
      <c r="D431" s="145" t="s">
        <v>139</v>
      </c>
      <c r="E431" s="146" t="s">
        <v>691</v>
      </c>
      <c r="F431" s="147" t="s">
        <v>653</v>
      </c>
      <c r="G431" s="148" t="s">
        <v>195</v>
      </c>
      <c r="H431" s="149">
        <v>137.887</v>
      </c>
      <c r="I431" s="150"/>
      <c r="J431" s="151">
        <f>ROUND(I431*H431,2)</f>
        <v>0</v>
      </c>
      <c r="K431" s="147" t="s">
        <v>152</v>
      </c>
      <c r="L431" s="34"/>
      <c r="M431" s="152" t="s">
        <v>1</v>
      </c>
      <c r="N431" s="153" t="s">
        <v>38</v>
      </c>
      <c r="O431" s="59"/>
      <c r="P431" s="154">
        <f>O431*H431</f>
        <v>0</v>
      </c>
      <c r="Q431" s="154">
        <v>0</v>
      </c>
      <c r="R431" s="154">
        <f>Q431*H431</f>
        <v>0</v>
      </c>
      <c r="S431" s="154">
        <v>0</v>
      </c>
      <c r="T431" s="155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56" t="s">
        <v>143</v>
      </c>
      <c r="AT431" s="156" t="s">
        <v>139</v>
      </c>
      <c r="AU431" s="156" t="s">
        <v>82</v>
      </c>
      <c r="AY431" s="18" t="s">
        <v>137</v>
      </c>
      <c r="BE431" s="157">
        <f>IF(N431="základní",J431,0)</f>
        <v>0</v>
      </c>
      <c r="BF431" s="157">
        <f>IF(N431="snížená",J431,0)</f>
        <v>0</v>
      </c>
      <c r="BG431" s="157">
        <f>IF(N431="zákl. přenesená",J431,0)</f>
        <v>0</v>
      </c>
      <c r="BH431" s="157">
        <f>IF(N431="sníž. přenesená",J431,0)</f>
        <v>0</v>
      </c>
      <c r="BI431" s="157">
        <f>IF(N431="nulová",J431,0)</f>
        <v>0</v>
      </c>
      <c r="BJ431" s="18" t="s">
        <v>30</v>
      </c>
      <c r="BK431" s="157">
        <f>ROUND(I431*H431,2)</f>
        <v>0</v>
      </c>
      <c r="BL431" s="18" t="s">
        <v>143</v>
      </c>
      <c r="BM431" s="156" t="s">
        <v>692</v>
      </c>
    </row>
    <row r="432" spans="1:65" s="14" customFormat="1">
      <c r="B432" s="167"/>
      <c r="D432" s="159" t="s">
        <v>145</v>
      </c>
      <c r="E432" s="168" t="s">
        <v>1</v>
      </c>
      <c r="F432" s="169" t="s">
        <v>441</v>
      </c>
      <c r="H432" s="168" t="s">
        <v>1</v>
      </c>
      <c r="I432" s="170"/>
      <c r="L432" s="167"/>
      <c r="M432" s="171"/>
      <c r="N432" s="172"/>
      <c r="O432" s="172"/>
      <c r="P432" s="172"/>
      <c r="Q432" s="172"/>
      <c r="R432" s="172"/>
      <c r="S432" s="172"/>
      <c r="T432" s="173"/>
      <c r="AT432" s="168" t="s">
        <v>145</v>
      </c>
      <c r="AU432" s="168" t="s">
        <v>82</v>
      </c>
      <c r="AV432" s="14" t="s">
        <v>30</v>
      </c>
      <c r="AW432" s="14" t="s">
        <v>29</v>
      </c>
      <c r="AX432" s="14" t="s">
        <v>73</v>
      </c>
      <c r="AY432" s="168" t="s">
        <v>137</v>
      </c>
    </row>
    <row r="433" spans="2:51" s="14" customFormat="1">
      <c r="B433" s="167"/>
      <c r="D433" s="159" t="s">
        <v>145</v>
      </c>
      <c r="E433" s="168" t="s">
        <v>1</v>
      </c>
      <c r="F433" s="169" t="s">
        <v>693</v>
      </c>
      <c r="H433" s="168" t="s">
        <v>1</v>
      </c>
      <c r="I433" s="170"/>
      <c r="L433" s="167"/>
      <c r="M433" s="171"/>
      <c r="N433" s="172"/>
      <c r="O433" s="172"/>
      <c r="P433" s="172"/>
      <c r="Q433" s="172"/>
      <c r="R433" s="172"/>
      <c r="S433" s="172"/>
      <c r="T433" s="173"/>
      <c r="AT433" s="168" t="s">
        <v>145</v>
      </c>
      <c r="AU433" s="168" t="s">
        <v>82</v>
      </c>
      <c r="AV433" s="14" t="s">
        <v>30</v>
      </c>
      <c r="AW433" s="14" t="s">
        <v>29</v>
      </c>
      <c r="AX433" s="14" t="s">
        <v>73</v>
      </c>
      <c r="AY433" s="168" t="s">
        <v>137</v>
      </c>
    </row>
    <row r="434" spans="2:51" s="13" customFormat="1">
      <c r="B434" s="158"/>
      <c r="D434" s="159" t="s">
        <v>145</v>
      </c>
      <c r="E434" s="160" t="s">
        <v>1</v>
      </c>
      <c r="F434" s="161" t="s">
        <v>694</v>
      </c>
      <c r="H434" s="162">
        <v>3.105</v>
      </c>
      <c r="I434" s="163"/>
      <c r="L434" s="158"/>
      <c r="M434" s="164"/>
      <c r="N434" s="165"/>
      <c r="O434" s="165"/>
      <c r="P434" s="165"/>
      <c r="Q434" s="165"/>
      <c r="R434" s="165"/>
      <c r="S434" s="165"/>
      <c r="T434" s="166"/>
      <c r="AT434" s="160" t="s">
        <v>145</v>
      </c>
      <c r="AU434" s="160" t="s">
        <v>82</v>
      </c>
      <c r="AV434" s="13" t="s">
        <v>82</v>
      </c>
      <c r="AW434" s="13" t="s">
        <v>29</v>
      </c>
      <c r="AX434" s="13" t="s">
        <v>73</v>
      </c>
      <c r="AY434" s="160" t="s">
        <v>137</v>
      </c>
    </row>
    <row r="435" spans="2:51" s="16" customFormat="1">
      <c r="B435" s="197"/>
      <c r="D435" s="159" t="s">
        <v>145</v>
      </c>
      <c r="E435" s="198" t="s">
        <v>1</v>
      </c>
      <c r="F435" s="199" t="s">
        <v>416</v>
      </c>
      <c r="H435" s="200">
        <v>3.105</v>
      </c>
      <c r="I435" s="201"/>
      <c r="L435" s="197"/>
      <c r="M435" s="202"/>
      <c r="N435" s="203"/>
      <c r="O435" s="203"/>
      <c r="P435" s="203"/>
      <c r="Q435" s="203"/>
      <c r="R435" s="203"/>
      <c r="S435" s="203"/>
      <c r="T435" s="204"/>
      <c r="AT435" s="198" t="s">
        <v>145</v>
      </c>
      <c r="AU435" s="198" t="s">
        <v>82</v>
      </c>
      <c r="AV435" s="16" t="s">
        <v>155</v>
      </c>
      <c r="AW435" s="16" t="s">
        <v>29</v>
      </c>
      <c r="AX435" s="16" t="s">
        <v>73</v>
      </c>
      <c r="AY435" s="198" t="s">
        <v>137</v>
      </c>
    </row>
    <row r="436" spans="2:51" s="14" customFormat="1">
      <c r="B436" s="167"/>
      <c r="D436" s="159" t="s">
        <v>145</v>
      </c>
      <c r="E436" s="168" t="s">
        <v>1</v>
      </c>
      <c r="F436" s="169" t="s">
        <v>443</v>
      </c>
      <c r="H436" s="168" t="s">
        <v>1</v>
      </c>
      <c r="I436" s="170"/>
      <c r="L436" s="167"/>
      <c r="M436" s="171"/>
      <c r="N436" s="172"/>
      <c r="O436" s="172"/>
      <c r="P436" s="172"/>
      <c r="Q436" s="172"/>
      <c r="R436" s="172"/>
      <c r="S436" s="172"/>
      <c r="T436" s="173"/>
      <c r="AT436" s="168" t="s">
        <v>145</v>
      </c>
      <c r="AU436" s="168" t="s">
        <v>82</v>
      </c>
      <c r="AV436" s="14" t="s">
        <v>30</v>
      </c>
      <c r="AW436" s="14" t="s">
        <v>29</v>
      </c>
      <c r="AX436" s="14" t="s">
        <v>73</v>
      </c>
      <c r="AY436" s="168" t="s">
        <v>137</v>
      </c>
    </row>
    <row r="437" spans="2:51" s="14" customFormat="1">
      <c r="B437" s="167"/>
      <c r="D437" s="159" t="s">
        <v>145</v>
      </c>
      <c r="E437" s="168" t="s">
        <v>1</v>
      </c>
      <c r="F437" s="169" t="s">
        <v>695</v>
      </c>
      <c r="H437" s="168" t="s">
        <v>1</v>
      </c>
      <c r="I437" s="170"/>
      <c r="L437" s="167"/>
      <c r="M437" s="171"/>
      <c r="N437" s="172"/>
      <c r="O437" s="172"/>
      <c r="P437" s="172"/>
      <c r="Q437" s="172"/>
      <c r="R437" s="172"/>
      <c r="S437" s="172"/>
      <c r="T437" s="173"/>
      <c r="AT437" s="168" t="s">
        <v>145</v>
      </c>
      <c r="AU437" s="168" t="s">
        <v>82</v>
      </c>
      <c r="AV437" s="14" t="s">
        <v>30</v>
      </c>
      <c r="AW437" s="14" t="s">
        <v>29</v>
      </c>
      <c r="AX437" s="14" t="s">
        <v>73</v>
      </c>
      <c r="AY437" s="168" t="s">
        <v>137</v>
      </c>
    </row>
    <row r="438" spans="2:51" s="13" customFormat="1">
      <c r="B438" s="158"/>
      <c r="D438" s="159" t="s">
        <v>145</v>
      </c>
      <c r="E438" s="160" t="s">
        <v>1</v>
      </c>
      <c r="F438" s="161" t="s">
        <v>696</v>
      </c>
      <c r="H438" s="162">
        <v>3.8319999999999999</v>
      </c>
      <c r="I438" s="163"/>
      <c r="L438" s="158"/>
      <c r="M438" s="164"/>
      <c r="N438" s="165"/>
      <c r="O438" s="165"/>
      <c r="P438" s="165"/>
      <c r="Q438" s="165"/>
      <c r="R438" s="165"/>
      <c r="S438" s="165"/>
      <c r="T438" s="166"/>
      <c r="AT438" s="160" t="s">
        <v>145</v>
      </c>
      <c r="AU438" s="160" t="s">
        <v>82</v>
      </c>
      <c r="AV438" s="13" t="s">
        <v>82</v>
      </c>
      <c r="AW438" s="13" t="s">
        <v>29</v>
      </c>
      <c r="AX438" s="13" t="s">
        <v>73</v>
      </c>
      <c r="AY438" s="160" t="s">
        <v>137</v>
      </c>
    </row>
    <row r="439" spans="2:51" s="13" customFormat="1">
      <c r="B439" s="158"/>
      <c r="D439" s="159" t="s">
        <v>145</v>
      </c>
      <c r="E439" s="160" t="s">
        <v>1</v>
      </c>
      <c r="F439" s="161" t="s">
        <v>697</v>
      </c>
      <c r="H439" s="162">
        <v>3.754</v>
      </c>
      <c r="I439" s="163"/>
      <c r="L439" s="158"/>
      <c r="M439" s="164"/>
      <c r="N439" s="165"/>
      <c r="O439" s="165"/>
      <c r="P439" s="165"/>
      <c r="Q439" s="165"/>
      <c r="R439" s="165"/>
      <c r="S439" s="165"/>
      <c r="T439" s="166"/>
      <c r="AT439" s="160" t="s">
        <v>145</v>
      </c>
      <c r="AU439" s="160" t="s">
        <v>82</v>
      </c>
      <c r="AV439" s="13" t="s">
        <v>82</v>
      </c>
      <c r="AW439" s="13" t="s">
        <v>29</v>
      </c>
      <c r="AX439" s="13" t="s">
        <v>73</v>
      </c>
      <c r="AY439" s="160" t="s">
        <v>137</v>
      </c>
    </row>
    <row r="440" spans="2:51" s="14" customFormat="1">
      <c r="B440" s="167"/>
      <c r="D440" s="159" t="s">
        <v>145</v>
      </c>
      <c r="E440" s="168" t="s">
        <v>1</v>
      </c>
      <c r="F440" s="169" t="s">
        <v>698</v>
      </c>
      <c r="H440" s="168" t="s">
        <v>1</v>
      </c>
      <c r="I440" s="170"/>
      <c r="L440" s="167"/>
      <c r="M440" s="171"/>
      <c r="N440" s="172"/>
      <c r="O440" s="172"/>
      <c r="P440" s="172"/>
      <c r="Q440" s="172"/>
      <c r="R440" s="172"/>
      <c r="S440" s="172"/>
      <c r="T440" s="173"/>
      <c r="AT440" s="168" t="s">
        <v>145</v>
      </c>
      <c r="AU440" s="168" t="s">
        <v>82</v>
      </c>
      <c r="AV440" s="14" t="s">
        <v>30</v>
      </c>
      <c r="AW440" s="14" t="s">
        <v>29</v>
      </c>
      <c r="AX440" s="14" t="s">
        <v>73</v>
      </c>
      <c r="AY440" s="168" t="s">
        <v>137</v>
      </c>
    </row>
    <row r="441" spans="2:51" s="13" customFormat="1">
      <c r="B441" s="158"/>
      <c r="D441" s="159" t="s">
        <v>145</v>
      </c>
      <c r="E441" s="160" t="s">
        <v>1</v>
      </c>
      <c r="F441" s="161" t="s">
        <v>699</v>
      </c>
      <c r="H441" s="162">
        <v>0.70399999999999996</v>
      </c>
      <c r="I441" s="163"/>
      <c r="L441" s="158"/>
      <c r="M441" s="164"/>
      <c r="N441" s="165"/>
      <c r="O441" s="165"/>
      <c r="P441" s="165"/>
      <c r="Q441" s="165"/>
      <c r="R441" s="165"/>
      <c r="S441" s="165"/>
      <c r="T441" s="166"/>
      <c r="AT441" s="160" t="s">
        <v>145</v>
      </c>
      <c r="AU441" s="160" t="s">
        <v>82</v>
      </c>
      <c r="AV441" s="13" t="s">
        <v>82</v>
      </c>
      <c r="AW441" s="13" t="s">
        <v>29</v>
      </c>
      <c r="AX441" s="13" t="s">
        <v>73</v>
      </c>
      <c r="AY441" s="160" t="s">
        <v>137</v>
      </c>
    </row>
    <row r="442" spans="2:51" s="13" customFormat="1">
      <c r="B442" s="158"/>
      <c r="D442" s="159" t="s">
        <v>145</v>
      </c>
      <c r="E442" s="160" t="s">
        <v>1</v>
      </c>
      <c r="F442" s="161" t="s">
        <v>700</v>
      </c>
      <c r="H442" s="162">
        <v>0.81</v>
      </c>
      <c r="I442" s="163"/>
      <c r="L442" s="158"/>
      <c r="M442" s="164"/>
      <c r="N442" s="165"/>
      <c r="O442" s="165"/>
      <c r="P442" s="165"/>
      <c r="Q442" s="165"/>
      <c r="R442" s="165"/>
      <c r="S442" s="165"/>
      <c r="T442" s="166"/>
      <c r="AT442" s="160" t="s">
        <v>145</v>
      </c>
      <c r="AU442" s="160" t="s">
        <v>82</v>
      </c>
      <c r="AV442" s="13" t="s">
        <v>82</v>
      </c>
      <c r="AW442" s="13" t="s">
        <v>29</v>
      </c>
      <c r="AX442" s="13" t="s">
        <v>73</v>
      </c>
      <c r="AY442" s="160" t="s">
        <v>137</v>
      </c>
    </row>
    <row r="443" spans="2:51" s="16" customFormat="1">
      <c r="B443" s="197"/>
      <c r="D443" s="159" t="s">
        <v>145</v>
      </c>
      <c r="E443" s="198" t="s">
        <v>1</v>
      </c>
      <c r="F443" s="199" t="s">
        <v>416</v>
      </c>
      <c r="H443" s="200">
        <v>9.1</v>
      </c>
      <c r="I443" s="201"/>
      <c r="L443" s="197"/>
      <c r="M443" s="202"/>
      <c r="N443" s="203"/>
      <c r="O443" s="203"/>
      <c r="P443" s="203"/>
      <c r="Q443" s="203"/>
      <c r="R443" s="203"/>
      <c r="S443" s="203"/>
      <c r="T443" s="204"/>
      <c r="AT443" s="198" t="s">
        <v>145</v>
      </c>
      <c r="AU443" s="198" t="s">
        <v>82</v>
      </c>
      <c r="AV443" s="16" t="s">
        <v>155</v>
      </c>
      <c r="AW443" s="16" t="s">
        <v>29</v>
      </c>
      <c r="AX443" s="16" t="s">
        <v>73</v>
      </c>
      <c r="AY443" s="198" t="s">
        <v>137</v>
      </c>
    </row>
    <row r="444" spans="2:51" s="14" customFormat="1">
      <c r="B444" s="167"/>
      <c r="D444" s="159" t="s">
        <v>145</v>
      </c>
      <c r="E444" s="168" t="s">
        <v>1</v>
      </c>
      <c r="F444" s="169" t="s">
        <v>417</v>
      </c>
      <c r="H444" s="168" t="s">
        <v>1</v>
      </c>
      <c r="I444" s="170"/>
      <c r="L444" s="167"/>
      <c r="M444" s="171"/>
      <c r="N444" s="172"/>
      <c r="O444" s="172"/>
      <c r="P444" s="172"/>
      <c r="Q444" s="172"/>
      <c r="R444" s="172"/>
      <c r="S444" s="172"/>
      <c r="T444" s="173"/>
      <c r="AT444" s="168" t="s">
        <v>145</v>
      </c>
      <c r="AU444" s="168" t="s">
        <v>82</v>
      </c>
      <c r="AV444" s="14" t="s">
        <v>30</v>
      </c>
      <c r="AW444" s="14" t="s">
        <v>29</v>
      </c>
      <c r="AX444" s="14" t="s">
        <v>73</v>
      </c>
      <c r="AY444" s="168" t="s">
        <v>137</v>
      </c>
    </row>
    <row r="445" spans="2:51" s="14" customFormat="1">
      <c r="B445" s="167"/>
      <c r="D445" s="159" t="s">
        <v>145</v>
      </c>
      <c r="E445" s="168" t="s">
        <v>1</v>
      </c>
      <c r="F445" s="169" t="s">
        <v>535</v>
      </c>
      <c r="H445" s="168" t="s">
        <v>1</v>
      </c>
      <c r="I445" s="170"/>
      <c r="L445" s="167"/>
      <c r="M445" s="171"/>
      <c r="N445" s="172"/>
      <c r="O445" s="172"/>
      <c r="P445" s="172"/>
      <c r="Q445" s="172"/>
      <c r="R445" s="172"/>
      <c r="S445" s="172"/>
      <c r="T445" s="173"/>
      <c r="AT445" s="168" t="s">
        <v>145</v>
      </c>
      <c r="AU445" s="168" t="s">
        <v>82</v>
      </c>
      <c r="AV445" s="14" t="s">
        <v>30</v>
      </c>
      <c r="AW445" s="14" t="s">
        <v>29</v>
      </c>
      <c r="AX445" s="14" t="s">
        <v>73</v>
      </c>
      <c r="AY445" s="168" t="s">
        <v>137</v>
      </c>
    </row>
    <row r="446" spans="2:51" s="13" customFormat="1">
      <c r="B446" s="158"/>
      <c r="D446" s="159" t="s">
        <v>145</v>
      </c>
      <c r="E446" s="160" t="s">
        <v>1</v>
      </c>
      <c r="F446" s="161" t="s">
        <v>701</v>
      </c>
      <c r="H446" s="162">
        <v>4.1580000000000004</v>
      </c>
      <c r="I446" s="163"/>
      <c r="L446" s="158"/>
      <c r="M446" s="164"/>
      <c r="N446" s="165"/>
      <c r="O446" s="165"/>
      <c r="P446" s="165"/>
      <c r="Q446" s="165"/>
      <c r="R446" s="165"/>
      <c r="S446" s="165"/>
      <c r="T446" s="166"/>
      <c r="AT446" s="160" t="s">
        <v>145</v>
      </c>
      <c r="AU446" s="160" t="s">
        <v>82</v>
      </c>
      <c r="AV446" s="13" t="s">
        <v>82</v>
      </c>
      <c r="AW446" s="13" t="s">
        <v>29</v>
      </c>
      <c r="AX446" s="13" t="s">
        <v>73</v>
      </c>
      <c r="AY446" s="160" t="s">
        <v>137</v>
      </c>
    </row>
    <row r="447" spans="2:51" s="13" customFormat="1">
      <c r="B447" s="158"/>
      <c r="D447" s="159" t="s">
        <v>145</v>
      </c>
      <c r="E447" s="160" t="s">
        <v>1</v>
      </c>
      <c r="F447" s="161" t="s">
        <v>702</v>
      </c>
      <c r="H447" s="162">
        <v>0.32200000000000001</v>
      </c>
      <c r="I447" s="163"/>
      <c r="L447" s="158"/>
      <c r="M447" s="164"/>
      <c r="N447" s="165"/>
      <c r="O447" s="165"/>
      <c r="P447" s="165"/>
      <c r="Q447" s="165"/>
      <c r="R447" s="165"/>
      <c r="S447" s="165"/>
      <c r="T447" s="166"/>
      <c r="AT447" s="160" t="s">
        <v>145</v>
      </c>
      <c r="AU447" s="160" t="s">
        <v>82</v>
      </c>
      <c r="AV447" s="13" t="s">
        <v>82</v>
      </c>
      <c r="AW447" s="13" t="s">
        <v>29</v>
      </c>
      <c r="AX447" s="13" t="s">
        <v>73</v>
      </c>
      <c r="AY447" s="160" t="s">
        <v>137</v>
      </c>
    </row>
    <row r="448" spans="2:51" s="13" customFormat="1">
      <c r="B448" s="158"/>
      <c r="D448" s="159" t="s">
        <v>145</v>
      </c>
      <c r="E448" s="160" t="s">
        <v>1</v>
      </c>
      <c r="F448" s="161" t="s">
        <v>703</v>
      </c>
      <c r="H448" s="162">
        <v>1.2350000000000001</v>
      </c>
      <c r="I448" s="163"/>
      <c r="L448" s="158"/>
      <c r="M448" s="164"/>
      <c r="N448" s="165"/>
      <c r="O448" s="165"/>
      <c r="P448" s="165"/>
      <c r="Q448" s="165"/>
      <c r="R448" s="165"/>
      <c r="S448" s="165"/>
      <c r="T448" s="166"/>
      <c r="AT448" s="160" t="s">
        <v>145</v>
      </c>
      <c r="AU448" s="160" t="s">
        <v>82</v>
      </c>
      <c r="AV448" s="13" t="s">
        <v>82</v>
      </c>
      <c r="AW448" s="13" t="s">
        <v>29</v>
      </c>
      <c r="AX448" s="13" t="s">
        <v>73</v>
      </c>
      <c r="AY448" s="160" t="s">
        <v>137</v>
      </c>
    </row>
    <row r="449" spans="1:65" s="13" customFormat="1">
      <c r="B449" s="158"/>
      <c r="D449" s="159" t="s">
        <v>145</v>
      </c>
      <c r="E449" s="160" t="s">
        <v>1</v>
      </c>
      <c r="F449" s="161" t="s">
        <v>704</v>
      </c>
      <c r="H449" s="162">
        <v>1.1120000000000001</v>
      </c>
      <c r="I449" s="163"/>
      <c r="L449" s="158"/>
      <c r="M449" s="164"/>
      <c r="N449" s="165"/>
      <c r="O449" s="165"/>
      <c r="P449" s="165"/>
      <c r="Q449" s="165"/>
      <c r="R449" s="165"/>
      <c r="S449" s="165"/>
      <c r="T449" s="166"/>
      <c r="AT449" s="160" t="s">
        <v>145</v>
      </c>
      <c r="AU449" s="160" t="s">
        <v>82</v>
      </c>
      <c r="AV449" s="13" t="s">
        <v>82</v>
      </c>
      <c r="AW449" s="13" t="s">
        <v>29</v>
      </c>
      <c r="AX449" s="13" t="s">
        <v>73</v>
      </c>
      <c r="AY449" s="160" t="s">
        <v>137</v>
      </c>
    </row>
    <row r="450" spans="1:65" s="14" customFormat="1">
      <c r="B450" s="167"/>
      <c r="D450" s="159" t="s">
        <v>145</v>
      </c>
      <c r="E450" s="168" t="s">
        <v>1</v>
      </c>
      <c r="F450" s="169" t="s">
        <v>425</v>
      </c>
      <c r="H450" s="168" t="s">
        <v>1</v>
      </c>
      <c r="I450" s="170"/>
      <c r="L450" s="167"/>
      <c r="M450" s="171"/>
      <c r="N450" s="172"/>
      <c r="O450" s="172"/>
      <c r="P450" s="172"/>
      <c r="Q450" s="172"/>
      <c r="R450" s="172"/>
      <c r="S450" s="172"/>
      <c r="T450" s="173"/>
      <c r="AT450" s="168" t="s">
        <v>145</v>
      </c>
      <c r="AU450" s="168" t="s">
        <v>82</v>
      </c>
      <c r="AV450" s="14" t="s">
        <v>30</v>
      </c>
      <c r="AW450" s="14" t="s">
        <v>29</v>
      </c>
      <c r="AX450" s="14" t="s">
        <v>73</v>
      </c>
      <c r="AY450" s="168" t="s">
        <v>137</v>
      </c>
    </row>
    <row r="451" spans="1:65" s="13" customFormat="1">
      <c r="B451" s="158"/>
      <c r="D451" s="159" t="s">
        <v>145</v>
      </c>
      <c r="E451" s="160" t="s">
        <v>1</v>
      </c>
      <c r="F451" s="161" t="s">
        <v>705</v>
      </c>
      <c r="H451" s="162">
        <v>116.923</v>
      </c>
      <c r="I451" s="163"/>
      <c r="L451" s="158"/>
      <c r="M451" s="164"/>
      <c r="N451" s="165"/>
      <c r="O451" s="165"/>
      <c r="P451" s="165"/>
      <c r="Q451" s="165"/>
      <c r="R451" s="165"/>
      <c r="S451" s="165"/>
      <c r="T451" s="166"/>
      <c r="AT451" s="160" t="s">
        <v>145</v>
      </c>
      <c r="AU451" s="160" t="s">
        <v>82</v>
      </c>
      <c r="AV451" s="13" t="s">
        <v>82</v>
      </c>
      <c r="AW451" s="13" t="s">
        <v>29</v>
      </c>
      <c r="AX451" s="13" t="s">
        <v>73</v>
      </c>
      <c r="AY451" s="160" t="s">
        <v>137</v>
      </c>
    </row>
    <row r="452" spans="1:65" s="13" customFormat="1">
      <c r="B452" s="158"/>
      <c r="D452" s="159" t="s">
        <v>145</v>
      </c>
      <c r="E452" s="160" t="s">
        <v>1</v>
      </c>
      <c r="F452" s="161" t="s">
        <v>706</v>
      </c>
      <c r="H452" s="162">
        <v>1.9319999999999999</v>
      </c>
      <c r="I452" s="163"/>
      <c r="L452" s="158"/>
      <c r="M452" s="164"/>
      <c r="N452" s="165"/>
      <c r="O452" s="165"/>
      <c r="P452" s="165"/>
      <c r="Q452" s="165"/>
      <c r="R452" s="165"/>
      <c r="S452" s="165"/>
      <c r="T452" s="166"/>
      <c r="AT452" s="160" t="s">
        <v>145</v>
      </c>
      <c r="AU452" s="160" t="s">
        <v>82</v>
      </c>
      <c r="AV452" s="13" t="s">
        <v>82</v>
      </c>
      <c r="AW452" s="13" t="s">
        <v>29</v>
      </c>
      <c r="AX452" s="13" t="s">
        <v>73</v>
      </c>
      <c r="AY452" s="160" t="s">
        <v>137</v>
      </c>
    </row>
    <row r="453" spans="1:65" s="16" customFormat="1">
      <c r="B453" s="197"/>
      <c r="D453" s="159" t="s">
        <v>145</v>
      </c>
      <c r="E453" s="198" t="s">
        <v>1</v>
      </c>
      <c r="F453" s="199" t="s">
        <v>416</v>
      </c>
      <c r="H453" s="200">
        <v>125.682</v>
      </c>
      <c r="I453" s="201"/>
      <c r="L453" s="197"/>
      <c r="M453" s="202"/>
      <c r="N453" s="203"/>
      <c r="O453" s="203"/>
      <c r="P453" s="203"/>
      <c r="Q453" s="203"/>
      <c r="R453" s="203"/>
      <c r="S453" s="203"/>
      <c r="T453" s="204"/>
      <c r="AT453" s="198" t="s">
        <v>145</v>
      </c>
      <c r="AU453" s="198" t="s">
        <v>82</v>
      </c>
      <c r="AV453" s="16" t="s">
        <v>155</v>
      </c>
      <c r="AW453" s="16" t="s">
        <v>29</v>
      </c>
      <c r="AX453" s="16" t="s">
        <v>73</v>
      </c>
      <c r="AY453" s="198" t="s">
        <v>137</v>
      </c>
    </row>
    <row r="454" spans="1:65" s="15" customFormat="1">
      <c r="B454" s="174"/>
      <c r="D454" s="159" t="s">
        <v>145</v>
      </c>
      <c r="E454" s="175" t="s">
        <v>1</v>
      </c>
      <c r="F454" s="176" t="s">
        <v>148</v>
      </c>
      <c r="H454" s="177">
        <v>137.887</v>
      </c>
      <c r="I454" s="178"/>
      <c r="L454" s="174"/>
      <c r="M454" s="179"/>
      <c r="N454" s="180"/>
      <c r="O454" s="180"/>
      <c r="P454" s="180"/>
      <c r="Q454" s="180"/>
      <c r="R454" s="180"/>
      <c r="S454" s="180"/>
      <c r="T454" s="181"/>
      <c r="AT454" s="175" t="s">
        <v>145</v>
      </c>
      <c r="AU454" s="175" t="s">
        <v>82</v>
      </c>
      <c r="AV454" s="15" t="s">
        <v>143</v>
      </c>
      <c r="AW454" s="15" t="s">
        <v>29</v>
      </c>
      <c r="AX454" s="15" t="s">
        <v>30</v>
      </c>
      <c r="AY454" s="175" t="s">
        <v>137</v>
      </c>
    </row>
    <row r="455" spans="1:65" s="2" customFormat="1" ht="16.5" customHeight="1">
      <c r="A455" s="33"/>
      <c r="B455" s="144"/>
      <c r="C455" s="182" t="s">
        <v>401</v>
      </c>
      <c r="D455" s="182" t="s">
        <v>181</v>
      </c>
      <c r="E455" s="183" t="s">
        <v>707</v>
      </c>
      <c r="F455" s="184" t="s">
        <v>708</v>
      </c>
      <c r="G455" s="185" t="s">
        <v>151</v>
      </c>
      <c r="H455" s="186">
        <v>286.66699999999997</v>
      </c>
      <c r="I455" s="187"/>
      <c r="J455" s="188">
        <f>ROUND(I455*H455,2)</f>
        <v>0</v>
      </c>
      <c r="K455" s="184" t="s">
        <v>1</v>
      </c>
      <c r="L455" s="189"/>
      <c r="M455" s="190" t="s">
        <v>1</v>
      </c>
      <c r="N455" s="191" t="s">
        <v>38</v>
      </c>
      <c r="O455" s="59"/>
      <c r="P455" s="154">
        <f>O455*H455</f>
        <v>0</v>
      </c>
      <c r="Q455" s="154">
        <v>0</v>
      </c>
      <c r="R455" s="154">
        <f>Q455*H455</f>
        <v>0</v>
      </c>
      <c r="S455" s="154">
        <v>0</v>
      </c>
      <c r="T455" s="155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6" t="s">
        <v>176</v>
      </c>
      <c r="AT455" s="156" t="s">
        <v>181</v>
      </c>
      <c r="AU455" s="156" t="s">
        <v>82</v>
      </c>
      <c r="AY455" s="18" t="s">
        <v>137</v>
      </c>
      <c r="BE455" s="157">
        <f>IF(N455="základní",J455,0)</f>
        <v>0</v>
      </c>
      <c r="BF455" s="157">
        <f>IF(N455="snížená",J455,0)</f>
        <v>0</v>
      </c>
      <c r="BG455" s="157">
        <f>IF(N455="zákl. přenesená",J455,0)</f>
        <v>0</v>
      </c>
      <c r="BH455" s="157">
        <f>IF(N455="sníž. přenesená",J455,0)</f>
        <v>0</v>
      </c>
      <c r="BI455" s="157">
        <f>IF(N455="nulová",J455,0)</f>
        <v>0</v>
      </c>
      <c r="BJ455" s="18" t="s">
        <v>30</v>
      </c>
      <c r="BK455" s="157">
        <f>ROUND(I455*H455,2)</f>
        <v>0</v>
      </c>
      <c r="BL455" s="18" t="s">
        <v>143</v>
      </c>
      <c r="BM455" s="156" t="s">
        <v>709</v>
      </c>
    </row>
    <row r="456" spans="1:65" s="13" customFormat="1">
      <c r="B456" s="158"/>
      <c r="D456" s="159" t="s">
        <v>145</v>
      </c>
      <c r="E456" s="160" t="s">
        <v>1</v>
      </c>
      <c r="F456" s="161" t="s">
        <v>710</v>
      </c>
      <c r="H456" s="162">
        <v>286.66699999999997</v>
      </c>
      <c r="I456" s="163"/>
      <c r="L456" s="158"/>
      <c r="M456" s="164"/>
      <c r="N456" s="165"/>
      <c r="O456" s="165"/>
      <c r="P456" s="165"/>
      <c r="Q456" s="165"/>
      <c r="R456" s="165"/>
      <c r="S456" s="165"/>
      <c r="T456" s="166"/>
      <c r="AT456" s="160" t="s">
        <v>145</v>
      </c>
      <c r="AU456" s="160" t="s">
        <v>82</v>
      </c>
      <c r="AV456" s="13" t="s">
        <v>82</v>
      </c>
      <c r="AW456" s="13" t="s">
        <v>29</v>
      </c>
      <c r="AX456" s="13" t="s">
        <v>73</v>
      </c>
      <c r="AY456" s="160" t="s">
        <v>137</v>
      </c>
    </row>
    <row r="457" spans="1:65" s="15" customFormat="1">
      <c r="B457" s="174"/>
      <c r="D457" s="159" t="s">
        <v>145</v>
      </c>
      <c r="E457" s="175" t="s">
        <v>1</v>
      </c>
      <c r="F457" s="176" t="s">
        <v>148</v>
      </c>
      <c r="H457" s="177">
        <v>286.66699999999997</v>
      </c>
      <c r="I457" s="178"/>
      <c r="L457" s="174"/>
      <c r="M457" s="179"/>
      <c r="N457" s="180"/>
      <c r="O457" s="180"/>
      <c r="P457" s="180"/>
      <c r="Q457" s="180"/>
      <c r="R457" s="180"/>
      <c r="S457" s="180"/>
      <c r="T457" s="181"/>
      <c r="AT457" s="175" t="s">
        <v>145</v>
      </c>
      <c r="AU457" s="175" t="s">
        <v>82</v>
      </c>
      <c r="AV457" s="15" t="s">
        <v>143</v>
      </c>
      <c r="AW457" s="15" t="s">
        <v>29</v>
      </c>
      <c r="AX457" s="15" t="s">
        <v>30</v>
      </c>
      <c r="AY457" s="175" t="s">
        <v>137</v>
      </c>
    </row>
    <row r="458" spans="1:65" s="2" customFormat="1" ht="24.2" customHeight="1">
      <c r="A458" s="33"/>
      <c r="B458" s="144"/>
      <c r="C458" s="145" t="s">
        <v>403</v>
      </c>
      <c r="D458" s="145" t="s">
        <v>139</v>
      </c>
      <c r="E458" s="146" t="s">
        <v>711</v>
      </c>
      <c r="F458" s="147" t="s">
        <v>712</v>
      </c>
      <c r="G458" s="148" t="s">
        <v>195</v>
      </c>
      <c r="H458" s="149">
        <v>1295.6890000000001</v>
      </c>
      <c r="I458" s="150"/>
      <c r="J458" s="151">
        <f>ROUND(I458*H458,2)</f>
        <v>0</v>
      </c>
      <c r="K458" s="147" t="s">
        <v>152</v>
      </c>
      <c r="L458" s="34"/>
      <c r="M458" s="152" t="s">
        <v>1</v>
      </c>
      <c r="N458" s="153" t="s">
        <v>38</v>
      </c>
      <c r="O458" s="59"/>
      <c r="P458" s="154">
        <f>O458*H458</f>
        <v>0</v>
      </c>
      <c r="Q458" s="154">
        <v>0</v>
      </c>
      <c r="R458" s="154">
        <f>Q458*H458</f>
        <v>0</v>
      </c>
      <c r="S458" s="154">
        <v>0</v>
      </c>
      <c r="T458" s="155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6" t="s">
        <v>143</v>
      </c>
      <c r="AT458" s="156" t="s">
        <v>139</v>
      </c>
      <c r="AU458" s="156" t="s">
        <v>82</v>
      </c>
      <c r="AY458" s="18" t="s">
        <v>137</v>
      </c>
      <c r="BE458" s="157">
        <f>IF(N458="základní",J458,0)</f>
        <v>0</v>
      </c>
      <c r="BF458" s="157">
        <f>IF(N458="snížená",J458,0)</f>
        <v>0</v>
      </c>
      <c r="BG458" s="157">
        <f>IF(N458="zákl. přenesená",J458,0)</f>
        <v>0</v>
      </c>
      <c r="BH458" s="157">
        <f>IF(N458="sníž. přenesená",J458,0)</f>
        <v>0</v>
      </c>
      <c r="BI458" s="157">
        <f>IF(N458="nulová",J458,0)</f>
        <v>0</v>
      </c>
      <c r="BJ458" s="18" t="s">
        <v>30</v>
      </c>
      <c r="BK458" s="157">
        <f>ROUND(I458*H458,2)</f>
        <v>0</v>
      </c>
      <c r="BL458" s="18" t="s">
        <v>143</v>
      </c>
      <c r="BM458" s="156" t="s">
        <v>713</v>
      </c>
    </row>
    <row r="459" spans="1:65" s="13" customFormat="1">
      <c r="B459" s="158"/>
      <c r="D459" s="159" t="s">
        <v>145</v>
      </c>
      <c r="E459" s="160" t="s">
        <v>1</v>
      </c>
      <c r="F459" s="161" t="s">
        <v>638</v>
      </c>
      <c r="H459" s="162">
        <v>1.214</v>
      </c>
      <c r="I459" s="163"/>
      <c r="L459" s="158"/>
      <c r="M459" s="164"/>
      <c r="N459" s="165"/>
      <c r="O459" s="165"/>
      <c r="P459" s="165"/>
      <c r="Q459" s="165"/>
      <c r="R459" s="165"/>
      <c r="S459" s="165"/>
      <c r="T459" s="166"/>
      <c r="AT459" s="160" t="s">
        <v>145</v>
      </c>
      <c r="AU459" s="160" t="s">
        <v>82</v>
      </c>
      <c r="AV459" s="13" t="s">
        <v>82</v>
      </c>
      <c r="AW459" s="13" t="s">
        <v>29</v>
      </c>
      <c r="AX459" s="13" t="s">
        <v>73</v>
      </c>
      <c r="AY459" s="160" t="s">
        <v>137</v>
      </c>
    </row>
    <row r="460" spans="1:65" s="13" customFormat="1">
      <c r="B460" s="158"/>
      <c r="D460" s="159" t="s">
        <v>145</v>
      </c>
      <c r="E460" s="160" t="s">
        <v>1</v>
      </c>
      <c r="F460" s="161" t="s">
        <v>714</v>
      </c>
      <c r="H460" s="162">
        <v>159.25899999999999</v>
      </c>
      <c r="I460" s="163"/>
      <c r="L460" s="158"/>
      <c r="M460" s="164"/>
      <c r="N460" s="165"/>
      <c r="O460" s="165"/>
      <c r="P460" s="165"/>
      <c r="Q460" s="165"/>
      <c r="R460" s="165"/>
      <c r="S460" s="165"/>
      <c r="T460" s="166"/>
      <c r="AT460" s="160" t="s">
        <v>145</v>
      </c>
      <c r="AU460" s="160" t="s">
        <v>82</v>
      </c>
      <c r="AV460" s="13" t="s">
        <v>82</v>
      </c>
      <c r="AW460" s="13" t="s">
        <v>29</v>
      </c>
      <c r="AX460" s="13" t="s">
        <v>73</v>
      </c>
      <c r="AY460" s="160" t="s">
        <v>137</v>
      </c>
    </row>
    <row r="461" spans="1:65" s="13" customFormat="1">
      <c r="B461" s="158"/>
      <c r="D461" s="159" t="s">
        <v>145</v>
      </c>
      <c r="E461" s="160" t="s">
        <v>1</v>
      </c>
      <c r="F461" s="161" t="s">
        <v>715</v>
      </c>
      <c r="H461" s="162">
        <v>146.648</v>
      </c>
      <c r="I461" s="163"/>
      <c r="L461" s="158"/>
      <c r="M461" s="164"/>
      <c r="N461" s="165"/>
      <c r="O461" s="165"/>
      <c r="P461" s="165"/>
      <c r="Q461" s="165"/>
      <c r="R461" s="165"/>
      <c r="S461" s="165"/>
      <c r="T461" s="166"/>
      <c r="AT461" s="160" t="s">
        <v>145</v>
      </c>
      <c r="AU461" s="160" t="s">
        <v>82</v>
      </c>
      <c r="AV461" s="13" t="s">
        <v>82</v>
      </c>
      <c r="AW461" s="13" t="s">
        <v>29</v>
      </c>
      <c r="AX461" s="13" t="s">
        <v>73</v>
      </c>
      <c r="AY461" s="160" t="s">
        <v>137</v>
      </c>
    </row>
    <row r="462" spans="1:65" s="13" customFormat="1">
      <c r="B462" s="158"/>
      <c r="D462" s="159" t="s">
        <v>145</v>
      </c>
      <c r="E462" s="160" t="s">
        <v>1</v>
      </c>
      <c r="F462" s="161" t="s">
        <v>716</v>
      </c>
      <c r="H462" s="162">
        <v>988.56799999999998</v>
      </c>
      <c r="I462" s="163"/>
      <c r="L462" s="158"/>
      <c r="M462" s="164"/>
      <c r="N462" s="165"/>
      <c r="O462" s="165"/>
      <c r="P462" s="165"/>
      <c r="Q462" s="165"/>
      <c r="R462" s="165"/>
      <c r="S462" s="165"/>
      <c r="T462" s="166"/>
      <c r="AT462" s="160" t="s">
        <v>145</v>
      </c>
      <c r="AU462" s="160" t="s">
        <v>82</v>
      </c>
      <c r="AV462" s="13" t="s">
        <v>82</v>
      </c>
      <c r="AW462" s="13" t="s">
        <v>29</v>
      </c>
      <c r="AX462" s="13" t="s">
        <v>73</v>
      </c>
      <c r="AY462" s="160" t="s">
        <v>137</v>
      </c>
    </row>
    <row r="463" spans="1:65" s="15" customFormat="1">
      <c r="B463" s="174"/>
      <c r="D463" s="159" t="s">
        <v>145</v>
      </c>
      <c r="E463" s="175" t="s">
        <v>1</v>
      </c>
      <c r="F463" s="176" t="s">
        <v>148</v>
      </c>
      <c r="H463" s="177">
        <v>1295.6890000000001</v>
      </c>
      <c r="I463" s="178"/>
      <c r="L463" s="174"/>
      <c r="M463" s="179"/>
      <c r="N463" s="180"/>
      <c r="O463" s="180"/>
      <c r="P463" s="180"/>
      <c r="Q463" s="180"/>
      <c r="R463" s="180"/>
      <c r="S463" s="180"/>
      <c r="T463" s="181"/>
      <c r="AT463" s="175" t="s">
        <v>145</v>
      </c>
      <c r="AU463" s="175" t="s">
        <v>82</v>
      </c>
      <c r="AV463" s="15" t="s">
        <v>143</v>
      </c>
      <c r="AW463" s="15" t="s">
        <v>29</v>
      </c>
      <c r="AX463" s="15" t="s">
        <v>30</v>
      </c>
      <c r="AY463" s="175" t="s">
        <v>137</v>
      </c>
    </row>
    <row r="464" spans="1:65" s="2" customFormat="1" ht="37.9" customHeight="1">
      <c r="A464" s="33"/>
      <c r="B464" s="144"/>
      <c r="C464" s="145" t="s">
        <v>717</v>
      </c>
      <c r="D464" s="145" t="s">
        <v>139</v>
      </c>
      <c r="E464" s="146" t="s">
        <v>266</v>
      </c>
      <c r="F464" s="147" t="s">
        <v>267</v>
      </c>
      <c r="G464" s="148" t="s">
        <v>195</v>
      </c>
      <c r="H464" s="149">
        <v>1295.6890000000001</v>
      </c>
      <c r="I464" s="150"/>
      <c r="J464" s="151">
        <f>ROUND(I464*H464,2)</f>
        <v>0</v>
      </c>
      <c r="K464" s="147" t="s">
        <v>152</v>
      </c>
      <c r="L464" s="34"/>
      <c r="M464" s="152" t="s">
        <v>1</v>
      </c>
      <c r="N464" s="153" t="s">
        <v>38</v>
      </c>
      <c r="O464" s="59"/>
      <c r="P464" s="154">
        <f>O464*H464</f>
        <v>0</v>
      </c>
      <c r="Q464" s="154">
        <v>0</v>
      </c>
      <c r="R464" s="154">
        <f>Q464*H464</f>
        <v>0</v>
      </c>
      <c r="S464" s="154">
        <v>0</v>
      </c>
      <c r="T464" s="155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56" t="s">
        <v>143</v>
      </c>
      <c r="AT464" s="156" t="s">
        <v>139</v>
      </c>
      <c r="AU464" s="156" t="s">
        <v>82</v>
      </c>
      <c r="AY464" s="18" t="s">
        <v>137</v>
      </c>
      <c r="BE464" s="157">
        <f>IF(N464="základní",J464,0)</f>
        <v>0</v>
      </c>
      <c r="BF464" s="157">
        <f>IF(N464="snížená",J464,0)</f>
        <v>0</v>
      </c>
      <c r="BG464" s="157">
        <f>IF(N464="zákl. přenesená",J464,0)</f>
        <v>0</v>
      </c>
      <c r="BH464" s="157">
        <f>IF(N464="sníž. přenesená",J464,0)</f>
        <v>0</v>
      </c>
      <c r="BI464" s="157">
        <f>IF(N464="nulová",J464,0)</f>
        <v>0</v>
      </c>
      <c r="BJ464" s="18" t="s">
        <v>30</v>
      </c>
      <c r="BK464" s="157">
        <f>ROUND(I464*H464,2)</f>
        <v>0</v>
      </c>
      <c r="BL464" s="18" t="s">
        <v>143</v>
      </c>
      <c r="BM464" s="156" t="s">
        <v>718</v>
      </c>
    </row>
    <row r="465" spans="1:65" s="13" customFormat="1">
      <c r="B465" s="158"/>
      <c r="D465" s="159" t="s">
        <v>145</v>
      </c>
      <c r="E465" s="160" t="s">
        <v>1</v>
      </c>
      <c r="F465" s="161" t="s">
        <v>719</v>
      </c>
      <c r="H465" s="162">
        <v>1295.6890000000001</v>
      </c>
      <c r="I465" s="163"/>
      <c r="L465" s="158"/>
      <c r="M465" s="164"/>
      <c r="N465" s="165"/>
      <c r="O465" s="165"/>
      <c r="P465" s="165"/>
      <c r="Q465" s="165"/>
      <c r="R465" s="165"/>
      <c r="S465" s="165"/>
      <c r="T465" s="166"/>
      <c r="AT465" s="160" t="s">
        <v>145</v>
      </c>
      <c r="AU465" s="160" t="s">
        <v>82</v>
      </c>
      <c r="AV465" s="13" t="s">
        <v>82</v>
      </c>
      <c r="AW465" s="13" t="s">
        <v>29</v>
      </c>
      <c r="AX465" s="13" t="s">
        <v>30</v>
      </c>
      <c r="AY465" s="160" t="s">
        <v>137</v>
      </c>
    </row>
    <row r="466" spans="1:65" s="2" customFormat="1" ht="24.2" customHeight="1">
      <c r="A466" s="33"/>
      <c r="B466" s="144"/>
      <c r="C466" s="145" t="s">
        <v>720</v>
      </c>
      <c r="D466" s="145" t="s">
        <v>139</v>
      </c>
      <c r="E466" s="146" t="s">
        <v>254</v>
      </c>
      <c r="F466" s="147" t="s">
        <v>255</v>
      </c>
      <c r="G466" s="148" t="s">
        <v>142</v>
      </c>
      <c r="H466" s="149">
        <v>6.07</v>
      </c>
      <c r="I466" s="150"/>
      <c r="J466" s="151">
        <f>ROUND(I466*H466,2)</f>
        <v>0</v>
      </c>
      <c r="K466" s="147" t="s">
        <v>152</v>
      </c>
      <c r="L466" s="34"/>
      <c r="M466" s="152" t="s">
        <v>1</v>
      </c>
      <c r="N466" s="153" t="s">
        <v>38</v>
      </c>
      <c r="O466" s="59"/>
      <c r="P466" s="154">
        <f>O466*H466</f>
        <v>0</v>
      </c>
      <c r="Q466" s="154">
        <v>0</v>
      </c>
      <c r="R466" s="154">
        <f>Q466*H466</f>
        <v>0</v>
      </c>
      <c r="S466" s="154">
        <v>0</v>
      </c>
      <c r="T466" s="155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6" t="s">
        <v>143</v>
      </c>
      <c r="AT466" s="156" t="s">
        <v>139</v>
      </c>
      <c r="AU466" s="156" t="s">
        <v>82</v>
      </c>
      <c r="AY466" s="18" t="s">
        <v>137</v>
      </c>
      <c r="BE466" s="157">
        <f>IF(N466="základní",J466,0)</f>
        <v>0</v>
      </c>
      <c r="BF466" s="157">
        <f>IF(N466="snížená",J466,0)</f>
        <v>0</v>
      </c>
      <c r="BG466" s="157">
        <f>IF(N466="zákl. přenesená",J466,0)</f>
        <v>0</v>
      </c>
      <c r="BH466" s="157">
        <f>IF(N466="sníž. přenesená",J466,0)</f>
        <v>0</v>
      </c>
      <c r="BI466" s="157">
        <f>IF(N466="nulová",J466,0)</f>
        <v>0</v>
      </c>
      <c r="BJ466" s="18" t="s">
        <v>30</v>
      </c>
      <c r="BK466" s="157">
        <f>ROUND(I466*H466,2)</f>
        <v>0</v>
      </c>
      <c r="BL466" s="18" t="s">
        <v>143</v>
      </c>
      <c r="BM466" s="156" t="s">
        <v>721</v>
      </c>
    </row>
    <row r="467" spans="1:65" s="13" customFormat="1">
      <c r="B467" s="158"/>
      <c r="D467" s="159" t="s">
        <v>145</v>
      </c>
      <c r="E467" s="160" t="s">
        <v>1</v>
      </c>
      <c r="F467" s="161" t="s">
        <v>420</v>
      </c>
      <c r="H467" s="162">
        <v>2.6850000000000001</v>
      </c>
      <c r="I467" s="163"/>
      <c r="L467" s="158"/>
      <c r="M467" s="164"/>
      <c r="N467" s="165"/>
      <c r="O467" s="165"/>
      <c r="P467" s="165"/>
      <c r="Q467" s="165"/>
      <c r="R467" s="165"/>
      <c r="S467" s="165"/>
      <c r="T467" s="166"/>
      <c r="AT467" s="160" t="s">
        <v>145</v>
      </c>
      <c r="AU467" s="160" t="s">
        <v>82</v>
      </c>
      <c r="AV467" s="13" t="s">
        <v>82</v>
      </c>
      <c r="AW467" s="13" t="s">
        <v>29</v>
      </c>
      <c r="AX467" s="13" t="s">
        <v>73</v>
      </c>
      <c r="AY467" s="160" t="s">
        <v>137</v>
      </c>
    </row>
    <row r="468" spans="1:65" s="13" customFormat="1">
      <c r="B468" s="158"/>
      <c r="D468" s="159" t="s">
        <v>145</v>
      </c>
      <c r="E468" s="160" t="s">
        <v>1</v>
      </c>
      <c r="F468" s="161" t="s">
        <v>419</v>
      </c>
      <c r="H468" s="162">
        <v>0.7</v>
      </c>
      <c r="I468" s="163"/>
      <c r="L468" s="158"/>
      <c r="M468" s="164"/>
      <c r="N468" s="165"/>
      <c r="O468" s="165"/>
      <c r="P468" s="165"/>
      <c r="Q468" s="165"/>
      <c r="R468" s="165"/>
      <c r="S468" s="165"/>
      <c r="T468" s="166"/>
      <c r="AT468" s="160" t="s">
        <v>145</v>
      </c>
      <c r="AU468" s="160" t="s">
        <v>82</v>
      </c>
      <c r="AV468" s="13" t="s">
        <v>82</v>
      </c>
      <c r="AW468" s="13" t="s">
        <v>29</v>
      </c>
      <c r="AX468" s="13" t="s">
        <v>73</v>
      </c>
      <c r="AY468" s="160" t="s">
        <v>137</v>
      </c>
    </row>
    <row r="469" spans="1:65" s="13" customFormat="1">
      <c r="B469" s="158"/>
      <c r="D469" s="159" t="s">
        <v>145</v>
      </c>
      <c r="E469" s="160" t="s">
        <v>1</v>
      </c>
      <c r="F469" s="161" t="s">
        <v>420</v>
      </c>
      <c r="H469" s="162">
        <v>2.6850000000000001</v>
      </c>
      <c r="I469" s="163"/>
      <c r="L469" s="158"/>
      <c r="M469" s="164"/>
      <c r="N469" s="165"/>
      <c r="O469" s="165"/>
      <c r="P469" s="165"/>
      <c r="Q469" s="165"/>
      <c r="R469" s="165"/>
      <c r="S469" s="165"/>
      <c r="T469" s="166"/>
      <c r="AT469" s="160" t="s">
        <v>145</v>
      </c>
      <c r="AU469" s="160" t="s">
        <v>82</v>
      </c>
      <c r="AV469" s="13" t="s">
        <v>82</v>
      </c>
      <c r="AW469" s="13" t="s">
        <v>29</v>
      </c>
      <c r="AX469" s="13" t="s">
        <v>73</v>
      </c>
      <c r="AY469" s="160" t="s">
        <v>137</v>
      </c>
    </row>
    <row r="470" spans="1:65" s="15" customFormat="1">
      <c r="B470" s="174"/>
      <c r="D470" s="159" t="s">
        <v>145</v>
      </c>
      <c r="E470" s="175" t="s">
        <v>1</v>
      </c>
      <c r="F470" s="176" t="s">
        <v>148</v>
      </c>
      <c r="H470" s="177">
        <v>6.07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145</v>
      </c>
      <c r="AU470" s="175" t="s">
        <v>82</v>
      </c>
      <c r="AV470" s="15" t="s">
        <v>143</v>
      </c>
      <c r="AW470" s="15" t="s">
        <v>29</v>
      </c>
      <c r="AX470" s="15" t="s">
        <v>30</v>
      </c>
      <c r="AY470" s="175" t="s">
        <v>137</v>
      </c>
    </row>
    <row r="471" spans="1:65" s="2" customFormat="1" ht="16.5" customHeight="1">
      <c r="A471" s="33"/>
      <c r="B471" s="144"/>
      <c r="C471" s="182" t="s">
        <v>722</v>
      </c>
      <c r="D471" s="182" t="s">
        <v>181</v>
      </c>
      <c r="E471" s="183" t="s">
        <v>258</v>
      </c>
      <c r="F471" s="184" t="s">
        <v>259</v>
      </c>
      <c r="G471" s="185" t="s">
        <v>151</v>
      </c>
      <c r="H471" s="186">
        <v>1.9419999999999999</v>
      </c>
      <c r="I471" s="187"/>
      <c r="J471" s="188">
        <f>ROUND(I471*H471,2)</f>
        <v>0</v>
      </c>
      <c r="K471" s="184" t="s">
        <v>152</v>
      </c>
      <c r="L471" s="189"/>
      <c r="M471" s="190" t="s">
        <v>1</v>
      </c>
      <c r="N471" s="191" t="s">
        <v>38</v>
      </c>
      <c r="O471" s="59"/>
      <c r="P471" s="154">
        <f>O471*H471</f>
        <v>0</v>
      </c>
      <c r="Q471" s="154">
        <v>0</v>
      </c>
      <c r="R471" s="154">
        <f>Q471*H471</f>
        <v>0</v>
      </c>
      <c r="S471" s="154">
        <v>0</v>
      </c>
      <c r="T471" s="155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56" t="s">
        <v>176</v>
      </c>
      <c r="AT471" s="156" t="s">
        <v>181</v>
      </c>
      <c r="AU471" s="156" t="s">
        <v>82</v>
      </c>
      <c r="AY471" s="18" t="s">
        <v>137</v>
      </c>
      <c r="BE471" s="157">
        <f>IF(N471="základní",J471,0)</f>
        <v>0</v>
      </c>
      <c r="BF471" s="157">
        <f>IF(N471="snížená",J471,0)</f>
        <v>0</v>
      </c>
      <c r="BG471" s="157">
        <f>IF(N471="zákl. přenesená",J471,0)</f>
        <v>0</v>
      </c>
      <c r="BH471" s="157">
        <f>IF(N471="sníž. přenesená",J471,0)</f>
        <v>0</v>
      </c>
      <c r="BI471" s="157">
        <f>IF(N471="nulová",J471,0)</f>
        <v>0</v>
      </c>
      <c r="BJ471" s="18" t="s">
        <v>30</v>
      </c>
      <c r="BK471" s="157">
        <f>ROUND(I471*H471,2)</f>
        <v>0</v>
      </c>
      <c r="BL471" s="18" t="s">
        <v>143</v>
      </c>
      <c r="BM471" s="156" t="s">
        <v>723</v>
      </c>
    </row>
    <row r="472" spans="1:65" s="13" customFormat="1">
      <c r="B472" s="158"/>
      <c r="D472" s="159" t="s">
        <v>145</v>
      </c>
      <c r="E472" s="160" t="s">
        <v>1</v>
      </c>
      <c r="F472" s="161" t="s">
        <v>724</v>
      </c>
      <c r="H472" s="162">
        <v>1.9419999999999999</v>
      </c>
      <c r="I472" s="163"/>
      <c r="L472" s="158"/>
      <c r="M472" s="164"/>
      <c r="N472" s="165"/>
      <c r="O472" s="165"/>
      <c r="P472" s="165"/>
      <c r="Q472" s="165"/>
      <c r="R472" s="165"/>
      <c r="S472" s="165"/>
      <c r="T472" s="166"/>
      <c r="AT472" s="160" t="s">
        <v>145</v>
      </c>
      <c r="AU472" s="160" t="s">
        <v>82</v>
      </c>
      <c r="AV472" s="13" t="s">
        <v>82</v>
      </c>
      <c r="AW472" s="13" t="s">
        <v>29</v>
      </c>
      <c r="AX472" s="13" t="s">
        <v>73</v>
      </c>
      <c r="AY472" s="160" t="s">
        <v>137</v>
      </c>
    </row>
    <row r="473" spans="1:65" s="15" customFormat="1">
      <c r="B473" s="174"/>
      <c r="D473" s="159" t="s">
        <v>145</v>
      </c>
      <c r="E473" s="175" t="s">
        <v>1</v>
      </c>
      <c r="F473" s="176" t="s">
        <v>148</v>
      </c>
      <c r="H473" s="177">
        <v>1.9419999999999999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145</v>
      </c>
      <c r="AU473" s="175" t="s">
        <v>82</v>
      </c>
      <c r="AV473" s="15" t="s">
        <v>143</v>
      </c>
      <c r="AW473" s="15" t="s">
        <v>29</v>
      </c>
      <c r="AX473" s="15" t="s">
        <v>30</v>
      </c>
      <c r="AY473" s="175" t="s">
        <v>137</v>
      </c>
    </row>
    <row r="474" spans="1:65" s="2" customFormat="1" ht="24.2" customHeight="1">
      <c r="A474" s="33"/>
      <c r="B474" s="144"/>
      <c r="C474" s="145" t="s">
        <v>289</v>
      </c>
      <c r="D474" s="145" t="s">
        <v>139</v>
      </c>
      <c r="E474" s="146" t="s">
        <v>725</v>
      </c>
      <c r="F474" s="147" t="s">
        <v>726</v>
      </c>
      <c r="G474" s="148" t="s">
        <v>142</v>
      </c>
      <c r="H474" s="149">
        <v>6.07</v>
      </c>
      <c r="I474" s="150"/>
      <c r="J474" s="151">
        <f>ROUND(I474*H474,2)</f>
        <v>0</v>
      </c>
      <c r="K474" s="147" t="s">
        <v>152</v>
      </c>
      <c r="L474" s="34"/>
      <c r="M474" s="152" t="s">
        <v>1</v>
      </c>
      <c r="N474" s="153" t="s">
        <v>38</v>
      </c>
      <c r="O474" s="59"/>
      <c r="P474" s="154">
        <f>O474*H474</f>
        <v>0</v>
      </c>
      <c r="Q474" s="154">
        <v>0</v>
      </c>
      <c r="R474" s="154">
        <f>Q474*H474</f>
        <v>0</v>
      </c>
      <c r="S474" s="154">
        <v>0</v>
      </c>
      <c r="T474" s="155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56" t="s">
        <v>143</v>
      </c>
      <c r="AT474" s="156" t="s">
        <v>139</v>
      </c>
      <c r="AU474" s="156" t="s">
        <v>82</v>
      </c>
      <c r="AY474" s="18" t="s">
        <v>137</v>
      </c>
      <c r="BE474" s="157">
        <f>IF(N474="základní",J474,0)</f>
        <v>0</v>
      </c>
      <c r="BF474" s="157">
        <f>IF(N474="snížená",J474,0)</f>
        <v>0</v>
      </c>
      <c r="BG474" s="157">
        <f>IF(N474="zákl. přenesená",J474,0)</f>
        <v>0</v>
      </c>
      <c r="BH474" s="157">
        <f>IF(N474="sníž. přenesená",J474,0)</f>
        <v>0</v>
      </c>
      <c r="BI474" s="157">
        <f>IF(N474="nulová",J474,0)</f>
        <v>0</v>
      </c>
      <c r="BJ474" s="18" t="s">
        <v>30</v>
      </c>
      <c r="BK474" s="157">
        <f>ROUND(I474*H474,2)</f>
        <v>0</v>
      </c>
      <c r="BL474" s="18" t="s">
        <v>143</v>
      </c>
      <c r="BM474" s="156" t="s">
        <v>727</v>
      </c>
    </row>
    <row r="475" spans="1:65" s="13" customFormat="1">
      <c r="B475" s="158"/>
      <c r="D475" s="159" t="s">
        <v>145</v>
      </c>
      <c r="E475" s="160" t="s">
        <v>1</v>
      </c>
      <c r="F475" s="161" t="s">
        <v>728</v>
      </c>
      <c r="H475" s="162">
        <v>6.07</v>
      </c>
      <c r="I475" s="163"/>
      <c r="L475" s="158"/>
      <c r="M475" s="164"/>
      <c r="N475" s="165"/>
      <c r="O475" s="165"/>
      <c r="P475" s="165"/>
      <c r="Q475" s="165"/>
      <c r="R475" s="165"/>
      <c r="S475" s="165"/>
      <c r="T475" s="166"/>
      <c r="AT475" s="160" t="s">
        <v>145</v>
      </c>
      <c r="AU475" s="160" t="s">
        <v>82</v>
      </c>
      <c r="AV475" s="13" t="s">
        <v>82</v>
      </c>
      <c r="AW475" s="13" t="s">
        <v>29</v>
      </c>
      <c r="AX475" s="13" t="s">
        <v>30</v>
      </c>
      <c r="AY475" s="160" t="s">
        <v>137</v>
      </c>
    </row>
    <row r="476" spans="1:65" s="2" customFormat="1" ht="16.5" customHeight="1">
      <c r="A476" s="33"/>
      <c r="B476" s="144"/>
      <c r="C476" s="182" t="s">
        <v>729</v>
      </c>
      <c r="D476" s="182" t="s">
        <v>181</v>
      </c>
      <c r="E476" s="183" t="s">
        <v>273</v>
      </c>
      <c r="F476" s="184" t="s">
        <v>274</v>
      </c>
      <c r="G476" s="185" t="s">
        <v>275</v>
      </c>
      <c r="H476" s="186">
        <v>0.191</v>
      </c>
      <c r="I476" s="187"/>
      <c r="J476" s="188">
        <f>ROUND(I476*H476,2)</f>
        <v>0</v>
      </c>
      <c r="K476" s="184" t="s">
        <v>152</v>
      </c>
      <c r="L476" s="189"/>
      <c r="M476" s="190" t="s">
        <v>1</v>
      </c>
      <c r="N476" s="191" t="s">
        <v>38</v>
      </c>
      <c r="O476" s="59"/>
      <c r="P476" s="154">
        <f>O476*H476</f>
        <v>0</v>
      </c>
      <c r="Q476" s="154">
        <v>1E-3</v>
      </c>
      <c r="R476" s="154">
        <f>Q476*H476</f>
        <v>1.9100000000000001E-4</v>
      </c>
      <c r="S476" s="154">
        <v>0</v>
      </c>
      <c r="T476" s="155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6" t="s">
        <v>176</v>
      </c>
      <c r="AT476" s="156" t="s">
        <v>181</v>
      </c>
      <c r="AU476" s="156" t="s">
        <v>82</v>
      </c>
      <c r="AY476" s="18" t="s">
        <v>137</v>
      </c>
      <c r="BE476" s="157">
        <f>IF(N476="základní",J476,0)</f>
        <v>0</v>
      </c>
      <c r="BF476" s="157">
        <f>IF(N476="snížená",J476,0)</f>
        <v>0</v>
      </c>
      <c r="BG476" s="157">
        <f>IF(N476="zákl. přenesená",J476,0)</f>
        <v>0</v>
      </c>
      <c r="BH476" s="157">
        <f>IF(N476="sníž. přenesená",J476,0)</f>
        <v>0</v>
      </c>
      <c r="BI476" s="157">
        <f>IF(N476="nulová",J476,0)</f>
        <v>0</v>
      </c>
      <c r="BJ476" s="18" t="s">
        <v>30</v>
      </c>
      <c r="BK476" s="157">
        <f>ROUND(I476*H476,2)</f>
        <v>0</v>
      </c>
      <c r="BL476" s="18" t="s">
        <v>143</v>
      </c>
      <c r="BM476" s="156" t="s">
        <v>730</v>
      </c>
    </row>
    <row r="477" spans="1:65" s="13" customFormat="1">
      <c r="B477" s="158"/>
      <c r="D477" s="159" t="s">
        <v>145</v>
      </c>
      <c r="E477" s="160" t="s">
        <v>1</v>
      </c>
      <c r="F477" s="161" t="s">
        <v>731</v>
      </c>
      <c r="H477" s="162">
        <v>0.191</v>
      </c>
      <c r="I477" s="163"/>
      <c r="L477" s="158"/>
      <c r="M477" s="164"/>
      <c r="N477" s="165"/>
      <c r="O477" s="165"/>
      <c r="P477" s="165"/>
      <c r="Q477" s="165"/>
      <c r="R477" s="165"/>
      <c r="S477" s="165"/>
      <c r="T477" s="166"/>
      <c r="AT477" s="160" t="s">
        <v>145</v>
      </c>
      <c r="AU477" s="160" t="s">
        <v>82</v>
      </c>
      <c r="AV477" s="13" t="s">
        <v>82</v>
      </c>
      <c r="AW477" s="13" t="s">
        <v>29</v>
      </c>
      <c r="AX477" s="13" t="s">
        <v>73</v>
      </c>
      <c r="AY477" s="160" t="s">
        <v>137</v>
      </c>
    </row>
    <row r="478" spans="1:65" s="15" customFormat="1">
      <c r="B478" s="174"/>
      <c r="D478" s="159" t="s">
        <v>145</v>
      </c>
      <c r="E478" s="175" t="s">
        <v>1</v>
      </c>
      <c r="F478" s="176" t="s">
        <v>148</v>
      </c>
      <c r="H478" s="177">
        <v>0.191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145</v>
      </c>
      <c r="AU478" s="175" t="s">
        <v>82</v>
      </c>
      <c r="AV478" s="15" t="s">
        <v>143</v>
      </c>
      <c r="AW478" s="15" t="s">
        <v>29</v>
      </c>
      <c r="AX478" s="15" t="s">
        <v>30</v>
      </c>
      <c r="AY478" s="175" t="s">
        <v>137</v>
      </c>
    </row>
    <row r="479" spans="1:65" s="12" customFormat="1" ht="22.9" customHeight="1">
      <c r="B479" s="131"/>
      <c r="D479" s="132" t="s">
        <v>72</v>
      </c>
      <c r="E479" s="142" t="s">
        <v>82</v>
      </c>
      <c r="F479" s="142" t="s">
        <v>732</v>
      </c>
      <c r="I479" s="134"/>
      <c r="J479" s="143">
        <f>BK479</f>
        <v>0</v>
      </c>
      <c r="L479" s="131"/>
      <c r="M479" s="136"/>
      <c r="N479" s="137"/>
      <c r="O479" s="137"/>
      <c r="P479" s="138">
        <f>SUM(P480:P482)</f>
        <v>0</v>
      </c>
      <c r="Q479" s="137"/>
      <c r="R479" s="138">
        <f>SUM(R480:R482)</f>
        <v>32.525241000000001</v>
      </c>
      <c r="S479" s="137"/>
      <c r="T479" s="139">
        <f>SUM(T480:T482)</f>
        <v>0</v>
      </c>
      <c r="AR479" s="132" t="s">
        <v>30</v>
      </c>
      <c r="AT479" s="140" t="s">
        <v>72</v>
      </c>
      <c r="AU479" s="140" t="s">
        <v>30</v>
      </c>
      <c r="AY479" s="132" t="s">
        <v>137</v>
      </c>
      <c r="BK479" s="141">
        <f>SUM(BK480:BK482)</f>
        <v>0</v>
      </c>
    </row>
    <row r="480" spans="1:65" s="2" customFormat="1" ht="37.9" customHeight="1">
      <c r="A480" s="33"/>
      <c r="B480" s="144"/>
      <c r="C480" s="145" t="s">
        <v>733</v>
      </c>
      <c r="D480" s="145" t="s">
        <v>139</v>
      </c>
      <c r="E480" s="146" t="s">
        <v>734</v>
      </c>
      <c r="F480" s="147" t="s">
        <v>735</v>
      </c>
      <c r="G480" s="148" t="s">
        <v>190</v>
      </c>
      <c r="H480" s="149">
        <v>158.9</v>
      </c>
      <c r="I480" s="150"/>
      <c r="J480" s="151">
        <f>ROUND(I480*H480,2)</f>
        <v>0</v>
      </c>
      <c r="K480" s="147" t="s">
        <v>152</v>
      </c>
      <c r="L480" s="34"/>
      <c r="M480" s="152" t="s">
        <v>1</v>
      </c>
      <c r="N480" s="153" t="s">
        <v>38</v>
      </c>
      <c r="O480" s="59"/>
      <c r="P480" s="154">
        <f>O480*H480</f>
        <v>0</v>
      </c>
      <c r="Q480" s="154">
        <v>0.20469000000000001</v>
      </c>
      <c r="R480" s="154">
        <f>Q480*H480</f>
        <v>32.525241000000001</v>
      </c>
      <c r="S480" s="154">
        <v>0</v>
      </c>
      <c r="T480" s="155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56" t="s">
        <v>143</v>
      </c>
      <c r="AT480" s="156" t="s">
        <v>139</v>
      </c>
      <c r="AU480" s="156" t="s">
        <v>82</v>
      </c>
      <c r="AY480" s="18" t="s">
        <v>137</v>
      </c>
      <c r="BE480" s="157">
        <f>IF(N480="základní",J480,0)</f>
        <v>0</v>
      </c>
      <c r="BF480" s="157">
        <f>IF(N480="snížená",J480,0)</f>
        <v>0</v>
      </c>
      <c r="BG480" s="157">
        <f>IF(N480="zákl. přenesená",J480,0)</f>
        <v>0</v>
      </c>
      <c r="BH480" s="157">
        <f>IF(N480="sníž. přenesená",J480,0)</f>
        <v>0</v>
      </c>
      <c r="BI480" s="157">
        <f>IF(N480="nulová",J480,0)</f>
        <v>0</v>
      </c>
      <c r="BJ480" s="18" t="s">
        <v>30</v>
      </c>
      <c r="BK480" s="157">
        <f>ROUND(I480*H480,2)</f>
        <v>0</v>
      </c>
      <c r="BL480" s="18" t="s">
        <v>143</v>
      </c>
      <c r="BM480" s="156" t="s">
        <v>736</v>
      </c>
    </row>
    <row r="481" spans="1:65" s="13" customFormat="1">
      <c r="B481" s="158"/>
      <c r="D481" s="159" t="s">
        <v>145</v>
      </c>
      <c r="E481" s="160" t="s">
        <v>1</v>
      </c>
      <c r="F481" s="161" t="s">
        <v>737</v>
      </c>
      <c r="H481" s="162">
        <v>158.9</v>
      </c>
      <c r="I481" s="163"/>
      <c r="L481" s="158"/>
      <c r="M481" s="164"/>
      <c r="N481" s="165"/>
      <c r="O481" s="165"/>
      <c r="P481" s="165"/>
      <c r="Q481" s="165"/>
      <c r="R481" s="165"/>
      <c r="S481" s="165"/>
      <c r="T481" s="166"/>
      <c r="AT481" s="160" t="s">
        <v>145</v>
      </c>
      <c r="AU481" s="160" t="s">
        <v>82</v>
      </c>
      <c r="AV481" s="13" t="s">
        <v>82</v>
      </c>
      <c r="AW481" s="13" t="s">
        <v>29</v>
      </c>
      <c r="AX481" s="13" t="s">
        <v>73</v>
      </c>
      <c r="AY481" s="160" t="s">
        <v>137</v>
      </c>
    </row>
    <row r="482" spans="1:65" s="15" customFormat="1">
      <c r="B482" s="174"/>
      <c r="D482" s="159" t="s">
        <v>145</v>
      </c>
      <c r="E482" s="175" t="s">
        <v>1</v>
      </c>
      <c r="F482" s="176" t="s">
        <v>148</v>
      </c>
      <c r="H482" s="177">
        <v>158.9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145</v>
      </c>
      <c r="AU482" s="175" t="s">
        <v>82</v>
      </c>
      <c r="AV482" s="15" t="s">
        <v>143</v>
      </c>
      <c r="AW482" s="15" t="s">
        <v>29</v>
      </c>
      <c r="AX482" s="15" t="s">
        <v>30</v>
      </c>
      <c r="AY482" s="175" t="s">
        <v>137</v>
      </c>
    </row>
    <row r="483" spans="1:65" s="12" customFormat="1" ht="22.9" customHeight="1">
      <c r="B483" s="131"/>
      <c r="D483" s="132" t="s">
        <v>72</v>
      </c>
      <c r="E483" s="142" t="s">
        <v>155</v>
      </c>
      <c r="F483" s="142" t="s">
        <v>738</v>
      </c>
      <c r="I483" s="134"/>
      <c r="J483" s="143">
        <f>BK483</f>
        <v>0</v>
      </c>
      <c r="L483" s="131"/>
      <c r="M483" s="136"/>
      <c r="N483" s="137"/>
      <c r="O483" s="137"/>
      <c r="P483" s="138">
        <f>SUM(P484:P533)</f>
        <v>0</v>
      </c>
      <c r="Q483" s="137"/>
      <c r="R483" s="138">
        <f>SUM(R484:R533)</f>
        <v>0</v>
      </c>
      <c r="S483" s="137"/>
      <c r="T483" s="139">
        <f>SUM(T484:T533)</f>
        <v>0</v>
      </c>
      <c r="AR483" s="132" t="s">
        <v>30</v>
      </c>
      <c r="AT483" s="140" t="s">
        <v>72</v>
      </c>
      <c r="AU483" s="140" t="s">
        <v>30</v>
      </c>
      <c r="AY483" s="132" t="s">
        <v>137</v>
      </c>
      <c r="BK483" s="141">
        <f>SUM(BK484:BK533)</f>
        <v>0</v>
      </c>
    </row>
    <row r="484" spans="1:65" s="2" customFormat="1" ht="24.2" customHeight="1">
      <c r="A484" s="33"/>
      <c r="B484" s="144"/>
      <c r="C484" s="145" t="s">
        <v>739</v>
      </c>
      <c r="D484" s="145" t="s">
        <v>139</v>
      </c>
      <c r="E484" s="146" t="s">
        <v>740</v>
      </c>
      <c r="F484" s="147" t="s">
        <v>741</v>
      </c>
      <c r="G484" s="148" t="s">
        <v>195</v>
      </c>
      <c r="H484" s="149">
        <v>14.395</v>
      </c>
      <c r="I484" s="150"/>
      <c r="J484" s="151">
        <f>ROUND(I484*H484,2)</f>
        <v>0</v>
      </c>
      <c r="K484" s="147" t="s">
        <v>152</v>
      </c>
      <c r="L484" s="34"/>
      <c r="M484" s="152" t="s">
        <v>1</v>
      </c>
      <c r="N484" s="153" t="s">
        <v>38</v>
      </c>
      <c r="O484" s="59"/>
      <c r="P484" s="154">
        <f>O484*H484</f>
        <v>0</v>
      </c>
      <c r="Q484" s="154">
        <v>0</v>
      </c>
      <c r="R484" s="154">
        <f>Q484*H484</f>
        <v>0</v>
      </c>
      <c r="S484" s="154">
        <v>0</v>
      </c>
      <c r="T484" s="155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6" t="s">
        <v>143</v>
      </c>
      <c r="AT484" s="156" t="s">
        <v>139</v>
      </c>
      <c r="AU484" s="156" t="s">
        <v>82</v>
      </c>
      <c r="AY484" s="18" t="s">
        <v>137</v>
      </c>
      <c r="BE484" s="157">
        <f>IF(N484="základní",J484,0)</f>
        <v>0</v>
      </c>
      <c r="BF484" s="157">
        <f>IF(N484="snížená",J484,0)</f>
        <v>0</v>
      </c>
      <c r="BG484" s="157">
        <f>IF(N484="zákl. přenesená",J484,0)</f>
        <v>0</v>
      </c>
      <c r="BH484" s="157">
        <f>IF(N484="sníž. přenesená",J484,0)</f>
        <v>0</v>
      </c>
      <c r="BI484" s="157">
        <f>IF(N484="nulová",J484,0)</f>
        <v>0</v>
      </c>
      <c r="BJ484" s="18" t="s">
        <v>30</v>
      </c>
      <c r="BK484" s="157">
        <f>ROUND(I484*H484,2)</f>
        <v>0</v>
      </c>
      <c r="BL484" s="18" t="s">
        <v>143</v>
      </c>
      <c r="BM484" s="156" t="s">
        <v>742</v>
      </c>
    </row>
    <row r="485" spans="1:65" s="14" customFormat="1">
      <c r="B485" s="167"/>
      <c r="D485" s="159" t="s">
        <v>145</v>
      </c>
      <c r="E485" s="168" t="s">
        <v>1</v>
      </c>
      <c r="F485" s="169" t="s">
        <v>743</v>
      </c>
      <c r="H485" s="168" t="s">
        <v>1</v>
      </c>
      <c r="I485" s="170"/>
      <c r="L485" s="167"/>
      <c r="M485" s="171"/>
      <c r="N485" s="172"/>
      <c r="O485" s="172"/>
      <c r="P485" s="172"/>
      <c r="Q485" s="172"/>
      <c r="R485" s="172"/>
      <c r="S485" s="172"/>
      <c r="T485" s="173"/>
      <c r="AT485" s="168" t="s">
        <v>145</v>
      </c>
      <c r="AU485" s="168" t="s">
        <v>82</v>
      </c>
      <c r="AV485" s="14" t="s">
        <v>30</v>
      </c>
      <c r="AW485" s="14" t="s">
        <v>29</v>
      </c>
      <c r="AX485" s="14" t="s">
        <v>73</v>
      </c>
      <c r="AY485" s="168" t="s">
        <v>137</v>
      </c>
    </row>
    <row r="486" spans="1:65" s="13" customFormat="1">
      <c r="B486" s="158"/>
      <c r="D486" s="159" t="s">
        <v>145</v>
      </c>
      <c r="E486" s="160" t="s">
        <v>1</v>
      </c>
      <c r="F486" s="161" t="s">
        <v>744</v>
      </c>
      <c r="H486" s="162">
        <v>3.8940000000000001</v>
      </c>
      <c r="I486" s="163"/>
      <c r="L486" s="158"/>
      <c r="M486" s="164"/>
      <c r="N486" s="165"/>
      <c r="O486" s="165"/>
      <c r="P486" s="165"/>
      <c r="Q486" s="165"/>
      <c r="R486" s="165"/>
      <c r="S486" s="165"/>
      <c r="T486" s="166"/>
      <c r="AT486" s="160" t="s">
        <v>145</v>
      </c>
      <c r="AU486" s="160" t="s">
        <v>82</v>
      </c>
      <c r="AV486" s="13" t="s">
        <v>82</v>
      </c>
      <c r="AW486" s="13" t="s">
        <v>29</v>
      </c>
      <c r="AX486" s="13" t="s">
        <v>73</v>
      </c>
      <c r="AY486" s="160" t="s">
        <v>137</v>
      </c>
    </row>
    <row r="487" spans="1:65" s="13" customFormat="1">
      <c r="B487" s="158"/>
      <c r="D487" s="159" t="s">
        <v>145</v>
      </c>
      <c r="E487" s="160" t="s">
        <v>1</v>
      </c>
      <c r="F487" s="161" t="s">
        <v>745</v>
      </c>
      <c r="H487" s="162">
        <v>-2.2080000000000002</v>
      </c>
      <c r="I487" s="163"/>
      <c r="L487" s="158"/>
      <c r="M487" s="164"/>
      <c r="N487" s="165"/>
      <c r="O487" s="165"/>
      <c r="P487" s="165"/>
      <c r="Q487" s="165"/>
      <c r="R487" s="165"/>
      <c r="S487" s="165"/>
      <c r="T487" s="166"/>
      <c r="AT487" s="160" t="s">
        <v>145</v>
      </c>
      <c r="AU487" s="160" t="s">
        <v>82</v>
      </c>
      <c r="AV487" s="13" t="s">
        <v>82</v>
      </c>
      <c r="AW487" s="13" t="s">
        <v>29</v>
      </c>
      <c r="AX487" s="13" t="s">
        <v>73</v>
      </c>
      <c r="AY487" s="160" t="s">
        <v>137</v>
      </c>
    </row>
    <row r="488" spans="1:65" s="14" customFormat="1">
      <c r="B488" s="167"/>
      <c r="D488" s="159" t="s">
        <v>145</v>
      </c>
      <c r="E488" s="168" t="s">
        <v>1</v>
      </c>
      <c r="F488" s="169" t="s">
        <v>549</v>
      </c>
      <c r="H488" s="168" t="s">
        <v>1</v>
      </c>
      <c r="I488" s="170"/>
      <c r="L488" s="167"/>
      <c r="M488" s="171"/>
      <c r="N488" s="172"/>
      <c r="O488" s="172"/>
      <c r="P488" s="172"/>
      <c r="Q488" s="172"/>
      <c r="R488" s="172"/>
      <c r="S488" s="172"/>
      <c r="T488" s="173"/>
      <c r="AT488" s="168" t="s">
        <v>145</v>
      </c>
      <c r="AU488" s="168" t="s">
        <v>82</v>
      </c>
      <c r="AV488" s="14" t="s">
        <v>30</v>
      </c>
      <c r="AW488" s="14" t="s">
        <v>29</v>
      </c>
      <c r="AX488" s="14" t="s">
        <v>73</v>
      </c>
      <c r="AY488" s="168" t="s">
        <v>137</v>
      </c>
    </row>
    <row r="489" spans="1:65" s="13" customFormat="1">
      <c r="B489" s="158"/>
      <c r="D489" s="159" t="s">
        <v>145</v>
      </c>
      <c r="E489" s="160" t="s">
        <v>1</v>
      </c>
      <c r="F489" s="161" t="s">
        <v>746</v>
      </c>
      <c r="H489" s="162">
        <v>5.4589999999999996</v>
      </c>
      <c r="I489" s="163"/>
      <c r="L489" s="158"/>
      <c r="M489" s="164"/>
      <c r="N489" s="165"/>
      <c r="O489" s="165"/>
      <c r="P489" s="165"/>
      <c r="Q489" s="165"/>
      <c r="R489" s="165"/>
      <c r="S489" s="165"/>
      <c r="T489" s="166"/>
      <c r="AT489" s="160" t="s">
        <v>145</v>
      </c>
      <c r="AU489" s="160" t="s">
        <v>82</v>
      </c>
      <c r="AV489" s="13" t="s">
        <v>82</v>
      </c>
      <c r="AW489" s="13" t="s">
        <v>29</v>
      </c>
      <c r="AX489" s="13" t="s">
        <v>73</v>
      </c>
      <c r="AY489" s="160" t="s">
        <v>137</v>
      </c>
    </row>
    <row r="490" spans="1:65" s="14" customFormat="1">
      <c r="B490" s="167"/>
      <c r="D490" s="159" t="s">
        <v>145</v>
      </c>
      <c r="E490" s="168" t="s">
        <v>1</v>
      </c>
      <c r="F490" s="169" t="s">
        <v>551</v>
      </c>
      <c r="H490" s="168" t="s">
        <v>1</v>
      </c>
      <c r="I490" s="170"/>
      <c r="L490" s="167"/>
      <c r="M490" s="171"/>
      <c r="N490" s="172"/>
      <c r="O490" s="172"/>
      <c r="P490" s="172"/>
      <c r="Q490" s="172"/>
      <c r="R490" s="172"/>
      <c r="S490" s="172"/>
      <c r="T490" s="173"/>
      <c r="AT490" s="168" t="s">
        <v>145</v>
      </c>
      <c r="AU490" s="168" t="s">
        <v>82</v>
      </c>
      <c r="AV490" s="14" t="s">
        <v>30</v>
      </c>
      <c r="AW490" s="14" t="s">
        <v>29</v>
      </c>
      <c r="AX490" s="14" t="s">
        <v>73</v>
      </c>
      <c r="AY490" s="168" t="s">
        <v>137</v>
      </c>
    </row>
    <row r="491" spans="1:65" s="13" customFormat="1">
      <c r="B491" s="158"/>
      <c r="D491" s="159" t="s">
        <v>145</v>
      </c>
      <c r="E491" s="160" t="s">
        <v>1</v>
      </c>
      <c r="F491" s="161" t="s">
        <v>747</v>
      </c>
      <c r="H491" s="162">
        <v>1.343</v>
      </c>
      <c r="I491" s="163"/>
      <c r="L491" s="158"/>
      <c r="M491" s="164"/>
      <c r="N491" s="165"/>
      <c r="O491" s="165"/>
      <c r="P491" s="165"/>
      <c r="Q491" s="165"/>
      <c r="R491" s="165"/>
      <c r="S491" s="165"/>
      <c r="T491" s="166"/>
      <c r="AT491" s="160" t="s">
        <v>145</v>
      </c>
      <c r="AU491" s="160" t="s">
        <v>82</v>
      </c>
      <c r="AV491" s="13" t="s">
        <v>82</v>
      </c>
      <c r="AW491" s="13" t="s">
        <v>29</v>
      </c>
      <c r="AX491" s="13" t="s">
        <v>73</v>
      </c>
      <c r="AY491" s="160" t="s">
        <v>137</v>
      </c>
    </row>
    <row r="492" spans="1:65" s="16" customFormat="1">
      <c r="B492" s="197"/>
      <c r="D492" s="159" t="s">
        <v>145</v>
      </c>
      <c r="E492" s="198" t="s">
        <v>1</v>
      </c>
      <c r="F492" s="199" t="s">
        <v>416</v>
      </c>
      <c r="H492" s="200">
        <v>8.4879999999999995</v>
      </c>
      <c r="I492" s="201"/>
      <c r="L492" s="197"/>
      <c r="M492" s="202"/>
      <c r="N492" s="203"/>
      <c r="O492" s="203"/>
      <c r="P492" s="203"/>
      <c r="Q492" s="203"/>
      <c r="R492" s="203"/>
      <c r="S492" s="203"/>
      <c r="T492" s="204"/>
      <c r="AT492" s="198" t="s">
        <v>145</v>
      </c>
      <c r="AU492" s="198" t="s">
        <v>82</v>
      </c>
      <c r="AV492" s="16" t="s">
        <v>155</v>
      </c>
      <c r="AW492" s="16" t="s">
        <v>29</v>
      </c>
      <c r="AX492" s="16" t="s">
        <v>73</v>
      </c>
      <c r="AY492" s="198" t="s">
        <v>137</v>
      </c>
    </row>
    <row r="493" spans="1:65" s="14" customFormat="1">
      <c r="B493" s="167"/>
      <c r="D493" s="159" t="s">
        <v>145</v>
      </c>
      <c r="E493" s="168" t="s">
        <v>1</v>
      </c>
      <c r="F493" s="169" t="s">
        <v>748</v>
      </c>
      <c r="H493" s="168" t="s">
        <v>1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145</v>
      </c>
      <c r="AU493" s="168" t="s">
        <v>82</v>
      </c>
      <c r="AV493" s="14" t="s">
        <v>30</v>
      </c>
      <c r="AW493" s="14" t="s">
        <v>29</v>
      </c>
      <c r="AX493" s="14" t="s">
        <v>73</v>
      </c>
      <c r="AY493" s="168" t="s">
        <v>137</v>
      </c>
    </row>
    <row r="494" spans="1:65" s="14" customFormat="1">
      <c r="B494" s="167"/>
      <c r="D494" s="159" t="s">
        <v>145</v>
      </c>
      <c r="E494" s="168" t="s">
        <v>1</v>
      </c>
      <c r="F494" s="169" t="s">
        <v>749</v>
      </c>
      <c r="H494" s="168" t="s">
        <v>1</v>
      </c>
      <c r="I494" s="170"/>
      <c r="L494" s="167"/>
      <c r="M494" s="171"/>
      <c r="N494" s="172"/>
      <c r="O494" s="172"/>
      <c r="P494" s="172"/>
      <c r="Q494" s="172"/>
      <c r="R494" s="172"/>
      <c r="S494" s="172"/>
      <c r="T494" s="173"/>
      <c r="AT494" s="168" t="s">
        <v>145</v>
      </c>
      <c r="AU494" s="168" t="s">
        <v>82</v>
      </c>
      <c r="AV494" s="14" t="s">
        <v>30</v>
      </c>
      <c r="AW494" s="14" t="s">
        <v>29</v>
      </c>
      <c r="AX494" s="14" t="s">
        <v>73</v>
      </c>
      <c r="AY494" s="168" t="s">
        <v>137</v>
      </c>
    </row>
    <row r="495" spans="1:65" s="13" customFormat="1">
      <c r="B495" s="158"/>
      <c r="D495" s="159" t="s">
        <v>145</v>
      </c>
      <c r="E495" s="160" t="s">
        <v>1</v>
      </c>
      <c r="F495" s="161" t="s">
        <v>750</v>
      </c>
      <c r="H495" s="162">
        <v>0.74099999999999999</v>
      </c>
      <c r="I495" s="163"/>
      <c r="L495" s="158"/>
      <c r="M495" s="164"/>
      <c r="N495" s="165"/>
      <c r="O495" s="165"/>
      <c r="P495" s="165"/>
      <c r="Q495" s="165"/>
      <c r="R495" s="165"/>
      <c r="S495" s="165"/>
      <c r="T495" s="166"/>
      <c r="AT495" s="160" t="s">
        <v>145</v>
      </c>
      <c r="AU495" s="160" t="s">
        <v>82</v>
      </c>
      <c r="AV495" s="13" t="s">
        <v>82</v>
      </c>
      <c r="AW495" s="13" t="s">
        <v>29</v>
      </c>
      <c r="AX495" s="13" t="s">
        <v>73</v>
      </c>
      <c r="AY495" s="160" t="s">
        <v>137</v>
      </c>
    </row>
    <row r="496" spans="1:65" s="14" customFormat="1">
      <c r="B496" s="167"/>
      <c r="D496" s="159" t="s">
        <v>145</v>
      </c>
      <c r="E496" s="168" t="s">
        <v>1</v>
      </c>
      <c r="F496" s="169" t="s">
        <v>751</v>
      </c>
      <c r="H496" s="168" t="s">
        <v>1</v>
      </c>
      <c r="I496" s="170"/>
      <c r="L496" s="167"/>
      <c r="M496" s="171"/>
      <c r="N496" s="172"/>
      <c r="O496" s="172"/>
      <c r="P496" s="172"/>
      <c r="Q496" s="172"/>
      <c r="R496" s="172"/>
      <c r="S496" s="172"/>
      <c r="T496" s="173"/>
      <c r="AT496" s="168" t="s">
        <v>145</v>
      </c>
      <c r="AU496" s="168" t="s">
        <v>82</v>
      </c>
      <c r="AV496" s="14" t="s">
        <v>30</v>
      </c>
      <c r="AW496" s="14" t="s">
        <v>29</v>
      </c>
      <c r="AX496" s="14" t="s">
        <v>73</v>
      </c>
      <c r="AY496" s="168" t="s">
        <v>137</v>
      </c>
    </row>
    <row r="497" spans="1:65" s="13" customFormat="1">
      <c r="B497" s="158"/>
      <c r="D497" s="159" t="s">
        <v>145</v>
      </c>
      <c r="E497" s="160" t="s">
        <v>1</v>
      </c>
      <c r="F497" s="161" t="s">
        <v>752</v>
      </c>
      <c r="H497" s="162">
        <v>2.149</v>
      </c>
      <c r="I497" s="163"/>
      <c r="L497" s="158"/>
      <c r="M497" s="164"/>
      <c r="N497" s="165"/>
      <c r="O497" s="165"/>
      <c r="P497" s="165"/>
      <c r="Q497" s="165"/>
      <c r="R497" s="165"/>
      <c r="S497" s="165"/>
      <c r="T497" s="166"/>
      <c r="AT497" s="160" t="s">
        <v>145</v>
      </c>
      <c r="AU497" s="160" t="s">
        <v>82</v>
      </c>
      <c r="AV497" s="13" t="s">
        <v>82</v>
      </c>
      <c r="AW497" s="13" t="s">
        <v>29</v>
      </c>
      <c r="AX497" s="13" t="s">
        <v>73</v>
      </c>
      <c r="AY497" s="160" t="s">
        <v>137</v>
      </c>
    </row>
    <row r="498" spans="1:65" s="14" customFormat="1">
      <c r="B498" s="167"/>
      <c r="D498" s="159" t="s">
        <v>145</v>
      </c>
      <c r="E498" s="168" t="s">
        <v>1</v>
      </c>
      <c r="F498" s="169" t="s">
        <v>753</v>
      </c>
      <c r="H498" s="168" t="s">
        <v>1</v>
      </c>
      <c r="I498" s="170"/>
      <c r="L498" s="167"/>
      <c r="M498" s="171"/>
      <c r="N498" s="172"/>
      <c r="O498" s="172"/>
      <c r="P498" s="172"/>
      <c r="Q498" s="172"/>
      <c r="R498" s="172"/>
      <c r="S498" s="172"/>
      <c r="T498" s="173"/>
      <c r="AT498" s="168" t="s">
        <v>145</v>
      </c>
      <c r="AU498" s="168" t="s">
        <v>82</v>
      </c>
      <c r="AV498" s="14" t="s">
        <v>30</v>
      </c>
      <c r="AW498" s="14" t="s">
        <v>29</v>
      </c>
      <c r="AX498" s="14" t="s">
        <v>73</v>
      </c>
      <c r="AY498" s="168" t="s">
        <v>137</v>
      </c>
    </row>
    <row r="499" spans="1:65" s="14" customFormat="1">
      <c r="B499" s="167"/>
      <c r="D499" s="159" t="s">
        <v>145</v>
      </c>
      <c r="E499" s="168" t="s">
        <v>1</v>
      </c>
      <c r="F499" s="169" t="s">
        <v>749</v>
      </c>
      <c r="H499" s="168" t="s">
        <v>1</v>
      </c>
      <c r="I499" s="170"/>
      <c r="L499" s="167"/>
      <c r="M499" s="171"/>
      <c r="N499" s="172"/>
      <c r="O499" s="172"/>
      <c r="P499" s="172"/>
      <c r="Q499" s="172"/>
      <c r="R499" s="172"/>
      <c r="S499" s="172"/>
      <c r="T499" s="173"/>
      <c r="AT499" s="168" t="s">
        <v>145</v>
      </c>
      <c r="AU499" s="168" t="s">
        <v>82</v>
      </c>
      <c r="AV499" s="14" t="s">
        <v>30</v>
      </c>
      <c r="AW499" s="14" t="s">
        <v>29</v>
      </c>
      <c r="AX499" s="14" t="s">
        <v>73</v>
      </c>
      <c r="AY499" s="168" t="s">
        <v>137</v>
      </c>
    </row>
    <row r="500" spans="1:65" s="13" customFormat="1">
      <c r="B500" s="158"/>
      <c r="D500" s="159" t="s">
        <v>145</v>
      </c>
      <c r="E500" s="160" t="s">
        <v>1</v>
      </c>
      <c r="F500" s="161" t="s">
        <v>754</v>
      </c>
      <c r="H500" s="162">
        <v>0.49399999999999999</v>
      </c>
      <c r="I500" s="163"/>
      <c r="L500" s="158"/>
      <c r="M500" s="164"/>
      <c r="N500" s="165"/>
      <c r="O500" s="165"/>
      <c r="P500" s="165"/>
      <c r="Q500" s="165"/>
      <c r="R500" s="165"/>
      <c r="S500" s="165"/>
      <c r="T500" s="166"/>
      <c r="AT500" s="160" t="s">
        <v>145</v>
      </c>
      <c r="AU500" s="160" t="s">
        <v>82</v>
      </c>
      <c r="AV500" s="13" t="s">
        <v>82</v>
      </c>
      <c r="AW500" s="13" t="s">
        <v>29</v>
      </c>
      <c r="AX500" s="13" t="s">
        <v>73</v>
      </c>
      <c r="AY500" s="160" t="s">
        <v>137</v>
      </c>
    </row>
    <row r="501" spans="1:65" s="14" customFormat="1">
      <c r="B501" s="167"/>
      <c r="D501" s="159" t="s">
        <v>145</v>
      </c>
      <c r="E501" s="168" t="s">
        <v>1</v>
      </c>
      <c r="F501" s="169" t="s">
        <v>755</v>
      </c>
      <c r="H501" s="168" t="s">
        <v>1</v>
      </c>
      <c r="I501" s="170"/>
      <c r="L501" s="167"/>
      <c r="M501" s="171"/>
      <c r="N501" s="172"/>
      <c r="O501" s="172"/>
      <c r="P501" s="172"/>
      <c r="Q501" s="172"/>
      <c r="R501" s="172"/>
      <c r="S501" s="172"/>
      <c r="T501" s="173"/>
      <c r="AT501" s="168" t="s">
        <v>145</v>
      </c>
      <c r="AU501" s="168" t="s">
        <v>82</v>
      </c>
      <c r="AV501" s="14" t="s">
        <v>30</v>
      </c>
      <c r="AW501" s="14" t="s">
        <v>29</v>
      </c>
      <c r="AX501" s="14" t="s">
        <v>73</v>
      </c>
      <c r="AY501" s="168" t="s">
        <v>137</v>
      </c>
    </row>
    <row r="502" spans="1:65" s="13" customFormat="1">
      <c r="B502" s="158"/>
      <c r="D502" s="159" t="s">
        <v>145</v>
      </c>
      <c r="E502" s="160" t="s">
        <v>1</v>
      </c>
      <c r="F502" s="161" t="s">
        <v>756</v>
      </c>
      <c r="H502" s="162">
        <v>1.44</v>
      </c>
      <c r="I502" s="163"/>
      <c r="L502" s="158"/>
      <c r="M502" s="164"/>
      <c r="N502" s="165"/>
      <c r="O502" s="165"/>
      <c r="P502" s="165"/>
      <c r="Q502" s="165"/>
      <c r="R502" s="165"/>
      <c r="S502" s="165"/>
      <c r="T502" s="166"/>
      <c r="AT502" s="160" t="s">
        <v>145</v>
      </c>
      <c r="AU502" s="160" t="s">
        <v>82</v>
      </c>
      <c r="AV502" s="13" t="s">
        <v>82</v>
      </c>
      <c r="AW502" s="13" t="s">
        <v>29</v>
      </c>
      <c r="AX502" s="13" t="s">
        <v>73</v>
      </c>
      <c r="AY502" s="160" t="s">
        <v>137</v>
      </c>
    </row>
    <row r="503" spans="1:65" s="14" customFormat="1">
      <c r="B503" s="167"/>
      <c r="D503" s="159" t="s">
        <v>145</v>
      </c>
      <c r="E503" s="168" t="s">
        <v>1</v>
      </c>
      <c r="F503" s="169" t="s">
        <v>757</v>
      </c>
      <c r="H503" s="168" t="s">
        <v>1</v>
      </c>
      <c r="I503" s="170"/>
      <c r="L503" s="167"/>
      <c r="M503" s="171"/>
      <c r="N503" s="172"/>
      <c r="O503" s="172"/>
      <c r="P503" s="172"/>
      <c r="Q503" s="172"/>
      <c r="R503" s="172"/>
      <c r="S503" s="172"/>
      <c r="T503" s="173"/>
      <c r="AT503" s="168" t="s">
        <v>145</v>
      </c>
      <c r="AU503" s="168" t="s">
        <v>82</v>
      </c>
      <c r="AV503" s="14" t="s">
        <v>30</v>
      </c>
      <c r="AW503" s="14" t="s">
        <v>29</v>
      </c>
      <c r="AX503" s="14" t="s">
        <v>73</v>
      </c>
      <c r="AY503" s="168" t="s">
        <v>137</v>
      </c>
    </row>
    <row r="504" spans="1:65" s="13" customFormat="1">
      <c r="B504" s="158"/>
      <c r="D504" s="159" t="s">
        <v>145</v>
      </c>
      <c r="E504" s="160" t="s">
        <v>1</v>
      </c>
      <c r="F504" s="161" t="s">
        <v>758</v>
      </c>
      <c r="H504" s="162">
        <v>1.083</v>
      </c>
      <c r="I504" s="163"/>
      <c r="L504" s="158"/>
      <c r="M504" s="164"/>
      <c r="N504" s="165"/>
      <c r="O504" s="165"/>
      <c r="P504" s="165"/>
      <c r="Q504" s="165"/>
      <c r="R504" s="165"/>
      <c r="S504" s="165"/>
      <c r="T504" s="166"/>
      <c r="AT504" s="160" t="s">
        <v>145</v>
      </c>
      <c r="AU504" s="160" t="s">
        <v>82</v>
      </c>
      <c r="AV504" s="13" t="s">
        <v>82</v>
      </c>
      <c r="AW504" s="13" t="s">
        <v>29</v>
      </c>
      <c r="AX504" s="13" t="s">
        <v>73</v>
      </c>
      <c r="AY504" s="160" t="s">
        <v>137</v>
      </c>
    </row>
    <row r="505" spans="1:65" s="16" customFormat="1">
      <c r="B505" s="197"/>
      <c r="D505" s="159" t="s">
        <v>145</v>
      </c>
      <c r="E505" s="198" t="s">
        <v>1</v>
      </c>
      <c r="F505" s="199" t="s">
        <v>416</v>
      </c>
      <c r="H505" s="200">
        <v>5.907</v>
      </c>
      <c r="I505" s="201"/>
      <c r="L505" s="197"/>
      <c r="M505" s="202"/>
      <c r="N505" s="203"/>
      <c r="O505" s="203"/>
      <c r="P505" s="203"/>
      <c r="Q505" s="203"/>
      <c r="R505" s="203"/>
      <c r="S505" s="203"/>
      <c r="T505" s="204"/>
      <c r="AT505" s="198" t="s">
        <v>145</v>
      </c>
      <c r="AU505" s="198" t="s">
        <v>82</v>
      </c>
      <c r="AV505" s="16" t="s">
        <v>155</v>
      </c>
      <c r="AW505" s="16" t="s">
        <v>29</v>
      </c>
      <c r="AX505" s="16" t="s">
        <v>73</v>
      </c>
      <c r="AY505" s="198" t="s">
        <v>137</v>
      </c>
    </row>
    <row r="506" spans="1:65" s="15" customFormat="1">
      <c r="B506" s="174"/>
      <c r="D506" s="159" t="s">
        <v>145</v>
      </c>
      <c r="E506" s="175" t="s">
        <v>1</v>
      </c>
      <c r="F506" s="176" t="s">
        <v>148</v>
      </c>
      <c r="H506" s="177">
        <v>14.395</v>
      </c>
      <c r="I506" s="178"/>
      <c r="L506" s="174"/>
      <c r="M506" s="179"/>
      <c r="N506" s="180"/>
      <c r="O506" s="180"/>
      <c r="P506" s="180"/>
      <c r="Q506" s="180"/>
      <c r="R506" s="180"/>
      <c r="S506" s="180"/>
      <c r="T506" s="181"/>
      <c r="AT506" s="175" t="s">
        <v>145</v>
      </c>
      <c r="AU506" s="175" t="s">
        <v>82</v>
      </c>
      <c r="AV506" s="15" t="s">
        <v>143</v>
      </c>
      <c r="AW506" s="15" t="s">
        <v>29</v>
      </c>
      <c r="AX506" s="15" t="s">
        <v>30</v>
      </c>
      <c r="AY506" s="175" t="s">
        <v>137</v>
      </c>
    </row>
    <row r="507" spans="1:65" s="2" customFormat="1" ht="24.2" customHeight="1">
      <c r="A507" s="33"/>
      <c r="B507" s="144"/>
      <c r="C507" s="145" t="s">
        <v>759</v>
      </c>
      <c r="D507" s="145" t="s">
        <v>139</v>
      </c>
      <c r="E507" s="146" t="s">
        <v>760</v>
      </c>
      <c r="F507" s="147" t="s">
        <v>761</v>
      </c>
      <c r="G507" s="148" t="s">
        <v>195</v>
      </c>
      <c r="H507" s="149">
        <v>15.212999999999999</v>
      </c>
      <c r="I507" s="150"/>
      <c r="J507" s="151">
        <f>ROUND(I507*H507,2)</f>
        <v>0</v>
      </c>
      <c r="K507" s="147" t="s">
        <v>152</v>
      </c>
      <c r="L507" s="34"/>
      <c r="M507" s="152" t="s">
        <v>1</v>
      </c>
      <c r="N507" s="153" t="s">
        <v>38</v>
      </c>
      <c r="O507" s="59"/>
      <c r="P507" s="154">
        <f>O507*H507</f>
        <v>0</v>
      </c>
      <c r="Q507" s="154">
        <v>0</v>
      </c>
      <c r="R507" s="154">
        <f>Q507*H507</f>
        <v>0</v>
      </c>
      <c r="S507" s="154">
        <v>0</v>
      </c>
      <c r="T507" s="155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56" t="s">
        <v>143</v>
      </c>
      <c r="AT507" s="156" t="s">
        <v>139</v>
      </c>
      <c r="AU507" s="156" t="s">
        <v>82</v>
      </c>
      <c r="AY507" s="18" t="s">
        <v>137</v>
      </c>
      <c r="BE507" s="157">
        <f>IF(N507="základní",J507,0)</f>
        <v>0</v>
      </c>
      <c r="BF507" s="157">
        <f>IF(N507="snížená",J507,0)</f>
        <v>0</v>
      </c>
      <c r="BG507" s="157">
        <f>IF(N507="zákl. přenesená",J507,0)</f>
        <v>0</v>
      </c>
      <c r="BH507" s="157">
        <f>IF(N507="sníž. přenesená",J507,0)</f>
        <v>0</v>
      </c>
      <c r="BI507" s="157">
        <f>IF(N507="nulová",J507,0)</f>
        <v>0</v>
      </c>
      <c r="BJ507" s="18" t="s">
        <v>30</v>
      </c>
      <c r="BK507" s="157">
        <f>ROUND(I507*H507,2)</f>
        <v>0</v>
      </c>
      <c r="BL507" s="18" t="s">
        <v>143</v>
      </c>
      <c r="BM507" s="156" t="s">
        <v>762</v>
      </c>
    </row>
    <row r="508" spans="1:65" s="14" customFormat="1">
      <c r="B508" s="167"/>
      <c r="D508" s="159" t="s">
        <v>145</v>
      </c>
      <c r="E508" s="168" t="s">
        <v>1</v>
      </c>
      <c r="F508" s="169" t="s">
        <v>763</v>
      </c>
      <c r="H508" s="168" t="s">
        <v>1</v>
      </c>
      <c r="I508" s="170"/>
      <c r="L508" s="167"/>
      <c r="M508" s="171"/>
      <c r="N508" s="172"/>
      <c r="O508" s="172"/>
      <c r="P508" s="172"/>
      <c r="Q508" s="172"/>
      <c r="R508" s="172"/>
      <c r="S508" s="172"/>
      <c r="T508" s="173"/>
      <c r="AT508" s="168" t="s">
        <v>145</v>
      </c>
      <c r="AU508" s="168" t="s">
        <v>82</v>
      </c>
      <c r="AV508" s="14" t="s">
        <v>30</v>
      </c>
      <c r="AW508" s="14" t="s">
        <v>29</v>
      </c>
      <c r="AX508" s="14" t="s">
        <v>73</v>
      </c>
      <c r="AY508" s="168" t="s">
        <v>137</v>
      </c>
    </row>
    <row r="509" spans="1:65" s="14" customFormat="1">
      <c r="B509" s="167"/>
      <c r="D509" s="159" t="s">
        <v>145</v>
      </c>
      <c r="E509" s="168" t="s">
        <v>1</v>
      </c>
      <c r="F509" s="169" t="s">
        <v>764</v>
      </c>
      <c r="H509" s="168" t="s">
        <v>1</v>
      </c>
      <c r="I509" s="170"/>
      <c r="L509" s="167"/>
      <c r="M509" s="171"/>
      <c r="N509" s="172"/>
      <c r="O509" s="172"/>
      <c r="P509" s="172"/>
      <c r="Q509" s="172"/>
      <c r="R509" s="172"/>
      <c r="S509" s="172"/>
      <c r="T509" s="173"/>
      <c r="AT509" s="168" t="s">
        <v>145</v>
      </c>
      <c r="AU509" s="168" t="s">
        <v>82</v>
      </c>
      <c r="AV509" s="14" t="s">
        <v>30</v>
      </c>
      <c r="AW509" s="14" t="s">
        <v>29</v>
      </c>
      <c r="AX509" s="14" t="s">
        <v>73</v>
      </c>
      <c r="AY509" s="168" t="s">
        <v>137</v>
      </c>
    </row>
    <row r="510" spans="1:65" s="13" customFormat="1">
      <c r="B510" s="158"/>
      <c r="D510" s="159" t="s">
        <v>145</v>
      </c>
      <c r="E510" s="160" t="s">
        <v>1</v>
      </c>
      <c r="F510" s="161" t="s">
        <v>765</v>
      </c>
      <c r="H510" s="162">
        <v>1.488</v>
      </c>
      <c r="I510" s="163"/>
      <c r="L510" s="158"/>
      <c r="M510" s="164"/>
      <c r="N510" s="165"/>
      <c r="O510" s="165"/>
      <c r="P510" s="165"/>
      <c r="Q510" s="165"/>
      <c r="R510" s="165"/>
      <c r="S510" s="165"/>
      <c r="T510" s="166"/>
      <c r="AT510" s="160" t="s">
        <v>145</v>
      </c>
      <c r="AU510" s="160" t="s">
        <v>82</v>
      </c>
      <c r="AV510" s="13" t="s">
        <v>82</v>
      </c>
      <c r="AW510" s="13" t="s">
        <v>29</v>
      </c>
      <c r="AX510" s="13" t="s">
        <v>73</v>
      </c>
      <c r="AY510" s="160" t="s">
        <v>137</v>
      </c>
    </row>
    <row r="511" spans="1:65" s="13" customFormat="1">
      <c r="B511" s="158"/>
      <c r="D511" s="159" t="s">
        <v>145</v>
      </c>
      <c r="E511" s="160" t="s">
        <v>1</v>
      </c>
      <c r="F511" s="161" t="s">
        <v>766</v>
      </c>
      <c r="H511" s="162">
        <v>-0.39300000000000002</v>
      </c>
      <c r="I511" s="163"/>
      <c r="L511" s="158"/>
      <c r="M511" s="164"/>
      <c r="N511" s="165"/>
      <c r="O511" s="165"/>
      <c r="P511" s="165"/>
      <c r="Q511" s="165"/>
      <c r="R511" s="165"/>
      <c r="S511" s="165"/>
      <c r="T511" s="166"/>
      <c r="AT511" s="160" t="s">
        <v>145</v>
      </c>
      <c r="AU511" s="160" t="s">
        <v>82</v>
      </c>
      <c r="AV511" s="13" t="s">
        <v>82</v>
      </c>
      <c r="AW511" s="13" t="s">
        <v>29</v>
      </c>
      <c r="AX511" s="13" t="s">
        <v>73</v>
      </c>
      <c r="AY511" s="160" t="s">
        <v>137</v>
      </c>
    </row>
    <row r="512" spans="1:65" s="14" customFormat="1">
      <c r="B512" s="167"/>
      <c r="D512" s="159" t="s">
        <v>145</v>
      </c>
      <c r="E512" s="168" t="s">
        <v>1</v>
      </c>
      <c r="F512" s="169" t="s">
        <v>767</v>
      </c>
      <c r="H512" s="168" t="s">
        <v>1</v>
      </c>
      <c r="I512" s="170"/>
      <c r="L512" s="167"/>
      <c r="M512" s="171"/>
      <c r="N512" s="172"/>
      <c r="O512" s="172"/>
      <c r="P512" s="172"/>
      <c r="Q512" s="172"/>
      <c r="R512" s="172"/>
      <c r="S512" s="172"/>
      <c r="T512" s="173"/>
      <c r="AT512" s="168" t="s">
        <v>145</v>
      </c>
      <c r="AU512" s="168" t="s">
        <v>82</v>
      </c>
      <c r="AV512" s="14" t="s">
        <v>30</v>
      </c>
      <c r="AW512" s="14" t="s">
        <v>29</v>
      </c>
      <c r="AX512" s="14" t="s">
        <v>73</v>
      </c>
      <c r="AY512" s="168" t="s">
        <v>137</v>
      </c>
    </row>
    <row r="513" spans="1:65" s="13" customFormat="1">
      <c r="B513" s="158"/>
      <c r="D513" s="159" t="s">
        <v>145</v>
      </c>
      <c r="E513" s="160" t="s">
        <v>1</v>
      </c>
      <c r="F513" s="161" t="s">
        <v>768</v>
      </c>
      <c r="H513" s="162">
        <v>3.7320000000000002</v>
      </c>
      <c r="I513" s="163"/>
      <c r="L513" s="158"/>
      <c r="M513" s="164"/>
      <c r="N513" s="165"/>
      <c r="O513" s="165"/>
      <c r="P513" s="165"/>
      <c r="Q513" s="165"/>
      <c r="R513" s="165"/>
      <c r="S513" s="165"/>
      <c r="T513" s="166"/>
      <c r="AT513" s="160" t="s">
        <v>145</v>
      </c>
      <c r="AU513" s="160" t="s">
        <v>82</v>
      </c>
      <c r="AV513" s="13" t="s">
        <v>82</v>
      </c>
      <c r="AW513" s="13" t="s">
        <v>29</v>
      </c>
      <c r="AX513" s="13" t="s">
        <v>73</v>
      </c>
      <c r="AY513" s="160" t="s">
        <v>137</v>
      </c>
    </row>
    <row r="514" spans="1:65" s="13" customFormat="1">
      <c r="B514" s="158"/>
      <c r="D514" s="159" t="s">
        <v>145</v>
      </c>
      <c r="E514" s="160" t="s">
        <v>1</v>
      </c>
      <c r="F514" s="161" t="s">
        <v>769</v>
      </c>
      <c r="H514" s="162">
        <v>2.6339999999999999</v>
      </c>
      <c r="I514" s="163"/>
      <c r="L514" s="158"/>
      <c r="M514" s="164"/>
      <c r="N514" s="165"/>
      <c r="O514" s="165"/>
      <c r="P514" s="165"/>
      <c r="Q514" s="165"/>
      <c r="R514" s="165"/>
      <c r="S514" s="165"/>
      <c r="T514" s="166"/>
      <c r="AT514" s="160" t="s">
        <v>145</v>
      </c>
      <c r="AU514" s="160" t="s">
        <v>82</v>
      </c>
      <c r="AV514" s="13" t="s">
        <v>82</v>
      </c>
      <c r="AW514" s="13" t="s">
        <v>29</v>
      </c>
      <c r="AX514" s="13" t="s">
        <v>73</v>
      </c>
      <c r="AY514" s="160" t="s">
        <v>137</v>
      </c>
    </row>
    <row r="515" spans="1:65" s="13" customFormat="1">
      <c r="B515" s="158"/>
      <c r="D515" s="159" t="s">
        <v>145</v>
      </c>
      <c r="E515" s="160" t="s">
        <v>1</v>
      </c>
      <c r="F515" s="161" t="s">
        <v>770</v>
      </c>
      <c r="H515" s="162">
        <v>3.6720000000000002</v>
      </c>
      <c r="I515" s="163"/>
      <c r="L515" s="158"/>
      <c r="M515" s="164"/>
      <c r="N515" s="165"/>
      <c r="O515" s="165"/>
      <c r="P515" s="165"/>
      <c r="Q515" s="165"/>
      <c r="R515" s="165"/>
      <c r="S515" s="165"/>
      <c r="T515" s="166"/>
      <c r="AT515" s="160" t="s">
        <v>145</v>
      </c>
      <c r="AU515" s="160" t="s">
        <v>82</v>
      </c>
      <c r="AV515" s="13" t="s">
        <v>82</v>
      </c>
      <c r="AW515" s="13" t="s">
        <v>29</v>
      </c>
      <c r="AX515" s="13" t="s">
        <v>73</v>
      </c>
      <c r="AY515" s="160" t="s">
        <v>137</v>
      </c>
    </row>
    <row r="516" spans="1:65" s="13" customFormat="1">
      <c r="B516" s="158"/>
      <c r="D516" s="159" t="s">
        <v>145</v>
      </c>
      <c r="E516" s="160" t="s">
        <v>1</v>
      </c>
      <c r="F516" s="161" t="s">
        <v>771</v>
      </c>
      <c r="H516" s="162">
        <v>2.5920000000000001</v>
      </c>
      <c r="I516" s="163"/>
      <c r="L516" s="158"/>
      <c r="M516" s="164"/>
      <c r="N516" s="165"/>
      <c r="O516" s="165"/>
      <c r="P516" s="165"/>
      <c r="Q516" s="165"/>
      <c r="R516" s="165"/>
      <c r="S516" s="165"/>
      <c r="T516" s="166"/>
      <c r="AT516" s="160" t="s">
        <v>145</v>
      </c>
      <c r="AU516" s="160" t="s">
        <v>82</v>
      </c>
      <c r="AV516" s="13" t="s">
        <v>82</v>
      </c>
      <c r="AW516" s="13" t="s">
        <v>29</v>
      </c>
      <c r="AX516" s="13" t="s">
        <v>73</v>
      </c>
      <c r="AY516" s="160" t="s">
        <v>137</v>
      </c>
    </row>
    <row r="517" spans="1:65" s="14" customFormat="1">
      <c r="B517" s="167"/>
      <c r="D517" s="159" t="s">
        <v>145</v>
      </c>
      <c r="E517" s="168" t="s">
        <v>1</v>
      </c>
      <c r="F517" s="169" t="s">
        <v>571</v>
      </c>
      <c r="H517" s="168" t="s">
        <v>1</v>
      </c>
      <c r="I517" s="170"/>
      <c r="L517" s="167"/>
      <c r="M517" s="171"/>
      <c r="N517" s="172"/>
      <c r="O517" s="172"/>
      <c r="P517" s="172"/>
      <c r="Q517" s="172"/>
      <c r="R517" s="172"/>
      <c r="S517" s="172"/>
      <c r="T517" s="173"/>
      <c r="AT517" s="168" t="s">
        <v>145</v>
      </c>
      <c r="AU517" s="168" t="s">
        <v>82</v>
      </c>
      <c r="AV517" s="14" t="s">
        <v>30</v>
      </c>
      <c r="AW517" s="14" t="s">
        <v>29</v>
      </c>
      <c r="AX517" s="14" t="s">
        <v>73</v>
      </c>
      <c r="AY517" s="168" t="s">
        <v>137</v>
      </c>
    </row>
    <row r="518" spans="1:65" s="13" customFormat="1">
      <c r="B518" s="158"/>
      <c r="D518" s="159" t="s">
        <v>145</v>
      </c>
      <c r="E518" s="160" t="s">
        <v>1</v>
      </c>
      <c r="F518" s="161" t="s">
        <v>765</v>
      </c>
      <c r="H518" s="162">
        <v>1.488</v>
      </c>
      <c r="I518" s="163"/>
      <c r="L518" s="158"/>
      <c r="M518" s="164"/>
      <c r="N518" s="165"/>
      <c r="O518" s="165"/>
      <c r="P518" s="165"/>
      <c r="Q518" s="165"/>
      <c r="R518" s="165"/>
      <c r="S518" s="165"/>
      <c r="T518" s="166"/>
      <c r="AT518" s="160" t="s">
        <v>145</v>
      </c>
      <c r="AU518" s="160" t="s">
        <v>82</v>
      </c>
      <c r="AV518" s="13" t="s">
        <v>82</v>
      </c>
      <c r="AW518" s="13" t="s">
        <v>29</v>
      </c>
      <c r="AX518" s="13" t="s">
        <v>73</v>
      </c>
      <c r="AY518" s="160" t="s">
        <v>137</v>
      </c>
    </row>
    <row r="519" spans="1:65" s="15" customFormat="1">
      <c r="B519" s="174"/>
      <c r="D519" s="159" t="s">
        <v>145</v>
      </c>
      <c r="E519" s="175" t="s">
        <v>1</v>
      </c>
      <c r="F519" s="176" t="s">
        <v>148</v>
      </c>
      <c r="H519" s="177">
        <v>15.213000000000001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145</v>
      </c>
      <c r="AU519" s="175" t="s">
        <v>82</v>
      </c>
      <c r="AV519" s="15" t="s">
        <v>143</v>
      </c>
      <c r="AW519" s="15" t="s">
        <v>29</v>
      </c>
      <c r="AX519" s="15" t="s">
        <v>30</v>
      </c>
      <c r="AY519" s="175" t="s">
        <v>137</v>
      </c>
    </row>
    <row r="520" spans="1:65" s="2" customFormat="1" ht="24.2" customHeight="1">
      <c r="A520" s="33"/>
      <c r="B520" s="144"/>
      <c r="C520" s="145" t="s">
        <v>772</v>
      </c>
      <c r="D520" s="145" t="s">
        <v>139</v>
      </c>
      <c r="E520" s="146" t="s">
        <v>773</v>
      </c>
      <c r="F520" s="147" t="s">
        <v>774</v>
      </c>
      <c r="G520" s="148" t="s">
        <v>210</v>
      </c>
      <c r="H520" s="149">
        <v>5</v>
      </c>
      <c r="I520" s="150"/>
      <c r="J520" s="151">
        <f>ROUND(I520*H520,2)</f>
        <v>0</v>
      </c>
      <c r="K520" s="147" t="s">
        <v>152</v>
      </c>
      <c r="L520" s="34"/>
      <c r="M520" s="152" t="s">
        <v>1</v>
      </c>
      <c r="N520" s="153" t="s">
        <v>38</v>
      </c>
      <c r="O520" s="59"/>
      <c r="P520" s="154">
        <f>O520*H520</f>
        <v>0</v>
      </c>
      <c r="Q520" s="154">
        <v>0</v>
      </c>
      <c r="R520" s="154">
        <f>Q520*H520</f>
        <v>0</v>
      </c>
      <c r="S520" s="154">
        <v>0</v>
      </c>
      <c r="T520" s="155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56" t="s">
        <v>143</v>
      </c>
      <c r="AT520" s="156" t="s">
        <v>139</v>
      </c>
      <c r="AU520" s="156" t="s">
        <v>82</v>
      </c>
      <c r="AY520" s="18" t="s">
        <v>137</v>
      </c>
      <c r="BE520" s="157">
        <f>IF(N520="základní",J520,0)</f>
        <v>0</v>
      </c>
      <c r="BF520" s="157">
        <f>IF(N520="snížená",J520,0)</f>
        <v>0</v>
      </c>
      <c r="BG520" s="157">
        <f>IF(N520="zákl. přenesená",J520,0)</f>
        <v>0</v>
      </c>
      <c r="BH520" s="157">
        <f>IF(N520="sníž. přenesená",J520,0)</f>
        <v>0</v>
      </c>
      <c r="BI520" s="157">
        <f>IF(N520="nulová",J520,0)</f>
        <v>0</v>
      </c>
      <c r="BJ520" s="18" t="s">
        <v>30</v>
      </c>
      <c r="BK520" s="157">
        <f>ROUND(I520*H520,2)</f>
        <v>0</v>
      </c>
      <c r="BL520" s="18" t="s">
        <v>143</v>
      </c>
      <c r="BM520" s="156" t="s">
        <v>775</v>
      </c>
    </row>
    <row r="521" spans="1:65" s="13" customFormat="1">
      <c r="B521" s="158"/>
      <c r="D521" s="159" t="s">
        <v>145</v>
      </c>
      <c r="E521" s="160" t="s">
        <v>1</v>
      </c>
      <c r="F521" s="161" t="s">
        <v>163</v>
      </c>
      <c r="H521" s="162">
        <v>5</v>
      </c>
      <c r="I521" s="163"/>
      <c r="L521" s="158"/>
      <c r="M521" s="164"/>
      <c r="N521" s="165"/>
      <c r="O521" s="165"/>
      <c r="P521" s="165"/>
      <c r="Q521" s="165"/>
      <c r="R521" s="165"/>
      <c r="S521" s="165"/>
      <c r="T521" s="166"/>
      <c r="AT521" s="160" t="s">
        <v>145</v>
      </c>
      <c r="AU521" s="160" t="s">
        <v>82</v>
      </c>
      <c r="AV521" s="13" t="s">
        <v>82</v>
      </c>
      <c r="AW521" s="13" t="s">
        <v>29</v>
      </c>
      <c r="AX521" s="13" t="s">
        <v>30</v>
      </c>
      <c r="AY521" s="160" t="s">
        <v>137</v>
      </c>
    </row>
    <row r="522" spans="1:65" s="2" customFormat="1" ht="24.2" customHeight="1">
      <c r="A522" s="33"/>
      <c r="B522" s="144"/>
      <c r="C522" s="145" t="s">
        <v>776</v>
      </c>
      <c r="D522" s="145" t="s">
        <v>139</v>
      </c>
      <c r="E522" s="146" t="s">
        <v>777</v>
      </c>
      <c r="F522" s="147" t="s">
        <v>778</v>
      </c>
      <c r="G522" s="148" t="s">
        <v>151</v>
      </c>
      <c r="H522" s="149">
        <v>68.680000000000007</v>
      </c>
      <c r="I522" s="150"/>
      <c r="J522" s="151">
        <f>ROUND(I522*H522,2)</f>
        <v>0</v>
      </c>
      <c r="K522" s="147" t="s">
        <v>152</v>
      </c>
      <c r="L522" s="34"/>
      <c r="M522" s="152" t="s">
        <v>1</v>
      </c>
      <c r="N522" s="153" t="s">
        <v>38</v>
      </c>
      <c r="O522" s="59"/>
      <c r="P522" s="154">
        <f>O522*H522</f>
        <v>0</v>
      </c>
      <c r="Q522" s="154">
        <v>0</v>
      </c>
      <c r="R522" s="154">
        <f>Q522*H522</f>
        <v>0</v>
      </c>
      <c r="S522" s="154">
        <v>0</v>
      </c>
      <c r="T522" s="155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56" t="s">
        <v>143</v>
      </c>
      <c r="AT522" s="156" t="s">
        <v>139</v>
      </c>
      <c r="AU522" s="156" t="s">
        <v>82</v>
      </c>
      <c r="AY522" s="18" t="s">
        <v>137</v>
      </c>
      <c r="BE522" s="157">
        <f>IF(N522="základní",J522,0)</f>
        <v>0</v>
      </c>
      <c r="BF522" s="157">
        <f>IF(N522="snížená",J522,0)</f>
        <v>0</v>
      </c>
      <c r="BG522" s="157">
        <f>IF(N522="zákl. přenesená",J522,0)</f>
        <v>0</v>
      </c>
      <c r="BH522" s="157">
        <f>IF(N522="sníž. přenesená",J522,0)</f>
        <v>0</v>
      </c>
      <c r="BI522" s="157">
        <f>IF(N522="nulová",J522,0)</f>
        <v>0</v>
      </c>
      <c r="BJ522" s="18" t="s">
        <v>30</v>
      </c>
      <c r="BK522" s="157">
        <f>ROUND(I522*H522,2)</f>
        <v>0</v>
      </c>
      <c r="BL522" s="18" t="s">
        <v>143</v>
      </c>
      <c r="BM522" s="156" t="s">
        <v>779</v>
      </c>
    </row>
    <row r="523" spans="1:65" s="13" customFormat="1">
      <c r="B523" s="158"/>
      <c r="D523" s="159" t="s">
        <v>145</v>
      </c>
      <c r="E523" s="160" t="s">
        <v>1</v>
      </c>
      <c r="F523" s="161" t="s">
        <v>780</v>
      </c>
      <c r="H523" s="162">
        <v>31.669</v>
      </c>
      <c r="I523" s="163"/>
      <c r="L523" s="158"/>
      <c r="M523" s="164"/>
      <c r="N523" s="165"/>
      <c r="O523" s="165"/>
      <c r="P523" s="165"/>
      <c r="Q523" s="165"/>
      <c r="R523" s="165"/>
      <c r="S523" s="165"/>
      <c r="T523" s="166"/>
      <c r="AT523" s="160" t="s">
        <v>145</v>
      </c>
      <c r="AU523" s="160" t="s">
        <v>82</v>
      </c>
      <c r="AV523" s="13" t="s">
        <v>82</v>
      </c>
      <c r="AW523" s="13" t="s">
        <v>29</v>
      </c>
      <c r="AX523" s="13" t="s">
        <v>73</v>
      </c>
      <c r="AY523" s="160" t="s">
        <v>137</v>
      </c>
    </row>
    <row r="524" spans="1:65" s="13" customFormat="1">
      <c r="B524" s="158"/>
      <c r="D524" s="159" t="s">
        <v>145</v>
      </c>
      <c r="E524" s="160" t="s">
        <v>1</v>
      </c>
      <c r="F524" s="161" t="s">
        <v>781</v>
      </c>
      <c r="H524" s="162">
        <v>36.511000000000003</v>
      </c>
      <c r="I524" s="163"/>
      <c r="L524" s="158"/>
      <c r="M524" s="164"/>
      <c r="N524" s="165"/>
      <c r="O524" s="165"/>
      <c r="P524" s="165"/>
      <c r="Q524" s="165"/>
      <c r="R524" s="165"/>
      <c r="S524" s="165"/>
      <c r="T524" s="166"/>
      <c r="AT524" s="160" t="s">
        <v>145</v>
      </c>
      <c r="AU524" s="160" t="s">
        <v>82</v>
      </c>
      <c r="AV524" s="13" t="s">
        <v>82</v>
      </c>
      <c r="AW524" s="13" t="s">
        <v>29</v>
      </c>
      <c r="AX524" s="13" t="s">
        <v>73</v>
      </c>
      <c r="AY524" s="160" t="s">
        <v>137</v>
      </c>
    </row>
    <row r="525" spans="1:65" s="13" customFormat="1">
      <c r="B525" s="158"/>
      <c r="D525" s="159" t="s">
        <v>145</v>
      </c>
      <c r="E525" s="160" t="s">
        <v>1</v>
      </c>
      <c r="F525" s="161" t="s">
        <v>782</v>
      </c>
      <c r="H525" s="162">
        <v>0.5</v>
      </c>
      <c r="I525" s="163"/>
      <c r="L525" s="158"/>
      <c r="M525" s="164"/>
      <c r="N525" s="165"/>
      <c r="O525" s="165"/>
      <c r="P525" s="165"/>
      <c r="Q525" s="165"/>
      <c r="R525" s="165"/>
      <c r="S525" s="165"/>
      <c r="T525" s="166"/>
      <c r="AT525" s="160" t="s">
        <v>145</v>
      </c>
      <c r="AU525" s="160" t="s">
        <v>82</v>
      </c>
      <c r="AV525" s="13" t="s">
        <v>82</v>
      </c>
      <c r="AW525" s="13" t="s">
        <v>29</v>
      </c>
      <c r="AX525" s="13" t="s">
        <v>73</v>
      </c>
      <c r="AY525" s="160" t="s">
        <v>137</v>
      </c>
    </row>
    <row r="526" spans="1:65" s="15" customFormat="1">
      <c r="B526" s="174"/>
      <c r="D526" s="159" t="s">
        <v>145</v>
      </c>
      <c r="E526" s="175" t="s">
        <v>1</v>
      </c>
      <c r="F526" s="176" t="s">
        <v>148</v>
      </c>
      <c r="H526" s="177">
        <v>68.680000000000007</v>
      </c>
      <c r="I526" s="178"/>
      <c r="L526" s="174"/>
      <c r="M526" s="179"/>
      <c r="N526" s="180"/>
      <c r="O526" s="180"/>
      <c r="P526" s="180"/>
      <c r="Q526" s="180"/>
      <c r="R526" s="180"/>
      <c r="S526" s="180"/>
      <c r="T526" s="181"/>
      <c r="AT526" s="175" t="s">
        <v>145</v>
      </c>
      <c r="AU526" s="175" t="s">
        <v>82</v>
      </c>
      <c r="AV526" s="15" t="s">
        <v>143</v>
      </c>
      <c r="AW526" s="15" t="s">
        <v>29</v>
      </c>
      <c r="AX526" s="15" t="s">
        <v>30</v>
      </c>
      <c r="AY526" s="175" t="s">
        <v>137</v>
      </c>
    </row>
    <row r="527" spans="1:65" s="2" customFormat="1" ht="24.2" customHeight="1">
      <c r="A527" s="33"/>
      <c r="B527" s="144"/>
      <c r="C527" s="145" t="s">
        <v>783</v>
      </c>
      <c r="D527" s="145" t="s">
        <v>139</v>
      </c>
      <c r="E527" s="146" t="s">
        <v>784</v>
      </c>
      <c r="F527" s="147" t="s">
        <v>785</v>
      </c>
      <c r="G527" s="148" t="s">
        <v>151</v>
      </c>
      <c r="H527" s="149">
        <v>68.180000000000007</v>
      </c>
      <c r="I527" s="150"/>
      <c r="J527" s="151">
        <f>ROUND(I527*H527,2)</f>
        <v>0</v>
      </c>
      <c r="K527" s="147" t="s">
        <v>152</v>
      </c>
      <c r="L527" s="34"/>
      <c r="M527" s="152" t="s">
        <v>1</v>
      </c>
      <c r="N527" s="153" t="s">
        <v>38</v>
      </c>
      <c r="O527" s="59"/>
      <c r="P527" s="154">
        <f>O527*H527</f>
        <v>0</v>
      </c>
      <c r="Q527" s="154">
        <v>0</v>
      </c>
      <c r="R527" s="154">
        <f>Q527*H527</f>
        <v>0</v>
      </c>
      <c r="S527" s="154">
        <v>0</v>
      </c>
      <c r="T527" s="155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56" t="s">
        <v>143</v>
      </c>
      <c r="AT527" s="156" t="s">
        <v>139</v>
      </c>
      <c r="AU527" s="156" t="s">
        <v>82</v>
      </c>
      <c r="AY527" s="18" t="s">
        <v>137</v>
      </c>
      <c r="BE527" s="157">
        <f>IF(N527="základní",J527,0)</f>
        <v>0</v>
      </c>
      <c r="BF527" s="157">
        <f>IF(N527="snížená",J527,0)</f>
        <v>0</v>
      </c>
      <c r="BG527" s="157">
        <f>IF(N527="zákl. přenesená",J527,0)</f>
        <v>0</v>
      </c>
      <c r="BH527" s="157">
        <f>IF(N527="sníž. přenesená",J527,0)</f>
        <v>0</v>
      </c>
      <c r="BI527" s="157">
        <f>IF(N527="nulová",J527,0)</f>
        <v>0</v>
      </c>
      <c r="BJ527" s="18" t="s">
        <v>30</v>
      </c>
      <c r="BK527" s="157">
        <f>ROUND(I527*H527,2)</f>
        <v>0</v>
      </c>
      <c r="BL527" s="18" t="s">
        <v>143</v>
      </c>
      <c r="BM527" s="156" t="s">
        <v>786</v>
      </c>
    </row>
    <row r="528" spans="1:65" s="13" customFormat="1">
      <c r="B528" s="158"/>
      <c r="D528" s="159" t="s">
        <v>145</v>
      </c>
      <c r="E528" s="160" t="s">
        <v>1</v>
      </c>
      <c r="F528" s="161" t="s">
        <v>787</v>
      </c>
      <c r="H528" s="162">
        <v>68.180000000000007</v>
      </c>
      <c r="I528" s="163"/>
      <c r="L528" s="158"/>
      <c r="M528" s="164"/>
      <c r="N528" s="165"/>
      <c r="O528" s="165"/>
      <c r="P528" s="165"/>
      <c r="Q528" s="165"/>
      <c r="R528" s="165"/>
      <c r="S528" s="165"/>
      <c r="T528" s="166"/>
      <c r="AT528" s="160" t="s">
        <v>145</v>
      </c>
      <c r="AU528" s="160" t="s">
        <v>82</v>
      </c>
      <c r="AV528" s="13" t="s">
        <v>82</v>
      </c>
      <c r="AW528" s="13" t="s">
        <v>29</v>
      </c>
      <c r="AX528" s="13" t="s">
        <v>30</v>
      </c>
      <c r="AY528" s="160" t="s">
        <v>137</v>
      </c>
    </row>
    <row r="529" spans="1:65" s="2" customFormat="1" ht="24.2" customHeight="1">
      <c r="A529" s="33"/>
      <c r="B529" s="144"/>
      <c r="C529" s="145" t="s">
        <v>788</v>
      </c>
      <c r="D529" s="145" t="s">
        <v>139</v>
      </c>
      <c r="E529" s="146" t="s">
        <v>789</v>
      </c>
      <c r="F529" s="147" t="s">
        <v>790</v>
      </c>
      <c r="G529" s="148" t="s">
        <v>151</v>
      </c>
      <c r="H529" s="149">
        <v>274.72000000000003</v>
      </c>
      <c r="I529" s="150"/>
      <c r="J529" s="151">
        <f>ROUND(I529*H529,2)</f>
        <v>0</v>
      </c>
      <c r="K529" s="147" t="s">
        <v>152</v>
      </c>
      <c r="L529" s="34"/>
      <c r="M529" s="152" t="s">
        <v>1</v>
      </c>
      <c r="N529" s="153" t="s">
        <v>38</v>
      </c>
      <c r="O529" s="59"/>
      <c r="P529" s="154">
        <f>O529*H529</f>
        <v>0</v>
      </c>
      <c r="Q529" s="154">
        <v>0</v>
      </c>
      <c r="R529" s="154">
        <f>Q529*H529</f>
        <v>0</v>
      </c>
      <c r="S529" s="154">
        <v>0</v>
      </c>
      <c r="T529" s="155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56" t="s">
        <v>143</v>
      </c>
      <c r="AT529" s="156" t="s">
        <v>139</v>
      </c>
      <c r="AU529" s="156" t="s">
        <v>82</v>
      </c>
      <c r="AY529" s="18" t="s">
        <v>137</v>
      </c>
      <c r="BE529" s="157">
        <f>IF(N529="základní",J529,0)</f>
        <v>0</v>
      </c>
      <c r="BF529" s="157">
        <f>IF(N529="snížená",J529,0)</f>
        <v>0</v>
      </c>
      <c r="BG529" s="157">
        <f>IF(N529="zákl. přenesená",J529,0)</f>
        <v>0</v>
      </c>
      <c r="BH529" s="157">
        <f>IF(N529="sníž. přenesená",J529,0)</f>
        <v>0</v>
      </c>
      <c r="BI529" s="157">
        <f>IF(N529="nulová",J529,0)</f>
        <v>0</v>
      </c>
      <c r="BJ529" s="18" t="s">
        <v>30</v>
      </c>
      <c r="BK529" s="157">
        <f>ROUND(I529*H529,2)</f>
        <v>0</v>
      </c>
      <c r="BL529" s="18" t="s">
        <v>143</v>
      </c>
      <c r="BM529" s="156" t="s">
        <v>791</v>
      </c>
    </row>
    <row r="530" spans="1:65" s="13" customFormat="1">
      <c r="B530" s="158"/>
      <c r="D530" s="159" t="s">
        <v>145</v>
      </c>
      <c r="E530" s="160" t="s">
        <v>1</v>
      </c>
      <c r="F530" s="161" t="s">
        <v>792</v>
      </c>
      <c r="H530" s="162">
        <v>274.72000000000003</v>
      </c>
      <c r="I530" s="163"/>
      <c r="L530" s="158"/>
      <c r="M530" s="164"/>
      <c r="N530" s="165"/>
      <c r="O530" s="165"/>
      <c r="P530" s="165"/>
      <c r="Q530" s="165"/>
      <c r="R530" s="165"/>
      <c r="S530" s="165"/>
      <c r="T530" s="166"/>
      <c r="AT530" s="160" t="s">
        <v>145</v>
      </c>
      <c r="AU530" s="160" t="s">
        <v>82</v>
      </c>
      <c r="AV530" s="13" t="s">
        <v>82</v>
      </c>
      <c r="AW530" s="13" t="s">
        <v>29</v>
      </c>
      <c r="AX530" s="13" t="s">
        <v>73</v>
      </c>
      <c r="AY530" s="160" t="s">
        <v>137</v>
      </c>
    </row>
    <row r="531" spans="1:65" s="15" customFormat="1">
      <c r="B531" s="174"/>
      <c r="D531" s="159" t="s">
        <v>145</v>
      </c>
      <c r="E531" s="175" t="s">
        <v>1</v>
      </c>
      <c r="F531" s="176" t="s">
        <v>148</v>
      </c>
      <c r="H531" s="177">
        <v>274.72000000000003</v>
      </c>
      <c r="I531" s="178"/>
      <c r="L531" s="174"/>
      <c r="M531" s="179"/>
      <c r="N531" s="180"/>
      <c r="O531" s="180"/>
      <c r="P531" s="180"/>
      <c r="Q531" s="180"/>
      <c r="R531" s="180"/>
      <c r="S531" s="180"/>
      <c r="T531" s="181"/>
      <c r="AT531" s="175" t="s">
        <v>145</v>
      </c>
      <c r="AU531" s="175" t="s">
        <v>82</v>
      </c>
      <c r="AV531" s="15" t="s">
        <v>143</v>
      </c>
      <c r="AW531" s="15" t="s">
        <v>29</v>
      </c>
      <c r="AX531" s="15" t="s">
        <v>30</v>
      </c>
      <c r="AY531" s="175" t="s">
        <v>137</v>
      </c>
    </row>
    <row r="532" spans="1:65" s="2" customFormat="1" ht="16.5" customHeight="1">
      <c r="A532" s="33"/>
      <c r="B532" s="144"/>
      <c r="C532" s="145" t="s">
        <v>793</v>
      </c>
      <c r="D532" s="145" t="s">
        <v>139</v>
      </c>
      <c r="E532" s="146" t="s">
        <v>323</v>
      </c>
      <c r="F532" s="147" t="s">
        <v>324</v>
      </c>
      <c r="G532" s="148" t="s">
        <v>151</v>
      </c>
      <c r="H532" s="149">
        <v>68.180000000000007</v>
      </c>
      <c r="I532" s="150"/>
      <c r="J532" s="151">
        <f>ROUND(I532*H532,2)</f>
        <v>0</v>
      </c>
      <c r="K532" s="147" t="s">
        <v>1</v>
      </c>
      <c r="L532" s="34"/>
      <c r="M532" s="152" t="s">
        <v>1</v>
      </c>
      <c r="N532" s="153" t="s">
        <v>38</v>
      </c>
      <c r="O532" s="59"/>
      <c r="P532" s="154">
        <f>O532*H532</f>
        <v>0</v>
      </c>
      <c r="Q532" s="154">
        <v>0</v>
      </c>
      <c r="R532" s="154">
        <f>Q532*H532</f>
        <v>0</v>
      </c>
      <c r="S532" s="154">
        <v>0</v>
      </c>
      <c r="T532" s="155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56" t="s">
        <v>143</v>
      </c>
      <c r="AT532" s="156" t="s">
        <v>139</v>
      </c>
      <c r="AU532" s="156" t="s">
        <v>82</v>
      </c>
      <c r="AY532" s="18" t="s">
        <v>137</v>
      </c>
      <c r="BE532" s="157">
        <f>IF(N532="základní",J532,0)</f>
        <v>0</v>
      </c>
      <c r="BF532" s="157">
        <f>IF(N532="snížená",J532,0)</f>
        <v>0</v>
      </c>
      <c r="BG532" s="157">
        <f>IF(N532="zákl. přenesená",J532,0)</f>
        <v>0</v>
      </c>
      <c r="BH532" s="157">
        <f>IF(N532="sníž. přenesená",J532,0)</f>
        <v>0</v>
      </c>
      <c r="BI532" s="157">
        <f>IF(N532="nulová",J532,0)</f>
        <v>0</v>
      </c>
      <c r="BJ532" s="18" t="s">
        <v>30</v>
      </c>
      <c r="BK532" s="157">
        <f>ROUND(I532*H532,2)</f>
        <v>0</v>
      </c>
      <c r="BL532" s="18" t="s">
        <v>143</v>
      </c>
      <c r="BM532" s="156" t="s">
        <v>794</v>
      </c>
    </row>
    <row r="533" spans="1:65" s="13" customFormat="1">
      <c r="B533" s="158"/>
      <c r="D533" s="159" t="s">
        <v>145</v>
      </c>
      <c r="E533" s="160" t="s">
        <v>1</v>
      </c>
      <c r="F533" s="161" t="s">
        <v>787</v>
      </c>
      <c r="H533" s="162">
        <v>68.180000000000007</v>
      </c>
      <c r="I533" s="163"/>
      <c r="L533" s="158"/>
      <c r="M533" s="164"/>
      <c r="N533" s="165"/>
      <c r="O533" s="165"/>
      <c r="P533" s="165"/>
      <c r="Q533" s="165"/>
      <c r="R533" s="165"/>
      <c r="S533" s="165"/>
      <c r="T533" s="166"/>
      <c r="AT533" s="160" t="s">
        <v>145</v>
      </c>
      <c r="AU533" s="160" t="s">
        <v>82</v>
      </c>
      <c r="AV533" s="13" t="s">
        <v>82</v>
      </c>
      <c r="AW533" s="13" t="s">
        <v>29</v>
      </c>
      <c r="AX533" s="13" t="s">
        <v>30</v>
      </c>
      <c r="AY533" s="160" t="s">
        <v>137</v>
      </c>
    </row>
    <row r="534" spans="1:65" s="12" customFormat="1" ht="22.9" customHeight="1">
      <c r="B534" s="131"/>
      <c r="D534" s="132" t="s">
        <v>72</v>
      </c>
      <c r="E534" s="142" t="s">
        <v>143</v>
      </c>
      <c r="F534" s="142" t="s">
        <v>795</v>
      </c>
      <c r="I534" s="134"/>
      <c r="J534" s="143">
        <f>BK534</f>
        <v>0</v>
      </c>
      <c r="L534" s="131"/>
      <c r="M534" s="136"/>
      <c r="N534" s="137"/>
      <c r="O534" s="137"/>
      <c r="P534" s="138">
        <f>SUM(P535:P594)</f>
        <v>0</v>
      </c>
      <c r="Q534" s="137"/>
      <c r="R534" s="138">
        <f>SUM(R535:R594)</f>
        <v>104.6908293</v>
      </c>
      <c r="S534" s="137"/>
      <c r="T534" s="139">
        <f>SUM(T535:T594)</f>
        <v>0</v>
      </c>
      <c r="AR534" s="132" t="s">
        <v>30</v>
      </c>
      <c r="AT534" s="140" t="s">
        <v>72</v>
      </c>
      <c r="AU534" s="140" t="s">
        <v>30</v>
      </c>
      <c r="AY534" s="132" t="s">
        <v>137</v>
      </c>
      <c r="BK534" s="141">
        <f>SUM(BK535:BK594)</f>
        <v>0</v>
      </c>
    </row>
    <row r="535" spans="1:65" s="2" customFormat="1" ht="24.2" customHeight="1">
      <c r="A535" s="33"/>
      <c r="B535" s="144"/>
      <c r="C535" s="145" t="s">
        <v>796</v>
      </c>
      <c r="D535" s="145" t="s">
        <v>139</v>
      </c>
      <c r="E535" s="146" t="s">
        <v>797</v>
      </c>
      <c r="F535" s="147" t="s">
        <v>798</v>
      </c>
      <c r="G535" s="148" t="s">
        <v>195</v>
      </c>
      <c r="H535" s="149">
        <v>254.10300000000001</v>
      </c>
      <c r="I535" s="150"/>
      <c r="J535" s="151">
        <f>ROUND(I535*H535,2)</f>
        <v>0</v>
      </c>
      <c r="K535" s="147" t="s">
        <v>1</v>
      </c>
      <c r="L535" s="34"/>
      <c r="M535" s="152" t="s">
        <v>1</v>
      </c>
      <c r="N535" s="153" t="s">
        <v>38</v>
      </c>
      <c r="O535" s="59"/>
      <c r="P535" s="154">
        <f>O535*H535</f>
        <v>0</v>
      </c>
      <c r="Q535" s="154">
        <v>0</v>
      </c>
      <c r="R535" s="154">
        <f>Q535*H535</f>
        <v>0</v>
      </c>
      <c r="S535" s="154">
        <v>0</v>
      </c>
      <c r="T535" s="155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56" t="s">
        <v>143</v>
      </c>
      <c r="AT535" s="156" t="s">
        <v>139</v>
      </c>
      <c r="AU535" s="156" t="s">
        <v>82</v>
      </c>
      <c r="AY535" s="18" t="s">
        <v>137</v>
      </c>
      <c r="BE535" s="157">
        <f>IF(N535="základní",J535,0)</f>
        <v>0</v>
      </c>
      <c r="BF535" s="157">
        <f>IF(N535="snížená",J535,0)</f>
        <v>0</v>
      </c>
      <c r="BG535" s="157">
        <f>IF(N535="zákl. přenesená",J535,0)</f>
        <v>0</v>
      </c>
      <c r="BH535" s="157">
        <f>IF(N535="sníž. přenesená",J535,0)</f>
        <v>0</v>
      </c>
      <c r="BI535" s="157">
        <f>IF(N535="nulová",J535,0)</f>
        <v>0</v>
      </c>
      <c r="BJ535" s="18" t="s">
        <v>30</v>
      </c>
      <c r="BK535" s="157">
        <f>ROUND(I535*H535,2)</f>
        <v>0</v>
      </c>
      <c r="BL535" s="18" t="s">
        <v>143</v>
      </c>
      <c r="BM535" s="156" t="s">
        <v>799</v>
      </c>
    </row>
    <row r="536" spans="1:65" s="14" customFormat="1">
      <c r="B536" s="167"/>
      <c r="D536" s="159" t="s">
        <v>145</v>
      </c>
      <c r="E536" s="168" t="s">
        <v>1</v>
      </c>
      <c r="F536" s="169" t="s">
        <v>800</v>
      </c>
      <c r="H536" s="168" t="s">
        <v>1</v>
      </c>
      <c r="I536" s="170"/>
      <c r="L536" s="167"/>
      <c r="M536" s="171"/>
      <c r="N536" s="172"/>
      <c r="O536" s="172"/>
      <c r="P536" s="172"/>
      <c r="Q536" s="172"/>
      <c r="R536" s="172"/>
      <c r="S536" s="172"/>
      <c r="T536" s="173"/>
      <c r="AT536" s="168" t="s">
        <v>145</v>
      </c>
      <c r="AU536" s="168" t="s">
        <v>82</v>
      </c>
      <c r="AV536" s="14" t="s">
        <v>30</v>
      </c>
      <c r="AW536" s="14" t="s">
        <v>29</v>
      </c>
      <c r="AX536" s="14" t="s">
        <v>73</v>
      </c>
      <c r="AY536" s="168" t="s">
        <v>137</v>
      </c>
    </row>
    <row r="537" spans="1:65" s="14" customFormat="1">
      <c r="B537" s="167"/>
      <c r="D537" s="159" t="s">
        <v>145</v>
      </c>
      <c r="E537" s="168" t="s">
        <v>1</v>
      </c>
      <c r="F537" s="169" t="s">
        <v>801</v>
      </c>
      <c r="H537" s="168" t="s">
        <v>1</v>
      </c>
      <c r="I537" s="170"/>
      <c r="L537" s="167"/>
      <c r="M537" s="171"/>
      <c r="N537" s="172"/>
      <c r="O537" s="172"/>
      <c r="P537" s="172"/>
      <c r="Q537" s="172"/>
      <c r="R537" s="172"/>
      <c r="S537" s="172"/>
      <c r="T537" s="173"/>
      <c r="AT537" s="168" t="s">
        <v>145</v>
      </c>
      <c r="AU537" s="168" t="s">
        <v>82</v>
      </c>
      <c r="AV537" s="14" t="s">
        <v>30</v>
      </c>
      <c r="AW537" s="14" t="s">
        <v>29</v>
      </c>
      <c r="AX537" s="14" t="s">
        <v>73</v>
      </c>
      <c r="AY537" s="168" t="s">
        <v>137</v>
      </c>
    </row>
    <row r="538" spans="1:65" s="14" customFormat="1">
      <c r="B538" s="167"/>
      <c r="D538" s="159" t="s">
        <v>145</v>
      </c>
      <c r="E538" s="168" t="s">
        <v>1</v>
      </c>
      <c r="F538" s="169" t="s">
        <v>802</v>
      </c>
      <c r="H538" s="168" t="s">
        <v>1</v>
      </c>
      <c r="I538" s="170"/>
      <c r="L538" s="167"/>
      <c r="M538" s="171"/>
      <c r="N538" s="172"/>
      <c r="O538" s="172"/>
      <c r="P538" s="172"/>
      <c r="Q538" s="172"/>
      <c r="R538" s="172"/>
      <c r="S538" s="172"/>
      <c r="T538" s="173"/>
      <c r="AT538" s="168" t="s">
        <v>145</v>
      </c>
      <c r="AU538" s="168" t="s">
        <v>82</v>
      </c>
      <c r="AV538" s="14" t="s">
        <v>30</v>
      </c>
      <c r="AW538" s="14" t="s">
        <v>29</v>
      </c>
      <c r="AX538" s="14" t="s">
        <v>73</v>
      </c>
      <c r="AY538" s="168" t="s">
        <v>137</v>
      </c>
    </row>
    <row r="539" spans="1:65" s="14" customFormat="1">
      <c r="B539" s="167"/>
      <c r="D539" s="159" t="s">
        <v>145</v>
      </c>
      <c r="E539" s="168" t="s">
        <v>1</v>
      </c>
      <c r="F539" s="169" t="s">
        <v>803</v>
      </c>
      <c r="H539" s="168" t="s">
        <v>1</v>
      </c>
      <c r="I539" s="170"/>
      <c r="L539" s="167"/>
      <c r="M539" s="171"/>
      <c r="N539" s="172"/>
      <c r="O539" s="172"/>
      <c r="P539" s="172"/>
      <c r="Q539" s="172"/>
      <c r="R539" s="172"/>
      <c r="S539" s="172"/>
      <c r="T539" s="173"/>
      <c r="AT539" s="168" t="s">
        <v>145</v>
      </c>
      <c r="AU539" s="168" t="s">
        <v>82</v>
      </c>
      <c r="AV539" s="14" t="s">
        <v>30</v>
      </c>
      <c r="AW539" s="14" t="s">
        <v>29</v>
      </c>
      <c r="AX539" s="14" t="s">
        <v>73</v>
      </c>
      <c r="AY539" s="168" t="s">
        <v>137</v>
      </c>
    </row>
    <row r="540" spans="1:65" s="14" customFormat="1">
      <c r="B540" s="167"/>
      <c r="D540" s="159" t="s">
        <v>145</v>
      </c>
      <c r="E540" s="168" t="s">
        <v>1</v>
      </c>
      <c r="F540" s="169" t="s">
        <v>804</v>
      </c>
      <c r="H540" s="168" t="s">
        <v>1</v>
      </c>
      <c r="I540" s="170"/>
      <c r="L540" s="167"/>
      <c r="M540" s="171"/>
      <c r="N540" s="172"/>
      <c r="O540" s="172"/>
      <c r="P540" s="172"/>
      <c r="Q540" s="172"/>
      <c r="R540" s="172"/>
      <c r="S540" s="172"/>
      <c r="T540" s="173"/>
      <c r="AT540" s="168" t="s">
        <v>145</v>
      </c>
      <c r="AU540" s="168" t="s">
        <v>82</v>
      </c>
      <c r="AV540" s="14" t="s">
        <v>30</v>
      </c>
      <c r="AW540" s="14" t="s">
        <v>29</v>
      </c>
      <c r="AX540" s="14" t="s">
        <v>73</v>
      </c>
      <c r="AY540" s="168" t="s">
        <v>137</v>
      </c>
    </row>
    <row r="541" spans="1:65" s="14" customFormat="1">
      <c r="B541" s="167"/>
      <c r="D541" s="159" t="s">
        <v>145</v>
      </c>
      <c r="E541" s="168" t="s">
        <v>1</v>
      </c>
      <c r="F541" s="169" t="s">
        <v>805</v>
      </c>
      <c r="H541" s="168" t="s">
        <v>1</v>
      </c>
      <c r="I541" s="170"/>
      <c r="L541" s="167"/>
      <c r="M541" s="171"/>
      <c r="N541" s="172"/>
      <c r="O541" s="172"/>
      <c r="P541" s="172"/>
      <c r="Q541" s="172"/>
      <c r="R541" s="172"/>
      <c r="S541" s="172"/>
      <c r="T541" s="173"/>
      <c r="AT541" s="168" t="s">
        <v>145</v>
      </c>
      <c r="AU541" s="168" t="s">
        <v>82</v>
      </c>
      <c r="AV541" s="14" t="s">
        <v>30</v>
      </c>
      <c r="AW541" s="14" t="s">
        <v>29</v>
      </c>
      <c r="AX541" s="14" t="s">
        <v>73</v>
      </c>
      <c r="AY541" s="168" t="s">
        <v>137</v>
      </c>
    </row>
    <row r="542" spans="1:65" s="13" customFormat="1">
      <c r="B542" s="158"/>
      <c r="D542" s="159" t="s">
        <v>145</v>
      </c>
      <c r="E542" s="160" t="s">
        <v>1</v>
      </c>
      <c r="F542" s="161" t="s">
        <v>806</v>
      </c>
      <c r="H542" s="162">
        <v>170.21899999999999</v>
      </c>
      <c r="I542" s="163"/>
      <c r="L542" s="158"/>
      <c r="M542" s="164"/>
      <c r="N542" s="165"/>
      <c r="O542" s="165"/>
      <c r="P542" s="165"/>
      <c r="Q542" s="165"/>
      <c r="R542" s="165"/>
      <c r="S542" s="165"/>
      <c r="T542" s="166"/>
      <c r="AT542" s="160" t="s">
        <v>145</v>
      </c>
      <c r="AU542" s="160" t="s">
        <v>82</v>
      </c>
      <c r="AV542" s="13" t="s">
        <v>82</v>
      </c>
      <c r="AW542" s="13" t="s">
        <v>29</v>
      </c>
      <c r="AX542" s="13" t="s">
        <v>73</v>
      </c>
      <c r="AY542" s="160" t="s">
        <v>137</v>
      </c>
    </row>
    <row r="543" spans="1:65" s="16" customFormat="1">
      <c r="B543" s="197"/>
      <c r="D543" s="159" t="s">
        <v>145</v>
      </c>
      <c r="E543" s="198" t="s">
        <v>1</v>
      </c>
      <c r="F543" s="199" t="s">
        <v>416</v>
      </c>
      <c r="H543" s="200">
        <v>170.21899999999999</v>
      </c>
      <c r="I543" s="201"/>
      <c r="L543" s="197"/>
      <c r="M543" s="202"/>
      <c r="N543" s="203"/>
      <c r="O543" s="203"/>
      <c r="P543" s="203"/>
      <c r="Q543" s="203"/>
      <c r="R543" s="203"/>
      <c r="S543" s="203"/>
      <c r="T543" s="204"/>
      <c r="AT543" s="198" t="s">
        <v>145</v>
      </c>
      <c r="AU543" s="198" t="s">
        <v>82</v>
      </c>
      <c r="AV543" s="16" t="s">
        <v>155</v>
      </c>
      <c r="AW543" s="16" t="s">
        <v>29</v>
      </c>
      <c r="AX543" s="16" t="s">
        <v>73</v>
      </c>
      <c r="AY543" s="198" t="s">
        <v>137</v>
      </c>
    </row>
    <row r="544" spans="1:65" s="14" customFormat="1">
      <c r="B544" s="167"/>
      <c r="D544" s="159" t="s">
        <v>145</v>
      </c>
      <c r="E544" s="168" t="s">
        <v>1</v>
      </c>
      <c r="F544" s="169" t="s">
        <v>807</v>
      </c>
      <c r="H544" s="168" t="s">
        <v>1</v>
      </c>
      <c r="I544" s="170"/>
      <c r="L544" s="167"/>
      <c r="M544" s="171"/>
      <c r="N544" s="172"/>
      <c r="O544" s="172"/>
      <c r="P544" s="172"/>
      <c r="Q544" s="172"/>
      <c r="R544" s="172"/>
      <c r="S544" s="172"/>
      <c r="T544" s="173"/>
      <c r="AT544" s="168" t="s">
        <v>145</v>
      </c>
      <c r="AU544" s="168" t="s">
        <v>82</v>
      </c>
      <c r="AV544" s="14" t="s">
        <v>30</v>
      </c>
      <c r="AW544" s="14" t="s">
        <v>29</v>
      </c>
      <c r="AX544" s="14" t="s">
        <v>73</v>
      </c>
      <c r="AY544" s="168" t="s">
        <v>137</v>
      </c>
    </row>
    <row r="545" spans="1:65" s="13" customFormat="1">
      <c r="B545" s="158"/>
      <c r="D545" s="159" t="s">
        <v>145</v>
      </c>
      <c r="E545" s="160" t="s">
        <v>1</v>
      </c>
      <c r="F545" s="161" t="s">
        <v>808</v>
      </c>
      <c r="H545" s="162">
        <v>66.676000000000002</v>
      </c>
      <c r="I545" s="163"/>
      <c r="L545" s="158"/>
      <c r="M545" s="164"/>
      <c r="N545" s="165"/>
      <c r="O545" s="165"/>
      <c r="P545" s="165"/>
      <c r="Q545" s="165"/>
      <c r="R545" s="165"/>
      <c r="S545" s="165"/>
      <c r="T545" s="166"/>
      <c r="AT545" s="160" t="s">
        <v>145</v>
      </c>
      <c r="AU545" s="160" t="s">
        <v>82</v>
      </c>
      <c r="AV545" s="13" t="s">
        <v>82</v>
      </c>
      <c r="AW545" s="13" t="s">
        <v>29</v>
      </c>
      <c r="AX545" s="13" t="s">
        <v>73</v>
      </c>
      <c r="AY545" s="160" t="s">
        <v>137</v>
      </c>
    </row>
    <row r="546" spans="1:65" s="16" customFormat="1">
      <c r="B546" s="197"/>
      <c r="D546" s="159" t="s">
        <v>145</v>
      </c>
      <c r="E546" s="198" t="s">
        <v>1</v>
      </c>
      <c r="F546" s="199" t="s">
        <v>416</v>
      </c>
      <c r="H546" s="200">
        <v>66.676000000000002</v>
      </c>
      <c r="I546" s="201"/>
      <c r="L546" s="197"/>
      <c r="M546" s="202"/>
      <c r="N546" s="203"/>
      <c r="O546" s="203"/>
      <c r="P546" s="203"/>
      <c r="Q546" s="203"/>
      <c r="R546" s="203"/>
      <c r="S546" s="203"/>
      <c r="T546" s="204"/>
      <c r="AT546" s="198" t="s">
        <v>145</v>
      </c>
      <c r="AU546" s="198" t="s">
        <v>82</v>
      </c>
      <c r="AV546" s="16" t="s">
        <v>155</v>
      </c>
      <c r="AW546" s="16" t="s">
        <v>29</v>
      </c>
      <c r="AX546" s="16" t="s">
        <v>73</v>
      </c>
      <c r="AY546" s="198" t="s">
        <v>137</v>
      </c>
    </row>
    <row r="547" spans="1:65" s="14" customFormat="1">
      <c r="B547" s="167"/>
      <c r="D547" s="159" t="s">
        <v>145</v>
      </c>
      <c r="E547" s="168" t="s">
        <v>1</v>
      </c>
      <c r="F547" s="169" t="s">
        <v>809</v>
      </c>
      <c r="H547" s="168" t="s">
        <v>1</v>
      </c>
      <c r="I547" s="170"/>
      <c r="L547" s="167"/>
      <c r="M547" s="171"/>
      <c r="N547" s="172"/>
      <c r="O547" s="172"/>
      <c r="P547" s="172"/>
      <c r="Q547" s="172"/>
      <c r="R547" s="172"/>
      <c r="S547" s="172"/>
      <c r="T547" s="173"/>
      <c r="AT547" s="168" t="s">
        <v>145</v>
      </c>
      <c r="AU547" s="168" t="s">
        <v>82</v>
      </c>
      <c r="AV547" s="14" t="s">
        <v>30</v>
      </c>
      <c r="AW547" s="14" t="s">
        <v>29</v>
      </c>
      <c r="AX547" s="14" t="s">
        <v>73</v>
      </c>
      <c r="AY547" s="168" t="s">
        <v>137</v>
      </c>
    </row>
    <row r="548" spans="1:65" s="13" customFormat="1">
      <c r="B548" s="158"/>
      <c r="D548" s="159" t="s">
        <v>145</v>
      </c>
      <c r="E548" s="160" t="s">
        <v>1</v>
      </c>
      <c r="F548" s="161" t="s">
        <v>810</v>
      </c>
      <c r="H548" s="162">
        <v>5.76</v>
      </c>
      <c r="I548" s="163"/>
      <c r="L548" s="158"/>
      <c r="M548" s="164"/>
      <c r="N548" s="165"/>
      <c r="O548" s="165"/>
      <c r="P548" s="165"/>
      <c r="Q548" s="165"/>
      <c r="R548" s="165"/>
      <c r="S548" s="165"/>
      <c r="T548" s="166"/>
      <c r="AT548" s="160" t="s">
        <v>145</v>
      </c>
      <c r="AU548" s="160" t="s">
        <v>82</v>
      </c>
      <c r="AV548" s="13" t="s">
        <v>82</v>
      </c>
      <c r="AW548" s="13" t="s">
        <v>29</v>
      </c>
      <c r="AX548" s="13" t="s">
        <v>73</v>
      </c>
      <c r="AY548" s="160" t="s">
        <v>137</v>
      </c>
    </row>
    <row r="549" spans="1:65" s="13" customFormat="1">
      <c r="B549" s="158"/>
      <c r="D549" s="159" t="s">
        <v>145</v>
      </c>
      <c r="E549" s="160" t="s">
        <v>1</v>
      </c>
      <c r="F549" s="161" t="s">
        <v>811</v>
      </c>
      <c r="H549" s="162">
        <v>5.9039999999999999</v>
      </c>
      <c r="I549" s="163"/>
      <c r="L549" s="158"/>
      <c r="M549" s="164"/>
      <c r="N549" s="165"/>
      <c r="O549" s="165"/>
      <c r="P549" s="165"/>
      <c r="Q549" s="165"/>
      <c r="R549" s="165"/>
      <c r="S549" s="165"/>
      <c r="T549" s="166"/>
      <c r="AT549" s="160" t="s">
        <v>145</v>
      </c>
      <c r="AU549" s="160" t="s">
        <v>82</v>
      </c>
      <c r="AV549" s="13" t="s">
        <v>82</v>
      </c>
      <c r="AW549" s="13" t="s">
        <v>29</v>
      </c>
      <c r="AX549" s="13" t="s">
        <v>73</v>
      </c>
      <c r="AY549" s="160" t="s">
        <v>137</v>
      </c>
    </row>
    <row r="550" spans="1:65" s="13" customFormat="1">
      <c r="B550" s="158"/>
      <c r="D550" s="159" t="s">
        <v>145</v>
      </c>
      <c r="E550" s="160" t="s">
        <v>1</v>
      </c>
      <c r="F550" s="161" t="s">
        <v>812</v>
      </c>
      <c r="H550" s="162">
        <v>5.5439999999999996</v>
      </c>
      <c r="I550" s="163"/>
      <c r="L550" s="158"/>
      <c r="M550" s="164"/>
      <c r="N550" s="165"/>
      <c r="O550" s="165"/>
      <c r="P550" s="165"/>
      <c r="Q550" s="165"/>
      <c r="R550" s="165"/>
      <c r="S550" s="165"/>
      <c r="T550" s="166"/>
      <c r="AT550" s="160" t="s">
        <v>145</v>
      </c>
      <c r="AU550" s="160" t="s">
        <v>82</v>
      </c>
      <c r="AV550" s="13" t="s">
        <v>82</v>
      </c>
      <c r="AW550" s="13" t="s">
        <v>29</v>
      </c>
      <c r="AX550" s="13" t="s">
        <v>73</v>
      </c>
      <c r="AY550" s="160" t="s">
        <v>137</v>
      </c>
    </row>
    <row r="551" spans="1:65" s="16" customFormat="1">
      <c r="B551" s="197"/>
      <c r="D551" s="159" t="s">
        <v>145</v>
      </c>
      <c r="E551" s="198" t="s">
        <v>1</v>
      </c>
      <c r="F551" s="199" t="s">
        <v>416</v>
      </c>
      <c r="H551" s="200">
        <v>17.207999999999998</v>
      </c>
      <c r="I551" s="201"/>
      <c r="L551" s="197"/>
      <c r="M551" s="202"/>
      <c r="N551" s="203"/>
      <c r="O551" s="203"/>
      <c r="P551" s="203"/>
      <c r="Q551" s="203"/>
      <c r="R551" s="203"/>
      <c r="S551" s="203"/>
      <c r="T551" s="204"/>
      <c r="AT551" s="198" t="s">
        <v>145</v>
      </c>
      <c r="AU551" s="198" t="s">
        <v>82</v>
      </c>
      <c r="AV551" s="16" t="s">
        <v>155</v>
      </c>
      <c r="AW551" s="16" t="s">
        <v>29</v>
      </c>
      <c r="AX551" s="16" t="s">
        <v>73</v>
      </c>
      <c r="AY551" s="198" t="s">
        <v>137</v>
      </c>
    </row>
    <row r="552" spans="1:65" s="15" customFormat="1">
      <c r="B552" s="174"/>
      <c r="D552" s="159" t="s">
        <v>145</v>
      </c>
      <c r="E552" s="175" t="s">
        <v>1</v>
      </c>
      <c r="F552" s="176" t="s">
        <v>148</v>
      </c>
      <c r="H552" s="177">
        <v>254.10300000000001</v>
      </c>
      <c r="I552" s="178"/>
      <c r="L552" s="174"/>
      <c r="M552" s="179"/>
      <c r="N552" s="180"/>
      <c r="O552" s="180"/>
      <c r="P552" s="180"/>
      <c r="Q552" s="180"/>
      <c r="R552" s="180"/>
      <c r="S552" s="180"/>
      <c r="T552" s="181"/>
      <c r="AT552" s="175" t="s">
        <v>145</v>
      </c>
      <c r="AU552" s="175" t="s">
        <v>82</v>
      </c>
      <c r="AV552" s="15" t="s">
        <v>143</v>
      </c>
      <c r="AW552" s="15" t="s">
        <v>29</v>
      </c>
      <c r="AX552" s="15" t="s">
        <v>30</v>
      </c>
      <c r="AY552" s="175" t="s">
        <v>137</v>
      </c>
    </row>
    <row r="553" spans="1:65" s="2" customFormat="1" ht="16.5" customHeight="1">
      <c r="A553" s="33"/>
      <c r="B553" s="144"/>
      <c r="C553" s="145" t="s">
        <v>813</v>
      </c>
      <c r="D553" s="145" t="s">
        <v>139</v>
      </c>
      <c r="E553" s="146" t="s">
        <v>814</v>
      </c>
      <c r="F553" s="147" t="s">
        <v>815</v>
      </c>
      <c r="G553" s="148" t="s">
        <v>195</v>
      </c>
      <c r="H553" s="149">
        <v>44.715000000000003</v>
      </c>
      <c r="I553" s="150"/>
      <c r="J553" s="151">
        <f>ROUND(I553*H553,2)</f>
        <v>0</v>
      </c>
      <c r="K553" s="147" t="s">
        <v>152</v>
      </c>
      <c r="L553" s="34"/>
      <c r="M553" s="152" t="s">
        <v>1</v>
      </c>
      <c r="N553" s="153" t="s">
        <v>38</v>
      </c>
      <c r="O553" s="59"/>
      <c r="P553" s="154">
        <f>O553*H553</f>
        <v>0</v>
      </c>
      <c r="Q553" s="154">
        <v>0</v>
      </c>
      <c r="R553" s="154">
        <f>Q553*H553</f>
        <v>0</v>
      </c>
      <c r="S553" s="154">
        <v>0</v>
      </c>
      <c r="T553" s="155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56" t="s">
        <v>143</v>
      </c>
      <c r="AT553" s="156" t="s">
        <v>139</v>
      </c>
      <c r="AU553" s="156" t="s">
        <v>82</v>
      </c>
      <c r="AY553" s="18" t="s">
        <v>137</v>
      </c>
      <c r="BE553" s="157">
        <f>IF(N553="základní",J553,0)</f>
        <v>0</v>
      </c>
      <c r="BF553" s="157">
        <f>IF(N553="snížená",J553,0)</f>
        <v>0</v>
      </c>
      <c r="BG553" s="157">
        <f>IF(N553="zákl. přenesená",J553,0)</f>
        <v>0</v>
      </c>
      <c r="BH553" s="157">
        <f>IF(N553="sníž. přenesená",J553,0)</f>
        <v>0</v>
      </c>
      <c r="BI553" s="157">
        <f>IF(N553="nulová",J553,0)</f>
        <v>0</v>
      </c>
      <c r="BJ553" s="18" t="s">
        <v>30</v>
      </c>
      <c r="BK553" s="157">
        <f>ROUND(I553*H553,2)</f>
        <v>0</v>
      </c>
      <c r="BL553" s="18" t="s">
        <v>143</v>
      </c>
      <c r="BM553" s="156" t="s">
        <v>816</v>
      </c>
    </row>
    <row r="554" spans="1:65" s="14" customFormat="1">
      <c r="B554" s="167"/>
      <c r="D554" s="159" t="s">
        <v>145</v>
      </c>
      <c r="E554" s="168" t="s">
        <v>1</v>
      </c>
      <c r="F554" s="169" t="s">
        <v>665</v>
      </c>
      <c r="H554" s="168" t="s">
        <v>1</v>
      </c>
      <c r="I554" s="170"/>
      <c r="L554" s="167"/>
      <c r="M554" s="171"/>
      <c r="N554" s="172"/>
      <c r="O554" s="172"/>
      <c r="P554" s="172"/>
      <c r="Q554" s="172"/>
      <c r="R554" s="172"/>
      <c r="S554" s="172"/>
      <c r="T554" s="173"/>
      <c r="AT554" s="168" t="s">
        <v>145</v>
      </c>
      <c r="AU554" s="168" t="s">
        <v>82</v>
      </c>
      <c r="AV554" s="14" t="s">
        <v>30</v>
      </c>
      <c r="AW554" s="14" t="s">
        <v>29</v>
      </c>
      <c r="AX554" s="14" t="s">
        <v>73</v>
      </c>
      <c r="AY554" s="168" t="s">
        <v>137</v>
      </c>
    </row>
    <row r="555" spans="1:65" s="13" customFormat="1">
      <c r="B555" s="158"/>
      <c r="D555" s="159" t="s">
        <v>145</v>
      </c>
      <c r="E555" s="160" t="s">
        <v>1</v>
      </c>
      <c r="F555" s="161" t="s">
        <v>817</v>
      </c>
      <c r="H555" s="162">
        <v>41.859000000000002</v>
      </c>
      <c r="I555" s="163"/>
      <c r="L555" s="158"/>
      <c r="M555" s="164"/>
      <c r="N555" s="165"/>
      <c r="O555" s="165"/>
      <c r="P555" s="165"/>
      <c r="Q555" s="165"/>
      <c r="R555" s="165"/>
      <c r="S555" s="165"/>
      <c r="T555" s="166"/>
      <c r="AT555" s="160" t="s">
        <v>145</v>
      </c>
      <c r="AU555" s="160" t="s">
        <v>82</v>
      </c>
      <c r="AV555" s="13" t="s">
        <v>82</v>
      </c>
      <c r="AW555" s="13" t="s">
        <v>29</v>
      </c>
      <c r="AX555" s="13" t="s">
        <v>73</v>
      </c>
      <c r="AY555" s="160" t="s">
        <v>137</v>
      </c>
    </row>
    <row r="556" spans="1:65" s="16" customFormat="1">
      <c r="B556" s="197"/>
      <c r="D556" s="159" t="s">
        <v>145</v>
      </c>
      <c r="E556" s="198" t="s">
        <v>1</v>
      </c>
      <c r="F556" s="199" t="s">
        <v>416</v>
      </c>
      <c r="H556" s="200">
        <v>41.859000000000002</v>
      </c>
      <c r="I556" s="201"/>
      <c r="L556" s="197"/>
      <c r="M556" s="202"/>
      <c r="N556" s="203"/>
      <c r="O556" s="203"/>
      <c r="P556" s="203"/>
      <c r="Q556" s="203"/>
      <c r="R556" s="203"/>
      <c r="S556" s="203"/>
      <c r="T556" s="204"/>
      <c r="AT556" s="198" t="s">
        <v>145</v>
      </c>
      <c r="AU556" s="198" t="s">
        <v>82</v>
      </c>
      <c r="AV556" s="16" t="s">
        <v>155</v>
      </c>
      <c r="AW556" s="16" t="s">
        <v>29</v>
      </c>
      <c r="AX556" s="16" t="s">
        <v>73</v>
      </c>
      <c r="AY556" s="198" t="s">
        <v>137</v>
      </c>
    </row>
    <row r="557" spans="1:65" s="14" customFormat="1">
      <c r="B557" s="167"/>
      <c r="D557" s="159" t="s">
        <v>145</v>
      </c>
      <c r="E557" s="168" t="s">
        <v>1</v>
      </c>
      <c r="F557" s="169" t="s">
        <v>818</v>
      </c>
      <c r="H557" s="168" t="s">
        <v>1</v>
      </c>
      <c r="I557" s="170"/>
      <c r="L557" s="167"/>
      <c r="M557" s="171"/>
      <c r="N557" s="172"/>
      <c r="O557" s="172"/>
      <c r="P557" s="172"/>
      <c r="Q557" s="172"/>
      <c r="R557" s="172"/>
      <c r="S557" s="172"/>
      <c r="T557" s="173"/>
      <c r="AT557" s="168" t="s">
        <v>145</v>
      </c>
      <c r="AU557" s="168" t="s">
        <v>82</v>
      </c>
      <c r="AV557" s="14" t="s">
        <v>30</v>
      </c>
      <c r="AW557" s="14" t="s">
        <v>29</v>
      </c>
      <c r="AX557" s="14" t="s">
        <v>73</v>
      </c>
      <c r="AY557" s="168" t="s">
        <v>137</v>
      </c>
    </row>
    <row r="558" spans="1:65" s="13" customFormat="1">
      <c r="B558" s="158"/>
      <c r="D558" s="159" t="s">
        <v>145</v>
      </c>
      <c r="E558" s="160" t="s">
        <v>1</v>
      </c>
      <c r="F558" s="161" t="s">
        <v>819</v>
      </c>
      <c r="H558" s="162">
        <v>1.734</v>
      </c>
      <c r="I558" s="163"/>
      <c r="L558" s="158"/>
      <c r="M558" s="164"/>
      <c r="N558" s="165"/>
      <c r="O558" s="165"/>
      <c r="P558" s="165"/>
      <c r="Q558" s="165"/>
      <c r="R558" s="165"/>
      <c r="S558" s="165"/>
      <c r="T558" s="166"/>
      <c r="AT558" s="160" t="s">
        <v>145</v>
      </c>
      <c r="AU558" s="160" t="s">
        <v>82</v>
      </c>
      <c r="AV558" s="13" t="s">
        <v>82</v>
      </c>
      <c r="AW558" s="13" t="s">
        <v>29</v>
      </c>
      <c r="AX558" s="13" t="s">
        <v>73</v>
      </c>
      <c r="AY558" s="160" t="s">
        <v>137</v>
      </c>
    </row>
    <row r="559" spans="1:65" s="14" customFormat="1">
      <c r="B559" s="167"/>
      <c r="D559" s="159" t="s">
        <v>145</v>
      </c>
      <c r="E559" s="168" t="s">
        <v>1</v>
      </c>
      <c r="F559" s="169" t="s">
        <v>561</v>
      </c>
      <c r="H559" s="168" t="s">
        <v>1</v>
      </c>
      <c r="I559" s="170"/>
      <c r="L559" s="167"/>
      <c r="M559" s="171"/>
      <c r="N559" s="172"/>
      <c r="O559" s="172"/>
      <c r="P559" s="172"/>
      <c r="Q559" s="172"/>
      <c r="R559" s="172"/>
      <c r="S559" s="172"/>
      <c r="T559" s="173"/>
      <c r="AT559" s="168" t="s">
        <v>145</v>
      </c>
      <c r="AU559" s="168" t="s">
        <v>82</v>
      </c>
      <c r="AV559" s="14" t="s">
        <v>30</v>
      </c>
      <c r="AW559" s="14" t="s">
        <v>29</v>
      </c>
      <c r="AX559" s="14" t="s">
        <v>73</v>
      </c>
      <c r="AY559" s="168" t="s">
        <v>137</v>
      </c>
    </row>
    <row r="560" spans="1:65" s="13" customFormat="1">
      <c r="B560" s="158"/>
      <c r="D560" s="159" t="s">
        <v>145</v>
      </c>
      <c r="E560" s="160" t="s">
        <v>1</v>
      </c>
      <c r="F560" s="161" t="s">
        <v>820</v>
      </c>
      <c r="H560" s="162">
        <v>0.56100000000000005</v>
      </c>
      <c r="I560" s="163"/>
      <c r="L560" s="158"/>
      <c r="M560" s="164"/>
      <c r="N560" s="165"/>
      <c r="O560" s="165"/>
      <c r="P560" s="165"/>
      <c r="Q560" s="165"/>
      <c r="R560" s="165"/>
      <c r="S560" s="165"/>
      <c r="T560" s="166"/>
      <c r="AT560" s="160" t="s">
        <v>145</v>
      </c>
      <c r="AU560" s="160" t="s">
        <v>82</v>
      </c>
      <c r="AV560" s="13" t="s">
        <v>82</v>
      </c>
      <c r="AW560" s="13" t="s">
        <v>29</v>
      </c>
      <c r="AX560" s="13" t="s">
        <v>73</v>
      </c>
      <c r="AY560" s="160" t="s">
        <v>137</v>
      </c>
    </row>
    <row r="561" spans="1:65" s="14" customFormat="1">
      <c r="B561" s="167"/>
      <c r="D561" s="159" t="s">
        <v>145</v>
      </c>
      <c r="E561" s="168" t="s">
        <v>1</v>
      </c>
      <c r="F561" s="169" t="s">
        <v>563</v>
      </c>
      <c r="H561" s="168" t="s">
        <v>1</v>
      </c>
      <c r="I561" s="170"/>
      <c r="L561" s="167"/>
      <c r="M561" s="171"/>
      <c r="N561" s="172"/>
      <c r="O561" s="172"/>
      <c r="P561" s="172"/>
      <c r="Q561" s="172"/>
      <c r="R561" s="172"/>
      <c r="S561" s="172"/>
      <c r="T561" s="173"/>
      <c r="AT561" s="168" t="s">
        <v>145</v>
      </c>
      <c r="AU561" s="168" t="s">
        <v>82</v>
      </c>
      <c r="AV561" s="14" t="s">
        <v>30</v>
      </c>
      <c r="AW561" s="14" t="s">
        <v>29</v>
      </c>
      <c r="AX561" s="14" t="s">
        <v>73</v>
      </c>
      <c r="AY561" s="168" t="s">
        <v>137</v>
      </c>
    </row>
    <row r="562" spans="1:65" s="13" customFormat="1">
      <c r="B562" s="158"/>
      <c r="D562" s="159" t="s">
        <v>145</v>
      </c>
      <c r="E562" s="160" t="s">
        <v>1</v>
      </c>
      <c r="F562" s="161" t="s">
        <v>821</v>
      </c>
      <c r="H562" s="162">
        <v>0.56100000000000005</v>
      </c>
      <c r="I562" s="163"/>
      <c r="L562" s="158"/>
      <c r="M562" s="164"/>
      <c r="N562" s="165"/>
      <c r="O562" s="165"/>
      <c r="P562" s="165"/>
      <c r="Q562" s="165"/>
      <c r="R562" s="165"/>
      <c r="S562" s="165"/>
      <c r="T562" s="166"/>
      <c r="AT562" s="160" t="s">
        <v>145</v>
      </c>
      <c r="AU562" s="160" t="s">
        <v>82</v>
      </c>
      <c r="AV562" s="13" t="s">
        <v>82</v>
      </c>
      <c r="AW562" s="13" t="s">
        <v>29</v>
      </c>
      <c r="AX562" s="13" t="s">
        <v>73</v>
      </c>
      <c r="AY562" s="160" t="s">
        <v>137</v>
      </c>
    </row>
    <row r="563" spans="1:65" s="16" customFormat="1">
      <c r="B563" s="197"/>
      <c r="D563" s="159" t="s">
        <v>145</v>
      </c>
      <c r="E563" s="198" t="s">
        <v>1</v>
      </c>
      <c r="F563" s="199" t="s">
        <v>416</v>
      </c>
      <c r="H563" s="200">
        <v>2.8559999999999999</v>
      </c>
      <c r="I563" s="201"/>
      <c r="L563" s="197"/>
      <c r="M563" s="202"/>
      <c r="N563" s="203"/>
      <c r="O563" s="203"/>
      <c r="P563" s="203"/>
      <c r="Q563" s="203"/>
      <c r="R563" s="203"/>
      <c r="S563" s="203"/>
      <c r="T563" s="204"/>
      <c r="AT563" s="198" t="s">
        <v>145</v>
      </c>
      <c r="AU563" s="198" t="s">
        <v>82</v>
      </c>
      <c r="AV563" s="16" t="s">
        <v>155</v>
      </c>
      <c r="AW563" s="16" t="s">
        <v>29</v>
      </c>
      <c r="AX563" s="16" t="s">
        <v>73</v>
      </c>
      <c r="AY563" s="198" t="s">
        <v>137</v>
      </c>
    </row>
    <row r="564" spans="1:65" s="15" customFormat="1">
      <c r="B564" s="174"/>
      <c r="D564" s="159" t="s">
        <v>145</v>
      </c>
      <c r="E564" s="175" t="s">
        <v>1</v>
      </c>
      <c r="F564" s="176" t="s">
        <v>148</v>
      </c>
      <c r="H564" s="177">
        <v>44.715000000000003</v>
      </c>
      <c r="I564" s="178"/>
      <c r="L564" s="174"/>
      <c r="M564" s="179"/>
      <c r="N564" s="180"/>
      <c r="O564" s="180"/>
      <c r="P564" s="180"/>
      <c r="Q564" s="180"/>
      <c r="R564" s="180"/>
      <c r="S564" s="180"/>
      <c r="T564" s="181"/>
      <c r="AT564" s="175" t="s">
        <v>145</v>
      </c>
      <c r="AU564" s="175" t="s">
        <v>82</v>
      </c>
      <c r="AV564" s="15" t="s">
        <v>143</v>
      </c>
      <c r="AW564" s="15" t="s">
        <v>29</v>
      </c>
      <c r="AX564" s="15" t="s">
        <v>30</v>
      </c>
      <c r="AY564" s="175" t="s">
        <v>137</v>
      </c>
    </row>
    <row r="565" spans="1:65" s="2" customFormat="1" ht="24.2" customHeight="1">
      <c r="A565" s="33"/>
      <c r="B565" s="144"/>
      <c r="C565" s="145" t="s">
        <v>822</v>
      </c>
      <c r="D565" s="145" t="s">
        <v>139</v>
      </c>
      <c r="E565" s="146" t="s">
        <v>262</v>
      </c>
      <c r="F565" s="147" t="s">
        <v>263</v>
      </c>
      <c r="G565" s="148" t="s">
        <v>195</v>
      </c>
      <c r="H565" s="149">
        <v>44.715000000000003</v>
      </c>
      <c r="I565" s="150"/>
      <c r="J565" s="151">
        <f>ROUND(I565*H565,2)</f>
        <v>0</v>
      </c>
      <c r="K565" s="147" t="s">
        <v>152</v>
      </c>
      <c r="L565" s="34"/>
      <c r="M565" s="152" t="s">
        <v>1</v>
      </c>
      <c r="N565" s="153" t="s">
        <v>38</v>
      </c>
      <c r="O565" s="59"/>
      <c r="P565" s="154">
        <f>O565*H565</f>
        <v>0</v>
      </c>
      <c r="Q565" s="154">
        <v>0</v>
      </c>
      <c r="R565" s="154">
        <f>Q565*H565</f>
        <v>0</v>
      </c>
      <c r="S565" s="154">
        <v>0</v>
      </c>
      <c r="T565" s="155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56" t="s">
        <v>143</v>
      </c>
      <c r="AT565" s="156" t="s">
        <v>139</v>
      </c>
      <c r="AU565" s="156" t="s">
        <v>82</v>
      </c>
      <c r="AY565" s="18" t="s">
        <v>137</v>
      </c>
      <c r="BE565" s="157">
        <f>IF(N565="základní",J565,0)</f>
        <v>0</v>
      </c>
      <c r="BF565" s="157">
        <f>IF(N565="snížená",J565,0)</f>
        <v>0</v>
      </c>
      <c r="BG565" s="157">
        <f>IF(N565="zákl. přenesená",J565,0)</f>
        <v>0</v>
      </c>
      <c r="BH565" s="157">
        <f>IF(N565="sníž. přenesená",J565,0)</f>
        <v>0</v>
      </c>
      <c r="BI565" s="157">
        <f>IF(N565="nulová",J565,0)</f>
        <v>0</v>
      </c>
      <c r="BJ565" s="18" t="s">
        <v>30</v>
      </c>
      <c r="BK565" s="157">
        <f>ROUND(I565*H565,2)</f>
        <v>0</v>
      </c>
      <c r="BL565" s="18" t="s">
        <v>143</v>
      </c>
      <c r="BM565" s="156" t="s">
        <v>823</v>
      </c>
    </row>
    <row r="566" spans="1:65" s="13" customFormat="1">
      <c r="B566" s="158"/>
      <c r="D566" s="159" t="s">
        <v>145</v>
      </c>
      <c r="E566" s="160" t="s">
        <v>1</v>
      </c>
      <c r="F566" s="161" t="s">
        <v>824</v>
      </c>
      <c r="H566" s="162">
        <v>44.715000000000003</v>
      </c>
      <c r="I566" s="163"/>
      <c r="L566" s="158"/>
      <c r="M566" s="164"/>
      <c r="N566" s="165"/>
      <c r="O566" s="165"/>
      <c r="P566" s="165"/>
      <c r="Q566" s="165"/>
      <c r="R566" s="165"/>
      <c r="S566" s="165"/>
      <c r="T566" s="166"/>
      <c r="AT566" s="160" t="s">
        <v>145</v>
      </c>
      <c r="AU566" s="160" t="s">
        <v>82</v>
      </c>
      <c r="AV566" s="13" t="s">
        <v>82</v>
      </c>
      <c r="AW566" s="13" t="s">
        <v>29</v>
      </c>
      <c r="AX566" s="13" t="s">
        <v>30</v>
      </c>
      <c r="AY566" s="160" t="s">
        <v>137</v>
      </c>
    </row>
    <row r="567" spans="1:65" s="2" customFormat="1" ht="37.9" customHeight="1">
      <c r="A567" s="33"/>
      <c r="B567" s="144"/>
      <c r="C567" s="145" t="s">
        <v>825</v>
      </c>
      <c r="D567" s="145" t="s">
        <v>139</v>
      </c>
      <c r="E567" s="146" t="s">
        <v>266</v>
      </c>
      <c r="F567" s="147" t="s">
        <v>267</v>
      </c>
      <c r="G567" s="148" t="s">
        <v>195</v>
      </c>
      <c r="H567" s="149">
        <v>44.715000000000003</v>
      </c>
      <c r="I567" s="150"/>
      <c r="J567" s="151">
        <f>ROUND(I567*H567,2)</f>
        <v>0</v>
      </c>
      <c r="K567" s="147" t="s">
        <v>152</v>
      </c>
      <c r="L567" s="34"/>
      <c r="M567" s="152" t="s">
        <v>1</v>
      </c>
      <c r="N567" s="153" t="s">
        <v>38</v>
      </c>
      <c r="O567" s="59"/>
      <c r="P567" s="154">
        <f>O567*H567</f>
        <v>0</v>
      </c>
      <c r="Q567" s="154">
        <v>0</v>
      </c>
      <c r="R567" s="154">
        <f>Q567*H567</f>
        <v>0</v>
      </c>
      <c r="S567" s="154">
        <v>0</v>
      </c>
      <c r="T567" s="155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56" t="s">
        <v>143</v>
      </c>
      <c r="AT567" s="156" t="s">
        <v>139</v>
      </c>
      <c r="AU567" s="156" t="s">
        <v>82</v>
      </c>
      <c r="AY567" s="18" t="s">
        <v>137</v>
      </c>
      <c r="BE567" s="157">
        <f>IF(N567="základní",J567,0)</f>
        <v>0</v>
      </c>
      <c r="BF567" s="157">
        <f>IF(N567="snížená",J567,0)</f>
        <v>0</v>
      </c>
      <c r="BG567" s="157">
        <f>IF(N567="zákl. přenesená",J567,0)</f>
        <v>0</v>
      </c>
      <c r="BH567" s="157">
        <f>IF(N567="sníž. přenesená",J567,0)</f>
        <v>0</v>
      </c>
      <c r="BI567" s="157">
        <f>IF(N567="nulová",J567,0)</f>
        <v>0</v>
      </c>
      <c r="BJ567" s="18" t="s">
        <v>30</v>
      </c>
      <c r="BK567" s="157">
        <f>ROUND(I567*H567,2)</f>
        <v>0</v>
      </c>
      <c r="BL567" s="18" t="s">
        <v>143</v>
      </c>
      <c r="BM567" s="156" t="s">
        <v>826</v>
      </c>
    </row>
    <row r="568" spans="1:65" s="13" customFormat="1">
      <c r="B568" s="158"/>
      <c r="D568" s="159" t="s">
        <v>145</v>
      </c>
      <c r="E568" s="160" t="s">
        <v>1</v>
      </c>
      <c r="F568" s="161" t="s">
        <v>824</v>
      </c>
      <c r="H568" s="162">
        <v>44.715000000000003</v>
      </c>
      <c r="I568" s="163"/>
      <c r="L568" s="158"/>
      <c r="M568" s="164"/>
      <c r="N568" s="165"/>
      <c r="O568" s="165"/>
      <c r="P568" s="165"/>
      <c r="Q568" s="165"/>
      <c r="R568" s="165"/>
      <c r="S568" s="165"/>
      <c r="T568" s="166"/>
      <c r="AT568" s="160" t="s">
        <v>145</v>
      </c>
      <c r="AU568" s="160" t="s">
        <v>82</v>
      </c>
      <c r="AV568" s="13" t="s">
        <v>82</v>
      </c>
      <c r="AW568" s="13" t="s">
        <v>29</v>
      </c>
      <c r="AX568" s="13" t="s">
        <v>30</v>
      </c>
      <c r="AY568" s="160" t="s">
        <v>137</v>
      </c>
    </row>
    <row r="569" spans="1:65" s="2" customFormat="1" ht="33" customHeight="1">
      <c r="A569" s="33"/>
      <c r="B569" s="144"/>
      <c r="C569" s="145" t="s">
        <v>827</v>
      </c>
      <c r="D569" s="145" t="s">
        <v>139</v>
      </c>
      <c r="E569" s="146" t="s">
        <v>828</v>
      </c>
      <c r="F569" s="147" t="s">
        <v>829</v>
      </c>
      <c r="G569" s="148" t="s">
        <v>195</v>
      </c>
      <c r="H569" s="149">
        <v>44.715000000000003</v>
      </c>
      <c r="I569" s="150"/>
      <c r="J569" s="151">
        <f>ROUND(I569*H569,2)</f>
        <v>0</v>
      </c>
      <c r="K569" s="147" t="s">
        <v>152</v>
      </c>
      <c r="L569" s="34"/>
      <c r="M569" s="152" t="s">
        <v>1</v>
      </c>
      <c r="N569" s="153" t="s">
        <v>38</v>
      </c>
      <c r="O569" s="59"/>
      <c r="P569" s="154">
        <f>O569*H569</f>
        <v>0</v>
      </c>
      <c r="Q569" s="154">
        <v>2.3010199999999998</v>
      </c>
      <c r="R569" s="154">
        <f>Q569*H569</f>
        <v>102.89010930000001</v>
      </c>
      <c r="S569" s="154">
        <v>0</v>
      </c>
      <c r="T569" s="155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56" t="s">
        <v>143</v>
      </c>
      <c r="AT569" s="156" t="s">
        <v>139</v>
      </c>
      <c r="AU569" s="156" t="s">
        <v>82</v>
      </c>
      <c r="AY569" s="18" t="s">
        <v>137</v>
      </c>
      <c r="BE569" s="157">
        <f>IF(N569="základní",J569,0)</f>
        <v>0</v>
      </c>
      <c r="BF569" s="157">
        <f>IF(N569="snížená",J569,0)</f>
        <v>0</v>
      </c>
      <c r="BG569" s="157">
        <f>IF(N569="zákl. přenesená",J569,0)</f>
        <v>0</v>
      </c>
      <c r="BH569" s="157">
        <f>IF(N569="sníž. přenesená",J569,0)</f>
        <v>0</v>
      </c>
      <c r="BI569" s="157">
        <f>IF(N569="nulová",J569,0)</f>
        <v>0</v>
      </c>
      <c r="BJ569" s="18" t="s">
        <v>30</v>
      </c>
      <c r="BK569" s="157">
        <f>ROUND(I569*H569,2)</f>
        <v>0</v>
      </c>
      <c r="BL569" s="18" t="s">
        <v>143</v>
      </c>
      <c r="BM569" s="156" t="s">
        <v>830</v>
      </c>
    </row>
    <row r="570" spans="1:65" s="14" customFormat="1">
      <c r="B570" s="167"/>
      <c r="D570" s="159" t="s">
        <v>145</v>
      </c>
      <c r="E570" s="168" t="s">
        <v>1</v>
      </c>
      <c r="F570" s="169" t="s">
        <v>665</v>
      </c>
      <c r="H570" s="168" t="s">
        <v>1</v>
      </c>
      <c r="I570" s="170"/>
      <c r="L570" s="167"/>
      <c r="M570" s="171"/>
      <c r="N570" s="172"/>
      <c r="O570" s="172"/>
      <c r="P570" s="172"/>
      <c r="Q570" s="172"/>
      <c r="R570" s="172"/>
      <c r="S570" s="172"/>
      <c r="T570" s="173"/>
      <c r="AT570" s="168" t="s">
        <v>145</v>
      </c>
      <c r="AU570" s="168" t="s">
        <v>82</v>
      </c>
      <c r="AV570" s="14" t="s">
        <v>30</v>
      </c>
      <c r="AW570" s="14" t="s">
        <v>29</v>
      </c>
      <c r="AX570" s="14" t="s">
        <v>73</v>
      </c>
      <c r="AY570" s="168" t="s">
        <v>137</v>
      </c>
    </row>
    <row r="571" spans="1:65" s="13" customFormat="1">
      <c r="B571" s="158"/>
      <c r="D571" s="159" t="s">
        <v>145</v>
      </c>
      <c r="E571" s="160" t="s">
        <v>1</v>
      </c>
      <c r="F571" s="161" t="s">
        <v>817</v>
      </c>
      <c r="H571" s="162">
        <v>41.859000000000002</v>
      </c>
      <c r="I571" s="163"/>
      <c r="L571" s="158"/>
      <c r="M571" s="164"/>
      <c r="N571" s="165"/>
      <c r="O571" s="165"/>
      <c r="P571" s="165"/>
      <c r="Q571" s="165"/>
      <c r="R571" s="165"/>
      <c r="S571" s="165"/>
      <c r="T571" s="166"/>
      <c r="AT571" s="160" t="s">
        <v>145</v>
      </c>
      <c r="AU571" s="160" t="s">
        <v>82</v>
      </c>
      <c r="AV571" s="13" t="s">
        <v>82</v>
      </c>
      <c r="AW571" s="13" t="s">
        <v>29</v>
      </c>
      <c r="AX571" s="13" t="s">
        <v>73</v>
      </c>
      <c r="AY571" s="160" t="s">
        <v>137</v>
      </c>
    </row>
    <row r="572" spans="1:65" s="16" customFormat="1">
      <c r="B572" s="197"/>
      <c r="D572" s="159" t="s">
        <v>145</v>
      </c>
      <c r="E572" s="198" t="s">
        <v>1</v>
      </c>
      <c r="F572" s="199" t="s">
        <v>416</v>
      </c>
      <c r="H572" s="200">
        <v>41.859000000000002</v>
      </c>
      <c r="I572" s="201"/>
      <c r="L572" s="197"/>
      <c r="M572" s="202"/>
      <c r="N572" s="203"/>
      <c r="O572" s="203"/>
      <c r="P572" s="203"/>
      <c r="Q572" s="203"/>
      <c r="R572" s="203"/>
      <c r="S572" s="203"/>
      <c r="T572" s="204"/>
      <c r="AT572" s="198" t="s">
        <v>145</v>
      </c>
      <c r="AU572" s="198" t="s">
        <v>82</v>
      </c>
      <c r="AV572" s="16" t="s">
        <v>155</v>
      </c>
      <c r="AW572" s="16" t="s">
        <v>29</v>
      </c>
      <c r="AX572" s="16" t="s">
        <v>73</v>
      </c>
      <c r="AY572" s="198" t="s">
        <v>137</v>
      </c>
    </row>
    <row r="573" spans="1:65" s="14" customFormat="1">
      <c r="B573" s="167"/>
      <c r="D573" s="159" t="s">
        <v>145</v>
      </c>
      <c r="E573" s="168" t="s">
        <v>1</v>
      </c>
      <c r="F573" s="169" t="s">
        <v>818</v>
      </c>
      <c r="H573" s="168" t="s">
        <v>1</v>
      </c>
      <c r="I573" s="170"/>
      <c r="L573" s="167"/>
      <c r="M573" s="171"/>
      <c r="N573" s="172"/>
      <c r="O573" s="172"/>
      <c r="P573" s="172"/>
      <c r="Q573" s="172"/>
      <c r="R573" s="172"/>
      <c r="S573" s="172"/>
      <c r="T573" s="173"/>
      <c r="AT573" s="168" t="s">
        <v>145</v>
      </c>
      <c r="AU573" s="168" t="s">
        <v>82</v>
      </c>
      <c r="AV573" s="14" t="s">
        <v>30</v>
      </c>
      <c r="AW573" s="14" t="s">
        <v>29</v>
      </c>
      <c r="AX573" s="14" t="s">
        <v>73</v>
      </c>
      <c r="AY573" s="168" t="s">
        <v>137</v>
      </c>
    </row>
    <row r="574" spans="1:65" s="13" customFormat="1">
      <c r="B574" s="158"/>
      <c r="D574" s="159" t="s">
        <v>145</v>
      </c>
      <c r="E574" s="160" t="s">
        <v>1</v>
      </c>
      <c r="F574" s="161" t="s">
        <v>819</v>
      </c>
      <c r="H574" s="162">
        <v>1.734</v>
      </c>
      <c r="I574" s="163"/>
      <c r="L574" s="158"/>
      <c r="M574" s="164"/>
      <c r="N574" s="165"/>
      <c r="O574" s="165"/>
      <c r="P574" s="165"/>
      <c r="Q574" s="165"/>
      <c r="R574" s="165"/>
      <c r="S574" s="165"/>
      <c r="T574" s="166"/>
      <c r="AT574" s="160" t="s">
        <v>145</v>
      </c>
      <c r="AU574" s="160" t="s">
        <v>82</v>
      </c>
      <c r="AV574" s="13" t="s">
        <v>82</v>
      </c>
      <c r="AW574" s="13" t="s">
        <v>29</v>
      </c>
      <c r="AX574" s="13" t="s">
        <v>73</v>
      </c>
      <c r="AY574" s="160" t="s">
        <v>137</v>
      </c>
    </row>
    <row r="575" spans="1:65" s="14" customFormat="1">
      <c r="B575" s="167"/>
      <c r="D575" s="159" t="s">
        <v>145</v>
      </c>
      <c r="E575" s="168" t="s">
        <v>1</v>
      </c>
      <c r="F575" s="169" t="s">
        <v>561</v>
      </c>
      <c r="H575" s="168" t="s">
        <v>1</v>
      </c>
      <c r="I575" s="170"/>
      <c r="L575" s="167"/>
      <c r="M575" s="171"/>
      <c r="N575" s="172"/>
      <c r="O575" s="172"/>
      <c r="P575" s="172"/>
      <c r="Q575" s="172"/>
      <c r="R575" s="172"/>
      <c r="S575" s="172"/>
      <c r="T575" s="173"/>
      <c r="AT575" s="168" t="s">
        <v>145</v>
      </c>
      <c r="AU575" s="168" t="s">
        <v>82</v>
      </c>
      <c r="AV575" s="14" t="s">
        <v>30</v>
      </c>
      <c r="AW575" s="14" t="s">
        <v>29</v>
      </c>
      <c r="AX575" s="14" t="s">
        <v>73</v>
      </c>
      <c r="AY575" s="168" t="s">
        <v>137</v>
      </c>
    </row>
    <row r="576" spans="1:65" s="13" customFormat="1">
      <c r="B576" s="158"/>
      <c r="D576" s="159" t="s">
        <v>145</v>
      </c>
      <c r="E576" s="160" t="s">
        <v>1</v>
      </c>
      <c r="F576" s="161" t="s">
        <v>820</v>
      </c>
      <c r="H576" s="162">
        <v>0.56100000000000005</v>
      </c>
      <c r="I576" s="163"/>
      <c r="L576" s="158"/>
      <c r="M576" s="164"/>
      <c r="N576" s="165"/>
      <c r="O576" s="165"/>
      <c r="P576" s="165"/>
      <c r="Q576" s="165"/>
      <c r="R576" s="165"/>
      <c r="S576" s="165"/>
      <c r="T576" s="166"/>
      <c r="AT576" s="160" t="s">
        <v>145</v>
      </c>
      <c r="AU576" s="160" t="s">
        <v>82</v>
      </c>
      <c r="AV576" s="13" t="s">
        <v>82</v>
      </c>
      <c r="AW576" s="13" t="s">
        <v>29</v>
      </c>
      <c r="AX576" s="13" t="s">
        <v>73</v>
      </c>
      <c r="AY576" s="160" t="s">
        <v>137</v>
      </c>
    </row>
    <row r="577" spans="1:65" s="14" customFormat="1">
      <c r="B577" s="167"/>
      <c r="D577" s="159" t="s">
        <v>145</v>
      </c>
      <c r="E577" s="168" t="s">
        <v>1</v>
      </c>
      <c r="F577" s="169" t="s">
        <v>563</v>
      </c>
      <c r="H577" s="168" t="s">
        <v>1</v>
      </c>
      <c r="I577" s="170"/>
      <c r="L577" s="167"/>
      <c r="M577" s="171"/>
      <c r="N577" s="172"/>
      <c r="O577" s="172"/>
      <c r="P577" s="172"/>
      <c r="Q577" s="172"/>
      <c r="R577" s="172"/>
      <c r="S577" s="172"/>
      <c r="T577" s="173"/>
      <c r="AT577" s="168" t="s">
        <v>145</v>
      </c>
      <c r="AU577" s="168" t="s">
        <v>82</v>
      </c>
      <c r="AV577" s="14" t="s">
        <v>30</v>
      </c>
      <c r="AW577" s="14" t="s">
        <v>29</v>
      </c>
      <c r="AX577" s="14" t="s">
        <v>73</v>
      </c>
      <c r="AY577" s="168" t="s">
        <v>137</v>
      </c>
    </row>
    <row r="578" spans="1:65" s="13" customFormat="1">
      <c r="B578" s="158"/>
      <c r="D578" s="159" t="s">
        <v>145</v>
      </c>
      <c r="E578" s="160" t="s">
        <v>1</v>
      </c>
      <c r="F578" s="161" t="s">
        <v>821</v>
      </c>
      <c r="H578" s="162">
        <v>0.56100000000000005</v>
      </c>
      <c r="I578" s="163"/>
      <c r="L578" s="158"/>
      <c r="M578" s="164"/>
      <c r="N578" s="165"/>
      <c r="O578" s="165"/>
      <c r="P578" s="165"/>
      <c r="Q578" s="165"/>
      <c r="R578" s="165"/>
      <c r="S578" s="165"/>
      <c r="T578" s="166"/>
      <c r="AT578" s="160" t="s">
        <v>145</v>
      </c>
      <c r="AU578" s="160" t="s">
        <v>82</v>
      </c>
      <c r="AV578" s="13" t="s">
        <v>82</v>
      </c>
      <c r="AW578" s="13" t="s">
        <v>29</v>
      </c>
      <c r="AX578" s="13" t="s">
        <v>73</v>
      </c>
      <c r="AY578" s="160" t="s">
        <v>137</v>
      </c>
    </row>
    <row r="579" spans="1:65" s="16" customFormat="1">
      <c r="B579" s="197"/>
      <c r="D579" s="159" t="s">
        <v>145</v>
      </c>
      <c r="E579" s="198" t="s">
        <v>1</v>
      </c>
      <c r="F579" s="199" t="s">
        <v>416</v>
      </c>
      <c r="H579" s="200">
        <v>2.8559999999999999</v>
      </c>
      <c r="I579" s="201"/>
      <c r="L579" s="197"/>
      <c r="M579" s="202"/>
      <c r="N579" s="203"/>
      <c r="O579" s="203"/>
      <c r="P579" s="203"/>
      <c r="Q579" s="203"/>
      <c r="R579" s="203"/>
      <c r="S579" s="203"/>
      <c r="T579" s="204"/>
      <c r="AT579" s="198" t="s">
        <v>145</v>
      </c>
      <c r="AU579" s="198" t="s">
        <v>82</v>
      </c>
      <c r="AV579" s="16" t="s">
        <v>155</v>
      </c>
      <c r="AW579" s="16" t="s">
        <v>29</v>
      </c>
      <c r="AX579" s="16" t="s">
        <v>73</v>
      </c>
      <c r="AY579" s="198" t="s">
        <v>137</v>
      </c>
    </row>
    <row r="580" spans="1:65" s="15" customFormat="1">
      <c r="B580" s="174"/>
      <c r="D580" s="159" t="s">
        <v>145</v>
      </c>
      <c r="E580" s="175" t="s">
        <v>1</v>
      </c>
      <c r="F580" s="176" t="s">
        <v>148</v>
      </c>
      <c r="H580" s="177">
        <v>44.715000000000003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145</v>
      </c>
      <c r="AU580" s="175" t="s">
        <v>82</v>
      </c>
      <c r="AV580" s="15" t="s">
        <v>143</v>
      </c>
      <c r="AW580" s="15" t="s">
        <v>29</v>
      </c>
      <c r="AX580" s="15" t="s">
        <v>30</v>
      </c>
      <c r="AY580" s="175" t="s">
        <v>137</v>
      </c>
    </row>
    <row r="581" spans="1:65" s="2" customFormat="1" ht="33" customHeight="1">
      <c r="A581" s="33"/>
      <c r="B581" s="144"/>
      <c r="C581" s="145" t="s">
        <v>831</v>
      </c>
      <c r="D581" s="145" t="s">
        <v>139</v>
      </c>
      <c r="E581" s="146" t="s">
        <v>832</v>
      </c>
      <c r="F581" s="147" t="s">
        <v>833</v>
      </c>
      <c r="G581" s="148" t="s">
        <v>195</v>
      </c>
      <c r="H581" s="149">
        <v>0.5</v>
      </c>
      <c r="I581" s="150"/>
      <c r="J581" s="151">
        <f>ROUND(I581*H581,2)</f>
        <v>0</v>
      </c>
      <c r="K581" s="147" t="s">
        <v>152</v>
      </c>
      <c r="L581" s="34"/>
      <c r="M581" s="152" t="s">
        <v>1</v>
      </c>
      <c r="N581" s="153" t="s">
        <v>38</v>
      </c>
      <c r="O581" s="59"/>
      <c r="P581" s="154">
        <f>O581*H581</f>
        <v>0</v>
      </c>
      <c r="Q581" s="154">
        <v>2.3010199999999998</v>
      </c>
      <c r="R581" s="154">
        <f>Q581*H581</f>
        <v>1.1505099999999999</v>
      </c>
      <c r="S581" s="154">
        <v>0</v>
      </c>
      <c r="T581" s="155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56" t="s">
        <v>143</v>
      </c>
      <c r="AT581" s="156" t="s">
        <v>139</v>
      </c>
      <c r="AU581" s="156" t="s">
        <v>82</v>
      </c>
      <c r="AY581" s="18" t="s">
        <v>137</v>
      </c>
      <c r="BE581" s="157">
        <f>IF(N581="základní",J581,0)</f>
        <v>0</v>
      </c>
      <c r="BF581" s="157">
        <f>IF(N581="snížená",J581,0)</f>
        <v>0</v>
      </c>
      <c r="BG581" s="157">
        <f>IF(N581="zákl. přenesená",J581,0)</f>
        <v>0</v>
      </c>
      <c r="BH581" s="157">
        <f>IF(N581="sníž. přenesená",J581,0)</f>
        <v>0</v>
      </c>
      <c r="BI581" s="157">
        <f>IF(N581="nulová",J581,0)</f>
        <v>0</v>
      </c>
      <c r="BJ581" s="18" t="s">
        <v>30</v>
      </c>
      <c r="BK581" s="157">
        <f>ROUND(I581*H581,2)</f>
        <v>0</v>
      </c>
      <c r="BL581" s="18" t="s">
        <v>143</v>
      </c>
      <c r="BM581" s="156" t="s">
        <v>834</v>
      </c>
    </row>
    <row r="582" spans="1:65" s="14" customFormat="1">
      <c r="B582" s="167"/>
      <c r="D582" s="159" t="s">
        <v>145</v>
      </c>
      <c r="E582" s="168" t="s">
        <v>1</v>
      </c>
      <c r="F582" s="169" t="s">
        <v>561</v>
      </c>
      <c r="H582" s="168" t="s">
        <v>1</v>
      </c>
      <c r="I582" s="170"/>
      <c r="L582" s="167"/>
      <c r="M582" s="171"/>
      <c r="N582" s="172"/>
      <c r="O582" s="172"/>
      <c r="P582" s="172"/>
      <c r="Q582" s="172"/>
      <c r="R582" s="172"/>
      <c r="S582" s="172"/>
      <c r="T582" s="173"/>
      <c r="AT582" s="168" t="s">
        <v>145</v>
      </c>
      <c r="AU582" s="168" t="s">
        <v>82</v>
      </c>
      <c r="AV582" s="14" t="s">
        <v>30</v>
      </c>
      <c r="AW582" s="14" t="s">
        <v>29</v>
      </c>
      <c r="AX582" s="14" t="s">
        <v>73</v>
      </c>
      <c r="AY582" s="168" t="s">
        <v>137</v>
      </c>
    </row>
    <row r="583" spans="1:65" s="14" customFormat="1">
      <c r="B583" s="167"/>
      <c r="D583" s="159" t="s">
        <v>145</v>
      </c>
      <c r="E583" s="168" t="s">
        <v>1</v>
      </c>
      <c r="F583" s="169" t="s">
        <v>835</v>
      </c>
      <c r="H583" s="168" t="s">
        <v>1</v>
      </c>
      <c r="I583" s="170"/>
      <c r="L583" s="167"/>
      <c r="M583" s="171"/>
      <c r="N583" s="172"/>
      <c r="O583" s="172"/>
      <c r="P583" s="172"/>
      <c r="Q583" s="172"/>
      <c r="R583" s="172"/>
      <c r="S583" s="172"/>
      <c r="T583" s="173"/>
      <c r="AT583" s="168" t="s">
        <v>145</v>
      </c>
      <c r="AU583" s="168" t="s">
        <v>82</v>
      </c>
      <c r="AV583" s="14" t="s">
        <v>30</v>
      </c>
      <c r="AW583" s="14" t="s">
        <v>29</v>
      </c>
      <c r="AX583" s="14" t="s">
        <v>73</v>
      </c>
      <c r="AY583" s="168" t="s">
        <v>137</v>
      </c>
    </row>
    <row r="584" spans="1:65" s="13" customFormat="1">
      <c r="B584" s="158"/>
      <c r="D584" s="159" t="s">
        <v>145</v>
      </c>
      <c r="E584" s="160" t="s">
        <v>1</v>
      </c>
      <c r="F584" s="161" t="s">
        <v>836</v>
      </c>
      <c r="H584" s="162">
        <v>0.5</v>
      </c>
      <c r="I584" s="163"/>
      <c r="L584" s="158"/>
      <c r="M584" s="164"/>
      <c r="N584" s="165"/>
      <c r="O584" s="165"/>
      <c r="P584" s="165"/>
      <c r="Q584" s="165"/>
      <c r="R584" s="165"/>
      <c r="S584" s="165"/>
      <c r="T584" s="166"/>
      <c r="AT584" s="160" t="s">
        <v>145</v>
      </c>
      <c r="AU584" s="160" t="s">
        <v>82</v>
      </c>
      <c r="AV584" s="13" t="s">
        <v>82</v>
      </c>
      <c r="AW584" s="13" t="s">
        <v>29</v>
      </c>
      <c r="AX584" s="13" t="s">
        <v>73</v>
      </c>
      <c r="AY584" s="160" t="s">
        <v>137</v>
      </c>
    </row>
    <row r="585" spans="1:65" s="15" customFormat="1">
      <c r="B585" s="174"/>
      <c r="D585" s="159" t="s">
        <v>145</v>
      </c>
      <c r="E585" s="175" t="s">
        <v>1</v>
      </c>
      <c r="F585" s="176" t="s">
        <v>148</v>
      </c>
      <c r="H585" s="177">
        <v>0.5</v>
      </c>
      <c r="I585" s="178"/>
      <c r="L585" s="174"/>
      <c r="M585" s="179"/>
      <c r="N585" s="180"/>
      <c r="O585" s="180"/>
      <c r="P585" s="180"/>
      <c r="Q585" s="180"/>
      <c r="R585" s="180"/>
      <c r="S585" s="180"/>
      <c r="T585" s="181"/>
      <c r="AT585" s="175" t="s">
        <v>145</v>
      </c>
      <c r="AU585" s="175" t="s">
        <v>82</v>
      </c>
      <c r="AV585" s="15" t="s">
        <v>143</v>
      </c>
      <c r="AW585" s="15" t="s">
        <v>29</v>
      </c>
      <c r="AX585" s="15" t="s">
        <v>30</v>
      </c>
      <c r="AY585" s="175" t="s">
        <v>137</v>
      </c>
    </row>
    <row r="586" spans="1:65" s="2" customFormat="1" ht="24.2" customHeight="1">
      <c r="A586" s="33"/>
      <c r="B586" s="144"/>
      <c r="C586" s="145" t="s">
        <v>837</v>
      </c>
      <c r="D586" s="145" t="s">
        <v>139</v>
      </c>
      <c r="E586" s="146" t="s">
        <v>838</v>
      </c>
      <c r="F586" s="147" t="s">
        <v>839</v>
      </c>
      <c r="G586" s="148" t="s">
        <v>210</v>
      </c>
      <c r="H586" s="149">
        <v>5</v>
      </c>
      <c r="I586" s="150"/>
      <c r="J586" s="151">
        <f>ROUND(I586*H586,2)</f>
        <v>0</v>
      </c>
      <c r="K586" s="147" t="s">
        <v>152</v>
      </c>
      <c r="L586" s="34"/>
      <c r="M586" s="152" t="s">
        <v>1</v>
      </c>
      <c r="N586" s="153" t="s">
        <v>38</v>
      </c>
      <c r="O586" s="59"/>
      <c r="P586" s="154">
        <f>O586*H586</f>
        <v>0</v>
      </c>
      <c r="Q586" s="154">
        <v>8.7419999999999998E-2</v>
      </c>
      <c r="R586" s="154">
        <f>Q586*H586</f>
        <v>0.43709999999999999</v>
      </c>
      <c r="S586" s="154">
        <v>0</v>
      </c>
      <c r="T586" s="155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56" t="s">
        <v>143</v>
      </c>
      <c r="AT586" s="156" t="s">
        <v>139</v>
      </c>
      <c r="AU586" s="156" t="s">
        <v>82</v>
      </c>
      <c r="AY586" s="18" t="s">
        <v>137</v>
      </c>
      <c r="BE586" s="157">
        <f>IF(N586="základní",J586,0)</f>
        <v>0</v>
      </c>
      <c r="BF586" s="157">
        <f>IF(N586="snížená",J586,0)</f>
        <v>0</v>
      </c>
      <c r="BG586" s="157">
        <f>IF(N586="zákl. přenesená",J586,0)</f>
        <v>0</v>
      </c>
      <c r="BH586" s="157">
        <f>IF(N586="sníž. přenesená",J586,0)</f>
        <v>0</v>
      </c>
      <c r="BI586" s="157">
        <f>IF(N586="nulová",J586,0)</f>
        <v>0</v>
      </c>
      <c r="BJ586" s="18" t="s">
        <v>30</v>
      </c>
      <c r="BK586" s="157">
        <f>ROUND(I586*H586,2)</f>
        <v>0</v>
      </c>
      <c r="BL586" s="18" t="s">
        <v>143</v>
      </c>
      <c r="BM586" s="156" t="s">
        <v>840</v>
      </c>
    </row>
    <row r="587" spans="1:65" s="13" customFormat="1">
      <c r="B587" s="158"/>
      <c r="D587" s="159" t="s">
        <v>145</v>
      </c>
      <c r="E587" s="160" t="s">
        <v>1</v>
      </c>
      <c r="F587" s="161" t="s">
        <v>841</v>
      </c>
      <c r="H587" s="162">
        <v>5</v>
      </c>
      <c r="I587" s="163"/>
      <c r="L587" s="158"/>
      <c r="M587" s="164"/>
      <c r="N587" s="165"/>
      <c r="O587" s="165"/>
      <c r="P587" s="165"/>
      <c r="Q587" s="165"/>
      <c r="R587" s="165"/>
      <c r="S587" s="165"/>
      <c r="T587" s="166"/>
      <c r="AT587" s="160" t="s">
        <v>145</v>
      </c>
      <c r="AU587" s="160" t="s">
        <v>82</v>
      </c>
      <c r="AV587" s="13" t="s">
        <v>82</v>
      </c>
      <c r="AW587" s="13" t="s">
        <v>29</v>
      </c>
      <c r="AX587" s="13" t="s">
        <v>73</v>
      </c>
      <c r="AY587" s="160" t="s">
        <v>137</v>
      </c>
    </row>
    <row r="588" spans="1:65" s="15" customFormat="1">
      <c r="B588" s="174"/>
      <c r="D588" s="159" t="s">
        <v>145</v>
      </c>
      <c r="E588" s="175" t="s">
        <v>1</v>
      </c>
      <c r="F588" s="176" t="s">
        <v>148</v>
      </c>
      <c r="H588" s="177">
        <v>5</v>
      </c>
      <c r="I588" s="178"/>
      <c r="L588" s="174"/>
      <c r="M588" s="179"/>
      <c r="N588" s="180"/>
      <c r="O588" s="180"/>
      <c r="P588" s="180"/>
      <c r="Q588" s="180"/>
      <c r="R588" s="180"/>
      <c r="S588" s="180"/>
      <c r="T588" s="181"/>
      <c r="AT588" s="175" t="s">
        <v>145</v>
      </c>
      <c r="AU588" s="175" t="s">
        <v>82</v>
      </c>
      <c r="AV588" s="15" t="s">
        <v>143</v>
      </c>
      <c r="AW588" s="15" t="s">
        <v>29</v>
      </c>
      <c r="AX588" s="15" t="s">
        <v>30</v>
      </c>
      <c r="AY588" s="175" t="s">
        <v>137</v>
      </c>
    </row>
    <row r="589" spans="1:65" s="2" customFormat="1" ht="16.5" customHeight="1">
      <c r="A589" s="33"/>
      <c r="B589" s="144"/>
      <c r="C589" s="182" t="s">
        <v>842</v>
      </c>
      <c r="D589" s="182" t="s">
        <v>181</v>
      </c>
      <c r="E589" s="183" t="s">
        <v>843</v>
      </c>
      <c r="F589" s="184" t="s">
        <v>844</v>
      </c>
      <c r="G589" s="185" t="s">
        <v>210</v>
      </c>
      <c r="H589" s="186">
        <v>4.04</v>
      </c>
      <c r="I589" s="187"/>
      <c r="J589" s="188">
        <f>ROUND(I589*H589,2)</f>
        <v>0</v>
      </c>
      <c r="K589" s="184" t="s">
        <v>152</v>
      </c>
      <c r="L589" s="189"/>
      <c r="M589" s="190" t="s">
        <v>1</v>
      </c>
      <c r="N589" s="191" t="s">
        <v>38</v>
      </c>
      <c r="O589" s="59"/>
      <c r="P589" s="154">
        <f>O589*H589</f>
        <v>0</v>
      </c>
      <c r="Q589" s="154">
        <v>0.04</v>
      </c>
      <c r="R589" s="154">
        <f>Q589*H589</f>
        <v>0.16159999999999999</v>
      </c>
      <c r="S589" s="154">
        <v>0</v>
      </c>
      <c r="T589" s="155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56" t="s">
        <v>176</v>
      </c>
      <c r="AT589" s="156" t="s">
        <v>181</v>
      </c>
      <c r="AU589" s="156" t="s">
        <v>82</v>
      </c>
      <c r="AY589" s="18" t="s">
        <v>137</v>
      </c>
      <c r="BE589" s="157">
        <f>IF(N589="základní",J589,0)</f>
        <v>0</v>
      </c>
      <c r="BF589" s="157">
        <f>IF(N589="snížená",J589,0)</f>
        <v>0</v>
      </c>
      <c r="BG589" s="157">
        <f>IF(N589="zákl. přenesená",J589,0)</f>
        <v>0</v>
      </c>
      <c r="BH589" s="157">
        <f>IF(N589="sníž. přenesená",J589,0)</f>
        <v>0</v>
      </c>
      <c r="BI589" s="157">
        <f>IF(N589="nulová",J589,0)</f>
        <v>0</v>
      </c>
      <c r="BJ589" s="18" t="s">
        <v>30</v>
      </c>
      <c r="BK589" s="157">
        <f>ROUND(I589*H589,2)</f>
        <v>0</v>
      </c>
      <c r="BL589" s="18" t="s">
        <v>143</v>
      </c>
      <c r="BM589" s="156" t="s">
        <v>845</v>
      </c>
    </row>
    <row r="590" spans="1:65" s="13" customFormat="1">
      <c r="B590" s="158"/>
      <c r="D590" s="159" t="s">
        <v>145</v>
      </c>
      <c r="E590" s="160" t="s">
        <v>1</v>
      </c>
      <c r="F590" s="161" t="s">
        <v>846</v>
      </c>
      <c r="H590" s="162">
        <v>4.04</v>
      </c>
      <c r="I590" s="163"/>
      <c r="L590" s="158"/>
      <c r="M590" s="164"/>
      <c r="N590" s="165"/>
      <c r="O590" s="165"/>
      <c r="P590" s="165"/>
      <c r="Q590" s="165"/>
      <c r="R590" s="165"/>
      <c r="S590" s="165"/>
      <c r="T590" s="166"/>
      <c r="AT590" s="160" t="s">
        <v>145</v>
      </c>
      <c r="AU590" s="160" t="s">
        <v>82</v>
      </c>
      <c r="AV590" s="13" t="s">
        <v>82</v>
      </c>
      <c r="AW590" s="13" t="s">
        <v>29</v>
      </c>
      <c r="AX590" s="13" t="s">
        <v>73</v>
      </c>
      <c r="AY590" s="160" t="s">
        <v>137</v>
      </c>
    </row>
    <row r="591" spans="1:65" s="15" customFormat="1">
      <c r="B591" s="174"/>
      <c r="D591" s="159" t="s">
        <v>145</v>
      </c>
      <c r="E591" s="175" t="s">
        <v>1</v>
      </c>
      <c r="F591" s="176" t="s">
        <v>148</v>
      </c>
      <c r="H591" s="177">
        <v>4.04</v>
      </c>
      <c r="I591" s="178"/>
      <c r="L591" s="174"/>
      <c r="M591" s="179"/>
      <c r="N591" s="180"/>
      <c r="O591" s="180"/>
      <c r="P591" s="180"/>
      <c r="Q591" s="180"/>
      <c r="R591" s="180"/>
      <c r="S591" s="180"/>
      <c r="T591" s="181"/>
      <c r="AT591" s="175" t="s">
        <v>145</v>
      </c>
      <c r="AU591" s="175" t="s">
        <v>82</v>
      </c>
      <c r="AV591" s="15" t="s">
        <v>143</v>
      </c>
      <c r="AW591" s="15" t="s">
        <v>29</v>
      </c>
      <c r="AX591" s="15" t="s">
        <v>30</v>
      </c>
      <c r="AY591" s="175" t="s">
        <v>137</v>
      </c>
    </row>
    <row r="592" spans="1:65" s="2" customFormat="1" ht="16.5" customHeight="1">
      <c r="A592" s="33"/>
      <c r="B592" s="144"/>
      <c r="C592" s="182" t="s">
        <v>847</v>
      </c>
      <c r="D592" s="182" t="s">
        <v>181</v>
      </c>
      <c r="E592" s="183" t="s">
        <v>848</v>
      </c>
      <c r="F592" s="184" t="s">
        <v>849</v>
      </c>
      <c r="G592" s="185" t="s">
        <v>210</v>
      </c>
      <c r="H592" s="186">
        <v>1.01</v>
      </c>
      <c r="I592" s="187"/>
      <c r="J592" s="188">
        <f>ROUND(I592*H592,2)</f>
        <v>0</v>
      </c>
      <c r="K592" s="184" t="s">
        <v>152</v>
      </c>
      <c r="L592" s="189"/>
      <c r="M592" s="190" t="s">
        <v>1</v>
      </c>
      <c r="N592" s="191" t="s">
        <v>38</v>
      </c>
      <c r="O592" s="59"/>
      <c r="P592" s="154">
        <f>O592*H592</f>
        <v>0</v>
      </c>
      <c r="Q592" s="154">
        <v>5.0999999999999997E-2</v>
      </c>
      <c r="R592" s="154">
        <f>Q592*H592</f>
        <v>5.151E-2</v>
      </c>
      <c r="S592" s="154">
        <v>0</v>
      </c>
      <c r="T592" s="155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56" t="s">
        <v>176</v>
      </c>
      <c r="AT592" s="156" t="s">
        <v>181</v>
      </c>
      <c r="AU592" s="156" t="s">
        <v>82</v>
      </c>
      <c r="AY592" s="18" t="s">
        <v>137</v>
      </c>
      <c r="BE592" s="157">
        <f>IF(N592="základní",J592,0)</f>
        <v>0</v>
      </c>
      <c r="BF592" s="157">
        <f>IF(N592="snížená",J592,0)</f>
        <v>0</v>
      </c>
      <c r="BG592" s="157">
        <f>IF(N592="zákl. přenesená",J592,0)</f>
        <v>0</v>
      </c>
      <c r="BH592" s="157">
        <f>IF(N592="sníž. přenesená",J592,0)</f>
        <v>0</v>
      </c>
      <c r="BI592" s="157">
        <f>IF(N592="nulová",J592,0)</f>
        <v>0</v>
      </c>
      <c r="BJ592" s="18" t="s">
        <v>30</v>
      </c>
      <c r="BK592" s="157">
        <f>ROUND(I592*H592,2)</f>
        <v>0</v>
      </c>
      <c r="BL592" s="18" t="s">
        <v>143</v>
      </c>
      <c r="BM592" s="156" t="s">
        <v>850</v>
      </c>
    </row>
    <row r="593" spans="1:65" s="13" customFormat="1">
      <c r="B593" s="158"/>
      <c r="D593" s="159" t="s">
        <v>145</v>
      </c>
      <c r="E593" s="160" t="s">
        <v>1</v>
      </c>
      <c r="F593" s="161" t="s">
        <v>371</v>
      </c>
      <c r="H593" s="162">
        <v>1.01</v>
      </c>
      <c r="I593" s="163"/>
      <c r="L593" s="158"/>
      <c r="M593" s="164"/>
      <c r="N593" s="165"/>
      <c r="O593" s="165"/>
      <c r="P593" s="165"/>
      <c r="Q593" s="165"/>
      <c r="R593" s="165"/>
      <c r="S593" s="165"/>
      <c r="T593" s="166"/>
      <c r="AT593" s="160" t="s">
        <v>145</v>
      </c>
      <c r="AU593" s="160" t="s">
        <v>82</v>
      </c>
      <c r="AV593" s="13" t="s">
        <v>82</v>
      </c>
      <c r="AW593" s="13" t="s">
        <v>29</v>
      </c>
      <c r="AX593" s="13" t="s">
        <v>73</v>
      </c>
      <c r="AY593" s="160" t="s">
        <v>137</v>
      </c>
    </row>
    <row r="594" spans="1:65" s="15" customFormat="1">
      <c r="B594" s="174"/>
      <c r="D594" s="159" t="s">
        <v>145</v>
      </c>
      <c r="E594" s="175" t="s">
        <v>1</v>
      </c>
      <c r="F594" s="176" t="s">
        <v>148</v>
      </c>
      <c r="H594" s="177">
        <v>1.01</v>
      </c>
      <c r="I594" s="178"/>
      <c r="L594" s="174"/>
      <c r="M594" s="179"/>
      <c r="N594" s="180"/>
      <c r="O594" s="180"/>
      <c r="P594" s="180"/>
      <c r="Q594" s="180"/>
      <c r="R594" s="180"/>
      <c r="S594" s="180"/>
      <c r="T594" s="181"/>
      <c r="AT594" s="175" t="s">
        <v>145</v>
      </c>
      <c r="AU594" s="175" t="s">
        <v>82</v>
      </c>
      <c r="AV594" s="15" t="s">
        <v>143</v>
      </c>
      <c r="AW594" s="15" t="s">
        <v>29</v>
      </c>
      <c r="AX594" s="15" t="s">
        <v>30</v>
      </c>
      <c r="AY594" s="175" t="s">
        <v>137</v>
      </c>
    </row>
    <row r="595" spans="1:65" s="12" customFormat="1" ht="22.9" customHeight="1">
      <c r="B595" s="131"/>
      <c r="D595" s="132" t="s">
        <v>72</v>
      </c>
      <c r="E595" s="142" t="s">
        <v>176</v>
      </c>
      <c r="F595" s="142" t="s">
        <v>851</v>
      </c>
      <c r="I595" s="134"/>
      <c r="J595" s="143">
        <f>BK595</f>
        <v>0</v>
      </c>
      <c r="L595" s="131"/>
      <c r="M595" s="136"/>
      <c r="N595" s="137"/>
      <c r="O595" s="137"/>
      <c r="P595" s="138">
        <f>SUM(P596:P752)</f>
        <v>0</v>
      </c>
      <c r="Q595" s="137"/>
      <c r="R595" s="138">
        <f>SUM(R596:R752)</f>
        <v>201.76618741999999</v>
      </c>
      <c r="S595" s="137"/>
      <c r="T595" s="139">
        <f>SUM(T596:T752)</f>
        <v>5.6000000000000001E-2</v>
      </c>
      <c r="AR595" s="132" t="s">
        <v>30</v>
      </c>
      <c r="AT595" s="140" t="s">
        <v>72</v>
      </c>
      <c r="AU595" s="140" t="s">
        <v>30</v>
      </c>
      <c r="AY595" s="132" t="s">
        <v>137</v>
      </c>
      <c r="BK595" s="141">
        <f>SUM(BK596:BK752)</f>
        <v>0</v>
      </c>
    </row>
    <row r="596" spans="1:65" s="2" customFormat="1" ht="37.9" customHeight="1">
      <c r="A596" s="33"/>
      <c r="B596" s="144"/>
      <c r="C596" s="145" t="s">
        <v>852</v>
      </c>
      <c r="D596" s="145" t="s">
        <v>139</v>
      </c>
      <c r="E596" s="146" t="s">
        <v>853</v>
      </c>
      <c r="F596" s="147" t="s">
        <v>854</v>
      </c>
      <c r="G596" s="148" t="s">
        <v>190</v>
      </c>
      <c r="H596" s="149">
        <v>155.9</v>
      </c>
      <c r="I596" s="150"/>
      <c r="J596" s="151">
        <f>ROUND(I596*H596,2)</f>
        <v>0</v>
      </c>
      <c r="K596" s="147" t="s">
        <v>152</v>
      </c>
      <c r="L596" s="34"/>
      <c r="M596" s="152" t="s">
        <v>1</v>
      </c>
      <c r="N596" s="153" t="s">
        <v>38</v>
      </c>
      <c r="O596" s="59"/>
      <c r="P596" s="154">
        <f>O596*H596</f>
        <v>0</v>
      </c>
      <c r="Q596" s="154">
        <v>2.5000000000000001E-4</v>
      </c>
      <c r="R596" s="154">
        <f>Q596*H596</f>
        <v>3.8975000000000003E-2</v>
      </c>
      <c r="S596" s="154">
        <v>0</v>
      </c>
      <c r="T596" s="155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56" t="s">
        <v>143</v>
      </c>
      <c r="AT596" s="156" t="s">
        <v>139</v>
      </c>
      <c r="AU596" s="156" t="s">
        <v>82</v>
      </c>
      <c r="AY596" s="18" t="s">
        <v>137</v>
      </c>
      <c r="BE596" s="157">
        <f>IF(N596="základní",J596,0)</f>
        <v>0</v>
      </c>
      <c r="BF596" s="157">
        <f>IF(N596="snížená",J596,0)</f>
        <v>0</v>
      </c>
      <c r="BG596" s="157">
        <f>IF(N596="zákl. přenesená",J596,0)</f>
        <v>0</v>
      </c>
      <c r="BH596" s="157">
        <f>IF(N596="sníž. přenesená",J596,0)</f>
        <v>0</v>
      </c>
      <c r="BI596" s="157">
        <f>IF(N596="nulová",J596,0)</f>
        <v>0</v>
      </c>
      <c r="BJ596" s="18" t="s">
        <v>30</v>
      </c>
      <c r="BK596" s="157">
        <f>ROUND(I596*H596,2)</f>
        <v>0</v>
      </c>
      <c r="BL596" s="18" t="s">
        <v>143</v>
      </c>
      <c r="BM596" s="156" t="s">
        <v>855</v>
      </c>
    </row>
    <row r="597" spans="1:65" s="13" customFormat="1">
      <c r="B597" s="158"/>
      <c r="D597" s="159" t="s">
        <v>145</v>
      </c>
      <c r="E597" s="160" t="s">
        <v>1</v>
      </c>
      <c r="F597" s="161" t="s">
        <v>856</v>
      </c>
      <c r="H597" s="162">
        <v>155.9</v>
      </c>
      <c r="I597" s="163"/>
      <c r="L597" s="158"/>
      <c r="M597" s="164"/>
      <c r="N597" s="165"/>
      <c r="O597" s="165"/>
      <c r="P597" s="165"/>
      <c r="Q597" s="165"/>
      <c r="R597" s="165"/>
      <c r="S597" s="165"/>
      <c r="T597" s="166"/>
      <c r="AT597" s="160" t="s">
        <v>145</v>
      </c>
      <c r="AU597" s="160" t="s">
        <v>82</v>
      </c>
      <c r="AV597" s="13" t="s">
        <v>82</v>
      </c>
      <c r="AW597" s="13" t="s">
        <v>29</v>
      </c>
      <c r="AX597" s="13" t="s">
        <v>30</v>
      </c>
      <c r="AY597" s="160" t="s">
        <v>137</v>
      </c>
    </row>
    <row r="598" spans="1:65" s="2" customFormat="1" ht="16.5" customHeight="1">
      <c r="A598" s="33"/>
      <c r="B598" s="144"/>
      <c r="C598" s="182" t="s">
        <v>857</v>
      </c>
      <c r="D598" s="182" t="s">
        <v>181</v>
      </c>
      <c r="E598" s="183" t="s">
        <v>858</v>
      </c>
      <c r="F598" s="184" t="s">
        <v>859</v>
      </c>
      <c r="G598" s="185" t="s">
        <v>210</v>
      </c>
      <c r="H598" s="186">
        <v>62.984000000000002</v>
      </c>
      <c r="I598" s="187"/>
      <c r="J598" s="188">
        <f>ROUND(I598*H598,2)</f>
        <v>0</v>
      </c>
      <c r="K598" s="184" t="s">
        <v>152</v>
      </c>
      <c r="L598" s="189"/>
      <c r="M598" s="190" t="s">
        <v>1</v>
      </c>
      <c r="N598" s="191" t="s">
        <v>38</v>
      </c>
      <c r="O598" s="59"/>
      <c r="P598" s="154">
        <f>O598*H598</f>
        <v>0</v>
      </c>
      <c r="Q598" s="154">
        <v>2.2999999999999998</v>
      </c>
      <c r="R598" s="154">
        <f>Q598*H598</f>
        <v>144.86320000000001</v>
      </c>
      <c r="S598" s="154">
        <v>0</v>
      </c>
      <c r="T598" s="155">
        <f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56" t="s">
        <v>176</v>
      </c>
      <c r="AT598" s="156" t="s">
        <v>181</v>
      </c>
      <c r="AU598" s="156" t="s">
        <v>82</v>
      </c>
      <c r="AY598" s="18" t="s">
        <v>137</v>
      </c>
      <c r="BE598" s="157">
        <f>IF(N598="základní",J598,0)</f>
        <v>0</v>
      </c>
      <c r="BF598" s="157">
        <f>IF(N598="snížená",J598,0)</f>
        <v>0</v>
      </c>
      <c r="BG598" s="157">
        <f>IF(N598="zákl. přenesená",J598,0)</f>
        <v>0</v>
      </c>
      <c r="BH598" s="157">
        <f>IF(N598="sníž. přenesená",J598,0)</f>
        <v>0</v>
      </c>
      <c r="BI598" s="157">
        <f>IF(N598="nulová",J598,0)</f>
        <v>0</v>
      </c>
      <c r="BJ598" s="18" t="s">
        <v>30</v>
      </c>
      <c r="BK598" s="157">
        <f>ROUND(I598*H598,2)</f>
        <v>0</v>
      </c>
      <c r="BL598" s="18" t="s">
        <v>143</v>
      </c>
      <c r="BM598" s="156" t="s">
        <v>860</v>
      </c>
    </row>
    <row r="599" spans="1:65" s="13" customFormat="1">
      <c r="B599" s="158"/>
      <c r="D599" s="159" t="s">
        <v>145</v>
      </c>
      <c r="E599" s="160" t="s">
        <v>1</v>
      </c>
      <c r="F599" s="161" t="s">
        <v>861</v>
      </c>
      <c r="H599" s="162">
        <v>62.984000000000002</v>
      </c>
      <c r="I599" s="163"/>
      <c r="L599" s="158"/>
      <c r="M599" s="164"/>
      <c r="N599" s="165"/>
      <c r="O599" s="165"/>
      <c r="P599" s="165"/>
      <c r="Q599" s="165"/>
      <c r="R599" s="165"/>
      <c r="S599" s="165"/>
      <c r="T599" s="166"/>
      <c r="AT599" s="160" t="s">
        <v>145</v>
      </c>
      <c r="AU599" s="160" t="s">
        <v>82</v>
      </c>
      <c r="AV599" s="13" t="s">
        <v>82</v>
      </c>
      <c r="AW599" s="13" t="s">
        <v>29</v>
      </c>
      <c r="AX599" s="13" t="s">
        <v>73</v>
      </c>
      <c r="AY599" s="160" t="s">
        <v>137</v>
      </c>
    </row>
    <row r="600" spans="1:65" s="15" customFormat="1">
      <c r="B600" s="174"/>
      <c r="D600" s="159" t="s">
        <v>145</v>
      </c>
      <c r="E600" s="175" t="s">
        <v>1</v>
      </c>
      <c r="F600" s="176" t="s">
        <v>148</v>
      </c>
      <c r="H600" s="177">
        <v>62.984000000000002</v>
      </c>
      <c r="I600" s="178"/>
      <c r="L600" s="174"/>
      <c r="M600" s="179"/>
      <c r="N600" s="180"/>
      <c r="O600" s="180"/>
      <c r="P600" s="180"/>
      <c r="Q600" s="180"/>
      <c r="R600" s="180"/>
      <c r="S600" s="180"/>
      <c r="T600" s="181"/>
      <c r="AT600" s="175" t="s">
        <v>145</v>
      </c>
      <c r="AU600" s="175" t="s">
        <v>82</v>
      </c>
      <c r="AV600" s="15" t="s">
        <v>143</v>
      </c>
      <c r="AW600" s="15" t="s">
        <v>29</v>
      </c>
      <c r="AX600" s="15" t="s">
        <v>30</v>
      </c>
      <c r="AY600" s="175" t="s">
        <v>137</v>
      </c>
    </row>
    <row r="601" spans="1:65" s="2" customFormat="1" ht="21.75" customHeight="1">
      <c r="A601" s="33"/>
      <c r="B601" s="144"/>
      <c r="C601" s="145" t="s">
        <v>862</v>
      </c>
      <c r="D601" s="145" t="s">
        <v>139</v>
      </c>
      <c r="E601" s="146" t="s">
        <v>863</v>
      </c>
      <c r="F601" s="147" t="s">
        <v>864</v>
      </c>
      <c r="G601" s="148" t="s">
        <v>190</v>
      </c>
      <c r="H601" s="149">
        <v>146.01</v>
      </c>
      <c r="I601" s="150"/>
      <c r="J601" s="151">
        <f>ROUND(I601*H601,2)</f>
        <v>0</v>
      </c>
      <c r="K601" s="147" t="s">
        <v>1</v>
      </c>
      <c r="L601" s="34"/>
      <c r="M601" s="152" t="s">
        <v>1</v>
      </c>
      <c r="N601" s="153" t="s">
        <v>38</v>
      </c>
      <c r="O601" s="59"/>
      <c r="P601" s="154">
        <f>O601*H601</f>
        <v>0</v>
      </c>
      <c r="Q601" s="154">
        <v>0</v>
      </c>
      <c r="R601" s="154">
        <f>Q601*H601</f>
        <v>0</v>
      </c>
      <c r="S601" s="154">
        <v>0</v>
      </c>
      <c r="T601" s="155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56" t="s">
        <v>143</v>
      </c>
      <c r="AT601" s="156" t="s">
        <v>139</v>
      </c>
      <c r="AU601" s="156" t="s">
        <v>82</v>
      </c>
      <c r="AY601" s="18" t="s">
        <v>137</v>
      </c>
      <c r="BE601" s="157">
        <f>IF(N601="základní",J601,0)</f>
        <v>0</v>
      </c>
      <c r="BF601" s="157">
        <f>IF(N601="snížená",J601,0)</f>
        <v>0</v>
      </c>
      <c r="BG601" s="157">
        <f>IF(N601="zákl. přenesená",J601,0)</f>
        <v>0</v>
      </c>
      <c r="BH601" s="157">
        <f>IF(N601="sníž. přenesená",J601,0)</f>
        <v>0</v>
      </c>
      <c r="BI601" s="157">
        <f>IF(N601="nulová",J601,0)</f>
        <v>0</v>
      </c>
      <c r="BJ601" s="18" t="s">
        <v>30</v>
      </c>
      <c r="BK601" s="157">
        <f>ROUND(I601*H601,2)</f>
        <v>0</v>
      </c>
      <c r="BL601" s="18" t="s">
        <v>143</v>
      </c>
      <c r="BM601" s="156" t="s">
        <v>865</v>
      </c>
    </row>
    <row r="602" spans="1:65" s="13" customFormat="1">
      <c r="B602" s="158"/>
      <c r="D602" s="159" t="s">
        <v>145</v>
      </c>
      <c r="E602" s="160" t="s">
        <v>1</v>
      </c>
      <c r="F602" s="161" t="s">
        <v>866</v>
      </c>
      <c r="H602" s="162">
        <v>146.01</v>
      </c>
      <c r="I602" s="163"/>
      <c r="L602" s="158"/>
      <c r="M602" s="164"/>
      <c r="N602" s="165"/>
      <c r="O602" s="165"/>
      <c r="P602" s="165"/>
      <c r="Q602" s="165"/>
      <c r="R602" s="165"/>
      <c r="S602" s="165"/>
      <c r="T602" s="166"/>
      <c r="AT602" s="160" t="s">
        <v>145</v>
      </c>
      <c r="AU602" s="160" t="s">
        <v>82</v>
      </c>
      <c r="AV602" s="13" t="s">
        <v>82</v>
      </c>
      <c r="AW602" s="13" t="s">
        <v>29</v>
      </c>
      <c r="AX602" s="13" t="s">
        <v>73</v>
      </c>
      <c r="AY602" s="160" t="s">
        <v>137</v>
      </c>
    </row>
    <row r="603" spans="1:65" s="15" customFormat="1">
      <c r="B603" s="174"/>
      <c r="D603" s="159" t="s">
        <v>145</v>
      </c>
      <c r="E603" s="175" t="s">
        <v>1</v>
      </c>
      <c r="F603" s="176" t="s">
        <v>148</v>
      </c>
      <c r="H603" s="177">
        <v>146.01</v>
      </c>
      <c r="I603" s="178"/>
      <c r="L603" s="174"/>
      <c r="M603" s="179"/>
      <c r="N603" s="180"/>
      <c r="O603" s="180"/>
      <c r="P603" s="180"/>
      <c r="Q603" s="180"/>
      <c r="R603" s="180"/>
      <c r="S603" s="180"/>
      <c r="T603" s="181"/>
      <c r="AT603" s="175" t="s">
        <v>145</v>
      </c>
      <c r="AU603" s="175" t="s">
        <v>82</v>
      </c>
      <c r="AV603" s="15" t="s">
        <v>143</v>
      </c>
      <c r="AW603" s="15" t="s">
        <v>29</v>
      </c>
      <c r="AX603" s="15" t="s">
        <v>30</v>
      </c>
      <c r="AY603" s="175" t="s">
        <v>137</v>
      </c>
    </row>
    <row r="604" spans="1:65" s="2" customFormat="1" ht="24.2" customHeight="1">
      <c r="A604" s="33"/>
      <c r="B604" s="144"/>
      <c r="C604" s="145" t="s">
        <v>867</v>
      </c>
      <c r="D604" s="145" t="s">
        <v>139</v>
      </c>
      <c r="E604" s="146" t="s">
        <v>868</v>
      </c>
      <c r="F604" s="147" t="s">
        <v>869</v>
      </c>
      <c r="G604" s="148" t="s">
        <v>870</v>
      </c>
      <c r="H604" s="149">
        <v>252</v>
      </c>
      <c r="I604" s="150"/>
      <c r="J604" s="151">
        <f>ROUND(I604*H604,2)</f>
        <v>0</v>
      </c>
      <c r="K604" s="147" t="s">
        <v>1</v>
      </c>
      <c r="L604" s="34"/>
      <c r="M604" s="152" t="s">
        <v>1</v>
      </c>
      <c r="N604" s="153" t="s">
        <v>38</v>
      </c>
      <c r="O604" s="59"/>
      <c r="P604" s="154">
        <f>O604*H604</f>
        <v>0</v>
      </c>
      <c r="Q604" s="154">
        <v>1.0000000000000001E-5</v>
      </c>
      <c r="R604" s="154">
        <f>Q604*H604</f>
        <v>2.5200000000000001E-3</v>
      </c>
      <c r="S604" s="154">
        <v>0</v>
      </c>
      <c r="T604" s="155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56" t="s">
        <v>143</v>
      </c>
      <c r="AT604" s="156" t="s">
        <v>139</v>
      </c>
      <c r="AU604" s="156" t="s">
        <v>82</v>
      </c>
      <c r="AY604" s="18" t="s">
        <v>137</v>
      </c>
      <c r="BE604" s="157">
        <f>IF(N604="základní",J604,0)</f>
        <v>0</v>
      </c>
      <c r="BF604" s="157">
        <f>IF(N604="snížená",J604,0)</f>
        <v>0</v>
      </c>
      <c r="BG604" s="157">
        <f>IF(N604="zákl. přenesená",J604,0)</f>
        <v>0</v>
      </c>
      <c r="BH604" s="157">
        <f>IF(N604="sníž. přenesená",J604,0)</f>
        <v>0</v>
      </c>
      <c r="BI604" s="157">
        <f>IF(N604="nulová",J604,0)</f>
        <v>0</v>
      </c>
      <c r="BJ604" s="18" t="s">
        <v>30</v>
      </c>
      <c r="BK604" s="157">
        <f>ROUND(I604*H604,2)</f>
        <v>0</v>
      </c>
      <c r="BL604" s="18" t="s">
        <v>143</v>
      </c>
      <c r="BM604" s="156" t="s">
        <v>871</v>
      </c>
    </row>
    <row r="605" spans="1:65" s="13" customFormat="1">
      <c r="B605" s="158"/>
      <c r="D605" s="159" t="s">
        <v>145</v>
      </c>
      <c r="E605" s="160" t="s">
        <v>1</v>
      </c>
      <c r="F605" s="161" t="s">
        <v>872</v>
      </c>
      <c r="H605" s="162">
        <v>126</v>
      </c>
      <c r="I605" s="163"/>
      <c r="L605" s="158"/>
      <c r="M605" s="164"/>
      <c r="N605" s="165"/>
      <c r="O605" s="165"/>
      <c r="P605" s="165"/>
      <c r="Q605" s="165"/>
      <c r="R605" s="165"/>
      <c r="S605" s="165"/>
      <c r="T605" s="166"/>
      <c r="AT605" s="160" t="s">
        <v>145</v>
      </c>
      <c r="AU605" s="160" t="s">
        <v>82</v>
      </c>
      <c r="AV605" s="13" t="s">
        <v>82</v>
      </c>
      <c r="AW605" s="13" t="s">
        <v>29</v>
      </c>
      <c r="AX605" s="13" t="s">
        <v>73</v>
      </c>
      <c r="AY605" s="160" t="s">
        <v>137</v>
      </c>
    </row>
    <row r="606" spans="1:65" s="15" customFormat="1">
      <c r="B606" s="174"/>
      <c r="D606" s="159" t="s">
        <v>145</v>
      </c>
      <c r="E606" s="175" t="s">
        <v>1</v>
      </c>
      <c r="F606" s="176" t="s">
        <v>148</v>
      </c>
      <c r="H606" s="177">
        <v>126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145</v>
      </c>
      <c r="AU606" s="175" t="s">
        <v>82</v>
      </c>
      <c r="AV606" s="15" t="s">
        <v>143</v>
      </c>
      <c r="AW606" s="15" t="s">
        <v>29</v>
      </c>
      <c r="AX606" s="15" t="s">
        <v>73</v>
      </c>
      <c r="AY606" s="175" t="s">
        <v>137</v>
      </c>
    </row>
    <row r="607" spans="1:65" s="2" customFormat="1" ht="21.75" customHeight="1">
      <c r="A607" s="33"/>
      <c r="B607" s="144"/>
      <c r="C607" s="145" t="s">
        <v>873</v>
      </c>
      <c r="D607" s="145" t="s">
        <v>139</v>
      </c>
      <c r="E607" s="146" t="s">
        <v>874</v>
      </c>
      <c r="F607" s="147" t="s">
        <v>875</v>
      </c>
      <c r="G607" s="148" t="s">
        <v>201</v>
      </c>
      <c r="H607" s="149">
        <v>34</v>
      </c>
      <c r="I607" s="150"/>
      <c r="J607" s="151">
        <f>ROUND(I607*H607,2)</f>
        <v>0</v>
      </c>
      <c r="K607" s="147" t="s">
        <v>1</v>
      </c>
      <c r="L607" s="34"/>
      <c r="M607" s="152" t="s">
        <v>1</v>
      </c>
      <c r="N607" s="153" t="s">
        <v>38</v>
      </c>
      <c r="O607" s="59"/>
      <c r="P607" s="154">
        <f>O607*H607</f>
        <v>0</v>
      </c>
      <c r="Q607" s="154">
        <v>0</v>
      </c>
      <c r="R607" s="154">
        <f>Q607*H607</f>
        <v>0</v>
      </c>
      <c r="S607" s="154">
        <v>0</v>
      </c>
      <c r="T607" s="155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56" t="s">
        <v>143</v>
      </c>
      <c r="AT607" s="156" t="s">
        <v>139</v>
      </c>
      <c r="AU607" s="156" t="s">
        <v>82</v>
      </c>
      <c r="AY607" s="18" t="s">
        <v>137</v>
      </c>
      <c r="BE607" s="157">
        <f>IF(N607="základní",J607,0)</f>
        <v>0</v>
      </c>
      <c r="BF607" s="157">
        <f>IF(N607="snížená",J607,0)</f>
        <v>0</v>
      </c>
      <c r="BG607" s="157">
        <f>IF(N607="zákl. přenesená",J607,0)</f>
        <v>0</v>
      </c>
      <c r="BH607" s="157">
        <f>IF(N607="sníž. přenesená",J607,0)</f>
        <v>0</v>
      </c>
      <c r="BI607" s="157">
        <f>IF(N607="nulová",J607,0)</f>
        <v>0</v>
      </c>
      <c r="BJ607" s="18" t="s">
        <v>30</v>
      </c>
      <c r="BK607" s="157">
        <f>ROUND(I607*H607,2)</f>
        <v>0</v>
      </c>
      <c r="BL607" s="18" t="s">
        <v>143</v>
      </c>
      <c r="BM607" s="156" t="s">
        <v>876</v>
      </c>
    </row>
    <row r="608" spans="1:65" s="14" customFormat="1">
      <c r="B608" s="167"/>
      <c r="D608" s="159" t="s">
        <v>145</v>
      </c>
      <c r="E608" s="168" t="s">
        <v>1</v>
      </c>
      <c r="F608" s="169" t="s">
        <v>877</v>
      </c>
      <c r="H608" s="168" t="s">
        <v>1</v>
      </c>
      <c r="I608" s="170"/>
      <c r="L608" s="167"/>
      <c r="M608" s="171"/>
      <c r="N608" s="172"/>
      <c r="O608" s="172"/>
      <c r="P608" s="172"/>
      <c r="Q608" s="172"/>
      <c r="R608" s="172"/>
      <c r="S608" s="172"/>
      <c r="T608" s="173"/>
      <c r="AT608" s="168" t="s">
        <v>145</v>
      </c>
      <c r="AU608" s="168" t="s">
        <v>82</v>
      </c>
      <c r="AV608" s="14" t="s">
        <v>30</v>
      </c>
      <c r="AW608" s="14" t="s">
        <v>29</v>
      </c>
      <c r="AX608" s="14" t="s">
        <v>73</v>
      </c>
      <c r="AY608" s="168" t="s">
        <v>137</v>
      </c>
    </row>
    <row r="609" spans="1:65" s="13" customFormat="1">
      <c r="B609" s="158"/>
      <c r="D609" s="159" t="s">
        <v>145</v>
      </c>
      <c r="E609" s="160" t="s">
        <v>1</v>
      </c>
      <c r="F609" s="161" t="s">
        <v>339</v>
      </c>
      <c r="H609" s="162">
        <v>31</v>
      </c>
      <c r="I609" s="163"/>
      <c r="L609" s="158"/>
      <c r="M609" s="164"/>
      <c r="N609" s="165"/>
      <c r="O609" s="165"/>
      <c r="P609" s="165"/>
      <c r="Q609" s="165"/>
      <c r="R609" s="165"/>
      <c r="S609" s="165"/>
      <c r="T609" s="166"/>
      <c r="AT609" s="160" t="s">
        <v>145</v>
      </c>
      <c r="AU609" s="160" t="s">
        <v>82</v>
      </c>
      <c r="AV609" s="13" t="s">
        <v>82</v>
      </c>
      <c r="AW609" s="13" t="s">
        <v>29</v>
      </c>
      <c r="AX609" s="13" t="s">
        <v>73</v>
      </c>
      <c r="AY609" s="160" t="s">
        <v>137</v>
      </c>
    </row>
    <row r="610" spans="1:65" s="14" customFormat="1">
      <c r="B610" s="167"/>
      <c r="D610" s="159" t="s">
        <v>145</v>
      </c>
      <c r="E610" s="168" t="s">
        <v>1</v>
      </c>
      <c r="F610" s="169" t="s">
        <v>878</v>
      </c>
      <c r="H610" s="168" t="s">
        <v>1</v>
      </c>
      <c r="I610" s="170"/>
      <c r="L610" s="167"/>
      <c r="M610" s="171"/>
      <c r="N610" s="172"/>
      <c r="O610" s="172"/>
      <c r="P610" s="172"/>
      <c r="Q610" s="172"/>
      <c r="R610" s="172"/>
      <c r="S610" s="172"/>
      <c r="T610" s="173"/>
      <c r="AT610" s="168" t="s">
        <v>145</v>
      </c>
      <c r="AU610" s="168" t="s">
        <v>82</v>
      </c>
      <c r="AV610" s="14" t="s">
        <v>30</v>
      </c>
      <c r="AW610" s="14" t="s">
        <v>29</v>
      </c>
      <c r="AX610" s="14" t="s">
        <v>73</v>
      </c>
      <c r="AY610" s="168" t="s">
        <v>137</v>
      </c>
    </row>
    <row r="611" spans="1:65" s="13" customFormat="1">
      <c r="B611" s="158"/>
      <c r="D611" s="159" t="s">
        <v>145</v>
      </c>
      <c r="E611" s="160" t="s">
        <v>1</v>
      </c>
      <c r="F611" s="161" t="s">
        <v>155</v>
      </c>
      <c r="H611" s="162">
        <v>3</v>
      </c>
      <c r="I611" s="163"/>
      <c r="L611" s="158"/>
      <c r="M611" s="164"/>
      <c r="N611" s="165"/>
      <c r="O611" s="165"/>
      <c r="P611" s="165"/>
      <c r="Q611" s="165"/>
      <c r="R611" s="165"/>
      <c r="S611" s="165"/>
      <c r="T611" s="166"/>
      <c r="AT611" s="160" t="s">
        <v>145</v>
      </c>
      <c r="AU611" s="160" t="s">
        <v>82</v>
      </c>
      <c r="AV611" s="13" t="s">
        <v>82</v>
      </c>
      <c r="AW611" s="13" t="s">
        <v>29</v>
      </c>
      <c r="AX611" s="13" t="s">
        <v>73</v>
      </c>
      <c r="AY611" s="160" t="s">
        <v>137</v>
      </c>
    </row>
    <row r="612" spans="1:65" s="15" customFormat="1">
      <c r="B612" s="174"/>
      <c r="D612" s="159" t="s">
        <v>145</v>
      </c>
      <c r="E612" s="175" t="s">
        <v>1</v>
      </c>
      <c r="F612" s="176" t="s">
        <v>148</v>
      </c>
      <c r="H612" s="177">
        <v>34</v>
      </c>
      <c r="I612" s="178"/>
      <c r="L612" s="174"/>
      <c r="M612" s="179"/>
      <c r="N612" s="180"/>
      <c r="O612" s="180"/>
      <c r="P612" s="180"/>
      <c r="Q612" s="180"/>
      <c r="R612" s="180"/>
      <c r="S612" s="180"/>
      <c r="T612" s="181"/>
      <c r="AT612" s="175" t="s">
        <v>145</v>
      </c>
      <c r="AU612" s="175" t="s">
        <v>82</v>
      </c>
      <c r="AV612" s="15" t="s">
        <v>143</v>
      </c>
      <c r="AW612" s="15" t="s">
        <v>29</v>
      </c>
      <c r="AX612" s="15" t="s">
        <v>30</v>
      </c>
      <c r="AY612" s="175" t="s">
        <v>137</v>
      </c>
    </row>
    <row r="613" spans="1:65" s="2" customFormat="1" ht="21.75" customHeight="1">
      <c r="A613" s="33"/>
      <c r="B613" s="144"/>
      <c r="C613" s="145" t="s">
        <v>879</v>
      </c>
      <c r="D613" s="145" t="s">
        <v>139</v>
      </c>
      <c r="E613" s="146" t="s">
        <v>880</v>
      </c>
      <c r="F613" s="147" t="s">
        <v>881</v>
      </c>
      <c r="G613" s="148" t="s">
        <v>201</v>
      </c>
      <c r="H613" s="149">
        <v>2</v>
      </c>
      <c r="I613" s="150"/>
      <c r="J613" s="151">
        <f>ROUND(I613*H613,2)</f>
        <v>0</v>
      </c>
      <c r="K613" s="147" t="s">
        <v>1</v>
      </c>
      <c r="L613" s="34"/>
      <c r="M613" s="152" t="s">
        <v>1</v>
      </c>
      <c r="N613" s="153" t="s">
        <v>38</v>
      </c>
      <c r="O613" s="59"/>
      <c r="P613" s="154">
        <f>O613*H613</f>
        <v>0</v>
      </c>
      <c r="Q613" s="154">
        <v>0</v>
      </c>
      <c r="R613" s="154">
        <f>Q613*H613</f>
        <v>0</v>
      </c>
      <c r="S613" s="154">
        <v>0</v>
      </c>
      <c r="T613" s="155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56" t="s">
        <v>143</v>
      </c>
      <c r="AT613" s="156" t="s">
        <v>139</v>
      </c>
      <c r="AU613" s="156" t="s">
        <v>82</v>
      </c>
      <c r="AY613" s="18" t="s">
        <v>137</v>
      </c>
      <c r="BE613" s="157">
        <f>IF(N613="základní",J613,0)</f>
        <v>0</v>
      </c>
      <c r="BF613" s="157">
        <f>IF(N613="snížená",J613,0)</f>
        <v>0</v>
      </c>
      <c r="BG613" s="157">
        <f>IF(N613="zákl. přenesená",J613,0)</f>
        <v>0</v>
      </c>
      <c r="BH613" s="157">
        <f>IF(N613="sníž. přenesená",J613,0)</f>
        <v>0</v>
      </c>
      <c r="BI613" s="157">
        <f>IF(N613="nulová",J613,0)</f>
        <v>0</v>
      </c>
      <c r="BJ613" s="18" t="s">
        <v>30</v>
      </c>
      <c r="BK613" s="157">
        <f>ROUND(I613*H613,2)</f>
        <v>0</v>
      </c>
      <c r="BL613" s="18" t="s">
        <v>143</v>
      </c>
      <c r="BM613" s="156" t="s">
        <v>882</v>
      </c>
    </row>
    <row r="614" spans="1:65" s="14" customFormat="1">
      <c r="B614" s="167"/>
      <c r="D614" s="159" t="s">
        <v>145</v>
      </c>
      <c r="E614" s="168" t="s">
        <v>1</v>
      </c>
      <c r="F614" s="169" t="s">
        <v>877</v>
      </c>
      <c r="H614" s="168" t="s">
        <v>1</v>
      </c>
      <c r="I614" s="170"/>
      <c r="L614" s="167"/>
      <c r="M614" s="171"/>
      <c r="N614" s="172"/>
      <c r="O614" s="172"/>
      <c r="P614" s="172"/>
      <c r="Q614" s="172"/>
      <c r="R614" s="172"/>
      <c r="S614" s="172"/>
      <c r="T614" s="173"/>
      <c r="AT614" s="168" t="s">
        <v>145</v>
      </c>
      <c r="AU614" s="168" t="s">
        <v>82</v>
      </c>
      <c r="AV614" s="14" t="s">
        <v>30</v>
      </c>
      <c r="AW614" s="14" t="s">
        <v>29</v>
      </c>
      <c r="AX614" s="14" t="s">
        <v>73</v>
      </c>
      <c r="AY614" s="168" t="s">
        <v>137</v>
      </c>
    </row>
    <row r="615" spans="1:65" s="13" customFormat="1">
      <c r="B615" s="158"/>
      <c r="D615" s="159" t="s">
        <v>145</v>
      </c>
      <c r="E615" s="160" t="s">
        <v>1</v>
      </c>
      <c r="F615" s="161" t="s">
        <v>82</v>
      </c>
      <c r="H615" s="162">
        <v>2</v>
      </c>
      <c r="I615" s="163"/>
      <c r="L615" s="158"/>
      <c r="M615" s="164"/>
      <c r="N615" s="165"/>
      <c r="O615" s="165"/>
      <c r="P615" s="165"/>
      <c r="Q615" s="165"/>
      <c r="R615" s="165"/>
      <c r="S615" s="165"/>
      <c r="T615" s="166"/>
      <c r="AT615" s="160" t="s">
        <v>145</v>
      </c>
      <c r="AU615" s="160" t="s">
        <v>82</v>
      </c>
      <c r="AV615" s="13" t="s">
        <v>82</v>
      </c>
      <c r="AW615" s="13" t="s">
        <v>29</v>
      </c>
      <c r="AX615" s="13" t="s">
        <v>30</v>
      </c>
      <c r="AY615" s="160" t="s">
        <v>137</v>
      </c>
    </row>
    <row r="616" spans="1:65" s="2" customFormat="1" ht="37.9" customHeight="1">
      <c r="A616" s="33"/>
      <c r="B616" s="144"/>
      <c r="C616" s="145" t="s">
        <v>883</v>
      </c>
      <c r="D616" s="145" t="s">
        <v>139</v>
      </c>
      <c r="E616" s="146" t="s">
        <v>884</v>
      </c>
      <c r="F616" s="147" t="s">
        <v>885</v>
      </c>
      <c r="G616" s="148" t="s">
        <v>201</v>
      </c>
      <c r="H616" s="149">
        <v>36</v>
      </c>
      <c r="I616" s="150"/>
      <c r="J616" s="151">
        <f>ROUND(I616*H616,2)</f>
        <v>0</v>
      </c>
      <c r="K616" s="147" t="s">
        <v>1</v>
      </c>
      <c r="L616" s="34"/>
      <c r="M616" s="152" t="s">
        <v>1</v>
      </c>
      <c r="N616" s="153" t="s">
        <v>38</v>
      </c>
      <c r="O616" s="59"/>
      <c r="P616" s="154">
        <f>O616*H616</f>
        <v>0</v>
      </c>
      <c r="Q616" s="154">
        <v>0</v>
      </c>
      <c r="R616" s="154">
        <f>Q616*H616</f>
        <v>0</v>
      </c>
      <c r="S616" s="154">
        <v>0</v>
      </c>
      <c r="T616" s="155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56" t="s">
        <v>143</v>
      </c>
      <c r="AT616" s="156" t="s">
        <v>139</v>
      </c>
      <c r="AU616" s="156" t="s">
        <v>82</v>
      </c>
      <c r="AY616" s="18" t="s">
        <v>137</v>
      </c>
      <c r="BE616" s="157">
        <f>IF(N616="základní",J616,0)</f>
        <v>0</v>
      </c>
      <c r="BF616" s="157">
        <f>IF(N616="snížená",J616,0)</f>
        <v>0</v>
      </c>
      <c r="BG616" s="157">
        <f>IF(N616="zákl. přenesená",J616,0)</f>
        <v>0</v>
      </c>
      <c r="BH616" s="157">
        <f>IF(N616="sníž. přenesená",J616,0)</f>
        <v>0</v>
      </c>
      <c r="BI616" s="157">
        <f>IF(N616="nulová",J616,0)</f>
        <v>0</v>
      </c>
      <c r="BJ616" s="18" t="s">
        <v>30</v>
      </c>
      <c r="BK616" s="157">
        <f>ROUND(I616*H616,2)</f>
        <v>0</v>
      </c>
      <c r="BL616" s="18" t="s">
        <v>143</v>
      </c>
      <c r="BM616" s="156" t="s">
        <v>886</v>
      </c>
    </row>
    <row r="617" spans="1:65" s="13" customFormat="1">
      <c r="B617" s="158"/>
      <c r="D617" s="159" t="s">
        <v>145</v>
      </c>
      <c r="E617" s="160" t="s">
        <v>1</v>
      </c>
      <c r="F617" s="161" t="s">
        <v>887</v>
      </c>
      <c r="H617" s="162">
        <v>36</v>
      </c>
      <c r="I617" s="163"/>
      <c r="L617" s="158"/>
      <c r="M617" s="164"/>
      <c r="N617" s="165"/>
      <c r="O617" s="165"/>
      <c r="P617" s="165"/>
      <c r="Q617" s="165"/>
      <c r="R617" s="165"/>
      <c r="S617" s="165"/>
      <c r="T617" s="166"/>
      <c r="AT617" s="160" t="s">
        <v>145</v>
      </c>
      <c r="AU617" s="160" t="s">
        <v>82</v>
      </c>
      <c r="AV617" s="13" t="s">
        <v>82</v>
      </c>
      <c r="AW617" s="13" t="s">
        <v>29</v>
      </c>
      <c r="AX617" s="13" t="s">
        <v>73</v>
      </c>
      <c r="AY617" s="160" t="s">
        <v>137</v>
      </c>
    </row>
    <row r="618" spans="1:65" s="15" customFormat="1">
      <c r="B618" s="174"/>
      <c r="D618" s="159" t="s">
        <v>145</v>
      </c>
      <c r="E618" s="175" t="s">
        <v>1</v>
      </c>
      <c r="F618" s="176" t="s">
        <v>148</v>
      </c>
      <c r="H618" s="177">
        <v>36</v>
      </c>
      <c r="I618" s="178"/>
      <c r="L618" s="174"/>
      <c r="M618" s="179"/>
      <c r="N618" s="180"/>
      <c r="O618" s="180"/>
      <c r="P618" s="180"/>
      <c r="Q618" s="180"/>
      <c r="R618" s="180"/>
      <c r="S618" s="180"/>
      <c r="T618" s="181"/>
      <c r="AT618" s="175" t="s">
        <v>145</v>
      </c>
      <c r="AU618" s="175" t="s">
        <v>82</v>
      </c>
      <c r="AV618" s="15" t="s">
        <v>143</v>
      </c>
      <c r="AW618" s="15" t="s">
        <v>29</v>
      </c>
      <c r="AX618" s="15" t="s">
        <v>30</v>
      </c>
      <c r="AY618" s="175" t="s">
        <v>137</v>
      </c>
    </row>
    <row r="619" spans="1:65" s="2" customFormat="1" ht="24.2" customHeight="1">
      <c r="A619" s="33"/>
      <c r="B619" s="144"/>
      <c r="C619" s="145" t="s">
        <v>888</v>
      </c>
      <c r="D619" s="145" t="s">
        <v>139</v>
      </c>
      <c r="E619" s="146" t="s">
        <v>889</v>
      </c>
      <c r="F619" s="147" t="s">
        <v>890</v>
      </c>
      <c r="G619" s="148" t="s">
        <v>195</v>
      </c>
      <c r="H619" s="149">
        <v>1.3480000000000001</v>
      </c>
      <c r="I619" s="150"/>
      <c r="J619" s="151">
        <f>ROUND(I619*H619,2)</f>
        <v>0</v>
      </c>
      <c r="K619" s="147" t="s">
        <v>1</v>
      </c>
      <c r="L619" s="34"/>
      <c r="M619" s="152" t="s">
        <v>1</v>
      </c>
      <c r="N619" s="153" t="s">
        <v>38</v>
      </c>
      <c r="O619" s="59"/>
      <c r="P619" s="154">
        <f>O619*H619</f>
        <v>0</v>
      </c>
      <c r="Q619" s="154">
        <v>2.4775800000000001</v>
      </c>
      <c r="R619" s="154">
        <f>Q619*H619</f>
        <v>3.3397778400000004</v>
      </c>
      <c r="S619" s="154">
        <v>0</v>
      </c>
      <c r="T619" s="155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56" t="s">
        <v>143</v>
      </c>
      <c r="AT619" s="156" t="s">
        <v>139</v>
      </c>
      <c r="AU619" s="156" t="s">
        <v>82</v>
      </c>
      <c r="AY619" s="18" t="s">
        <v>137</v>
      </c>
      <c r="BE619" s="157">
        <f>IF(N619="základní",J619,0)</f>
        <v>0</v>
      </c>
      <c r="BF619" s="157">
        <f>IF(N619="snížená",J619,0)</f>
        <v>0</v>
      </c>
      <c r="BG619" s="157">
        <f>IF(N619="zákl. přenesená",J619,0)</f>
        <v>0</v>
      </c>
      <c r="BH619" s="157">
        <f>IF(N619="sníž. přenesená",J619,0)</f>
        <v>0</v>
      </c>
      <c r="BI619" s="157">
        <f>IF(N619="nulová",J619,0)</f>
        <v>0</v>
      </c>
      <c r="BJ619" s="18" t="s">
        <v>30</v>
      </c>
      <c r="BK619" s="157">
        <f>ROUND(I619*H619,2)</f>
        <v>0</v>
      </c>
      <c r="BL619" s="18" t="s">
        <v>143</v>
      </c>
      <c r="BM619" s="156" t="s">
        <v>891</v>
      </c>
    </row>
    <row r="620" spans="1:65" s="14" customFormat="1">
      <c r="B620" s="167"/>
      <c r="D620" s="159" t="s">
        <v>145</v>
      </c>
      <c r="E620" s="168" t="s">
        <v>1</v>
      </c>
      <c r="F620" s="169" t="s">
        <v>561</v>
      </c>
      <c r="H620" s="168" t="s">
        <v>1</v>
      </c>
      <c r="I620" s="170"/>
      <c r="L620" s="167"/>
      <c r="M620" s="171"/>
      <c r="N620" s="172"/>
      <c r="O620" s="172"/>
      <c r="P620" s="172"/>
      <c r="Q620" s="172"/>
      <c r="R620" s="172"/>
      <c r="S620" s="172"/>
      <c r="T620" s="173"/>
      <c r="AT620" s="168" t="s">
        <v>145</v>
      </c>
      <c r="AU620" s="168" t="s">
        <v>82</v>
      </c>
      <c r="AV620" s="14" t="s">
        <v>30</v>
      </c>
      <c r="AW620" s="14" t="s">
        <v>29</v>
      </c>
      <c r="AX620" s="14" t="s">
        <v>73</v>
      </c>
      <c r="AY620" s="168" t="s">
        <v>137</v>
      </c>
    </row>
    <row r="621" spans="1:65" s="13" customFormat="1">
      <c r="B621" s="158"/>
      <c r="D621" s="159" t="s">
        <v>145</v>
      </c>
      <c r="E621" s="160" t="s">
        <v>1</v>
      </c>
      <c r="F621" s="161" t="s">
        <v>892</v>
      </c>
      <c r="H621" s="162">
        <v>0.67900000000000005</v>
      </c>
      <c r="I621" s="163"/>
      <c r="L621" s="158"/>
      <c r="M621" s="164"/>
      <c r="N621" s="165"/>
      <c r="O621" s="165"/>
      <c r="P621" s="165"/>
      <c r="Q621" s="165"/>
      <c r="R621" s="165"/>
      <c r="S621" s="165"/>
      <c r="T621" s="166"/>
      <c r="AT621" s="160" t="s">
        <v>145</v>
      </c>
      <c r="AU621" s="160" t="s">
        <v>82</v>
      </c>
      <c r="AV621" s="13" t="s">
        <v>82</v>
      </c>
      <c r="AW621" s="13" t="s">
        <v>29</v>
      </c>
      <c r="AX621" s="13" t="s">
        <v>73</v>
      </c>
      <c r="AY621" s="160" t="s">
        <v>137</v>
      </c>
    </row>
    <row r="622" spans="1:65" s="14" customFormat="1">
      <c r="B622" s="167"/>
      <c r="D622" s="159" t="s">
        <v>145</v>
      </c>
      <c r="E622" s="168" t="s">
        <v>1</v>
      </c>
      <c r="F622" s="169" t="s">
        <v>893</v>
      </c>
      <c r="H622" s="168" t="s">
        <v>1</v>
      </c>
      <c r="I622" s="170"/>
      <c r="L622" s="167"/>
      <c r="M622" s="171"/>
      <c r="N622" s="172"/>
      <c r="O622" s="172"/>
      <c r="P622" s="172"/>
      <c r="Q622" s="172"/>
      <c r="R622" s="172"/>
      <c r="S622" s="172"/>
      <c r="T622" s="173"/>
      <c r="AT622" s="168" t="s">
        <v>145</v>
      </c>
      <c r="AU622" s="168" t="s">
        <v>82</v>
      </c>
      <c r="AV622" s="14" t="s">
        <v>30</v>
      </c>
      <c r="AW622" s="14" t="s">
        <v>29</v>
      </c>
      <c r="AX622" s="14" t="s">
        <v>73</v>
      </c>
      <c r="AY622" s="168" t="s">
        <v>137</v>
      </c>
    </row>
    <row r="623" spans="1:65" s="13" customFormat="1">
      <c r="B623" s="158"/>
      <c r="D623" s="159" t="s">
        <v>145</v>
      </c>
      <c r="E623" s="160" t="s">
        <v>1</v>
      </c>
      <c r="F623" s="161" t="s">
        <v>894</v>
      </c>
      <c r="H623" s="162">
        <v>0.66900000000000004</v>
      </c>
      <c r="I623" s="163"/>
      <c r="L623" s="158"/>
      <c r="M623" s="164"/>
      <c r="N623" s="165"/>
      <c r="O623" s="165"/>
      <c r="P623" s="165"/>
      <c r="Q623" s="165"/>
      <c r="R623" s="165"/>
      <c r="S623" s="165"/>
      <c r="T623" s="166"/>
      <c r="AT623" s="160" t="s">
        <v>145</v>
      </c>
      <c r="AU623" s="160" t="s">
        <v>82</v>
      </c>
      <c r="AV623" s="13" t="s">
        <v>82</v>
      </c>
      <c r="AW623" s="13" t="s">
        <v>29</v>
      </c>
      <c r="AX623" s="13" t="s">
        <v>73</v>
      </c>
      <c r="AY623" s="160" t="s">
        <v>137</v>
      </c>
    </row>
    <row r="624" spans="1:65" s="15" customFormat="1">
      <c r="B624" s="174"/>
      <c r="D624" s="159" t="s">
        <v>145</v>
      </c>
      <c r="E624" s="175" t="s">
        <v>1</v>
      </c>
      <c r="F624" s="176" t="s">
        <v>148</v>
      </c>
      <c r="H624" s="177">
        <v>1.3480000000000001</v>
      </c>
      <c r="I624" s="178"/>
      <c r="L624" s="174"/>
      <c r="M624" s="179"/>
      <c r="N624" s="180"/>
      <c r="O624" s="180"/>
      <c r="P624" s="180"/>
      <c r="Q624" s="180"/>
      <c r="R624" s="180"/>
      <c r="S624" s="180"/>
      <c r="T624" s="181"/>
      <c r="AT624" s="175" t="s">
        <v>145</v>
      </c>
      <c r="AU624" s="175" t="s">
        <v>82</v>
      </c>
      <c r="AV624" s="15" t="s">
        <v>143</v>
      </c>
      <c r="AW624" s="15" t="s">
        <v>29</v>
      </c>
      <c r="AX624" s="15" t="s">
        <v>30</v>
      </c>
      <c r="AY624" s="175" t="s">
        <v>137</v>
      </c>
    </row>
    <row r="625" spans="1:65" s="2" customFormat="1" ht="33" customHeight="1">
      <c r="A625" s="33"/>
      <c r="B625" s="144"/>
      <c r="C625" s="145" t="s">
        <v>895</v>
      </c>
      <c r="D625" s="145" t="s">
        <v>139</v>
      </c>
      <c r="E625" s="146" t="s">
        <v>896</v>
      </c>
      <c r="F625" s="147" t="s">
        <v>897</v>
      </c>
      <c r="G625" s="148" t="s">
        <v>195</v>
      </c>
      <c r="H625" s="149">
        <v>7.0220000000000002</v>
      </c>
      <c r="I625" s="150"/>
      <c r="J625" s="151">
        <f>ROUND(I625*H625,2)</f>
        <v>0</v>
      </c>
      <c r="K625" s="147" t="s">
        <v>1</v>
      </c>
      <c r="L625" s="34"/>
      <c r="M625" s="152" t="s">
        <v>1</v>
      </c>
      <c r="N625" s="153" t="s">
        <v>38</v>
      </c>
      <c r="O625" s="59"/>
      <c r="P625" s="154">
        <f>O625*H625</f>
        <v>0</v>
      </c>
      <c r="Q625" s="154">
        <v>2.4775800000000001</v>
      </c>
      <c r="R625" s="154">
        <f>Q625*H625</f>
        <v>17.39756676</v>
      </c>
      <c r="S625" s="154">
        <v>0</v>
      </c>
      <c r="T625" s="155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56" t="s">
        <v>143</v>
      </c>
      <c r="AT625" s="156" t="s">
        <v>139</v>
      </c>
      <c r="AU625" s="156" t="s">
        <v>82</v>
      </c>
      <c r="AY625" s="18" t="s">
        <v>137</v>
      </c>
      <c r="BE625" s="157">
        <f>IF(N625="základní",J625,0)</f>
        <v>0</v>
      </c>
      <c r="BF625" s="157">
        <f>IF(N625="snížená",J625,0)</f>
        <v>0</v>
      </c>
      <c r="BG625" s="157">
        <f>IF(N625="zákl. přenesená",J625,0)</f>
        <v>0</v>
      </c>
      <c r="BH625" s="157">
        <f>IF(N625="sníž. přenesená",J625,0)</f>
        <v>0</v>
      </c>
      <c r="BI625" s="157">
        <f>IF(N625="nulová",J625,0)</f>
        <v>0</v>
      </c>
      <c r="BJ625" s="18" t="s">
        <v>30</v>
      </c>
      <c r="BK625" s="157">
        <f>ROUND(I625*H625,2)</f>
        <v>0</v>
      </c>
      <c r="BL625" s="18" t="s">
        <v>143</v>
      </c>
      <c r="BM625" s="156" t="s">
        <v>898</v>
      </c>
    </row>
    <row r="626" spans="1:65" s="14" customFormat="1">
      <c r="B626" s="167"/>
      <c r="D626" s="159" t="s">
        <v>145</v>
      </c>
      <c r="E626" s="168" t="s">
        <v>1</v>
      </c>
      <c r="F626" s="169" t="s">
        <v>561</v>
      </c>
      <c r="H626" s="168" t="s">
        <v>1</v>
      </c>
      <c r="I626" s="170"/>
      <c r="L626" s="167"/>
      <c r="M626" s="171"/>
      <c r="N626" s="172"/>
      <c r="O626" s="172"/>
      <c r="P626" s="172"/>
      <c r="Q626" s="172"/>
      <c r="R626" s="172"/>
      <c r="S626" s="172"/>
      <c r="T626" s="173"/>
      <c r="AT626" s="168" t="s">
        <v>145</v>
      </c>
      <c r="AU626" s="168" t="s">
        <v>82</v>
      </c>
      <c r="AV626" s="14" t="s">
        <v>30</v>
      </c>
      <c r="AW626" s="14" t="s">
        <v>29</v>
      </c>
      <c r="AX626" s="14" t="s">
        <v>73</v>
      </c>
      <c r="AY626" s="168" t="s">
        <v>137</v>
      </c>
    </row>
    <row r="627" spans="1:65" s="13" customFormat="1">
      <c r="B627" s="158"/>
      <c r="D627" s="159" t="s">
        <v>145</v>
      </c>
      <c r="E627" s="160" t="s">
        <v>1</v>
      </c>
      <c r="F627" s="161" t="s">
        <v>899</v>
      </c>
      <c r="H627" s="162">
        <v>1.0940000000000001</v>
      </c>
      <c r="I627" s="163"/>
      <c r="L627" s="158"/>
      <c r="M627" s="164"/>
      <c r="N627" s="165"/>
      <c r="O627" s="165"/>
      <c r="P627" s="165"/>
      <c r="Q627" s="165"/>
      <c r="R627" s="165"/>
      <c r="S627" s="165"/>
      <c r="T627" s="166"/>
      <c r="AT627" s="160" t="s">
        <v>145</v>
      </c>
      <c r="AU627" s="160" t="s">
        <v>82</v>
      </c>
      <c r="AV627" s="13" t="s">
        <v>82</v>
      </c>
      <c r="AW627" s="13" t="s">
        <v>29</v>
      </c>
      <c r="AX627" s="13" t="s">
        <v>73</v>
      </c>
      <c r="AY627" s="160" t="s">
        <v>137</v>
      </c>
    </row>
    <row r="628" spans="1:65" s="13" customFormat="1">
      <c r="B628" s="158"/>
      <c r="D628" s="159" t="s">
        <v>145</v>
      </c>
      <c r="E628" s="160" t="s">
        <v>1</v>
      </c>
      <c r="F628" s="161" t="s">
        <v>900</v>
      </c>
      <c r="H628" s="162">
        <v>0.78100000000000003</v>
      </c>
      <c r="I628" s="163"/>
      <c r="L628" s="158"/>
      <c r="M628" s="164"/>
      <c r="N628" s="165"/>
      <c r="O628" s="165"/>
      <c r="P628" s="165"/>
      <c r="Q628" s="165"/>
      <c r="R628" s="165"/>
      <c r="S628" s="165"/>
      <c r="T628" s="166"/>
      <c r="AT628" s="160" t="s">
        <v>145</v>
      </c>
      <c r="AU628" s="160" t="s">
        <v>82</v>
      </c>
      <c r="AV628" s="13" t="s">
        <v>82</v>
      </c>
      <c r="AW628" s="13" t="s">
        <v>29</v>
      </c>
      <c r="AX628" s="13" t="s">
        <v>73</v>
      </c>
      <c r="AY628" s="160" t="s">
        <v>137</v>
      </c>
    </row>
    <row r="629" spans="1:65" s="13" customFormat="1">
      <c r="B629" s="158"/>
      <c r="D629" s="159" t="s">
        <v>145</v>
      </c>
      <c r="E629" s="160" t="s">
        <v>1</v>
      </c>
      <c r="F629" s="161" t="s">
        <v>901</v>
      </c>
      <c r="H629" s="162">
        <v>0.39</v>
      </c>
      <c r="I629" s="163"/>
      <c r="L629" s="158"/>
      <c r="M629" s="164"/>
      <c r="N629" s="165"/>
      <c r="O629" s="165"/>
      <c r="P629" s="165"/>
      <c r="Q629" s="165"/>
      <c r="R629" s="165"/>
      <c r="S629" s="165"/>
      <c r="T629" s="166"/>
      <c r="AT629" s="160" t="s">
        <v>145</v>
      </c>
      <c r="AU629" s="160" t="s">
        <v>82</v>
      </c>
      <c r="AV629" s="13" t="s">
        <v>82</v>
      </c>
      <c r="AW629" s="13" t="s">
        <v>29</v>
      </c>
      <c r="AX629" s="13" t="s">
        <v>73</v>
      </c>
      <c r="AY629" s="160" t="s">
        <v>137</v>
      </c>
    </row>
    <row r="630" spans="1:65" s="13" customFormat="1">
      <c r="B630" s="158"/>
      <c r="D630" s="159" t="s">
        <v>145</v>
      </c>
      <c r="E630" s="160" t="s">
        <v>1</v>
      </c>
      <c r="F630" s="161" t="s">
        <v>902</v>
      </c>
      <c r="H630" s="162">
        <v>0.69199999999999995</v>
      </c>
      <c r="I630" s="163"/>
      <c r="L630" s="158"/>
      <c r="M630" s="164"/>
      <c r="N630" s="165"/>
      <c r="O630" s="165"/>
      <c r="P630" s="165"/>
      <c r="Q630" s="165"/>
      <c r="R630" s="165"/>
      <c r="S630" s="165"/>
      <c r="T630" s="166"/>
      <c r="AT630" s="160" t="s">
        <v>145</v>
      </c>
      <c r="AU630" s="160" t="s">
        <v>82</v>
      </c>
      <c r="AV630" s="13" t="s">
        <v>82</v>
      </c>
      <c r="AW630" s="13" t="s">
        <v>29</v>
      </c>
      <c r="AX630" s="13" t="s">
        <v>73</v>
      </c>
      <c r="AY630" s="160" t="s">
        <v>137</v>
      </c>
    </row>
    <row r="631" spans="1:65" s="13" customFormat="1">
      <c r="B631" s="158"/>
      <c r="D631" s="159" t="s">
        <v>145</v>
      </c>
      <c r="E631" s="160" t="s">
        <v>1</v>
      </c>
      <c r="F631" s="161" t="s">
        <v>903</v>
      </c>
      <c r="H631" s="162">
        <v>0.56399999999999995</v>
      </c>
      <c r="I631" s="163"/>
      <c r="L631" s="158"/>
      <c r="M631" s="164"/>
      <c r="N631" s="165"/>
      <c r="O631" s="165"/>
      <c r="P631" s="165"/>
      <c r="Q631" s="165"/>
      <c r="R631" s="165"/>
      <c r="S631" s="165"/>
      <c r="T631" s="166"/>
      <c r="AT631" s="160" t="s">
        <v>145</v>
      </c>
      <c r="AU631" s="160" t="s">
        <v>82</v>
      </c>
      <c r="AV631" s="13" t="s">
        <v>82</v>
      </c>
      <c r="AW631" s="13" t="s">
        <v>29</v>
      </c>
      <c r="AX631" s="13" t="s">
        <v>73</v>
      </c>
      <c r="AY631" s="160" t="s">
        <v>137</v>
      </c>
    </row>
    <row r="632" spans="1:65" s="16" customFormat="1">
      <c r="B632" s="197"/>
      <c r="D632" s="159" t="s">
        <v>145</v>
      </c>
      <c r="E632" s="198" t="s">
        <v>1</v>
      </c>
      <c r="F632" s="199" t="s">
        <v>416</v>
      </c>
      <c r="H632" s="200">
        <v>3.5209999999999999</v>
      </c>
      <c r="I632" s="201"/>
      <c r="L632" s="197"/>
      <c r="M632" s="202"/>
      <c r="N632" s="203"/>
      <c r="O632" s="203"/>
      <c r="P632" s="203"/>
      <c r="Q632" s="203"/>
      <c r="R632" s="203"/>
      <c r="S632" s="203"/>
      <c r="T632" s="204"/>
      <c r="AT632" s="198" t="s">
        <v>145</v>
      </c>
      <c r="AU632" s="198" t="s">
        <v>82</v>
      </c>
      <c r="AV632" s="16" t="s">
        <v>155</v>
      </c>
      <c r="AW632" s="16" t="s">
        <v>29</v>
      </c>
      <c r="AX632" s="16" t="s">
        <v>73</v>
      </c>
      <c r="AY632" s="198" t="s">
        <v>137</v>
      </c>
    </row>
    <row r="633" spans="1:65" s="14" customFormat="1">
      <c r="B633" s="167"/>
      <c r="D633" s="159" t="s">
        <v>145</v>
      </c>
      <c r="E633" s="168" t="s">
        <v>1</v>
      </c>
      <c r="F633" s="169" t="s">
        <v>893</v>
      </c>
      <c r="H633" s="168" t="s">
        <v>1</v>
      </c>
      <c r="I633" s="170"/>
      <c r="L633" s="167"/>
      <c r="M633" s="171"/>
      <c r="N633" s="172"/>
      <c r="O633" s="172"/>
      <c r="P633" s="172"/>
      <c r="Q633" s="172"/>
      <c r="R633" s="172"/>
      <c r="S633" s="172"/>
      <c r="T633" s="173"/>
      <c r="AT633" s="168" t="s">
        <v>145</v>
      </c>
      <c r="AU633" s="168" t="s">
        <v>82</v>
      </c>
      <c r="AV633" s="14" t="s">
        <v>30</v>
      </c>
      <c r="AW633" s="14" t="s">
        <v>29</v>
      </c>
      <c r="AX633" s="14" t="s">
        <v>73</v>
      </c>
      <c r="AY633" s="168" t="s">
        <v>137</v>
      </c>
    </row>
    <row r="634" spans="1:65" s="13" customFormat="1">
      <c r="B634" s="158"/>
      <c r="D634" s="159" t="s">
        <v>145</v>
      </c>
      <c r="E634" s="160" t="s">
        <v>1</v>
      </c>
      <c r="F634" s="161" t="s">
        <v>904</v>
      </c>
      <c r="H634" s="162">
        <v>0.98799999999999999</v>
      </c>
      <c r="I634" s="163"/>
      <c r="L634" s="158"/>
      <c r="M634" s="164"/>
      <c r="N634" s="165"/>
      <c r="O634" s="165"/>
      <c r="P634" s="165"/>
      <c r="Q634" s="165"/>
      <c r="R634" s="165"/>
      <c r="S634" s="165"/>
      <c r="T634" s="166"/>
      <c r="AT634" s="160" t="s">
        <v>145</v>
      </c>
      <c r="AU634" s="160" t="s">
        <v>82</v>
      </c>
      <c r="AV634" s="13" t="s">
        <v>82</v>
      </c>
      <c r="AW634" s="13" t="s">
        <v>29</v>
      </c>
      <c r="AX634" s="13" t="s">
        <v>73</v>
      </c>
      <c r="AY634" s="160" t="s">
        <v>137</v>
      </c>
    </row>
    <row r="635" spans="1:65" s="13" customFormat="1">
      <c r="B635" s="158"/>
      <c r="D635" s="159" t="s">
        <v>145</v>
      </c>
      <c r="E635" s="160" t="s">
        <v>1</v>
      </c>
      <c r="F635" s="161" t="s">
        <v>905</v>
      </c>
      <c r="H635" s="162">
        <v>0.94799999999999995</v>
      </c>
      <c r="I635" s="163"/>
      <c r="L635" s="158"/>
      <c r="M635" s="164"/>
      <c r="N635" s="165"/>
      <c r="O635" s="165"/>
      <c r="P635" s="165"/>
      <c r="Q635" s="165"/>
      <c r="R635" s="165"/>
      <c r="S635" s="165"/>
      <c r="T635" s="166"/>
      <c r="AT635" s="160" t="s">
        <v>145</v>
      </c>
      <c r="AU635" s="160" t="s">
        <v>82</v>
      </c>
      <c r="AV635" s="13" t="s">
        <v>82</v>
      </c>
      <c r="AW635" s="13" t="s">
        <v>29</v>
      </c>
      <c r="AX635" s="13" t="s">
        <v>73</v>
      </c>
      <c r="AY635" s="160" t="s">
        <v>137</v>
      </c>
    </row>
    <row r="636" spans="1:65" s="13" customFormat="1">
      <c r="B636" s="158"/>
      <c r="D636" s="159" t="s">
        <v>145</v>
      </c>
      <c r="E636" s="160" t="s">
        <v>1</v>
      </c>
      <c r="F636" s="161" t="s">
        <v>906</v>
      </c>
      <c r="H636" s="162">
        <v>0.81299999999999994</v>
      </c>
      <c r="I636" s="163"/>
      <c r="L636" s="158"/>
      <c r="M636" s="164"/>
      <c r="N636" s="165"/>
      <c r="O636" s="165"/>
      <c r="P636" s="165"/>
      <c r="Q636" s="165"/>
      <c r="R636" s="165"/>
      <c r="S636" s="165"/>
      <c r="T636" s="166"/>
      <c r="AT636" s="160" t="s">
        <v>145</v>
      </c>
      <c r="AU636" s="160" t="s">
        <v>82</v>
      </c>
      <c r="AV636" s="13" t="s">
        <v>82</v>
      </c>
      <c r="AW636" s="13" t="s">
        <v>29</v>
      </c>
      <c r="AX636" s="13" t="s">
        <v>73</v>
      </c>
      <c r="AY636" s="160" t="s">
        <v>137</v>
      </c>
    </row>
    <row r="637" spans="1:65" s="13" customFormat="1">
      <c r="B637" s="158"/>
      <c r="D637" s="159" t="s">
        <v>145</v>
      </c>
      <c r="E637" s="160" t="s">
        <v>1</v>
      </c>
      <c r="F637" s="161" t="s">
        <v>907</v>
      </c>
      <c r="H637" s="162">
        <v>0.752</v>
      </c>
      <c r="I637" s="163"/>
      <c r="L637" s="158"/>
      <c r="M637" s="164"/>
      <c r="N637" s="165"/>
      <c r="O637" s="165"/>
      <c r="P637" s="165"/>
      <c r="Q637" s="165"/>
      <c r="R637" s="165"/>
      <c r="S637" s="165"/>
      <c r="T637" s="166"/>
      <c r="AT637" s="160" t="s">
        <v>145</v>
      </c>
      <c r="AU637" s="160" t="s">
        <v>82</v>
      </c>
      <c r="AV637" s="13" t="s">
        <v>82</v>
      </c>
      <c r="AW637" s="13" t="s">
        <v>29</v>
      </c>
      <c r="AX637" s="13" t="s">
        <v>73</v>
      </c>
      <c r="AY637" s="160" t="s">
        <v>137</v>
      </c>
    </row>
    <row r="638" spans="1:65" s="16" customFormat="1">
      <c r="B638" s="197"/>
      <c r="D638" s="159" t="s">
        <v>145</v>
      </c>
      <c r="E638" s="198" t="s">
        <v>1</v>
      </c>
      <c r="F638" s="199" t="s">
        <v>416</v>
      </c>
      <c r="H638" s="200">
        <v>3.5009999999999999</v>
      </c>
      <c r="I638" s="201"/>
      <c r="L638" s="197"/>
      <c r="M638" s="202"/>
      <c r="N638" s="203"/>
      <c r="O638" s="203"/>
      <c r="P638" s="203"/>
      <c r="Q638" s="203"/>
      <c r="R638" s="203"/>
      <c r="S638" s="203"/>
      <c r="T638" s="204"/>
      <c r="AT638" s="198" t="s">
        <v>145</v>
      </c>
      <c r="AU638" s="198" t="s">
        <v>82</v>
      </c>
      <c r="AV638" s="16" t="s">
        <v>155</v>
      </c>
      <c r="AW638" s="16" t="s">
        <v>29</v>
      </c>
      <c r="AX638" s="16" t="s">
        <v>73</v>
      </c>
      <c r="AY638" s="198" t="s">
        <v>137</v>
      </c>
    </row>
    <row r="639" spans="1:65" s="15" customFormat="1">
      <c r="B639" s="174"/>
      <c r="D639" s="159" t="s">
        <v>145</v>
      </c>
      <c r="E639" s="175" t="s">
        <v>1</v>
      </c>
      <c r="F639" s="176" t="s">
        <v>148</v>
      </c>
      <c r="H639" s="177">
        <v>7.0220000000000002</v>
      </c>
      <c r="I639" s="178"/>
      <c r="L639" s="174"/>
      <c r="M639" s="179"/>
      <c r="N639" s="180"/>
      <c r="O639" s="180"/>
      <c r="P639" s="180"/>
      <c r="Q639" s="180"/>
      <c r="R639" s="180"/>
      <c r="S639" s="180"/>
      <c r="T639" s="181"/>
      <c r="AT639" s="175" t="s">
        <v>145</v>
      </c>
      <c r="AU639" s="175" t="s">
        <v>82</v>
      </c>
      <c r="AV639" s="15" t="s">
        <v>143</v>
      </c>
      <c r="AW639" s="15" t="s">
        <v>29</v>
      </c>
      <c r="AX639" s="15" t="s">
        <v>30</v>
      </c>
      <c r="AY639" s="175" t="s">
        <v>137</v>
      </c>
    </row>
    <row r="640" spans="1:65" s="2" customFormat="1" ht="24.2" customHeight="1">
      <c r="A640" s="33"/>
      <c r="B640" s="144"/>
      <c r="C640" s="145" t="s">
        <v>908</v>
      </c>
      <c r="D640" s="145" t="s">
        <v>139</v>
      </c>
      <c r="E640" s="146" t="s">
        <v>909</v>
      </c>
      <c r="F640" s="147" t="s">
        <v>910</v>
      </c>
      <c r="G640" s="148" t="s">
        <v>142</v>
      </c>
      <c r="H640" s="149">
        <v>3.3029999999999999</v>
      </c>
      <c r="I640" s="150"/>
      <c r="J640" s="151">
        <f>ROUND(I640*H640,2)</f>
        <v>0</v>
      </c>
      <c r="K640" s="147" t="s">
        <v>152</v>
      </c>
      <c r="L640" s="34"/>
      <c r="M640" s="152" t="s">
        <v>1</v>
      </c>
      <c r="N640" s="153" t="s">
        <v>38</v>
      </c>
      <c r="O640" s="59"/>
      <c r="P640" s="154">
        <f>O640*H640</f>
        <v>0</v>
      </c>
      <c r="Q640" s="154">
        <v>1.7160000000000002E-2</v>
      </c>
      <c r="R640" s="154">
        <f>Q640*H640</f>
        <v>5.6679480000000004E-2</v>
      </c>
      <c r="S640" s="154">
        <v>0</v>
      </c>
      <c r="T640" s="155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56" t="s">
        <v>143</v>
      </c>
      <c r="AT640" s="156" t="s">
        <v>139</v>
      </c>
      <c r="AU640" s="156" t="s">
        <v>82</v>
      </c>
      <c r="AY640" s="18" t="s">
        <v>137</v>
      </c>
      <c r="BE640" s="157">
        <f>IF(N640="základní",J640,0)</f>
        <v>0</v>
      </c>
      <c r="BF640" s="157">
        <f>IF(N640="snížená",J640,0)</f>
        <v>0</v>
      </c>
      <c r="BG640" s="157">
        <f>IF(N640="zákl. přenesená",J640,0)</f>
        <v>0</v>
      </c>
      <c r="BH640" s="157">
        <f>IF(N640="sníž. přenesená",J640,0)</f>
        <v>0</v>
      </c>
      <c r="BI640" s="157">
        <f>IF(N640="nulová",J640,0)</f>
        <v>0</v>
      </c>
      <c r="BJ640" s="18" t="s">
        <v>30</v>
      </c>
      <c r="BK640" s="157">
        <f>ROUND(I640*H640,2)</f>
        <v>0</v>
      </c>
      <c r="BL640" s="18" t="s">
        <v>143</v>
      </c>
      <c r="BM640" s="156" t="s">
        <v>911</v>
      </c>
    </row>
    <row r="641" spans="1:65" s="14" customFormat="1">
      <c r="B641" s="167"/>
      <c r="D641" s="159" t="s">
        <v>145</v>
      </c>
      <c r="E641" s="168" t="s">
        <v>1</v>
      </c>
      <c r="F641" s="169" t="s">
        <v>561</v>
      </c>
      <c r="H641" s="168" t="s">
        <v>1</v>
      </c>
      <c r="I641" s="170"/>
      <c r="L641" s="167"/>
      <c r="M641" s="171"/>
      <c r="N641" s="172"/>
      <c r="O641" s="172"/>
      <c r="P641" s="172"/>
      <c r="Q641" s="172"/>
      <c r="R641" s="172"/>
      <c r="S641" s="172"/>
      <c r="T641" s="173"/>
      <c r="AT641" s="168" t="s">
        <v>145</v>
      </c>
      <c r="AU641" s="168" t="s">
        <v>82</v>
      </c>
      <c r="AV641" s="14" t="s">
        <v>30</v>
      </c>
      <c r="AW641" s="14" t="s">
        <v>29</v>
      </c>
      <c r="AX641" s="14" t="s">
        <v>73</v>
      </c>
      <c r="AY641" s="168" t="s">
        <v>137</v>
      </c>
    </row>
    <row r="642" spans="1:65" s="13" customFormat="1">
      <c r="B642" s="158"/>
      <c r="D642" s="159" t="s">
        <v>145</v>
      </c>
      <c r="E642" s="160" t="s">
        <v>1</v>
      </c>
      <c r="F642" s="161" t="s">
        <v>912</v>
      </c>
      <c r="H642" s="162">
        <v>1.65</v>
      </c>
      <c r="I642" s="163"/>
      <c r="L642" s="158"/>
      <c r="M642" s="164"/>
      <c r="N642" s="165"/>
      <c r="O642" s="165"/>
      <c r="P642" s="165"/>
      <c r="Q642" s="165"/>
      <c r="R642" s="165"/>
      <c r="S642" s="165"/>
      <c r="T642" s="166"/>
      <c r="AT642" s="160" t="s">
        <v>145</v>
      </c>
      <c r="AU642" s="160" t="s">
        <v>82</v>
      </c>
      <c r="AV642" s="13" t="s">
        <v>82</v>
      </c>
      <c r="AW642" s="13" t="s">
        <v>29</v>
      </c>
      <c r="AX642" s="13" t="s">
        <v>73</v>
      </c>
      <c r="AY642" s="160" t="s">
        <v>137</v>
      </c>
    </row>
    <row r="643" spans="1:65" s="16" customFormat="1">
      <c r="B643" s="197"/>
      <c r="D643" s="159" t="s">
        <v>145</v>
      </c>
      <c r="E643" s="198" t="s">
        <v>1</v>
      </c>
      <c r="F643" s="199" t="s">
        <v>416</v>
      </c>
      <c r="H643" s="200">
        <v>1.65</v>
      </c>
      <c r="I643" s="201"/>
      <c r="L643" s="197"/>
      <c r="M643" s="202"/>
      <c r="N643" s="203"/>
      <c r="O643" s="203"/>
      <c r="P643" s="203"/>
      <c r="Q643" s="203"/>
      <c r="R643" s="203"/>
      <c r="S643" s="203"/>
      <c r="T643" s="204"/>
      <c r="AT643" s="198" t="s">
        <v>145</v>
      </c>
      <c r="AU643" s="198" t="s">
        <v>82</v>
      </c>
      <c r="AV643" s="16" t="s">
        <v>155</v>
      </c>
      <c r="AW643" s="16" t="s">
        <v>29</v>
      </c>
      <c r="AX643" s="16" t="s">
        <v>73</v>
      </c>
      <c r="AY643" s="198" t="s">
        <v>137</v>
      </c>
    </row>
    <row r="644" spans="1:65" s="14" customFormat="1">
      <c r="B644" s="167"/>
      <c r="D644" s="159" t="s">
        <v>145</v>
      </c>
      <c r="E644" s="168" t="s">
        <v>1</v>
      </c>
      <c r="F644" s="169" t="s">
        <v>563</v>
      </c>
      <c r="H644" s="168" t="s">
        <v>1</v>
      </c>
      <c r="I644" s="170"/>
      <c r="L644" s="167"/>
      <c r="M644" s="171"/>
      <c r="N644" s="172"/>
      <c r="O644" s="172"/>
      <c r="P644" s="172"/>
      <c r="Q644" s="172"/>
      <c r="R644" s="172"/>
      <c r="S644" s="172"/>
      <c r="T644" s="173"/>
      <c r="AT644" s="168" t="s">
        <v>145</v>
      </c>
      <c r="AU644" s="168" t="s">
        <v>82</v>
      </c>
      <c r="AV644" s="14" t="s">
        <v>30</v>
      </c>
      <c r="AW644" s="14" t="s">
        <v>29</v>
      </c>
      <c r="AX644" s="14" t="s">
        <v>73</v>
      </c>
      <c r="AY644" s="168" t="s">
        <v>137</v>
      </c>
    </row>
    <row r="645" spans="1:65" s="13" customFormat="1">
      <c r="B645" s="158"/>
      <c r="D645" s="159" t="s">
        <v>145</v>
      </c>
      <c r="E645" s="160" t="s">
        <v>1</v>
      </c>
      <c r="F645" s="161" t="s">
        <v>913</v>
      </c>
      <c r="H645" s="162">
        <v>1.653</v>
      </c>
      <c r="I645" s="163"/>
      <c r="L645" s="158"/>
      <c r="M645" s="164"/>
      <c r="N645" s="165"/>
      <c r="O645" s="165"/>
      <c r="P645" s="165"/>
      <c r="Q645" s="165"/>
      <c r="R645" s="165"/>
      <c r="S645" s="165"/>
      <c r="T645" s="166"/>
      <c r="AT645" s="160" t="s">
        <v>145</v>
      </c>
      <c r="AU645" s="160" t="s">
        <v>82</v>
      </c>
      <c r="AV645" s="13" t="s">
        <v>82</v>
      </c>
      <c r="AW645" s="13" t="s">
        <v>29</v>
      </c>
      <c r="AX645" s="13" t="s">
        <v>73</v>
      </c>
      <c r="AY645" s="160" t="s">
        <v>137</v>
      </c>
    </row>
    <row r="646" spans="1:65" s="16" customFormat="1">
      <c r="B646" s="197"/>
      <c r="D646" s="159" t="s">
        <v>145</v>
      </c>
      <c r="E646" s="198" t="s">
        <v>1</v>
      </c>
      <c r="F646" s="199" t="s">
        <v>416</v>
      </c>
      <c r="H646" s="200">
        <v>1.653</v>
      </c>
      <c r="I646" s="201"/>
      <c r="L646" s="197"/>
      <c r="M646" s="202"/>
      <c r="N646" s="203"/>
      <c r="O646" s="203"/>
      <c r="P646" s="203"/>
      <c r="Q646" s="203"/>
      <c r="R646" s="203"/>
      <c r="S646" s="203"/>
      <c r="T646" s="204"/>
      <c r="AT646" s="198" t="s">
        <v>145</v>
      </c>
      <c r="AU646" s="198" t="s">
        <v>82</v>
      </c>
      <c r="AV646" s="16" t="s">
        <v>155</v>
      </c>
      <c r="AW646" s="16" t="s">
        <v>29</v>
      </c>
      <c r="AX646" s="16" t="s">
        <v>73</v>
      </c>
      <c r="AY646" s="198" t="s">
        <v>137</v>
      </c>
    </row>
    <row r="647" spans="1:65" s="15" customFormat="1">
      <c r="B647" s="174"/>
      <c r="D647" s="159" t="s">
        <v>145</v>
      </c>
      <c r="E647" s="175" t="s">
        <v>1</v>
      </c>
      <c r="F647" s="176" t="s">
        <v>148</v>
      </c>
      <c r="H647" s="177">
        <v>3.3029999999999999</v>
      </c>
      <c r="I647" s="178"/>
      <c r="L647" s="174"/>
      <c r="M647" s="179"/>
      <c r="N647" s="180"/>
      <c r="O647" s="180"/>
      <c r="P647" s="180"/>
      <c r="Q647" s="180"/>
      <c r="R647" s="180"/>
      <c r="S647" s="180"/>
      <c r="T647" s="181"/>
      <c r="AT647" s="175" t="s">
        <v>145</v>
      </c>
      <c r="AU647" s="175" t="s">
        <v>82</v>
      </c>
      <c r="AV647" s="15" t="s">
        <v>143</v>
      </c>
      <c r="AW647" s="15" t="s">
        <v>29</v>
      </c>
      <c r="AX647" s="15" t="s">
        <v>30</v>
      </c>
      <c r="AY647" s="175" t="s">
        <v>137</v>
      </c>
    </row>
    <row r="648" spans="1:65" s="2" customFormat="1" ht="24.2" customHeight="1">
      <c r="A648" s="33"/>
      <c r="B648" s="144"/>
      <c r="C648" s="145" t="s">
        <v>914</v>
      </c>
      <c r="D648" s="145" t="s">
        <v>139</v>
      </c>
      <c r="E648" s="146" t="s">
        <v>915</v>
      </c>
      <c r="F648" s="147" t="s">
        <v>916</v>
      </c>
      <c r="G648" s="148" t="s">
        <v>142</v>
      </c>
      <c r="H648" s="149">
        <v>3.3029999999999999</v>
      </c>
      <c r="I648" s="150"/>
      <c r="J648" s="151">
        <f>ROUND(I648*H648,2)</f>
        <v>0</v>
      </c>
      <c r="K648" s="147" t="s">
        <v>152</v>
      </c>
      <c r="L648" s="34"/>
      <c r="M648" s="152" t="s">
        <v>1</v>
      </c>
      <c r="N648" s="153" t="s">
        <v>38</v>
      </c>
      <c r="O648" s="59"/>
      <c r="P648" s="154">
        <f>O648*H648</f>
        <v>0</v>
      </c>
      <c r="Q648" s="154">
        <v>0</v>
      </c>
      <c r="R648" s="154">
        <f>Q648*H648</f>
        <v>0</v>
      </c>
      <c r="S648" s="154">
        <v>0</v>
      </c>
      <c r="T648" s="155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56" t="s">
        <v>143</v>
      </c>
      <c r="AT648" s="156" t="s">
        <v>139</v>
      </c>
      <c r="AU648" s="156" t="s">
        <v>82</v>
      </c>
      <c r="AY648" s="18" t="s">
        <v>137</v>
      </c>
      <c r="BE648" s="157">
        <f>IF(N648="základní",J648,0)</f>
        <v>0</v>
      </c>
      <c r="BF648" s="157">
        <f>IF(N648="snížená",J648,0)</f>
        <v>0</v>
      </c>
      <c r="BG648" s="157">
        <f>IF(N648="zákl. přenesená",J648,0)</f>
        <v>0</v>
      </c>
      <c r="BH648" s="157">
        <f>IF(N648="sníž. přenesená",J648,0)</f>
        <v>0</v>
      </c>
      <c r="BI648" s="157">
        <f>IF(N648="nulová",J648,0)</f>
        <v>0</v>
      </c>
      <c r="BJ648" s="18" t="s">
        <v>30</v>
      </c>
      <c r="BK648" s="157">
        <f>ROUND(I648*H648,2)</f>
        <v>0</v>
      </c>
      <c r="BL648" s="18" t="s">
        <v>143</v>
      </c>
      <c r="BM648" s="156" t="s">
        <v>917</v>
      </c>
    </row>
    <row r="649" spans="1:65" s="13" customFormat="1">
      <c r="B649" s="158"/>
      <c r="D649" s="159" t="s">
        <v>145</v>
      </c>
      <c r="E649" s="160" t="s">
        <v>1</v>
      </c>
      <c r="F649" s="161" t="s">
        <v>918</v>
      </c>
      <c r="H649" s="162">
        <v>3.3029999999999999</v>
      </c>
      <c r="I649" s="163"/>
      <c r="L649" s="158"/>
      <c r="M649" s="164"/>
      <c r="N649" s="165"/>
      <c r="O649" s="165"/>
      <c r="P649" s="165"/>
      <c r="Q649" s="165"/>
      <c r="R649" s="165"/>
      <c r="S649" s="165"/>
      <c r="T649" s="166"/>
      <c r="AT649" s="160" t="s">
        <v>145</v>
      </c>
      <c r="AU649" s="160" t="s">
        <v>82</v>
      </c>
      <c r="AV649" s="13" t="s">
        <v>82</v>
      </c>
      <c r="AW649" s="13" t="s">
        <v>29</v>
      </c>
      <c r="AX649" s="13" t="s">
        <v>30</v>
      </c>
      <c r="AY649" s="160" t="s">
        <v>137</v>
      </c>
    </row>
    <row r="650" spans="1:65" s="2" customFormat="1" ht="24.2" customHeight="1">
      <c r="A650" s="33"/>
      <c r="B650" s="144"/>
      <c r="C650" s="145" t="s">
        <v>919</v>
      </c>
      <c r="D650" s="145" t="s">
        <v>139</v>
      </c>
      <c r="E650" s="146" t="s">
        <v>920</v>
      </c>
      <c r="F650" s="147" t="s">
        <v>921</v>
      </c>
      <c r="G650" s="148" t="s">
        <v>142</v>
      </c>
      <c r="H650" s="149">
        <v>56.177999999999997</v>
      </c>
      <c r="I650" s="150"/>
      <c r="J650" s="151">
        <f>ROUND(I650*H650,2)</f>
        <v>0</v>
      </c>
      <c r="K650" s="147" t="s">
        <v>152</v>
      </c>
      <c r="L650" s="34"/>
      <c r="M650" s="152" t="s">
        <v>1</v>
      </c>
      <c r="N650" s="153" t="s">
        <v>38</v>
      </c>
      <c r="O650" s="59"/>
      <c r="P650" s="154">
        <f>O650*H650</f>
        <v>0</v>
      </c>
      <c r="Q650" s="154">
        <v>5.45E-3</v>
      </c>
      <c r="R650" s="154">
        <f>Q650*H650</f>
        <v>0.3061701</v>
      </c>
      <c r="S650" s="154">
        <v>0</v>
      </c>
      <c r="T650" s="155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56" t="s">
        <v>143</v>
      </c>
      <c r="AT650" s="156" t="s">
        <v>139</v>
      </c>
      <c r="AU650" s="156" t="s">
        <v>82</v>
      </c>
      <c r="AY650" s="18" t="s">
        <v>137</v>
      </c>
      <c r="BE650" s="157">
        <f>IF(N650="základní",J650,0)</f>
        <v>0</v>
      </c>
      <c r="BF650" s="157">
        <f>IF(N650="snížená",J650,0)</f>
        <v>0</v>
      </c>
      <c r="BG650" s="157">
        <f>IF(N650="zákl. přenesená",J650,0)</f>
        <v>0</v>
      </c>
      <c r="BH650" s="157">
        <f>IF(N650="sníž. přenesená",J650,0)</f>
        <v>0</v>
      </c>
      <c r="BI650" s="157">
        <f>IF(N650="nulová",J650,0)</f>
        <v>0</v>
      </c>
      <c r="BJ650" s="18" t="s">
        <v>30</v>
      </c>
      <c r="BK650" s="157">
        <f>ROUND(I650*H650,2)</f>
        <v>0</v>
      </c>
      <c r="BL650" s="18" t="s">
        <v>143</v>
      </c>
      <c r="BM650" s="156" t="s">
        <v>922</v>
      </c>
    </row>
    <row r="651" spans="1:65" s="13" customFormat="1">
      <c r="B651" s="158"/>
      <c r="D651" s="159" t="s">
        <v>145</v>
      </c>
      <c r="E651" s="160" t="s">
        <v>1</v>
      </c>
      <c r="F651" s="161" t="s">
        <v>923</v>
      </c>
      <c r="H651" s="162">
        <v>56.177999999999997</v>
      </c>
      <c r="I651" s="163"/>
      <c r="L651" s="158"/>
      <c r="M651" s="164"/>
      <c r="N651" s="165"/>
      <c r="O651" s="165"/>
      <c r="P651" s="165"/>
      <c r="Q651" s="165"/>
      <c r="R651" s="165"/>
      <c r="S651" s="165"/>
      <c r="T651" s="166"/>
      <c r="AT651" s="160" t="s">
        <v>145</v>
      </c>
      <c r="AU651" s="160" t="s">
        <v>82</v>
      </c>
      <c r="AV651" s="13" t="s">
        <v>82</v>
      </c>
      <c r="AW651" s="13" t="s">
        <v>29</v>
      </c>
      <c r="AX651" s="13" t="s">
        <v>30</v>
      </c>
      <c r="AY651" s="160" t="s">
        <v>137</v>
      </c>
    </row>
    <row r="652" spans="1:65" s="2" customFormat="1" ht="24.2" customHeight="1">
      <c r="A652" s="33"/>
      <c r="B652" s="144"/>
      <c r="C652" s="145" t="s">
        <v>924</v>
      </c>
      <c r="D652" s="145" t="s">
        <v>139</v>
      </c>
      <c r="E652" s="146" t="s">
        <v>925</v>
      </c>
      <c r="F652" s="147" t="s">
        <v>926</v>
      </c>
      <c r="G652" s="148" t="s">
        <v>142</v>
      </c>
      <c r="H652" s="149">
        <v>56.177999999999997</v>
      </c>
      <c r="I652" s="150"/>
      <c r="J652" s="151">
        <f>ROUND(I652*H652,2)</f>
        <v>0</v>
      </c>
      <c r="K652" s="147" t="s">
        <v>152</v>
      </c>
      <c r="L652" s="34"/>
      <c r="M652" s="152" t="s">
        <v>1</v>
      </c>
      <c r="N652" s="153" t="s">
        <v>38</v>
      </c>
      <c r="O652" s="59"/>
      <c r="P652" s="154">
        <f>O652*H652</f>
        <v>0</v>
      </c>
      <c r="Q652" s="154">
        <v>0</v>
      </c>
      <c r="R652" s="154">
        <f>Q652*H652</f>
        <v>0</v>
      </c>
      <c r="S652" s="154">
        <v>0</v>
      </c>
      <c r="T652" s="155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56" t="s">
        <v>143</v>
      </c>
      <c r="AT652" s="156" t="s">
        <v>139</v>
      </c>
      <c r="AU652" s="156" t="s">
        <v>82</v>
      </c>
      <c r="AY652" s="18" t="s">
        <v>137</v>
      </c>
      <c r="BE652" s="157">
        <f>IF(N652="základní",J652,0)</f>
        <v>0</v>
      </c>
      <c r="BF652" s="157">
        <f>IF(N652="snížená",J652,0)</f>
        <v>0</v>
      </c>
      <c r="BG652" s="157">
        <f>IF(N652="zákl. přenesená",J652,0)</f>
        <v>0</v>
      </c>
      <c r="BH652" s="157">
        <f>IF(N652="sníž. přenesená",J652,0)</f>
        <v>0</v>
      </c>
      <c r="BI652" s="157">
        <f>IF(N652="nulová",J652,0)</f>
        <v>0</v>
      </c>
      <c r="BJ652" s="18" t="s">
        <v>30</v>
      </c>
      <c r="BK652" s="157">
        <f>ROUND(I652*H652,2)</f>
        <v>0</v>
      </c>
      <c r="BL652" s="18" t="s">
        <v>143</v>
      </c>
      <c r="BM652" s="156" t="s">
        <v>927</v>
      </c>
    </row>
    <row r="653" spans="1:65" s="13" customFormat="1">
      <c r="B653" s="158"/>
      <c r="D653" s="159" t="s">
        <v>145</v>
      </c>
      <c r="E653" s="160" t="s">
        <v>1</v>
      </c>
      <c r="F653" s="161" t="s">
        <v>923</v>
      </c>
      <c r="H653" s="162">
        <v>56.177999999999997</v>
      </c>
      <c r="I653" s="163"/>
      <c r="L653" s="158"/>
      <c r="M653" s="164"/>
      <c r="N653" s="165"/>
      <c r="O653" s="165"/>
      <c r="P653" s="165"/>
      <c r="Q653" s="165"/>
      <c r="R653" s="165"/>
      <c r="S653" s="165"/>
      <c r="T653" s="166"/>
      <c r="AT653" s="160" t="s">
        <v>145</v>
      </c>
      <c r="AU653" s="160" t="s">
        <v>82</v>
      </c>
      <c r="AV653" s="13" t="s">
        <v>82</v>
      </c>
      <c r="AW653" s="13" t="s">
        <v>29</v>
      </c>
      <c r="AX653" s="13" t="s">
        <v>30</v>
      </c>
      <c r="AY653" s="160" t="s">
        <v>137</v>
      </c>
    </row>
    <row r="654" spans="1:65" s="2" customFormat="1" ht="16.5" customHeight="1">
      <c r="A654" s="33"/>
      <c r="B654" s="144"/>
      <c r="C654" s="145" t="s">
        <v>928</v>
      </c>
      <c r="D654" s="145" t="s">
        <v>139</v>
      </c>
      <c r="E654" s="146" t="s">
        <v>929</v>
      </c>
      <c r="F654" s="147" t="s">
        <v>930</v>
      </c>
      <c r="G654" s="148" t="s">
        <v>151</v>
      </c>
      <c r="H654" s="149">
        <v>6.0000000000000001E-3</v>
      </c>
      <c r="I654" s="150"/>
      <c r="J654" s="151">
        <f>ROUND(I654*H654,2)</f>
        <v>0</v>
      </c>
      <c r="K654" s="147" t="s">
        <v>152</v>
      </c>
      <c r="L654" s="34"/>
      <c r="M654" s="152" t="s">
        <v>1</v>
      </c>
      <c r="N654" s="153" t="s">
        <v>38</v>
      </c>
      <c r="O654" s="59"/>
      <c r="P654" s="154">
        <f>O654*H654</f>
        <v>0</v>
      </c>
      <c r="Q654" s="154">
        <v>1.03732</v>
      </c>
      <c r="R654" s="154">
        <f>Q654*H654</f>
        <v>6.22392E-3</v>
      </c>
      <c r="S654" s="154">
        <v>0</v>
      </c>
      <c r="T654" s="155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56" t="s">
        <v>143</v>
      </c>
      <c r="AT654" s="156" t="s">
        <v>139</v>
      </c>
      <c r="AU654" s="156" t="s">
        <v>82</v>
      </c>
      <c r="AY654" s="18" t="s">
        <v>137</v>
      </c>
      <c r="BE654" s="157">
        <f>IF(N654="základní",J654,0)</f>
        <v>0</v>
      </c>
      <c r="BF654" s="157">
        <f>IF(N654="snížená",J654,0)</f>
        <v>0</v>
      </c>
      <c r="BG654" s="157">
        <f>IF(N654="zákl. přenesená",J654,0)</f>
        <v>0</v>
      </c>
      <c r="BH654" s="157">
        <f>IF(N654="sníž. přenesená",J654,0)</f>
        <v>0</v>
      </c>
      <c r="BI654" s="157">
        <f>IF(N654="nulová",J654,0)</f>
        <v>0</v>
      </c>
      <c r="BJ654" s="18" t="s">
        <v>30</v>
      </c>
      <c r="BK654" s="157">
        <f>ROUND(I654*H654,2)</f>
        <v>0</v>
      </c>
      <c r="BL654" s="18" t="s">
        <v>143</v>
      </c>
      <c r="BM654" s="156" t="s">
        <v>931</v>
      </c>
    </row>
    <row r="655" spans="1:65" s="14" customFormat="1">
      <c r="B655" s="167"/>
      <c r="D655" s="159" t="s">
        <v>145</v>
      </c>
      <c r="E655" s="168" t="s">
        <v>1</v>
      </c>
      <c r="F655" s="169" t="s">
        <v>561</v>
      </c>
      <c r="H655" s="168" t="s">
        <v>1</v>
      </c>
      <c r="I655" s="170"/>
      <c r="L655" s="167"/>
      <c r="M655" s="171"/>
      <c r="N655" s="172"/>
      <c r="O655" s="172"/>
      <c r="P655" s="172"/>
      <c r="Q655" s="172"/>
      <c r="R655" s="172"/>
      <c r="S655" s="172"/>
      <c r="T655" s="173"/>
      <c r="AT655" s="168" t="s">
        <v>145</v>
      </c>
      <c r="AU655" s="168" t="s">
        <v>82</v>
      </c>
      <c r="AV655" s="14" t="s">
        <v>30</v>
      </c>
      <c r="AW655" s="14" t="s">
        <v>29</v>
      </c>
      <c r="AX655" s="14" t="s">
        <v>73</v>
      </c>
      <c r="AY655" s="168" t="s">
        <v>137</v>
      </c>
    </row>
    <row r="656" spans="1:65" s="13" customFormat="1">
      <c r="B656" s="158"/>
      <c r="D656" s="159" t="s">
        <v>145</v>
      </c>
      <c r="E656" s="160" t="s">
        <v>1</v>
      </c>
      <c r="F656" s="161" t="s">
        <v>932</v>
      </c>
      <c r="H656" s="162">
        <v>3.0000000000000001E-3</v>
      </c>
      <c r="I656" s="163"/>
      <c r="L656" s="158"/>
      <c r="M656" s="164"/>
      <c r="N656" s="165"/>
      <c r="O656" s="165"/>
      <c r="P656" s="165"/>
      <c r="Q656" s="165"/>
      <c r="R656" s="165"/>
      <c r="S656" s="165"/>
      <c r="T656" s="166"/>
      <c r="AT656" s="160" t="s">
        <v>145</v>
      </c>
      <c r="AU656" s="160" t="s">
        <v>82</v>
      </c>
      <c r="AV656" s="13" t="s">
        <v>82</v>
      </c>
      <c r="AW656" s="13" t="s">
        <v>29</v>
      </c>
      <c r="AX656" s="13" t="s">
        <v>73</v>
      </c>
      <c r="AY656" s="160" t="s">
        <v>137</v>
      </c>
    </row>
    <row r="657" spans="1:65" s="14" customFormat="1">
      <c r="B657" s="167"/>
      <c r="D657" s="159" t="s">
        <v>145</v>
      </c>
      <c r="E657" s="168" t="s">
        <v>1</v>
      </c>
      <c r="F657" s="169" t="s">
        <v>933</v>
      </c>
      <c r="H657" s="168" t="s">
        <v>1</v>
      </c>
      <c r="I657" s="170"/>
      <c r="L657" s="167"/>
      <c r="M657" s="171"/>
      <c r="N657" s="172"/>
      <c r="O657" s="172"/>
      <c r="P657" s="172"/>
      <c r="Q657" s="172"/>
      <c r="R657" s="172"/>
      <c r="S657" s="172"/>
      <c r="T657" s="173"/>
      <c r="AT657" s="168" t="s">
        <v>145</v>
      </c>
      <c r="AU657" s="168" t="s">
        <v>82</v>
      </c>
      <c r="AV657" s="14" t="s">
        <v>30</v>
      </c>
      <c r="AW657" s="14" t="s">
        <v>29</v>
      </c>
      <c r="AX657" s="14" t="s">
        <v>73</v>
      </c>
      <c r="AY657" s="168" t="s">
        <v>137</v>
      </c>
    </row>
    <row r="658" spans="1:65" s="13" customFormat="1">
      <c r="B658" s="158"/>
      <c r="D658" s="159" t="s">
        <v>145</v>
      </c>
      <c r="E658" s="160" t="s">
        <v>1</v>
      </c>
      <c r="F658" s="161" t="s">
        <v>934</v>
      </c>
      <c r="H658" s="162">
        <v>3.0000000000000001E-3</v>
      </c>
      <c r="I658" s="163"/>
      <c r="L658" s="158"/>
      <c r="M658" s="164"/>
      <c r="N658" s="165"/>
      <c r="O658" s="165"/>
      <c r="P658" s="165"/>
      <c r="Q658" s="165"/>
      <c r="R658" s="165"/>
      <c r="S658" s="165"/>
      <c r="T658" s="166"/>
      <c r="AT658" s="160" t="s">
        <v>145</v>
      </c>
      <c r="AU658" s="160" t="s">
        <v>82</v>
      </c>
      <c r="AV658" s="13" t="s">
        <v>82</v>
      </c>
      <c r="AW658" s="13" t="s">
        <v>29</v>
      </c>
      <c r="AX658" s="13" t="s">
        <v>73</v>
      </c>
      <c r="AY658" s="160" t="s">
        <v>137</v>
      </c>
    </row>
    <row r="659" spans="1:65" s="15" customFormat="1">
      <c r="B659" s="174"/>
      <c r="D659" s="159" t="s">
        <v>145</v>
      </c>
      <c r="E659" s="175" t="s">
        <v>1</v>
      </c>
      <c r="F659" s="176" t="s">
        <v>148</v>
      </c>
      <c r="H659" s="177">
        <v>6.0000000000000001E-3</v>
      </c>
      <c r="I659" s="178"/>
      <c r="L659" s="174"/>
      <c r="M659" s="179"/>
      <c r="N659" s="180"/>
      <c r="O659" s="180"/>
      <c r="P659" s="180"/>
      <c r="Q659" s="180"/>
      <c r="R659" s="180"/>
      <c r="S659" s="180"/>
      <c r="T659" s="181"/>
      <c r="AT659" s="175" t="s">
        <v>145</v>
      </c>
      <c r="AU659" s="175" t="s">
        <v>82</v>
      </c>
      <c r="AV659" s="15" t="s">
        <v>143</v>
      </c>
      <c r="AW659" s="15" t="s">
        <v>29</v>
      </c>
      <c r="AX659" s="15" t="s">
        <v>30</v>
      </c>
      <c r="AY659" s="175" t="s">
        <v>137</v>
      </c>
    </row>
    <row r="660" spans="1:65" s="2" customFormat="1" ht="16.5" customHeight="1">
      <c r="A660" s="33"/>
      <c r="B660" s="144"/>
      <c r="C660" s="145" t="s">
        <v>935</v>
      </c>
      <c r="D660" s="145" t="s">
        <v>139</v>
      </c>
      <c r="E660" s="146" t="s">
        <v>936</v>
      </c>
      <c r="F660" s="147" t="s">
        <v>937</v>
      </c>
      <c r="G660" s="148" t="s">
        <v>151</v>
      </c>
      <c r="H660" s="149">
        <v>0.74399999999999999</v>
      </c>
      <c r="I660" s="150"/>
      <c r="J660" s="151">
        <f>ROUND(I660*H660,2)</f>
        <v>0</v>
      </c>
      <c r="K660" s="147" t="s">
        <v>152</v>
      </c>
      <c r="L660" s="34"/>
      <c r="M660" s="152" t="s">
        <v>1</v>
      </c>
      <c r="N660" s="153" t="s">
        <v>38</v>
      </c>
      <c r="O660" s="59"/>
      <c r="P660" s="154">
        <f>O660*H660</f>
        <v>0</v>
      </c>
      <c r="Q660" s="154">
        <v>1.0423199999999999</v>
      </c>
      <c r="R660" s="154">
        <f>Q660*H660</f>
        <v>0.77548607999999997</v>
      </c>
      <c r="S660" s="154">
        <v>0</v>
      </c>
      <c r="T660" s="155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56" t="s">
        <v>143</v>
      </c>
      <c r="AT660" s="156" t="s">
        <v>139</v>
      </c>
      <c r="AU660" s="156" t="s">
        <v>82</v>
      </c>
      <c r="AY660" s="18" t="s">
        <v>137</v>
      </c>
      <c r="BE660" s="157">
        <f>IF(N660="základní",J660,0)</f>
        <v>0</v>
      </c>
      <c r="BF660" s="157">
        <f>IF(N660="snížená",J660,0)</f>
        <v>0</v>
      </c>
      <c r="BG660" s="157">
        <f>IF(N660="zákl. přenesená",J660,0)</f>
        <v>0</v>
      </c>
      <c r="BH660" s="157">
        <f>IF(N660="sníž. přenesená",J660,0)</f>
        <v>0</v>
      </c>
      <c r="BI660" s="157">
        <f>IF(N660="nulová",J660,0)</f>
        <v>0</v>
      </c>
      <c r="BJ660" s="18" t="s">
        <v>30</v>
      </c>
      <c r="BK660" s="157">
        <f>ROUND(I660*H660,2)</f>
        <v>0</v>
      </c>
      <c r="BL660" s="18" t="s">
        <v>143</v>
      </c>
      <c r="BM660" s="156" t="s">
        <v>938</v>
      </c>
    </row>
    <row r="661" spans="1:65" s="14" customFormat="1">
      <c r="B661" s="167"/>
      <c r="D661" s="159" t="s">
        <v>145</v>
      </c>
      <c r="E661" s="168" t="s">
        <v>1</v>
      </c>
      <c r="F661" s="169" t="s">
        <v>561</v>
      </c>
      <c r="H661" s="168" t="s">
        <v>1</v>
      </c>
      <c r="I661" s="170"/>
      <c r="L661" s="167"/>
      <c r="M661" s="171"/>
      <c r="N661" s="172"/>
      <c r="O661" s="172"/>
      <c r="P661" s="172"/>
      <c r="Q661" s="172"/>
      <c r="R661" s="172"/>
      <c r="S661" s="172"/>
      <c r="T661" s="173"/>
      <c r="AT661" s="168" t="s">
        <v>145</v>
      </c>
      <c r="AU661" s="168" t="s">
        <v>82</v>
      </c>
      <c r="AV661" s="14" t="s">
        <v>30</v>
      </c>
      <c r="AW661" s="14" t="s">
        <v>29</v>
      </c>
      <c r="AX661" s="14" t="s">
        <v>73</v>
      </c>
      <c r="AY661" s="168" t="s">
        <v>137</v>
      </c>
    </row>
    <row r="662" spans="1:65" s="13" customFormat="1">
      <c r="B662" s="158"/>
      <c r="D662" s="159" t="s">
        <v>145</v>
      </c>
      <c r="E662" s="160" t="s">
        <v>1</v>
      </c>
      <c r="F662" s="161" t="s">
        <v>939</v>
      </c>
      <c r="H662" s="162">
        <v>0.36899999999999999</v>
      </c>
      <c r="I662" s="163"/>
      <c r="L662" s="158"/>
      <c r="M662" s="164"/>
      <c r="N662" s="165"/>
      <c r="O662" s="165"/>
      <c r="P662" s="165"/>
      <c r="Q662" s="165"/>
      <c r="R662" s="165"/>
      <c r="S662" s="165"/>
      <c r="T662" s="166"/>
      <c r="AT662" s="160" t="s">
        <v>145</v>
      </c>
      <c r="AU662" s="160" t="s">
        <v>82</v>
      </c>
      <c r="AV662" s="13" t="s">
        <v>82</v>
      </c>
      <c r="AW662" s="13" t="s">
        <v>29</v>
      </c>
      <c r="AX662" s="13" t="s">
        <v>73</v>
      </c>
      <c r="AY662" s="160" t="s">
        <v>137</v>
      </c>
    </row>
    <row r="663" spans="1:65" s="14" customFormat="1">
      <c r="B663" s="167"/>
      <c r="D663" s="159" t="s">
        <v>145</v>
      </c>
      <c r="E663" s="168" t="s">
        <v>1</v>
      </c>
      <c r="F663" s="169" t="s">
        <v>893</v>
      </c>
      <c r="H663" s="168" t="s">
        <v>1</v>
      </c>
      <c r="I663" s="170"/>
      <c r="L663" s="167"/>
      <c r="M663" s="171"/>
      <c r="N663" s="172"/>
      <c r="O663" s="172"/>
      <c r="P663" s="172"/>
      <c r="Q663" s="172"/>
      <c r="R663" s="172"/>
      <c r="S663" s="172"/>
      <c r="T663" s="173"/>
      <c r="AT663" s="168" t="s">
        <v>145</v>
      </c>
      <c r="AU663" s="168" t="s">
        <v>82</v>
      </c>
      <c r="AV663" s="14" t="s">
        <v>30</v>
      </c>
      <c r="AW663" s="14" t="s">
        <v>29</v>
      </c>
      <c r="AX663" s="14" t="s">
        <v>73</v>
      </c>
      <c r="AY663" s="168" t="s">
        <v>137</v>
      </c>
    </row>
    <row r="664" spans="1:65" s="13" customFormat="1">
      <c r="B664" s="158"/>
      <c r="D664" s="159" t="s">
        <v>145</v>
      </c>
      <c r="E664" s="160" t="s">
        <v>1</v>
      </c>
      <c r="F664" s="161" t="s">
        <v>940</v>
      </c>
      <c r="H664" s="162">
        <v>0.375</v>
      </c>
      <c r="I664" s="163"/>
      <c r="L664" s="158"/>
      <c r="M664" s="164"/>
      <c r="N664" s="165"/>
      <c r="O664" s="165"/>
      <c r="P664" s="165"/>
      <c r="Q664" s="165"/>
      <c r="R664" s="165"/>
      <c r="S664" s="165"/>
      <c r="T664" s="166"/>
      <c r="AT664" s="160" t="s">
        <v>145</v>
      </c>
      <c r="AU664" s="160" t="s">
        <v>82</v>
      </c>
      <c r="AV664" s="13" t="s">
        <v>82</v>
      </c>
      <c r="AW664" s="13" t="s">
        <v>29</v>
      </c>
      <c r="AX664" s="13" t="s">
        <v>73</v>
      </c>
      <c r="AY664" s="160" t="s">
        <v>137</v>
      </c>
    </row>
    <row r="665" spans="1:65" s="15" customFormat="1">
      <c r="B665" s="174"/>
      <c r="D665" s="159" t="s">
        <v>145</v>
      </c>
      <c r="E665" s="175" t="s">
        <v>1</v>
      </c>
      <c r="F665" s="176" t="s">
        <v>148</v>
      </c>
      <c r="H665" s="177">
        <v>0.74399999999999999</v>
      </c>
      <c r="I665" s="178"/>
      <c r="L665" s="174"/>
      <c r="M665" s="179"/>
      <c r="N665" s="180"/>
      <c r="O665" s="180"/>
      <c r="P665" s="180"/>
      <c r="Q665" s="180"/>
      <c r="R665" s="180"/>
      <c r="S665" s="180"/>
      <c r="T665" s="181"/>
      <c r="AT665" s="175" t="s">
        <v>145</v>
      </c>
      <c r="AU665" s="175" t="s">
        <v>82</v>
      </c>
      <c r="AV665" s="15" t="s">
        <v>143</v>
      </c>
      <c r="AW665" s="15" t="s">
        <v>29</v>
      </c>
      <c r="AX665" s="15" t="s">
        <v>30</v>
      </c>
      <c r="AY665" s="175" t="s">
        <v>137</v>
      </c>
    </row>
    <row r="666" spans="1:65" s="2" customFormat="1" ht="16.5" customHeight="1">
      <c r="A666" s="33"/>
      <c r="B666" s="144"/>
      <c r="C666" s="145" t="s">
        <v>941</v>
      </c>
      <c r="D666" s="145" t="s">
        <v>139</v>
      </c>
      <c r="E666" s="146" t="s">
        <v>942</v>
      </c>
      <c r="F666" s="147" t="s">
        <v>943</v>
      </c>
      <c r="G666" s="148" t="s">
        <v>190</v>
      </c>
      <c r="H666" s="149">
        <v>35.182000000000002</v>
      </c>
      <c r="I666" s="150"/>
      <c r="J666" s="151">
        <f>ROUND(I666*H666,2)</f>
        <v>0</v>
      </c>
      <c r="K666" s="147" t="s">
        <v>1</v>
      </c>
      <c r="L666" s="34"/>
      <c r="M666" s="152" t="s">
        <v>1</v>
      </c>
      <c r="N666" s="153" t="s">
        <v>38</v>
      </c>
      <c r="O666" s="59"/>
      <c r="P666" s="154">
        <f>O666*H666</f>
        <v>0</v>
      </c>
      <c r="Q666" s="154">
        <v>3.2000000000000003E-4</v>
      </c>
      <c r="R666" s="154">
        <f>Q666*H666</f>
        <v>1.1258240000000001E-2</v>
      </c>
      <c r="S666" s="154">
        <v>0</v>
      </c>
      <c r="T666" s="155">
        <f>S666*H666</f>
        <v>0</v>
      </c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R666" s="156" t="s">
        <v>143</v>
      </c>
      <c r="AT666" s="156" t="s">
        <v>139</v>
      </c>
      <c r="AU666" s="156" t="s">
        <v>82</v>
      </c>
      <c r="AY666" s="18" t="s">
        <v>137</v>
      </c>
      <c r="BE666" s="157">
        <f>IF(N666="základní",J666,0)</f>
        <v>0</v>
      </c>
      <c r="BF666" s="157">
        <f>IF(N666="snížená",J666,0)</f>
        <v>0</v>
      </c>
      <c r="BG666" s="157">
        <f>IF(N666="zákl. přenesená",J666,0)</f>
        <v>0</v>
      </c>
      <c r="BH666" s="157">
        <f>IF(N666="sníž. přenesená",J666,0)</f>
        <v>0</v>
      </c>
      <c r="BI666" s="157">
        <f>IF(N666="nulová",J666,0)</f>
        <v>0</v>
      </c>
      <c r="BJ666" s="18" t="s">
        <v>30</v>
      </c>
      <c r="BK666" s="157">
        <f>ROUND(I666*H666,2)</f>
        <v>0</v>
      </c>
      <c r="BL666" s="18" t="s">
        <v>143</v>
      </c>
      <c r="BM666" s="156" t="s">
        <v>944</v>
      </c>
    </row>
    <row r="667" spans="1:65" s="14" customFormat="1">
      <c r="B667" s="167"/>
      <c r="D667" s="159" t="s">
        <v>145</v>
      </c>
      <c r="E667" s="168" t="s">
        <v>1</v>
      </c>
      <c r="F667" s="169" t="s">
        <v>561</v>
      </c>
      <c r="H667" s="168" t="s">
        <v>1</v>
      </c>
      <c r="I667" s="170"/>
      <c r="L667" s="167"/>
      <c r="M667" s="171"/>
      <c r="N667" s="172"/>
      <c r="O667" s="172"/>
      <c r="P667" s="172"/>
      <c r="Q667" s="172"/>
      <c r="R667" s="172"/>
      <c r="S667" s="172"/>
      <c r="T667" s="173"/>
      <c r="AT667" s="168" t="s">
        <v>145</v>
      </c>
      <c r="AU667" s="168" t="s">
        <v>82</v>
      </c>
      <c r="AV667" s="14" t="s">
        <v>30</v>
      </c>
      <c r="AW667" s="14" t="s">
        <v>29</v>
      </c>
      <c r="AX667" s="14" t="s">
        <v>73</v>
      </c>
      <c r="AY667" s="168" t="s">
        <v>137</v>
      </c>
    </row>
    <row r="668" spans="1:65" s="14" customFormat="1">
      <c r="B668" s="167"/>
      <c r="D668" s="159" t="s">
        <v>145</v>
      </c>
      <c r="E668" s="168" t="s">
        <v>1</v>
      </c>
      <c r="F668" s="169" t="s">
        <v>665</v>
      </c>
      <c r="H668" s="168" t="s">
        <v>1</v>
      </c>
      <c r="I668" s="170"/>
      <c r="L668" s="167"/>
      <c r="M668" s="171"/>
      <c r="N668" s="172"/>
      <c r="O668" s="172"/>
      <c r="P668" s="172"/>
      <c r="Q668" s="172"/>
      <c r="R668" s="172"/>
      <c r="S668" s="172"/>
      <c r="T668" s="173"/>
      <c r="AT668" s="168" t="s">
        <v>145</v>
      </c>
      <c r="AU668" s="168" t="s">
        <v>82</v>
      </c>
      <c r="AV668" s="14" t="s">
        <v>30</v>
      </c>
      <c r="AW668" s="14" t="s">
        <v>29</v>
      </c>
      <c r="AX668" s="14" t="s">
        <v>73</v>
      </c>
      <c r="AY668" s="168" t="s">
        <v>137</v>
      </c>
    </row>
    <row r="669" spans="1:65" s="13" customFormat="1">
      <c r="B669" s="158"/>
      <c r="D669" s="159" t="s">
        <v>145</v>
      </c>
      <c r="E669" s="160" t="s">
        <v>1</v>
      </c>
      <c r="F669" s="161" t="s">
        <v>945</v>
      </c>
      <c r="H669" s="162">
        <v>6.2549999999999999</v>
      </c>
      <c r="I669" s="163"/>
      <c r="L669" s="158"/>
      <c r="M669" s="164"/>
      <c r="N669" s="165"/>
      <c r="O669" s="165"/>
      <c r="P669" s="165"/>
      <c r="Q669" s="165"/>
      <c r="R669" s="165"/>
      <c r="S669" s="165"/>
      <c r="T669" s="166"/>
      <c r="AT669" s="160" t="s">
        <v>145</v>
      </c>
      <c r="AU669" s="160" t="s">
        <v>82</v>
      </c>
      <c r="AV669" s="13" t="s">
        <v>82</v>
      </c>
      <c r="AW669" s="13" t="s">
        <v>29</v>
      </c>
      <c r="AX669" s="13" t="s">
        <v>73</v>
      </c>
      <c r="AY669" s="160" t="s">
        <v>137</v>
      </c>
    </row>
    <row r="670" spans="1:65" s="16" customFormat="1">
      <c r="B670" s="197"/>
      <c r="D670" s="159" t="s">
        <v>145</v>
      </c>
      <c r="E670" s="198" t="s">
        <v>1</v>
      </c>
      <c r="F670" s="199" t="s">
        <v>416</v>
      </c>
      <c r="H670" s="200">
        <v>6.2549999999999999</v>
      </c>
      <c r="I670" s="201"/>
      <c r="L670" s="197"/>
      <c r="M670" s="202"/>
      <c r="N670" s="203"/>
      <c r="O670" s="203"/>
      <c r="P670" s="203"/>
      <c r="Q670" s="203"/>
      <c r="R670" s="203"/>
      <c r="S670" s="203"/>
      <c r="T670" s="204"/>
      <c r="AT670" s="198" t="s">
        <v>145</v>
      </c>
      <c r="AU670" s="198" t="s">
        <v>82</v>
      </c>
      <c r="AV670" s="16" t="s">
        <v>155</v>
      </c>
      <c r="AW670" s="16" t="s">
        <v>29</v>
      </c>
      <c r="AX670" s="16" t="s">
        <v>73</v>
      </c>
      <c r="AY670" s="198" t="s">
        <v>137</v>
      </c>
    </row>
    <row r="671" spans="1:65" s="14" customFormat="1">
      <c r="B671" s="167"/>
      <c r="D671" s="159" t="s">
        <v>145</v>
      </c>
      <c r="E671" s="168" t="s">
        <v>1</v>
      </c>
      <c r="F671" s="169" t="s">
        <v>571</v>
      </c>
      <c r="H671" s="168" t="s">
        <v>1</v>
      </c>
      <c r="I671" s="170"/>
      <c r="L671" s="167"/>
      <c r="M671" s="171"/>
      <c r="N671" s="172"/>
      <c r="O671" s="172"/>
      <c r="P671" s="172"/>
      <c r="Q671" s="172"/>
      <c r="R671" s="172"/>
      <c r="S671" s="172"/>
      <c r="T671" s="173"/>
      <c r="AT671" s="168" t="s">
        <v>145</v>
      </c>
      <c r="AU671" s="168" t="s">
        <v>82</v>
      </c>
      <c r="AV671" s="14" t="s">
        <v>30</v>
      </c>
      <c r="AW671" s="14" t="s">
        <v>29</v>
      </c>
      <c r="AX671" s="14" t="s">
        <v>73</v>
      </c>
      <c r="AY671" s="168" t="s">
        <v>137</v>
      </c>
    </row>
    <row r="672" spans="1:65" s="13" customFormat="1">
      <c r="B672" s="158"/>
      <c r="D672" s="159" t="s">
        <v>145</v>
      </c>
      <c r="E672" s="160" t="s">
        <v>1</v>
      </c>
      <c r="F672" s="161" t="s">
        <v>946</v>
      </c>
      <c r="H672" s="162">
        <v>1.75</v>
      </c>
      <c r="I672" s="163"/>
      <c r="L672" s="158"/>
      <c r="M672" s="164"/>
      <c r="N672" s="165"/>
      <c r="O672" s="165"/>
      <c r="P672" s="165"/>
      <c r="Q672" s="165"/>
      <c r="R672" s="165"/>
      <c r="S672" s="165"/>
      <c r="T672" s="166"/>
      <c r="AT672" s="160" t="s">
        <v>145</v>
      </c>
      <c r="AU672" s="160" t="s">
        <v>82</v>
      </c>
      <c r="AV672" s="13" t="s">
        <v>82</v>
      </c>
      <c r="AW672" s="13" t="s">
        <v>29</v>
      </c>
      <c r="AX672" s="13" t="s">
        <v>73</v>
      </c>
      <c r="AY672" s="160" t="s">
        <v>137</v>
      </c>
    </row>
    <row r="673" spans="2:51" s="13" customFormat="1">
      <c r="B673" s="158"/>
      <c r="D673" s="159" t="s">
        <v>145</v>
      </c>
      <c r="E673" s="160" t="s">
        <v>1</v>
      </c>
      <c r="F673" s="161" t="s">
        <v>947</v>
      </c>
      <c r="H673" s="162">
        <v>1.25</v>
      </c>
      <c r="I673" s="163"/>
      <c r="L673" s="158"/>
      <c r="M673" s="164"/>
      <c r="N673" s="165"/>
      <c r="O673" s="165"/>
      <c r="P673" s="165"/>
      <c r="Q673" s="165"/>
      <c r="R673" s="165"/>
      <c r="S673" s="165"/>
      <c r="T673" s="166"/>
      <c r="AT673" s="160" t="s">
        <v>145</v>
      </c>
      <c r="AU673" s="160" t="s">
        <v>82</v>
      </c>
      <c r="AV673" s="13" t="s">
        <v>82</v>
      </c>
      <c r="AW673" s="13" t="s">
        <v>29</v>
      </c>
      <c r="AX673" s="13" t="s">
        <v>73</v>
      </c>
      <c r="AY673" s="160" t="s">
        <v>137</v>
      </c>
    </row>
    <row r="674" spans="2:51" s="13" customFormat="1">
      <c r="B674" s="158"/>
      <c r="D674" s="159" t="s">
        <v>145</v>
      </c>
      <c r="E674" s="160" t="s">
        <v>1</v>
      </c>
      <c r="F674" s="161" t="s">
        <v>948</v>
      </c>
      <c r="H674" s="162">
        <v>0.77900000000000003</v>
      </c>
      <c r="I674" s="163"/>
      <c r="L674" s="158"/>
      <c r="M674" s="164"/>
      <c r="N674" s="165"/>
      <c r="O674" s="165"/>
      <c r="P674" s="165"/>
      <c r="Q674" s="165"/>
      <c r="R674" s="165"/>
      <c r="S674" s="165"/>
      <c r="T674" s="166"/>
      <c r="AT674" s="160" t="s">
        <v>145</v>
      </c>
      <c r="AU674" s="160" t="s">
        <v>82</v>
      </c>
      <c r="AV674" s="13" t="s">
        <v>82</v>
      </c>
      <c r="AW674" s="13" t="s">
        <v>29</v>
      </c>
      <c r="AX674" s="13" t="s">
        <v>73</v>
      </c>
      <c r="AY674" s="160" t="s">
        <v>137</v>
      </c>
    </row>
    <row r="675" spans="2:51" s="13" customFormat="1">
      <c r="B675" s="158"/>
      <c r="D675" s="159" t="s">
        <v>145</v>
      </c>
      <c r="E675" s="160" t="s">
        <v>1</v>
      </c>
      <c r="F675" s="161" t="s">
        <v>949</v>
      </c>
      <c r="H675" s="162">
        <v>1.089</v>
      </c>
      <c r="I675" s="163"/>
      <c r="L675" s="158"/>
      <c r="M675" s="164"/>
      <c r="N675" s="165"/>
      <c r="O675" s="165"/>
      <c r="P675" s="165"/>
      <c r="Q675" s="165"/>
      <c r="R675" s="165"/>
      <c r="S675" s="165"/>
      <c r="T675" s="166"/>
      <c r="AT675" s="160" t="s">
        <v>145</v>
      </c>
      <c r="AU675" s="160" t="s">
        <v>82</v>
      </c>
      <c r="AV675" s="13" t="s">
        <v>82</v>
      </c>
      <c r="AW675" s="13" t="s">
        <v>29</v>
      </c>
      <c r="AX675" s="13" t="s">
        <v>73</v>
      </c>
      <c r="AY675" s="160" t="s">
        <v>137</v>
      </c>
    </row>
    <row r="676" spans="2:51" s="13" customFormat="1">
      <c r="B676" s="158"/>
      <c r="D676" s="159" t="s">
        <v>145</v>
      </c>
      <c r="E676" s="160" t="s">
        <v>1</v>
      </c>
      <c r="F676" s="161" t="s">
        <v>950</v>
      </c>
      <c r="H676" s="162">
        <v>0.85599999999999998</v>
      </c>
      <c r="I676" s="163"/>
      <c r="L676" s="158"/>
      <c r="M676" s="164"/>
      <c r="N676" s="165"/>
      <c r="O676" s="165"/>
      <c r="P676" s="165"/>
      <c r="Q676" s="165"/>
      <c r="R676" s="165"/>
      <c r="S676" s="165"/>
      <c r="T676" s="166"/>
      <c r="AT676" s="160" t="s">
        <v>145</v>
      </c>
      <c r="AU676" s="160" t="s">
        <v>82</v>
      </c>
      <c r="AV676" s="13" t="s">
        <v>82</v>
      </c>
      <c r="AW676" s="13" t="s">
        <v>29</v>
      </c>
      <c r="AX676" s="13" t="s">
        <v>73</v>
      </c>
      <c r="AY676" s="160" t="s">
        <v>137</v>
      </c>
    </row>
    <row r="677" spans="2:51" s="16" customFormat="1">
      <c r="B677" s="197"/>
      <c r="D677" s="159" t="s">
        <v>145</v>
      </c>
      <c r="E677" s="198" t="s">
        <v>1</v>
      </c>
      <c r="F677" s="199" t="s">
        <v>416</v>
      </c>
      <c r="H677" s="200">
        <v>5.7240000000000002</v>
      </c>
      <c r="I677" s="201"/>
      <c r="L677" s="197"/>
      <c r="M677" s="202"/>
      <c r="N677" s="203"/>
      <c r="O677" s="203"/>
      <c r="P677" s="203"/>
      <c r="Q677" s="203"/>
      <c r="R677" s="203"/>
      <c r="S677" s="203"/>
      <c r="T677" s="204"/>
      <c r="AT677" s="198" t="s">
        <v>145</v>
      </c>
      <c r="AU677" s="198" t="s">
        <v>82</v>
      </c>
      <c r="AV677" s="16" t="s">
        <v>155</v>
      </c>
      <c r="AW677" s="16" t="s">
        <v>29</v>
      </c>
      <c r="AX677" s="16" t="s">
        <v>73</v>
      </c>
      <c r="AY677" s="198" t="s">
        <v>137</v>
      </c>
    </row>
    <row r="678" spans="2:51" s="14" customFormat="1">
      <c r="B678" s="167"/>
      <c r="D678" s="159" t="s">
        <v>145</v>
      </c>
      <c r="E678" s="168" t="s">
        <v>1</v>
      </c>
      <c r="F678" s="169" t="s">
        <v>764</v>
      </c>
      <c r="H678" s="168" t="s">
        <v>1</v>
      </c>
      <c r="I678" s="170"/>
      <c r="L678" s="167"/>
      <c r="M678" s="171"/>
      <c r="N678" s="172"/>
      <c r="O678" s="172"/>
      <c r="P678" s="172"/>
      <c r="Q678" s="172"/>
      <c r="R678" s="172"/>
      <c r="S678" s="172"/>
      <c r="T678" s="173"/>
      <c r="AT678" s="168" t="s">
        <v>145</v>
      </c>
      <c r="AU678" s="168" t="s">
        <v>82</v>
      </c>
      <c r="AV678" s="14" t="s">
        <v>30</v>
      </c>
      <c r="AW678" s="14" t="s">
        <v>29</v>
      </c>
      <c r="AX678" s="14" t="s">
        <v>73</v>
      </c>
      <c r="AY678" s="168" t="s">
        <v>137</v>
      </c>
    </row>
    <row r="679" spans="2:51" s="13" customFormat="1">
      <c r="B679" s="158"/>
      <c r="D679" s="159" t="s">
        <v>145</v>
      </c>
      <c r="E679" s="160" t="s">
        <v>1</v>
      </c>
      <c r="F679" s="161" t="s">
        <v>951</v>
      </c>
      <c r="H679" s="162">
        <v>5.7240000000000002</v>
      </c>
      <c r="I679" s="163"/>
      <c r="L679" s="158"/>
      <c r="M679" s="164"/>
      <c r="N679" s="165"/>
      <c r="O679" s="165"/>
      <c r="P679" s="165"/>
      <c r="Q679" s="165"/>
      <c r="R679" s="165"/>
      <c r="S679" s="165"/>
      <c r="T679" s="166"/>
      <c r="AT679" s="160" t="s">
        <v>145</v>
      </c>
      <c r="AU679" s="160" t="s">
        <v>82</v>
      </c>
      <c r="AV679" s="13" t="s">
        <v>82</v>
      </c>
      <c r="AW679" s="13" t="s">
        <v>29</v>
      </c>
      <c r="AX679" s="13" t="s">
        <v>73</v>
      </c>
      <c r="AY679" s="160" t="s">
        <v>137</v>
      </c>
    </row>
    <row r="680" spans="2:51" s="16" customFormat="1">
      <c r="B680" s="197"/>
      <c r="D680" s="159" t="s">
        <v>145</v>
      </c>
      <c r="E680" s="198" t="s">
        <v>1</v>
      </c>
      <c r="F680" s="199" t="s">
        <v>416</v>
      </c>
      <c r="H680" s="200">
        <v>5.7240000000000002</v>
      </c>
      <c r="I680" s="201"/>
      <c r="L680" s="197"/>
      <c r="M680" s="202"/>
      <c r="N680" s="203"/>
      <c r="O680" s="203"/>
      <c r="P680" s="203"/>
      <c r="Q680" s="203"/>
      <c r="R680" s="203"/>
      <c r="S680" s="203"/>
      <c r="T680" s="204"/>
      <c r="AT680" s="198" t="s">
        <v>145</v>
      </c>
      <c r="AU680" s="198" t="s">
        <v>82</v>
      </c>
      <c r="AV680" s="16" t="s">
        <v>155</v>
      </c>
      <c r="AW680" s="16" t="s">
        <v>29</v>
      </c>
      <c r="AX680" s="16" t="s">
        <v>73</v>
      </c>
      <c r="AY680" s="198" t="s">
        <v>137</v>
      </c>
    </row>
    <row r="681" spans="2:51" s="14" customFormat="1">
      <c r="B681" s="167"/>
      <c r="D681" s="159" t="s">
        <v>145</v>
      </c>
      <c r="E681" s="168" t="s">
        <v>1</v>
      </c>
      <c r="F681" s="169" t="s">
        <v>563</v>
      </c>
      <c r="H681" s="168" t="s">
        <v>1</v>
      </c>
      <c r="I681" s="170"/>
      <c r="L681" s="167"/>
      <c r="M681" s="171"/>
      <c r="N681" s="172"/>
      <c r="O681" s="172"/>
      <c r="P681" s="172"/>
      <c r="Q681" s="172"/>
      <c r="R681" s="172"/>
      <c r="S681" s="172"/>
      <c r="T681" s="173"/>
      <c r="AT681" s="168" t="s">
        <v>145</v>
      </c>
      <c r="AU681" s="168" t="s">
        <v>82</v>
      </c>
      <c r="AV681" s="14" t="s">
        <v>30</v>
      </c>
      <c r="AW681" s="14" t="s">
        <v>29</v>
      </c>
      <c r="AX681" s="14" t="s">
        <v>73</v>
      </c>
      <c r="AY681" s="168" t="s">
        <v>137</v>
      </c>
    </row>
    <row r="682" spans="2:51" s="14" customFormat="1">
      <c r="B682" s="167"/>
      <c r="D682" s="159" t="s">
        <v>145</v>
      </c>
      <c r="E682" s="168" t="s">
        <v>1</v>
      </c>
      <c r="F682" s="169" t="s">
        <v>665</v>
      </c>
      <c r="H682" s="168" t="s">
        <v>1</v>
      </c>
      <c r="I682" s="170"/>
      <c r="L682" s="167"/>
      <c r="M682" s="171"/>
      <c r="N682" s="172"/>
      <c r="O682" s="172"/>
      <c r="P682" s="172"/>
      <c r="Q682" s="172"/>
      <c r="R682" s="172"/>
      <c r="S682" s="172"/>
      <c r="T682" s="173"/>
      <c r="AT682" s="168" t="s">
        <v>145</v>
      </c>
      <c r="AU682" s="168" t="s">
        <v>82</v>
      </c>
      <c r="AV682" s="14" t="s">
        <v>30</v>
      </c>
      <c r="AW682" s="14" t="s">
        <v>29</v>
      </c>
      <c r="AX682" s="14" t="s">
        <v>73</v>
      </c>
      <c r="AY682" s="168" t="s">
        <v>137</v>
      </c>
    </row>
    <row r="683" spans="2:51" s="13" customFormat="1">
      <c r="B683" s="158"/>
      <c r="D683" s="159" t="s">
        <v>145</v>
      </c>
      <c r="E683" s="160" t="s">
        <v>1</v>
      </c>
      <c r="F683" s="161" t="s">
        <v>945</v>
      </c>
      <c r="H683" s="162">
        <v>6.2549999999999999</v>
      </c>
      <c r="I683" s="163"/>
      <c r="L683" s="158"/>
      <c r="M683" s="164"/>
      <c r="N683" s="165"/>
      <c r="O683" s="165"/>
      <c r="P683" s="165"/>
      <c r="Q683" s="165"/>
      <c r="R683" s="165"/>
      <c r="S683" s="165"/>
      <c r="T683" s="166"/>
      <c r="AT683" s="160" t="s">
        <v>145</v>
      </c>
      <c r="AU683" s="160" t="s">
        <v>82</v>
      </c>
      <c r="AV683" s="13" t="s">
        <v>82</v>
      </c>
      <c r="AW683" s="13" t="s">
        <v>29</v>
      </c>
      <c r="AX683" s="13" t="s">
        <v>73</v>
      </c>
      <c r="AY683" s="160" t="s">
        <v>137</v>
      </c>
    </row>
    <row r="684" spans="2:51" s="16" customFormat="1">
      <c r="B684" s="197"/>
      <c r="D684" s="159" t="s">
        <v>145</v>
      </c>
      <c r="E684" s="198" t="s">
        <v>1</v>
      </c>
      <c r="F684" s="199" t="s">
        <v>416</v>
      </c>
      <c r="H684" s="200">
        <v>6.2549999999999999</v>
      </c>
      <c r="I684" s="201"/>
      <c r="L684" s="197"/>
      <c r="M684" s="202"/>
      <c r="N684" s="203"/>
      <c r="O684" s="203"/>
      <c r="P684" s="203"/>
      <c r="Q684" s="203"/>
      <c r="R684" s="203"/>
      <c r="S684" s="203"/>
      <c r="T684" s="204"/>
      <c r="AT684" s="198" t="s">
        <v>145</v>
      </c>
      <c r="AU684" s="198" t="s">
        <v>82</v>
      </c>
      <c r="AV684" s="16" t="s">
        <v>155</v>
      </c>
      <c r="AW684" s="16" t="s">
        <v>29</v>
      </c>
      <c r="AX684" s="16" t="s">
        <v>73</v>
      </c>
      <c r="AY684" s="198" t="s">
        <v>137</v>
      </c>
    </row>
    <row r="685" spans="2:51" s="14" customFormat="1">
      <c r="B685" s="167"/>
      <c r="D685" s="159" t="s">
        <v>145</v>
      </c>
      <c r="E685" s="168" t="s">
        <v>1</v>
      </c>
      <c r="F685" s="169" t="s">
        <v>571</v>
      </c>
      <c r="H685" s="168" t="s">
        <v>1</v>
      </c>
      <c r="I685" s="170"/>
      <c r="L685" s="167"/>
      <c r="M685" s="171"/>
      <c r="N685" s="172"/>
      <c r="O685" s="172"/>
      <c r="P685" s="172"/>
      <c r="Q685" s="172"/>
      <c r="R685" s="172"/>
      <c r="S685" s="172"/>
      <c r="T685" s="173"/>
      <c r="AT685" s="168" t="s">
        <v>145</v>
      </c>
      <c r="AU685" s="168" t="s">
        <v>82</v>
      </c>
      <c r="AV685" s="14" t="s">
        <v>30</v>
      </c>
      <c r="AW685" s="14" t="s">
        <v>29</v>
      </c>
      <c r="AX685" s="14" t="s">
        <v>73</v>
      </c>
      <c r="AY685" s="168" t="s">
        <v>137</v>
      </c>
    </row>
    <row r="686" spans="2:51" s="13" customFormat="1">
      <c r="B686" s="158"/>
      <c r="D686" s="159" t="s">
        <v>145</v>
      </c>
      <c r="E686" s="160" t="s">
        <v>1</v>
      </c>
      <c r="F686" s="161" t="s">
        <v>952</v>
      </c>
      <c r="H686" s="162">
        <v>1.587</v>
      </c>
      <c r="I686" s="163"/>
      <c r="L686" s="158"/>
      <c r="M686" s="164"/>
      <c r="N686" s="165"/>
      <c r="O686" s="165"/>
      <c r="P686" s="165"/>
      <c r="Q686" s="165"/>
      <c r="R686" s="165"/>
      <c r="S686" s="165"/>
      <c r="T686" s="166"/>
      <c r="AT686" s="160" t="s">
        <v>145</v>
      </c>
      <c r="AU686" s="160" t="s">
        <v>82</v>
      </c>
      <c r="AV686" s="13" t="s">
        <v>82</v>
      </c>
      <c r="AW686" s="13" t="s">
        <v>29</v>
      </c>
      <c r="AX686" s="13" t="s">
        <v>73</v>
      </c>
      <c r="AY686" s="160" t="s">
        <v>137</v>
      </c>
    </row>
    <row r="687" spans="2:51" s="13" customFormat="1">
      <c r="B687" s="158"/>
      <c r="D687" s="159" t="s">
        <v>145</v>
      </c>
      <c r="E687" s="160" t="s">
        <v>1</v>
      </c>
      <c r="F687" s="161" t="s">
        <v>953</v>
      </c>
      <c r="H687" s="162">
        <v>1.42</v>
      </c>
      <c r="I687" s="163"/>
      <c r="L687" s="158"/>
      <c r="M687" s="164"/>
      <c r="N687" s="165"/>
      <c r="O687" s="165"/>
      <c r="P687" s="165"/>
      <c r="Q687" s="165"/>
      <c r="R687" s="165"/>
      <c r="S687" s="165"/>
      <c r="T687" s="166"/>
      <c r="AT687" s="160" t="s">
        <v>145</v>
      </c>
      <c r="AU687" s="160" t="s">
        <v>82</v>
      </c>
      <c r="AV687" s="13" t="s">
        <v>82</v>
      </c>
      <c r="AW687" s="13" t="s">
        <v>29</v>
      </c>
      <c r="AX687" s="13" t="s">
        <v>73</v>
      </c>
      <c r="AY687" s="160" t="s">
        <v>137</v>
      </c>
    </row>
    <row r="688" spans="2:51" s="13" customFormat="1">
      <c r="B688" s="158"/>
      <c r="D688" s="159" t="s">
        <v>145</v>
      </c>
      <c r="E688" s="160" t="s">
        <v>1</v>
      </c>
      <c r="F688" s="161" t="s">
        <v>954</v>
      </c>
      <c r="H688" s="162">
        <v>1.55</v>
      </c>
      <c r="I688" s="163"/>
      <c r="L688" s="158"/>
      <c r="M688" s="164"/>
      <c r="N688" s="165"/>
      <c r="O688" s="165"/>
      <c r="P688" s="165"/>
      <c r="Q688" s="165"/>
      <c r="R688" s="165"/>
      <c r="S688" s="165"/>
      <c r="T688" s="166"/>
      <c r="AT688" s="160" t="s">
        <v>145</v>
      </c>
      <c r="AU688" s="160" t="s">
        <v>82</v>
      </c>
      <c r="AV688" s="13" t="s">
        <v>82</v>
      </c>
      <c r="AW688" s="13" t="s">
        <v>29</v>
      </c>
      <c r="AX688" s="13" t="s">
        <v>73</v>
      </c>
      <c r="AY688" s="160" t="s">
        <v>137</v>
      </c>
    </row>
    <row r="689" spans="1:65" s="13" customFormat="1">
      <c r="B689" s="158"/>
      <c r="D689" s="159" t="s">
        <v>145</v>
      </c>
      <c r="E689" s="160" t="s">
        <v>1</v>
      </c>
      <c r="F689" s="161" t="s">
        <v>955</v>
      </c>
      <c r="H689" s="162">
        <v>1.0549999999999999</v>
      </c>
      <c r="I689" s="163"/>
      <c r="L689" s="158"/>
      <c r="M689" s="164"/>
      <c r="N689" s="165"/>
      <c r="O689" s="165"/>
      <c r="P689" s="165"/>
      <c r="Q689" s="165"/>
      <c r="R689" s="165"/>
      <c r="S689" s="165"/>
      <c r="T689" s="166"/>
      <c r="AT689" s="160" t="s">
        <v>145</v>
      </c>
      <c r="AU689" s="160" t="s">
        <v>82</v>
      </c>
      <c r="AV689" s="13" t="s">
        <v>82</v>
      </c>
      <c r="AW689" s="13" t="s">
        <v>29</v>
      </c>
      <c r="AX689" s="13" t="s">
        <v>73</v>
      </c>
      <c r="AY689" s="160" t="s">
        <v>137</v>
      </c>
    </row>
    <row r="690" spans="1:65" s="16" customFormat="1">
      <c r="B690" s="197"/>
      <c r="D690" s="159" t="s">
        <v>145</v>
      </c>
      <c r="E690" s="198" t="s">
        <v>1</v>
      </c>
      <c r="F690" s="199" t="s">
        <v>416</v>
      </c>
      <c r="H690" s="200">
        <v>5.6120000000000001</v>
      </c>
      <c r="I690" s="201"/>
      <c r="L690" s="197"/>
      <c r="M690" s="202"/>
      <c r="N690" s="203"/>
      <c r="O690" s="203"/>
      <c r="P690" s="203"/>
      <c r="Q690" s="203"/>
      <c r="R690" s="203"/>
      <c r="S690" s="203"/>
      <c r="T690" s="204"/>
      <c r="AT690" s="198" t="s">
        <v>145</v>
      </c>
      <c r="AU690" s="198" t="s">
        <v>82</v>
      </c>
      <c r="AV690" s="16" t="s">
        <v>155</v>
      </c>
      <c r="AW690" s="16" t="s">
        <v>29</v>
      </c>
      <c r="AX690" s="16" t="s">
        <v>73</v>
      </c>
      <c r="AY690" s="198" t="s">
        <v>137</v>
      </c>
    </row>
    <row r="691" spans="1:65" s="14" customFormat="1">
      <c r="B691" s="167"/>
      <c r="D691" s="159" t="s">
        <v>145</v>
      </c>
      <c r="E691" s="168" t="s">
        <v>1</v>
      </c>
      <c r="F691" s="169" t="s">
        <v>764</v>
      </c>
      <c r="H691" s="168" t="s">
        <v>1</v>
      </c>
      <c r="I691" s="170"/>
      <c r="L691" s="167"/>
      <c r="M691" s="171"/>
      <c r="N691" s="172"/>
      <c r="O691" s="172"/>
      <c r="P691" s="172"/>
      <c r="Q691" s="172"/>
      <c r="R691" s="172"/>
      <c r="S691" s="172"/>
      <c r="T691" s="173"/>
      <c r="AT691" s="168" t="s">
        <v>145</v>
      </c>
      <c r="AU691" s="168" t="s">
        <v>82</v>
      </c>
      <c r="AV691" s="14" t="s">
        <v>30</v>
      </c>
      <c r="AW691" s="14" t="s">
        <v>29</v>
      </c>
      <c r="AX691" s="14" t="s">
        <v>73</v>
      </c>
      <c r="AY691" s="168" t="s">
        <v>137</v>
      </c>
    </row>
    <row r="692" spans="1:65" s="13" customFormat="1">
      <c r="B692" s="158"/>
      <c r="D692" s="159" t="s">
        <v>145</v>
      </c>
      <c r="E692" s="160" t="s">
        <v>1</v>
      </c>
      <c r="F692" s="161" t="s">
        <v>956</v>
      </c>
      <c r="H692" s="162">
        <v>5.6120000000000001</v>
      </c>
      <c r="I692" s="163"/>
      <c r="L692" s="158"/>
      <c r="M692" s="164"/>
      <c r="N692" s="165"/>
      <c r="O692" s="165"/>
      <c r="P692" s="165"/>
      <c r="Q692" s="165"/>
      <c r="R692" s="165"/>
      <c r="S692" s="165"/>
      <c r="T692" s="166"/>
      <c r="AT692" s="160" t="s">
        <v>145</v>
      </c>
      <c r="AU692" s="160" t="s">
        <v>82</v>
      </c>
      <c r="AV692" s="13" t="s">
        <v>82</v>
      </c>
      <c r="AW692" s="13" t="s">
        <v>29</v>
      </c>
      <c r="AX692" s="13" t="s">
        <v>73</v>
      </c>
      <c r="AY692" s="160" t="s">
        <v>137</v>
      </c>
    </row>
    <row r="693" spans="1:65" s="16" customFormat="1">
      <c r="B693" s="197"/>
      <c r="D693" s="159" t="s">
        <v>145</v>
      </c>
      <c r="E693" s="198" t="s">
        <v>1</v>
      </c>
      <c r="F693" s="199" t="s">
        <v>416</v>
      </c>
      <c r="H693" s="200">
        <v>5.6120000000000001</v>
      </c>
      <c r="I693" s="201"/>
      <c r="L693" s="197"/>
      <c r="M693" s="202"/>
      <c r="N693" s="203"/>
      <c r="O693" s="203"/>
      <c r="P693" s="203"/>
      <c r="Q693" s="203"/>
      <c r="R693" s="203"/>
      <c r="S693" s="203"/>
      <c r="T693" s="204"/>
      <c r="AT693" s="198" t="s">
        <v>145</v>
      </c>
      <c r="AU693" s="198" t="s">
        <v>82</v>
      </c>
      <c r="AV693" s="16" t="s">
        <v>155</v>
      </c>
      <c r="AW693" s="16" t="s">
        <v>29</v>
      </c>
      <c r="AX693" s="16" t="s">
        <v>73</v>
      </c>
      <c r="AY693" s="198" t="s">
        <v>137</v>
      </c>
    </row>
    <row r="694" spans="1:65" s="15" customFormat="1">
      <c r="B694" s="174"/>
      <c r="D694" s="159" t="s">
        <v>145</v>
      </c>
      <c r="E694" s="175" t="s">
        <v>1</v>
      </c>
      <c r="F694" s="176" t="s">
        <v>148</v>
      </c>
      <c r="H694" s="177">
        <v>35.182000000000002</v>
      </c>
      <c r="I694" s="178"/>
      <c r="L694" s="174"/>
      <c r="M694" s="179"/>
      <c r="N694" s="180"/>
      <c r="O694" s="180"/>
      <c r="P694" s="180"/>
      <c r="Q694" s="180"/>
      <c r="R694" s="180"/>
      <c r="S694" s="180"/>
      <c r="T694" s="181"/>
      <c r="AT694" s="175" t="s">
        <v>145</v>
      </c>
      <c r="AU694" s="175" t="s">
        <v>82</v>
      </c>
      <c r="AV694" s="15" t="s">
        <v>143</v>
      </c>
      <c r="AW694" s="15" t="s">
        <v>29</v>
      </c>
      <c r="AX694" s="15" t="s">
        <v>30</v>
      </c>
      <c r="AY694" s="175" t="s">
        <v>137</v>
      </c>
    </row>
    <row r="695" spans="1:65" s="2" customFormat="1" ht="24.2" customHeight="1">
      <c r="A695" s="33"/>
      <c r="B695" s="144"/>
      <c r="C695" s="145" t="s">
        <v>957</v>
      </c>
      <c r="D695" s="145" t="s">
        <v>139</v>
      </c>
      <c r="E695" s="146" t="s">
        <v>958</v>
      </c>
      <c r="F695" s="147" t="s">
        <v>959</v>
      </c>
      <c r="G695" s="148" t="s">
        <v>201</v>
      </c>
      <c r="H695" s="149">
        <v>1</v>
      </c>
      <c r="I695" s="150"/>
      <c r="J695" s="151">
        <f>ROUND(I695*H695,2)</f>
        <v>0</v>
      </c>
      <c r="K695" s="147" t="s">
        <v>1</v>
      </c>
      <c r="L695" s="34"/>
      <c r="M695" s="152" t="s">
        <v>1</v>
      </c>
      <c r="N695" s="153" t="s">
        <v>38</v>
      </c>
      <c r="O695" s="59"/>
      <c r="P695" s="154">
        <f>O695*H695</f>
        <v>0</v>
      </c>
      <c r="Q695" s="154">
        <v>0</v>
      </c>
      <c r="R695" s="154">
        <f>Q695*H695</f>
        <v>0</v>
      </c>
      <c r="S695" s="154">
        <v>0</v>
      </c>
      <c r="T695" s="155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56" t="s">
        <v>143</v>
      </c>
      <c r="AT695" s="156" t="s">
        <v>139</v>
      </c>
      <c r="AU695" s="156" t="s">
        <v>82</v>
      </c>
      <c r="AY695" s="18" t="s">
        <v>137</v>
      </c>
      <c r="BE695" s="157">
        <f>IF(N695="základní",J695,0)</f>
        <v>0</v>
      </c>
      <c r="BF695" s="157">
        <f>IF(N695="snížená",J695,0)</f>
        <v>0</v>
      </c>
      <c r="BG695" s="157">
        <f>IF(N695="zákl. přenesená",J695,0)</f>
        <v>0</v>
      </c>
      <c r="BH695" s="157">
        <f>IF(N695="sníž. přenesená",J695,0)</f>
        <v>0</v>
      </c>
      <c r="BI695" s="157">
        <f>IF(N695="nulová",J695,0)</f>
        <v>0</v>
      </c>
      <c r="BJ695" s="18" t="s">
        <v>30</v>
      </c>
      <c r="BK695" s="157">
        <f>ROUND(I695*H695,2)</f>
        <v>0</v>
      </c>
      <c r="BL695" s="18" t="s">
        <v>143</v>
      </c>
      <c r="BM695" s="156" t="s">
        <v>960</v>
      </c>
    </row>
    <row r="696" spans="1:65" s="13" customFormat="1">
      <c r="B696" s="158"/>
      <c r="D696" s="159" t="s">
        <v>145</v>
      </c>
      <c r="E696" s="160" t="s">
        <v>1</v>
      </c>
      <c r="F696" s="161" t="s">
        <v>30</v>
      </c>
      <c r="H696" s="162">
        <v>1</v>
      </c>
      <c r="I696" s="163"/>
      <c r="L696" s="158"/>
      <c r="M696" s="164"/>
      <c r="N696" s="165"/>
      <c r="O696" s="165"/>
      <c r="P696" s="165"/>
      <c r="Q696" s="165"/>
      <c r="R696" s="165"/>
      <c r="S696" s="165"/>
      <c r="T696" s="166"/>
      <c r="AT696" s="160" t="s">
        <v>145</v>
      </c>
      <c r="AU696" s="160" t="s">
        <v>82</v>
      </c>
      <c r="AV696" s="13" t="s">
        <v>82</v>
      </c>
      <c r="AW696" s="13" t="s">
        <v>29</v>
      </c>
      <c r="AX696" s="13" t="s">
        <v>30</v>
      </c>
      <c r="AY696" s="160" t="s">
        <v>137</v>
      </c>
    </row>
    <row r="697" spans="1:65" s="2" customFormat="1" ht="33" customHeight="1">
      <c r="A697" s="33"/>
      <c r="B697" s="144"/>
      <c r="C697" s="145" t="s">
        <v>961</v>
      </c>
      <c r="D697" s="145" t="s">
        <v>139</v>
      </c>
      <c r="E697" s="146" t="s">
        <v>962</v>
      </c>
      <c r="F697" s="147" t="s">
        <v>963</v>
      </c>
      <c r="G697" s="148" t="s">
        <v>201</v>
      </c>
      <c r="H697" s="149">
        <v>1</v>
      </c>
      <c r="I697" s="150"/>
      <c r="J697" s="151">
        <f>ROUND(I697*H697,2)</f>
        <v>0</v>
      </c>
      <c r="K697" s="147" t="s">
        <v>1</v>
      </c>
      <c r="L697" s="34"/>
      <c r="M697" s="152" t="s">
        <v>1</v>
      </c>
      <c r="N697" s="153" t="s">
        <v>38</v>
      </c>
      <c r="O697" s="59"/>
      <c r="P697" s="154">
        <f>O697*H697</f>
        <v>0</v>
      </c>
      <c r="Q697" s="154">
        <v>0</v>
      </c>
      <c r="R697" s="154">
        <f>Q697*H697</f>
        <v>0</v>
      </c>
      <c r="S697" s="154">
        <v>0</v>
      </c>
      <c r="T697" s="155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56" t="s">
        <v>143</v>
      </c>
      <c r="AT697" s="156" t="s">
        <v>139</v>
      </c>
      <c r="AU697" s="156" t="s">
        <v>82</v>
      </c>
      <c r="AY697" s="18" t="s">
        <v>137</v>
      </c>
      <c r="BE697" s="157">
        <f>IF(N697="základní",J697,0)</f>
        <v>0</v>
      </c>
      <c r="BF697" s="157">
        <f>IF(N697="snížená",J697,0)</f>
        <v>0</v>
      </c>
      <c r="BG697" s="157">
        <f>IF(N697="zákl. přenesená",J697,0)</f>
        <v>0</v>
      </c>
      <c r="BH697" s="157">
        <f>IF(N697="sníž. přenesená",J697,0)</f>
        <v>0</v>
      </c>
      <c r="BI697" s="157">
        <f>IF(N697="nulová",J697,0)</f>
        <v>0</v>
      </c>
      <c r="BJ697" s="18" t="s">
        <v>30</v>
      </c>
      <c r="BK697" s="157">
        <f>ROUND(I697*H697,2)</f>
        <v>0</v>
      </c>
      <c r="BL697" s="18" t="s">
        <v>143</v>
      </c>
      <c r="BM697" s="156" t="s">
        <v>964</v>
      </c>
    </row>
    <row r="698" spans="1:65" s="13" customFormat="1">
      <c r="B698" s="158"/>
      <c r="D698" s="159" t="s">
        <v>145</v>
      </c>
      <c r="E698" s="160" t="s">
        <v>1</v>
      </c>
      <c r="F698" s="161" t="s">
        <v>30</v>
      </c>
      <c r="H698" s="162">
        <v>1</v>
      </c>
      <c r="I698" s="163"/>
      <c r="L698" s="158"/>
      <c r="M698" s="164"/>
      <c r="N698" s="165"/>
      <c r="O698" s="165"/>
      <c r="P698" s="165"/>
      <c r="Q698" s="165"/>
      <c r="R698" s="165"/>
      <c r="S698" s="165"/>
      <c r="T698" s="166"/>
      <c r="AT698" s="160" t="s">
        <v>145</v>
      </c>
      <c r="AU698" s="160" t="s">
        <v>82</v>
      </c>
      <c r="AV698" s="13" t="s">
        <v>82</v>
      </c>
      <c r="AW698" s="13" t="s">
        <v>29</v>
      </c>
      <c r="AX698" s="13" t="s">
        <v>30</v>
      </c>
      <c r="AY698" s="160" t="s">
        <v>137</v>
      </c>
    </row>
    <row r="699" spans="1:65" s="2" customFormat="1" ht="16.5" customHeight="1">
      <c r="A699" s="33"/>
      <c r="B699" s="144"/>
      <c r="C699" s="145" t="s">
        <v>965</v>
      </c>
      <c r="D699" s="145" t="s">
        <v>139</v>
      </c>
      <c r="E699" s="146" t="s">
        <v>966</v>
      </c>
      <c r="F699" s="147" t="s">
        <v>967</v>
      </c>
      <c r="G699" s="148" t="s">
        <v>201</v>
      </c>
      <c r="H699" s="149">
        <v>1</v>
      </c>
      <c r="I699" s="150"/>
      <c r="J699" s="151">
        <f>ROUND(I699*H699,2)</f>
        <v>0</v>
      </c>
      <c r="K699" s="147" t="s">
        <v>1</v>
      </c>
      <c r="L699" s="34"/>
      <c r="M699" s="152" t="s">
        <v>1</v>
      </c>
      <c r="N699" s="153" t="s">
        <v>38</v>
      </c>
      <c r="O699" s="59"/>
      <c r="P699" s="154">
        <f>O699*H699</f>
        <v>0</v>
      </c>
      <c r="Q699" s="154">
        <v>0</v>
      </c>
      <c r="R699" s="154">
        <f>Q699*H699</f>
        <v>0</v>
      </c>
      <c r="S699" s="154">
        <v>0</v>
      </c>
      <c r="T699" s="155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56" t="s">
        <v>143</v>
      </c>
      <c r="AT699" s="156" t="s">
        <v>139</v>
      </c>
      <c r="AU699" s="156" t="s">
        <v>82</v>
      </c>
      <c r="AY699" s="18" t="s">
        <v>137</v>
      </c>
      <c r="BE699" s="157">
        <f>IF(N699="základní",J699,0)</f>
        <v>0</v>
      </c>
      <c r="BF699" s="157">
        <f>IF(N699="snížená",J699,0)</f>
        <v>0</v>
      </c>
      <c r="BG699" s="157">
        <f>IF(N699="zákl. přenesená",J699,0)</f>
        <v>0</v>
      </c>
      <c r="BH699" s="157">
        <f>IF(N699="sníž. přenesená",J699,0)</f>
        <v>0</v>
      </c>
      <c r="BI699" s="157">
        <f>IF(N699="nulová",J699,0)</f>
        <v>0</v>
      </c>
      <c r="BJ699" s="18" t="s">
        <v>30</v>
      </c>
      <c r="BK699" s="157">
        <f>ROUND(I699*H699,2)</f>
        <v>0</v>
      </c>
      <c r="BL699" s="18" t="s">
        <v>143</v>
      </c>
      <c r="BM699" s="156" t="s">
        <v>968</v>
      </c>
    </row>
    <row r="700" spans="1:65" s="14" customFormat="1">
      <c r="B700" s="167"/>
      <c r="D700" s="159" t="s">
        <v>145</v>
      </c>
      <c r="E700" s="168" t="s">
        <v>1</v>
      </c>
      <c r="F700" s="169" t="s">
        <v>969</v>
      </c>
      <c r="H700" s="168" t="s">
        <v>1</v>
      </c>
      <c r="I700" s="170"/>
      <c r="L700" s="167"/>
      <c r="M700" s="171"/>
      <c r="N700" s="172"/>
      <c r="O700" s="172"/>
      <c r="P700" s="172"/>
      <c r="Q700" s="172"/>
      <c r="R700" s="172"/>
      <c r="S700" s="172"/>
      <c r="T700" s="173"/>
      <c r="AT700" s="168" t="s">
        <v>145</v>
      </c>
      <c r="AU700" s="168" t="s">
        <v>82</v>
      </c>
      <c r="AV700" s="14" t="s">
        <v>30</v>
      </c>
      <c r="AW700" s="14" t="s">
        <v>29</v>
      </c>
      <c r="AX700" s="14" t="s">
        <v>73</v>
      </c>
      <c r="AY700" s="168" t="s">
        <v>137</v>
      </c>
    </row>
    <row r="701" spans="1:65" s="13" customFormat="1">
      <c r="B701" s="158"/>
      <c r="D701" s="159" t="s">
        <v>145</v>
      </c>
      <c r="E701" s="160" t="s">
        <v>1</v>
      </c>
      <c r="F701" s="161" t="s">
        <v>30</v>
      </c>
      <c r="H701" s="162">
        <v>1</v>
      </c>
      <c r="I701" s="163"/>
      <c r="L701" s="158"/>
      <c r="M701" s="164"/>
      <c r="N701" s="165"/>
      <c r="O701" s="165"/>
      <c r="P701" s="165"/>
      <c r="Q701" s="165"/>
      <c r="R701" s="165"/>
      <c r="S701" s="165"/>
      <c r="T701" s="166"/>
      <c r="AT701" s="160" t="s">
        <v>145</v>
      </c>
      <c r="AU701" s="160" t="s">
        <v>82</v>
      </c>
      <c r="AV701" s="13" t="s">
        <v>82</v>
      </c>
      <c r="AW701" s="13" t="s">
        <v>29</v>
      </c>
      <c r="AX701" s="13" t="s">
        <v>30</v>
      </c>
      <c r="AY701" s="160" t="s">
        <v>137</v>
      </c>
    </row>
    <row r="702" spans="1:65" s="2" customFormat="1" ht="16.5" customHeight="1">
      <c r="A702" s="33"/>
      <c r="B702" s="144"/>
      <c r="C702" s="145" t="s">
        <v>970</v>
      </c>
      <c r="D702" s="145" t="s">
        <v>139</v>
      </c>
      <c r="E702" s="146" t="s">
        <v>971</v>
      </c>
      <c r="F702" s="147" t="s">
        <v>972</v>
      </c>
      <c r="G702" s="148" t="s">
        <v>201</v>
      </c>
      <c r="H702" s="149">
        <v>1</v>
      </c>
      <c r="I702" s="150"/>
      <c r="J702" s="151">
        <f>ROUND(I702*H702,2)</f>
        <v>0</v>
      </c>
      <c r="K702" s="147" t="s">
        <v>1</v>
      </c>
      <c r="L702" s="34"/>
      <c r="M702" s="152" t="s">
        <v>1</v>
      </c>
      <c r="N702" s="153" t="s">
        <v>38</v>
      </c>
      <c r="O702" s="59"/>
      <c r="P702" s="154">
        <f>O702*H702</f>
        <v>0</v>
      </c>
      <c r="Q702" s="154">
        <v>0</v>
      </c>
      <c r="R702" s="154">
        <f>Q702*H702</f>
        <v>0</v>
      </c>
      <c r="S702" s="154">
        <v>0</v>
      </c>
      <c r="T702" s="155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56" t="s">
        <v>143</v>
      </c>
      <c r="AT702" s="156" t="s">
        <v>139</v>
      </c>
      <c r="AU702" s="156" t="s">
        <v>82</v>
      </c>
      <c r="AY702" s="18" t="s">
        <v>137</v>
      </c>
      <c r="BE702" s="157">
        <f>IF(N702="základní",J702,0)</f>
        <v>0</v>
      </c>
      <c r="BF702" s="157">
        <f>IF(N702="snížená",J702,0)</f>
        <v>0</v>
      </c>
      <c r="BG702" s="157">
        <f>IF(N702="zákl. přenesená",J702,0)</f>
        <v>0</v>
      </c>
      <c r="BH702" s="157">
        <f>IF(N702="sníž. přenesená",J702,0)</f>
        <v>0</v>
      </c>
      <c r="BI702" s="157">
        <f>IF(N702="nulová",J702,0)</f>
        <v>0</v>
      </c>
      <c r="BJ702" s="18" t="s">
        <v>30</v>
      </c>
      <c r="BK702" s="157">
        <f>ROUND(I702*H702,2)</f>
        <v>0</v>
      </c>
      <c r="BL702" s="18" t="s">
        <v>143</v>
      </c>
      <c r="BM702" s="156" t="s">
        <v>973</v>
      </c>
    </row>
    <row r="703" spans="1:65" s="14" customFormat="1">
      <c r="B703" s="167"/>
      <c r="D703" s="159" t="s">
        <v>145</v>
      </c>
      <c r="E703" s="168" t="s">
        <v>1</v>
      </c>
      <c r="F703" s="169" t="s">
        <v>974</v>
      </c>
      <c r="H703" s="168" t="s">
        <v>1</v>
      </c>
      <c r="I703" s="170"/>
      <c r="L703" s="167"/>
      <c r="M703" s="171"/>
      <c r="N703" s="172"/>
      <c r="O703" s="172"/>
      <c r="P703" s="172"/>
      <c r="Q703" s="172"/>
      <c r="R703" s="172"/>
      <c r="S703" s="172"/>
      <c r="T703" s="173"/>
      <c r="AT703" s="168" t="s">
        <v>145</v>
      </c>
      <c r="AU703" s="168" t="s">
        <v>82</v>
      </c>
      <c r="AV703" s="14" t="s">
        <v>30</v>
      </c>
      <c r="AW703" s="14" t="s">
        <v>29</v>
      </c>
      <c r="AX703" s="14" t="s">
        <v>73</v>
      </c>
      <c r="AY703" s="168" t="s">
        <v>137</v>
      </c>
    </row>
    <row r="704" spans="1:65" s="13" customFormat="1">
      <c r="B704" s="158"/>
      <c r="D704" s="159" t="s">
        <v>145</v>
      </c>
      <c r="E704" s="160" t="s">
        <v>1</v>
      </c>
      <c r="F704" s="161" t="s">
        <v>30</v>
      </c>
      <c r="H704" s="162">
        <v>1</v>
      </c>
      <c r="I704" s="163"/>
      <c r="L704" s="158"/>
      <c r="M704" s="164"/>
      <c r="N704" s="165"/>
      <c r="O704" s="165"/>
      <c r="P704" s="165"/>
      <c r="Q704" s="165"/>
      <c r="R704" s="165"/>
      <c r="S704" s="165"/>
      <c r="T704" s="166"/>
      <c r="AT704" s="160" t="s">
        <v>145</v>
      </c>
      <c r="AU704" s="160" t="s">
        <v>82</v>
      </c>
      <c r="AV704" s="13" t="s">
        <v>82</v>
      </c>
      <c r="AW704" s="13" t="s">
        <v>29</v>
      </c>
      <c r="AX704" s="13" t="s">
        <v>30</v>
      </c>
      <c r="AY704" s="160" t="s">
        <v>137</v>
      </c>
    </row>
    <row r="705" spans="1:65" s="2" customFormat="1" ht="24.2" customHeight="1">
      <c r="A705" s="33"/>
      <c r="B705" s="144"/>
      <c r="C705" s="145" t="s">
        <v>975</v>
      </c>
      <c r="D705" s="145" t="s">
        <v>139</v>
      </c>
      <c r="E705" s="146" t="s">
        <v>976</v>
      </c>
      <c r="F705" s="147" t="s">
        <v>977</v>
      </c>
      <c r="G705" s="148" t="s">
        <v>210</v>
      </c>
      <c r="H705" s="149">
        <v>4</v>
      </c>
      <c r="I705" s="150"/>
      <c r="J705" s="151">
        <f>ROUND(I705*H705,2)</f>
        <v>0</v>
      </c>
      <c r="K705" s="147" t="s">
        <v>152</v>
      </c>
      <c r="L705" s="34"/>
      <c r="M705" s="152" t="s">
        <v>1</v>
      </c>
      <c r="N705" s="153" t="s">
        <v>38</v>
      </c>
      <c r="O705" s="59"/>
      <c r="P705" s="154">
        <f>O705*H705</f>
        <v>0</v>
      </c>
      <c r="Q705" s="154">
        <v>2.8539999999999999E-2</v>
      </c>
      <c r="R705" s="154">
        <f>Q705*H705</f>
        <v>0.11416</v>
      </c>
      <c r="S705" s="154">
        <v>0</v>
      </c>
      <c r="T705" s="155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56" t="s">
        <v>143</v>
      </c>
      <c r="AT705" s="156" t="s">
        <v>139</v>
      </c>
      <c r="AU705" s="156" t="s">
        <v>82</v>
      </c>
      <c r="AY705" s="18" t="s">
        <v>137</v>
      </c>
      <c r="BE705" s="157">
        <f>IF(N705="základní",J705,0)</f>
        <v>0</v>
      </c>
      <c r="BF705" s="157">
        <f>IF(N705="snížená",J705,0)</f>
        <v>0</v>
      </c>
      <c r="BG705" s="157">
        <f>IF(N705="zákl. přenesená",J705,0)</f>
        <v>0</v>
      </c>
      <c r="BH705" s="157">
        <f>IF(N705="sníž. přenesená",J705,0)</f>
        <v>0</v>
      </c>
      <c r="BI705" s="157">
        <f>IF(N705="nulová",J705,0)</f>
        <v>0</v>
      </c>
      <c r="BJ705" s="18" t="s">
        <v>30</v>
      </c>
      <c r="BK705" s="157">
        <f>ROUND(I705*H705,2)</f>
        <v>0</v>
      </c>
      <c r="BL705" s="18" t="s">
        <v>143</v>
      </c>
      <c r="BM705" s="156" t="s">
        <v>978</v>
      </c>
    </row>
    <row r="706" spans="1:65" s="13" customFormat="1">
      <c r="B706" s="158"/>
      <c r="D706" s="159" t="s">
        <v>145</v>
      </c>
      <c r="E706" s="160" t="s">
        <v>1</v>
      </c>
      <c r="F706" s="161" t="s">
        <v>143</v>
      </c>
      <c r="H706" s="162">
        <v>4</v>
      </c>
      <c r="I706" s="163"/>
      <c r="L706" s="158"/>
      <c r="M706" s="164"/>
      <c r="N706" s="165"/>
      <c r="O706" s="165"/>
      <c r="P706" s="165"/>
      <c r="Q706" s="165"/>
      <c r="R706" s="165"/>
      <c r="S706" s="165"/>
      <c r="T706" s="166"/>
      <c r="AT706" s="160" t="s">
        <v>145</v>
      </c>
      <c r="AU706" s="160" t="s">
        <v>82</v>
      </c>
      <c r="AV706" s="13" t="s">
        <v>82</v>
      </c>
      <c r="AW706" s="13" t="s">
        <v>29</v>
      </c>
      <c r="AX706" s="13" t="s">
        <v>30</v>
      </c>
      <c r="AY706" s="160" t="s">
        <v>137</v>
      </c>
    </row>
    <row r="707" spans="1:65" s="2" customFormat="1" ht="16.5" customHeight="1">
      <c r="A707" s="33"/>
      <c r="B707" s="144"/>
      <c r="C707" s="182" t="s">
        <v>979</v>
      </c>
      <c r="D707" s="182" t="s">
        <v>181</v>
      </c>
      <c r="E707" s="183" t="s">
        <v>980</v>
      </c>
      <c r="F707" s="184" t="s">
        <v>981</v>
      </c>
      <c r="G707" s="185" t="s">
        <v>210</v>
      </c>
      <c r="H707" s="186">
        <v>4.04</v>
      </c>
      <c r="I707" s="187"/>
      <c r="J707" s="188">
        <f>ROUND(I707*H707,2)</f>
        <v>0</v>
      </c>
      <c r="K707" s="184" t="s">
        <v>1</v>
      </c>
      <c r="L707" s="189"/>
      <c r="M707" s="190" t="s">
        <v>1</v>
      </c>
      <c r="N707" s="191" t="s">
        <v>38</v>
      </c>
      <c r="O707" s="59"/>
      <c r="P707" s="154">
        <f>O707*H707</f>
        <v>0</v>
      </c>
      <c r="Q707" s="154">
        <v>3.9140000000000001</v>
      </c>
      <c r="R707" s="154">
        <f>Q707*H707</f>
        <v>15.812560000000001</v>
      </c>
      <c r="S707" s="154">
        <v>0</v>
      </c>
      <c r="T707" s="155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56" t="s">
        <v>176</v>
      </c>
      <c r="AT707" s="156" t="s">
        <v>181</v>
      </c>
      <c r="AU707" s="156" t="s">
        <v>82</v>
      </c>
      <c r="AY707" s="18" t="s">
        <v>137</v>
      </c>
      <c r="BE707" s="157">
        <f>IF(N707="základní",J707,0)</f>
        <v>0</v>
      </c>
      <c r="BF707" s="157">
        <f>IF(N707="snížená",J707,0)</f>
        <v>0</v>
      </c>
      <c r="BG707" s="157">
        <f>IF(N707="zákl. přenesená",J707,0)</f>
        <v>0</v>
      </c>
      <c r="BH707" s="157">
        <f>IF(N707="sníž. přenesená",J707,0)</f>
        <v>0</v>
      </c>
      <c r="BI707" s="157">
        <f>IF(N707="nulová",J707,0)</f>
        <v>0</v>
      </c>
      <c r="BJ707" s="18" t="s">
        <v>30</v>
      </c>
      <c r="BK707" s="157">
        <f>ROUND(I707*H707,2)</f>
        <v>0</v>
      </c>
      <c r="BL707" s="18" t="s">
        <v>143</v>
      </c>
      <c r="BM707" s="156" t="s">
        <v>982</v>
      </c>
    </row>
    <row r="708" spans="1:65" s="13" customFormat="1">
      <c r="B708" s="158"/>
      <c r="D708" s="159" t="s">
        <v>145</v>
      </c>
      <c r="E708" s="160" t="s">
        <v>1</v>
      </c>
      <c r="F708" s="161" t="s">
        <v>846</v>
      </c>
      <c r="H708" s="162">
        <v>4.04</v>
      </c>
      <c r="I708" s="163"/>
      <c r="L708" s="158"/>
      <c r="M708" s="164"/>
      <c r="N708" s="165"/>
      <c r="O708" s="165"/>
      <c r="P708" s="165"/>
      <c r="Q708" s="165"/>
      <c r="R708" s="165"/>
      <c r="S708" s="165"/>
      <c r="T708" s="166"/>
      <c r="AT708" s="160" t="s">
        <v>145</v>
      </c>
      <c r="AU708" s="160" t="s">
        <v>82</v>
      </c>
      <c r="AV708" s="13" t="s">
        <v>82</v>
      </c>
      <c r="AW708" s="13" t="s">
        <v>29</v>
      </c>
      <c r="AX708" s="13" t="s">
        <v>73</v>
      </c>
      <c r="AY708" s="160" t="s">
        <v>137</v>
      </c>
    </row>
    <row r="709" spans="1:65" s="15" customFormat="1">
      <c r="B709" s="174"/>
      <c r="D709" s="159" t="s">
        <v>145</v>
      </c>
      <c r="E709" s="175" t="s">
        <v>1</v>
      </c>
      <c r="F709" s="176" t="s">
        <v>148</v>
      </c>
      <c r="H709" s="177">
        <v>4.04</v>
      </c>
      <c r="I709" s="178"/>
      <c r="L709" s="174"/>
      <c r="M709" s="179"/>
      <c r="N709" s="180"/>
      <c r="O709" s="180"/>
      <c r="P709" s="180"/>
      <c r="Q709" s="180"/>
      <c r="R709" s="180"/>
      <c r="S709" s="180"/>
      <c r="T709" s="181"/>
      <c r="AT709" s="175" t="s">
        <v>145</v>
      </c>
      <c r="AU709" s="175" t="s">
        <v>82</v>
      </c>
      <c r="AV709" s="15" t="s">
        <v>143</v>
      </c>
      <c r="AW709" s="15" t="s">
        <v>29</v>
      </c>
      <c r="AX709" s="15" t="s">
        <v>30</v>
      </c>
      <c r="AY709" s="175" t="s">
        <v>137</v>
      </c>
    </row>
    <row r="710" spans="1:65" s="2" customFormat="1" ht="24.2" customHeight="1">
      <c r="A710" s="33"/>
      <c r="B710" s="144"/>
      <c r="C710" s="145" t="s">
        <v>282</v>
      </c>
      <c r="D710" s="145" t="s">
        <v>139</v>
      </c>
      <c r="E710" s="146" t="s">
        <v>983</v>
      </c>
      <c r="F710" s="147" t="s">
        <v>984</v>
      </c>
      <c r="G710" s="148" t="s">
        <v>210</v>
      </c>
      <c r="H710" s="149">
        <v>4</v>
      </c>
      <c r="I710" s="150"/>
      <c r="J710" s="151">
        <f>ROUND(I710*H710,2)</f>
        <v>0</v>
      </c>
      <c r="K710" s="147" t="s">
        <v>152</v>
      </c>
      <c r="L710" s="34"/>
      <c r="M710" s="152" t="s">
        <v>1</v>
      </c>
      <c r="N710" s="153" t="s">
        <v>38</v>
      </c>
      <c r="O710" s="59"/>
      <c r="P710" s="154">
        <f>O710*H710</f>
        <v>0</v>
      </c>
      <c r="Q710" s="154">
        <v>3.9269999999999999E-2</v>
      </c>
      <c r="R710" s="154">
        <f>Q710*H710</f>
        <v>0.15708</v>
      </c>
      <c r="S710" s="154">
        <v>0</v>
      </c>
      <c r="T710" s="155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156" t="s">
        <v>143</v>
      </c>
      <c r="AT710" s="156" t="s">
        <v>139</v>
      </c>
      <c r="AU710" s="156" t="s">
        <v>82</v>
      </c>
      <c r="AY710" s="18" t="s">
        <v>137</v>
      </c>
      <c r="BE710" s="157">
        <f>IF(N710="základní",J710,0)</f>
        <v>0</v>
      </c>
      <c r="BF710" s="157">
        <f>IF(N710="snížená",J710,0)</f>
        <v>0</v>
      </c>
      <c r="BG710" s="157">
        <f>IF(N710="zákl. přenesená",J710,0)</f>
        <v>0</v>
      </c>
      <c r="BH710" s="157">
        <f>IF(N710="sníž. přenesená",J710,0)</f>
        <v>0</v>
      </c>
      <c r="BI710" s="157">
        <f>IF(N710="nulová",J710,0)</f>
        <v>0</v>
      </c>
      <c r="BJ710" s="18" t="s">
        <v>30</v>
      </c>
      <c r="BK710" s="157">
        <f>ROUND(I710*H710,2)</f>
        <v>0</v>
      </c>
      <c r="BL710" s="18" t="s">
        <v>143</v>
      </c>
      <c r="BM710" s="156" t="s">
        <v>985</v>
      </c>
    </row>
    <row r="711" spans="1:65" s="13" customFormat="1">
      <c r="B711" s="158"/>
      <c r="D711" s="159" t="s">
        <v>145</v>
      </c>
      <c r="E711" s="160" t="s">
        <v>1</v>
      </c>
      <c r="F711" s="161" t="s">
        <v>143</v>
      </c>
      <c r="H711" s="162">
        <v>4</v>
      </c>
      <c r="I711" s="163"/>
      <c r="L711" s="158"/>
      <c r="M711" s="164"/>
      <c r="N711" s="165"/>
      <c r="O711" s="165"/>
      <c r="P711" s="165"/>
      <c r="Q711" s="165"/>
      <c r="R711" s="165"/>
      <c r="S711" s="165"/>
      <c r="T711" s="166"/>
      <c r="AT711" s="160" t="s">
        <v>145</v>
      </c>
      <c r="AU711" s="160" t="s">
        <v>82</v>
      </c>
      <c r="AV711" s="13" t="s">
        <v>82</v>
      </c>
      <c r="AW711" s="13" t="s">
        <v>29</v>
      </c>
      <c r="AX711" s="13" t="s">
        <v>30</v>
      </c>
      <c r="AY711" s="160" t="s">
        <v>137</v>
      </c>
    </row>
    <row r="712" spans="1:65" s="2" customFormat="1" ht="16.5" customHeight="1">
      <c r="A712" s="33"/>
      <c r="B712" s="144"/>
      <c r="C712" s="182" t="s">
        <v>986</v>
      </c>
      <c r="D712" s="182" t="s">
        <v>181</v>
      </c>
      <c r="E712" s="183" t="s">
        <v>987</v>
      </c>
      <c r="F712" s="184" t="s">
        <v>988</v>
      </c>
      <c r="G712" s="185" t="s">
        <v>210</v>
      </c>
      <c r="H712" s="186">
        <v>4.04</v>
      </c>
      <c r="I712" s="187"/>
      <c r="J712" s="188">
        <f>ROUND(I712*H712,2)</f>
        <v>0</v>
      </c>
      <c r="K712" s="184" t="s">
        <v>1</v>
      </c>
      <c r="L712" s="189"/>
      <c r="M712" s="190" t="s">
        <v>1</v>
      </c>
      <c r="N712" s="191" t="s">
        <v>38</v>
      </c>
      <c r="O712" s="59"/>
      <c r="P712" s="154">
        <f>O712*H712</f>
        <v>0</v>
      </c>
      <c r="Q712" s="154">
        <v>0.5</v>
      </c>
      <c r="R712" s="154">
        <f>Q712*H712</f>
        <v>2.02</v>
      </c>
      <c r="S712" s="154">
        <v>0</v>
      </c>
      <c r="T712" s="155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56" t="s">
        <v>176</v>
      </c>
      <c r="AT712" s="156" t="s">
        <v>181</v>
      </c>
      <c r="AU712" s="156" t="s">
        <v>82</v>
      </c>
      <c r="AY712" s="18" t="s">
        <v>137</v>
      </c>
      <c r="BE712" s="157">
        <f>IF(N712="základní",J712,0)</f>
        <v>0</v>
      </c>
      <c r="BF712" s="157">
        <f>IF(N712="snížená",J712,0)</f>
        <v>0</v>
      </c>
      <c r="BG712" s="157">
        <f>IF(N712="zákl. přenesená",J712,0)</f>
        <v>0</v>
      </c>
      <c r="BH712" s="157">
        <f>IF(N712="sníž. přenesená",J712,0)</f>
        <v>0</v>
      </c>
      <c r="BI712" s="157">
        <f>IF(N712="nulová",J712,0)</f>
        <v>0</v>
      </c>
      <c r="BJ712" s="18" t="s">
        <v>30</v>
      </c>
      <c r="BK712" s="157">
        <f>ROUND(I712*H712,2)</f>
        <v>0</v>
      </c>
      <c r="BL712" s="18" t="s">
        <v>143</v>
      </c>
      <c r="BM712" s="156" t="s">
        <v>989</v>
      </c>
    </row>
    <row r="713" spans="1:65" s="13" customFormat="1">
      <c r="B713" s="158"/>
      <c r="D713" s="159" t="s">
        <v>145</v>
      </c>
      <c r="E713" s="160" t="s">
        <v>1</v>
      </c>
      <c r="F713" s="161" t="s">
        <v>846</v>
      </c>
      <c r="H713" s="162">
        <v>4.04</v>
      </c>
      <c r="I713" s="163"/>
      <c r="L713" s="158"/>
      <c r="M713" s="164"/>
      <c r="N713" s="165"/>
      <c r="O713" s="165"/>
      <c r="P713" s="165"/>
      <c r="Q713" s="165"/>
      <c r="R713" s="165"/>
      <c r="S713" s="165"/>
      <c r="T713" s="166"/>
      <c r="AT713" s="160" t="s">
        <v>145</v>
      </c>
      <c r="AU713" s="160" t="s">
        <v>82</v>
      </c>
      <c r="AV713" s="13" t="s">
        <v>82</v>
      </c>
      <c r="AW713" s="13" t="s">
        <v>29</v>
      </c>
      <c r="AX713" s="13" t="s">
        <v>73</v>
      </c>
      <c r="AY713" s="160" t="s">
        <v>137</v>
      </c>
    </row>
    <row r="714" spans="1:65" s="15" customFormat="1">
      <c r="B714" s="174"/>
      <c r="D714" s="159" t="s">
        <v>145</v>
      </c>
      <c r="E714" s="175" t="s">
        <v>1</v>
      </c>
      <c r="F714" s="176" t="s">
        <v>148</v>
      </c>
      <c r="H714" s="177">
        <v>4.04</v>
      </c>
      <c r="I714" s="178"/>
      <c r="L714" s="174"/>
      <c r="M714" s="179"/>
      <c r="N714" s="180"/>
      <c r="O714" s="180"/>
      <c r="P714" s="180"/>
      <c r="Q714" s="180"/>
      <c r="R714" s="180"/>
      <c r="S714" s="180"/>
      <c r="T714" s="181"/>
      <c r="AT714" s="175" t="s">
        <v>145</v>
      </c>
      <c r="AU714" s="175" t="s">
        <v>82</v>
      </c>
      <c r="AV714" s="15" t="s">
        <v>143</v>
      </c>
      <c r="AW714" s="15" t="s">
        <v>29</v>
      </c>
      <c r="AX714" s="15" t="s">
        <v>30</v>
      </c>
      <c r="AY714" s="175" t="s">
        <v>137</v>
      </c>
    </row>
    <row r="715" spans="1:65" s="2" customFormat="1" ht="24.2" customHeight="1">
      <c r="A715" s="33"/>
      <c r="B715" s="144"/>
      <c r="C715" s="182" t="s">
        <v>990</v>
      </c>
      <c r="D715" s="182" t="s">
        <v>181</v>
      </c>
      <c r="E715" s="183" t="s">
        <v>991</v>
      </c>
      <c r="F715" s="184" t="s">
        <v>992</v>
      </c>
      <c r="G715" s="185" t="s">
        <v>210</v>
      </c>
      <c r="H715" s="186">
        <v>4.04</v>
      </c>
      <c r="I715" s="187"/>
      <c r="J715" s="188">
        <f>ROUND(I715*H715,2)</f>
        <v>0</v>
      </c>
      <c r="K715" s="184" t="s">
        <v>152</v>
      </c>
      <c r="L715" s="189"/>
      <c r="M715" s="190" t="s">
        <v>1</v>
      </c>
      <c r="N715" s="191" t="s">
        <v>38</v>
      </c>
      <c r="O715" s="59"/>
      <c r="P715" s="154">
        <f>O715*H715</f>
        <v>0</v>
      </c>
      <c r="Q715" s="154">
        <v>3.0000000000000001E-3</v>
      </c>
      <c r="R715" s="154">
        <f>Q715*H715</f>
        <v>1.2120000000000001E-2</v>
      </c>
      <c r="S715" s="154">
        <v>0</v>
      </c>
      <c r="T715" s="155">
        <f>S715*H715</f>
        <v>0</v>
      </c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R715" s="156" t="s">
        <v>176</v>
      </c>
      <c r="AT715" s="156" t="s">
        <v>181</v>
      </c>
      <c r="AU715" s="156" t="s">
        <v>82</v>
      </c>
      <c r="AY715" s="18" t="s">
        <v>137</v>
      </c>
      <c r="BE715" s="157">
        <f>IF(N715="základní",J715,0)</f>
        <v>0</v>
      </c>
      <c r="BF715" s="157">
        <f>IF(N715="snížená",J715,0)</f>
        <v>0</v>
      </c>
      <c r="BG715" s="157">
        <f>IF(N715="zákl. přenesená",J715,0)</f>
        <v>0</v>
      </c>
      <c r="BH715" s="157">
        <f>IF(N715="sníž. přenesená",J715,0)</f>
        <v>0</v>
      </c>
      <c r="BI715" s="157">
        <f>IF(N715="nulová",J715,0)</f>
        <v>0</v>
      </c>
      <c r="BJ715" s="18" t="s">
        <v>30</v>
      </c>
      <c r="BK715" s="157">
        <f>ROUND(I715*H715,2)</f>
        <v>0</v>
      </c>
      <c r="BL715" s="18" t="s">
        <v>143</v>
      </c>
      <c r="BM715" s="156" t="s">
        <v>993</v>
      </c>
    </row>
    <row r="716" spans="1:65" s="13" customFormat="1">
      <c r="B716" s="158"/>
      <c r="D716" s="159" t="s">
        <v>145</v>
      </c>
      <c r="E716" s="160" t="s">
        <v>1</v>
      </c>
      <c r="F716" s="161" t="s">
        <v>846</v>
      </c>
      <c r="H716" s="162">
        <v>4.04</v>
      </c>
      <c r="I716" s="163"/>
      <c r="L716" s="158"/>
      <c r="M716" s="164"/>
      <c r="N716" s="165"/>
      <c r="O716" s="165"/>
      <c r="P716" s="165"/>
      <c r="Q716" s="165"/>
      <c r="R716" s="165"/>
      <c r="S716" s="165"/>
      <c r="T716" s="166"/>
      <c r="AT716" s="160" t="s">
        <v>145</v>
      </c>
      <c r="AU716" s="160" t="s">
        <v>82</v>
      </c>
      <c r="AV716" s="13" t="s">
        <v>82</v>
      </c>
      <c r="AW716" s="13" t="s">
        <v>29</v>
      </c>
      <c r="AX716" s="13" t="s">
        <v>73</v>
      </c>
      <c r="AY716" s="160" t="s">
        <v>137</v>
      </c>
    </row>
    <row r="717" spans="1:65" s="15" customFormat="1">
      <c r="B717" s="174"/>
      <c r="D717" s="159" t="s">
        <v>145</v>
      </c>
      <c r="E717" s="175" t="s">
        <v>1</v>
      </c>
      <c r="F717" s="176" t="s">
        <v>148</v>
      </c>
      <c r="H717" s="177">
        <v>4.04</v>
      </c>
      <c r="I717" s="178"/>
      <c r="L717" s="174"/>
      <c r="M717" s="179"/>
      <c r="N717" s="180"/>
      <c r="O717" s="180"/>
      <c r="P717" s="180"/>
      <c r="Q717" s="180"/>
      <c r="R717" s="180"/>
      <c r="S717" s="180"/>
      <c r="T717" s="181"/>
      <c r="AT717" s="175" t="s">
        <v>145</v>
      </c>
      <c r="AU717" s="175" t="s">
        <v>82</v>
      </c>
      <c r="AV717" s="15" t="s">
        <v>143</v>
      </c>
      <c r="AW717" s="15" t="s">
        <v>29</v>
      </c>
      <c r="AX717" s="15" t="s">
        <v>30</v>
      </c>
      <c r="AY717" s="175" t="s">
        <v>137</v>
      </c>
    </row>
    <row r="718" spans="1:65" s="2" customFormat="1" ht="24.2" customHeight="1">
      <c r="A718" s="33"/>
      <c r="B718" s="144"/>
      <c r="C718" s="145" t="s">
        <v>994</v>
      </c>
      <c r="D718" s="145" t="s">
        <v>139</v>
      </c>
      <c r="E718" s="146" t="s">
        <v>995</v>
      </c>
      <c r="F718" s="147" t="s">
        <v>996</v>
      </c>
      <c r="G718" s="148" t="s">
        <v>210</v>
      </c>
      <c r="H718" s="149">
        <v>15</v>
      </c>
      <c r="I718" s="150"/>
      <c r="J718" s="151">
        <f>ROUND(I718*H718,2)</f>
        <v>0</v>
      </c>
      <c r="K718" s="147" t="s">
        <v>152</v>
      </c>
      <c r="L718" s="34"/>
      <c r="M718" s="152" t="s">
        <v>1</v>
      </c>
      <c r="N718" s="153" t="s">
        <v>38</v>
      </c>
      <c r="O718" s="59"/>
      <c r="P718" s="154">
        <f>O718*H718</f>
        <v>0</v>
      </c>
      <c r="Q718" s="154">
        <v>1.0189999999999999E-2</v>
      </c>
      <c r="R718" s="154">
        <f>Q718*H718</f>
        <v>0.15284999999999999</v>
      </c>
      <c r="S718" s="154">
        <v>0</v>
      </c>
      <c r="T718" s="155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56" t="s">
        <v>143</v>
      </c>
      <c r="AT718" s="156" t="s">
        <v>139</v>
      </c>
      <c r="AU718" s="156" t="s">
        <v>82</v>
      </c>
      <c r="AY718" s="18" t="s">
        <v>137</v>
      </c>
      <c r="BE718" s="157">
        <f>IF(N718="základní",J718,0)</f>
        <v>0</v>
      </c>
      <c r="BF718" s="157">
        <f>IF(N718="snížená",J718,0)</f>
        <v>0</v>
      </c>
      <c r="BG718" s="157">
        <f>IF(N718="zákl. přenesená",J718,0)</f>
        <v>0</v>
      </c>
      <c r="BH718" s="157">
        <f>IF(N718="sníž. přenesená",J718,0)</f>
        <v>0</v>
      </c>
      <c r="BI718" s="157">
        <f>IF(N718="nulová",J718,0)</f>
        <v>0</v>
      </c>
      <c r="BJ718" s="18" t="s">
        <v>30</v>
      </c>
      <c r="BK718" s="157">
        <f>ROUND(I718*H718,2)</f>
        <v>0</v>
      </c>
      <c r="BL718" s="18" t="s">
        <v>143</v>
      </c>
      <c r="BM718" s="156" t="s">
        <v>997</v>
      </c>
    </row>
    <row r="719" spans="1:65" s="13" customFormat="1">
      <c r="B719" s="158"/>
      <c r="D719" s="159" t="s">
        <v>145</v>
      </c>
      <c r="E719" s="160" t="s">
        <v>1</v>
      </c>
      <c r="F719" s="161" t="s">
        <v>143</v>
      </c>
      <c r="H719" s="162">
        <v>4</v>
      </c>
      <c r="I719" s="163"/>
      <c r="L719" s="158"/>
      <c r="M719" s="164"/>
      <c r="N719" s="165"/>
      <c r="O719" s="165"/>
      <c r="P719" s="165"/>
      <c r="Q719" s="165"/>
      <c r="R719" s="165"/>
      <c r="S719" s="165"/>
      <c r="T719" s="166"/>
      <c r="AT719" s="160" t="s">
        <v>145</v>
      </c>
      <c r="AU719" s="160" t="s">
        <v>82</v>
      </c>
      <c r="AV719" s="13" t="s">
        <v>82</v>
      </c>
      <c r="AW719" s="13" t="s">
        <v>29</v>
      </c>
      <c r="AX719" s="13" t="s">
        <v>73</v>
      </c>
      <c r="AY719" s="160" t="s">
        <v>137</v>
      </c>
    </row>
    <row r="720" spans="1:65" s="13" customFormat="1">
      <c r="B720" s="158"/>
      <c r="D720" s="159" t="s">
        <v>145</v>
      </c>
      <c r="E720" s="160" t="s">
        <v>1</v>
      </c>
      <c r="F720" s="161" t="s">
        <v>30</v>
      </c>
      <c r="H720" s="162">
        <v>1</v>
      </c>
      <c r="I720" s="163"/>
      <c r="L720" s="158"/>
      <c r="M720" s="164"/>
      <c r="N720" s="165"/>
      <c r="O720" s="165"/>
      <c r="P720" s="165"/>
      <c r="Q720" s="165"/>
      <c r="R720" s="165"/>
      <c r="S720" s="165"/>
      <c r="T720" s="166"/>
      <c r="AT720" s="160" t="s">
        <v>145</v>
      </c>
      <c r="AU720" s="160" t="s">
        <v>82</v>
      </c>
      <c r="AV720" s="13" t="s">
        <v>82</v>
      </c>
      <c r="AW720" s="13" t="s">
        <v>29</v>
      </c>
      <c r="AX720" s="13" t="s">
        <v>73</v>
      </c>
      <c r="AY720" s="160" t="s">
        <v>137</v>
      </c>
    </row>
    <row r="721" spans="1:65" s="13" customFormat="1">
      <c r="B721" s="158"/>
      <c r="D721" s="159" t="s">
        <v>145</v>
      </c>
      <c r="E721" s="160" t="s">
        <v>1</v>
      </c>
      <c r="F721" s="161" t="s">
        <v>187</v>
      </c>
      <c r="H721" s="162">
        <v>10</v>
      </c>
      <c r="I721" s="163"/>
      <c r="L721" s="158"/>
      <c r="M721" s="164"/>
      <c r="N721" s="165"/>
      <c r="O721" s="165"/>
      <c r="P721" s="165"/>
      <c r="Q721" s="165"/>
      <c r="R721" s="165"/>
      <c r="S721" s="165"/>
      <c r="T721" s="166"/>
      <c r="AT721" s="160" t="s">
        <v>145</v>
      </c>
      <c r="AU721" s="160" t="s">
        <v>82</v>
      </c>
      <c r="AV721" s="13" t="s">
        <v>82</v>
      </c>
      <c r="AW721" s="13" t="s">
        <v>29</v>
      </c>
      <c r="AX721" s="13" t="s">
        <v>73</v>
      </c>
      <c r="AY721" s="160" t="s">
        <v>137</v>
      </c>
    </row>
    <row r="722" spans="1:65" s="15" customFormat="1">
      <c r="B722" s="174"/>
      <c r="D722" s="159" t="s">
        <v>145</v>
      </c>
      <c r="E722" s="175" t="s">
        <v>1</v>
      </c>
      <c r="F722" s="176" t="s">
        <v>148</v>
      </c>
      <c r="H722" s="177">
        <v>15</v>
      </c>
      <c r="I722" s="178"/>
      <c r="L722" s="174"/>
      <c r="M722" s="179"/>
      <c r="N722" s="180"/>
      <c r="O722" s="180"/>
      <c r="P722" s="180"/>
      <c r="Q722" s="180"/>
      <c r="R722" s="180"/>
      <c r="S722" s="180"/>
      <c r="T722" s="181"/>
      <c r="AT722" s="175" t="s">
        <v>145</v>
      </c>
      <c r="AU722" s="175" t="s">
        <v>82</v>
      </c>
      <c r="AV722" s="15" t="s">
        <v>143</v>
      </c>
      <c r="AW722" s="15" t="s">
        <v>29</v>
      </c>
      <c r="AX722" s="15" t="s">
        <v>30</v>
      </c>
      <c r="AY722" s="175" t="s">
        <v>137</v>
      </c>
    </row>
    <row r="723" spans="1:65" s="2" customFormat="1" ht="24.2" customHeight="1">
      <c r="A723" s="33"/>
      <c r="B723" s="144"/>
      <c r="C723" s="182" t="s">
        <v>998</v>
      </c>
      <c r="D723" s="182" t="s">
        <v>181</v>
      </c>
      <c r="E723" s="183" t="s">
        <v>999</v>
      </c>
      <c r="F723" s="184" t="s">
        <v>1000</v>
      </c>
      <c r="G723" s="185" t="s">
        <v>210</v>
      </c>
      <c r="H723" s="186">
        <v>4.04</v>
      </c>
      <c r="I723" s="187"/>
      <c r="J723" s="188">
        <f>ROUND(I723*H723,2)</f>
        <v>0</v>
      </c>
      <c r="K723" s="184" t="s">
        <v>1</v>
      </c>
      <c r="L723" s="189"/>
      <c r="M723" s="190" t="s">
        <v>1</v>
      </c>
      <c r="N723" s="191" t="s">
        <v>38</v>
      </c>
      <c r="O723" s="59"/>
      <c r="P723" s="154">
        <f>O723*H723</f>
        <v>0</v>
      </c>
      <c r="Q723" s="154">
        <v>0.25</v>
      </c>
      <c r="R723" s="154">
        <f>Q723*H723</f>
        <v>1.01</v>
      </c>
      <c r="S723" s="154">
        <v>0</v>
      </c>
      <c r="T723" s="155">
        <f>S723*H723</f>
        <v>0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156" t="s">
        <v>176</v>
      </c>
      <c r="AT723" s="156" t="s">
        <v>181</v>
      </c>
      <c r="AU723" s="156" t="s">
        <v>82</v>
      </c>
      <c r="AY723" s="18" t="s">
        <v>137</v>
      </c>
      <c r="BE723" s="157">
        <f>IF(N723="základní",J723,0)</f>
        <v>0</v>
      </c>
      <c r="BF723" s="157">
        <f>IF(N723="snížená",J723,0)</f>
        <v>0</v>
      </c>
      <c r="BG723" s="157">
        <f>IF(N723="zákl. přenesená",J723,0)</f>
        <v>0</v>
      </c>
      <c r="BH723" s="157">
        <f>IF(N723="sníž. přenesená",J723,0)</f>
        <v>0</v>
      </c>
      <c r="BI723" s="157">
        <f>IF(N723="nulová",J723,0)</f>
        <v>0</v>
      </c>
      <c r="BJ723" s="18" t="s">
        <v>30</v>
      </c>
      <c r="BK723" s="157">
        <f>ROUND(I723*H723,2)</f>
        <v>0</v>
      </c>
      <c r="BL723" s="18" t="s">
        <v>143</v>
      </c>
      <c r="BM723" s="156" t="s">
        <v>1001</v>
      </c>
    </row>
    <row r="724" spans="1:65" s="13" customFormat="1">
      <c r="B724" s="158"/>
      <c r="D724" s="159" t="s">
        <v>145</v>
      </c>
      <c r="E724" s="160" t="s">
        <v>1</v>
      </c>
      <c r="F724" s="161" t="s">
        <v>846</v>
      </c>
      <c r="H724" s="162">
        <v>4.04</v>
      </c>
      <c r="I724" s="163"/>
      <c r="L724" s="158"/>
      <c r="M724" s="164"/>
      <c r="N724" s="165"/>
      <c r="O724" s="165"/>
      <c r="P724" s="165"/>
      <c r="Q724" s="165"/>
      <c r="R724" s="165"/>
      <c r="S724" s="165"/>
      <c r="T724" s="166"/>
      <c r="AT724" s="160" t="s">
        <v>145</v>
      </c>
      <c r="AU724" s="160" t="s">
        <v>82</v>
      </c>
      <c r="AV724" s="13" t="s">
        <v>82</v>
      </c>
      <c r="AW724" s="13" t="s">
        <v>29</v>
      </c>
      <c r="AX724" s="13" t="s">
        <v>73</v>
      </c>
      <c r="AY724" s="160" t="s">
        <v>137</v>
      </c>
    </row>
    <row r="725" spans="1:65" s="15" customFormat="1">
      <c r="B725" s="174"/>
      <c r="D725" s="159" t="s">
        <v>145</v>
      </c>
      <c r="E725" s="175" t="s">
        <v>1</v>
      </c>
      <c r="F725" s="176" t="s">
        <v>148</v>
      </c>
      <c r="H725" s="177">
        <v>4.04</v>
      </c>
      <c r="I725" s="178"/>
      <c r="L725" s="174"/>
      <c r="M725" s="179"/>
      <c r="N725" s="180"/>
      <c r="O725" s="180"/>
      <c r="P725" s="180"/>
      <c r="Q725" s="180"/>
      <c r="R725" s="180"/>
      <c r="S725" s="180"/>
      <c r="T725" s="181"/>
      <c r="AT725" s="175" t="s">
        <v>145</v>
      </c>
      <c r="AU725" s="175" t="s">
        <v>82</v>
      </c>
      <c r="AV725" s="15" t="s">
        <v>143</v>
      </c>
      <c r="AW725" s="15" t="s">
        <v>29</v>
      </c>
      <c r="AX725" s="15" t="s">
        <v>30</v>
      </c>
      <c r="AY725" s="175" t="s">
        <v>137</v>
      </c>
    </row>
    <row r="726" spans="1:65" s="2" customFormat="1" ht="24.2" customHeight="1">
      <c r="A726" s="33"/>
      <c r="B726" s="144"/>
      <c r="C726" s="182" t="s">
        <v>1002</v>
      </c>
      <c r="D726" s="182" t="s">
        <v>181</v>
      </c>
      <c r="E726" s="183" t="s">
        <v>1003</v>
      </c>
      <c r="F726" s="184" t="s">
        <v>1004</v>
      </c>
      <c r="G726" s="185" t="s">
        <v>210</v>
      </c>
      <c r="H726" s="186">
        <v>1.01</v>
      </c>
      <c r="I726" s="187"/>
      <c r="J726" s="188">
        <f>ROUND(I726*H726,2)</f>
        <v>0</v>
      </c>
      <c r="K726" s="184" t="s">
        <v>1</v>
      </c>
      <c r="L726" s="189"/>
      <c r="M726" s="190" t="s">
        <v>1</v>
      </c>
      <c r="N726" s="191" t="s">
        <v>38</v>
      </c>
      <c r="O726" s="59"/>
      <c r="P726" s="154">
        <f>O726*H726</f>
        <v>0</v>
      </c>
      <c r="Q726" s="154">
        <v>0.5</v>
      </c>
      <c r="R726" s="154">
        <f>Q726*H726</f>
        <v>0.505</v>
      </c>
      <c r="S726" s="154">
        <v>0</v>
      </c>
      <c r="T726" s="155">
        <f>S726*H726</f>
        <v>0</v>
      </c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R726" s="156" t="s">
        <v>176</v>
      </c>
      <c r="AT726" s="156" t="s">
        <v>181</v>
      </c>
      <c r="AU726" s="156" t="s">
        <v>82</v>
      </c>
      <c r="AY726" s="18" t="s">
        <v>137</v>
      </c>
      <c r="BE726" s="157">
        <f>IF(N726="základní",J726,0)</f>
        <v>0</v>
      </c>
      <c r="BF726" s="157">
        <f>IF(N726="snížená",J726,0)</f>
        <v>0</v>
      </c>
      <c r="BG726" s="157">
        <f>IF(N726="zákl. přenesená",J726,0)</f>
        <v>0</v>
      </c>
      <c r="BH726" s="157">
        <f>IF(N726="sníž. přenesená",J726,0)</f>
        <v>0</v>
      </c>
      <c r="BI726" s="157">
        <f>IF(N726="nulová",J726,0)</f>
        <v>0</v>
      </c>
      <c r="BJ726" s="18" t="s">
        <v>30</v>
      </c>
      <c r="BK726" s="157">
        <f>ROUND(I726*H726,2)</f>
        <v>0</v>
      </c>
      <c r="BL726" s="18" t="s">
        <v>143</v>
      </c>
      <c r="BM726" s="156" t="s">
        <v>1005</v>
      </c>
    </row>
    <row r="727" spans="1:65" s="13" customFormat="1">
      <c r="B727" s="158"/>
      <c r="D727" s="159" t="s">
        <v>145</v>
      </c>
      <c r="E727" s="160" t="s">
        <v>1</v>
      </c>
      <c r="F727" s="161" t="s">
        <v>371</v>
      </c>
      <c r="H727" s="162">
        <v>1.01</v>
      </c>
      <c r="I727" s="163"/>
      <c r="L727" s="158"/>
      <c r="M727" s="164"/>
      <c r="N727" s="165"/>
      <c r="O727" s="165"/>
      <c r="P727" s="165"/>
      <c r="Q727" s="165"/>
      <c r="R727" s="165"/>
      <c r="S727" s="165"/>
      <c r="T727" s="166"/>
      <c r="AT727" s="160" t="s">
        <v>145</v>
      </c>
      <c r="AU727" s="160" t="s">
        <v>82</v>
      </c>
      <c r="AV727" s="13" t="s">
        <v>82</v>
      </c>
      <c r="AW727" s="13" t="s">
        <v>29</v>
      </c>
      <c r="AX727" s="13" t="s">
        <v>73</v>
      </c>
      <c r="AY727" s="160" t="s">
        <v>137</v>
      </c>
    </row>
    <row r="728" spans="1:65" s="15" customFormat="1">
      <c r="B728" s="174"/>
      <c r="D728" s="159" t="s">
        <v>145</v>
      </c>
      <c r="E728" s="175" t="s">
        <v>1</v>
      </c>
      <c r="F728" s="176" t="s">
        <v>148</v>
      </c>
      <c r="H728" s="177">
        <v>1.01</v>
      </c>
      <c r="I728" s="178"/>
      <c r="L728" s="174"/>
      <c r="M728" s="179"/>
      <c r="N728" s="180"/>
      <c r="O728" s="180"/>
      <c r="P728" s="180"/>
      <c r="Q728" s="180"/>
      <c r="R728" s="180"/>
      <c r="S728" s="180"/>
      <c r="T728" s="181"/>
      <c r="AT728" s="175" t="s">
        <v>145</v>
      </c>
      <c r="AU728" s="175" t="s">
        <v>82</v>
      </c>
      <c r="AV728" s="15" t="s">
        <v>143</v>
      </c>
      <c r="AW728" s="15" t="s">
        <v>29</v>
      </c>
      <c r="AX728" s="15" t="s">
        <v>30</v>
      </c>
      <c r="AY728" s="175" t="s">
        <v>137</v>
      </c>
    </row>
    <row r="729" spans="1:65" s="2" customFormat="1" ht="24.2" customHeight="1">
      <c r="A729" s="33"/>
      <c r="B729" s="144"/>
      <c r="C729" s="182" t="s">
        <v>1006</v>
      </c>
      <c r="D729" s="182" t="s">
        <v>181</v>
      </c>
      <c r="E729" s="183" t="s">
        <v>1007</v>
      </c>
      <c r="F729" s="184" t="s">
        <v>1008</v>
      </c>
      <c r="G729" s="185" t="s">
        <v>210</v>
      </c>
      <c r="H729" s="186">
        <v>10.1</v>
      </c>
      <c r="I729" s="187"/>
      <c r="J729" s="188">
        <f>ROUND(I729*H729,2)</f>
        <v>0</v>
      </c>
      <c r="K729" s="184" t="s">
        <v>1</v>
      </c>
      <c r="L729" s="189"/>
      <c r="M729" s="190" t="s">
        <v>1</v>
      </c>
      <c r="N729" s="191" t="s">
        <v>38</v>
      </c>
      <c r="O729" s="59"/>
      <c r="P729" s="154">
        <f>O729*H729</f>
        <v>0</v>
      </c>
      <c r="Q729" s="154">
        <v>1</v>
      </c>
      <c r="R729" s="154">
        <f>Q729*H729</f>
        <v>10.1</v>
      </c>
      <c r="S729" s="154">
        <v>0</v>
      </c>
      <c r="T729" s="155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56" t="s">
        <v>176</v>
      </c>
      <c r="AT729" s="156" t="s">
        <v>181</v>
      </c>
      <c r="AU729" s="156" t="s">
        <v>82</v>
      </c>
      <c r="AY729" s="18" t="s">
        <v>137</v>
      </c>
      <c r="BE729" s="157">
        <f>IF(N729="základní",J729,0)</f>
        <v>0</v>
      </c>
      <c r="BF729" s="157">
        <f>IF(N729="snížená",J729,0)</f>
        <v>0</v>
      </c>
      <c r="BG729" s="157">
        <f>IF(N729="zákl. přenesená",J729,0)</f>
        <v>0</v>
      </c>
      <c r="BH729" s="157">
        <f>IF(N729="sníž. přenesená",J729,0)</f>
        <v>0</v>
      </c>
      <c r="BI729" s="157">
        <f>IF(N729="nulová",J729,0)</f>
        <v>0</v>
      </c>
      <c r="BJ729" s="18" t="s">
        <v>30</v>
      </c>
      <c r="BK729" s="157">
        <f>ROUND(I729*H729,2)</f>
        <v>0</v>
      </c>
      <c r="BL729" s="18" t="s">
        <v>143</v>
      </c>
      <c r="BM729" s="156" t="s">
        <v>1009</v>
      </c>
    </row>
    <row r="730" spans="1:65" s="13" customFormat="1">
      <c r="B730" s="158"/>
      <c r="D730" s="159" t="s">
        <v>145</v>
      </c>
      <c r="E730" s="160" t="s">
        <v>1</v>
      </c>
      <c r="F730" s="161" t="s">
        <v>1010</v>
      </c>
      <c r="H730" s="162">
        <v>10.1</v>
      </c>
      <c r="I730" s="163"/>
      <c r="L730" s="158"/>
      <c r="M730" s="164"/>
      <c r="N730" s="165"/>
      <c r="O730" s="165"/>
      <c r="P730" s="165"/>
      <c r="Q730" s="165"/>
      <c r="R730" s="165"/>
      <c r="S730" s="165"/>
      <c r="T730" s="166"/>
      <c r="AT730" s="160" t="s">
        <v>145</v>
      </c>
      <c r="AU730" s="160" t="s">
        <v>82</v>
      </c>
      <c r="AV730" s="13" t="s">
        <v>82</v>
      </c>
      <c r="AW730" s="13" t="s">
        <v>29</v>
      </c>
      <c r="AX730" s="13" t="s">
        <v>73</v>
      </c>
      <c r="AY730" s="160" t="s">
        <v>137</v>
      </c>
    </row>
    <row r="731" spans="1:65" s="15" customFormat="1">
      <c r="B731" s="174"/>
      <c r="D731" s="159" t="s">
        <v>145</v>
      </c>
      <c r="E731" s="175" t="s">
        <v>1</v>
      </c>
      <c r="F731" s="176" t="s">
        <v>148</v>
      </c>
      <c r="H731" s="177">
        <v>10.1</v>
      </c>
      <c r="I731" s="178"/>
      <c r="L731" s="174"/>
      <c r="M731" s="179"/>
      <c r="N731" s="180"/>
      <c r="O731" s="180"/>
      <c r="P731" s="180"/>
      <c r="Q731" s="180"/>
      <c r="R731" s="180"/>
      <c r="S731" s="180"/>
      <c r="T731" s="181"/>
      <c r="AT731" s="175" t="s">
        <v>145</v>
      </c>
      <c r="AU731" s="175" t="s">
        <v>82</v>
      </c>
      <c r="AV731" s="15" t="s">
        <v>143</v>
      </c>
      <c r="AW731" s="15" t="s">
        <v>29</v>
      </c>
      <c r="AX731" s="15" t="s">
        <v>30</v>
      </c>
      <c r="AY731" s="175" t="s">
        <v>137</v>
      </c>
    </row>
    <row r="732" spans="1:65" s="2" customFormat="1" ht="37.9" customHeight="1">
      <c r="A732" s="33"/>
      <c r="B732" s="144"/>
      <c r="C732" s="145" t="s">
        <v>1011</v>
      </c>
      <c r="D732" s="145" t="s">
        <v>139</v>
      </c>
      <c r="E732" s="146" t="s">
        <v>1012</v>
      </c>
      <c r="F732" s="147" t="s">
        <v>1013</v>
      </c>
      <c r="G732" s="148" t="s">
        <v>210</v>
      </c>
      <c r="H732" s="149">
        <v>2</v>
      </c>
      <c r="I732" s="150"/>
      <c r="J732" s="151">
        <f>ROUND(I732*H732,2)</f>
        <v>0</v>
      </c>
      <c r="K732" s="147" t="s">
        <v>1</v>
      </c>
      <c r="L732" s="34"/>
      <c r="M732" s="152" t="s">
        <v>1</v>
      </c>
      <c r="N732" s="153" t="s">
        <v>38</v>
      </c>
      <c r="O732" s="59"/>
      <c r="P732" s="154">
        <f>O732*H732</f>
        <v>0</v>
      </c>
      <c r="Q732" s="154">
        <v>7.9200000000000007E-2</v>
      </c>
      <c r="R732" s="154">
        <f>Q732*H732</f>
        <v>0.15840000000000001</v>
      </c>
      <c r="S732" s="154">
        <v>0</v>
      </c>
      <c r="T732" s="155">
        <f>S732*H732</f>
        <v>0</v>
      </c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R732" s="156" t="s">
        <v>143</v>
      </c>
      <c r="AT732" s="156" t="s">
        <v>139</v>
      </c>
      <c r="AU732" s="156" t="s">
        <v>82</v>
      </c>
      <c r="AY732" s="18" t="s">
        <v>137</v>
      </c>
      <c r="BE732" s="157">
        <f>IF(N732="základní",J732,0)</f>
        <v>0</v>
      </c>
      <c r="BF732" s="157">
        <f>IF(N732="snížená",J732,0)</f>
        <v>0</v>
      </c>
      <c r="BG732" s="157">
        <f>IF(N732="zákl. přenesená",J732,0)</f>
        <v>0</v>
      </c>
      <c r="BH732" s="157">
        <f>IF(N732="sníž. přenesená",J732,0)</f>
        <v>0</v>
      </c>
      <c r="BI732" s="157">
        <f>IF(N732="nulová",J732,0)</f>
        <v>0</v>
      </c>
      <c r="BJ732" s="18" t="s">
        <v>30</v>
      </c>
      <c r="BK732" s="157">
        <f>ROUND(I732*H732,2)</f>
        <v>0</v>
      </c>
      <c r="BL732" s="18" t="s">
        <v>143</v>
      </c>
      <c r="BM732" s="156" t="s">
        <v>1014</v>
      </c>
    </row>
    <row r="733" spans="1:65" s="14" customFormat="1">
      <c r="B733" s="167"/>
      <c r="D733" s="159" t="s">
        <v>145</v>
      </c>
      <c r="E733" s="168" t="s">
        <v>1</v>
      </c>
      <c r="F733" s="169" t="s">
        <v>1015</v>
      </c>
      <c r="H733" s="168" t="s">
        <v>1</v>
      </c>
      <c r="I733" s="170"/>
      <c r="L733" s="167"/>
      <c r="M733" s="171"/>
      <c r="N733" s="172"/>
      <c r="O733" s="172"/>
      <c r="P733" s="172"/>
      <c r="Q733" s="172"/>
      <c r="R733" s="172"/>
      <c r="S733" s="172"/>
      <c r="T733" s="173"/>
      <c r="AT733" s="168" t="s">
        <v>145</v>
      </c>
      <c r="AU733" s="168" t="s">
        <v>82</v>
      </c>
      <c r="AV733" s="14" t="s">
        <v>30</v>
      </c>
      <c r="AW733" s="14" t="s">
        <v>29</v>
      </c>
      <c r="AX733" s="14" t="s">
        <v>73</v>
      </c>
      <c r="AY733" s="168" t="s">
        <v>137</v>
      </c>
    </row>
    <row r="734" spans="1:65" s="13" customFormat="1">
      <c r="B734" s="158"/>
      <c r="D734" s="159" t="s">
        <v>145</v>
      </c>
      <c r="E734" s="160" t="s">
        <v>1</v>
      </c>
      <c r="F734" s="161" t="s">
        <v>82</v>
      </c>
      <c r="H734" s="162">
        <v>2</v>
      </c>
      <c r="I734" s="163"/>
      <c r="L734" s="158"/>
      <c r="M734" s="164"/>
      <c r="N734" s="165"/>
      <c r="O734" s="165"/>
      <c r="P734" s="165"/>
      <c r="Q734" s="165"/>
      <c r="R734" s="165"/>
      <c r="S734" s="165"/>
      <c r="T734" s="166"/>
      <c r="AT734" s="160" t="s">
        <v>145</v>
      </c>
      <c r="AU734" s="160" t="s">
        <v>82</v>
      </c>
      <c r="AV734" s="13" t="s">
        <v>82</v>
      </c>
      <c r="AW734" s="13" t="s">
        <v>29</v>
      </c>
      <c r="AX734" s="13" t="s">
        <v>30</v>
      </c>
      <c r="AY734" s="160" t="s">
        <v>137</v>
      </c>
    </row>
    <row r="735" spans="1:65" s="2" customFormat="1" ht="24.2" customHeight="1">
      <c r="A735" s="33"/>
      <c r="B735" s="144"/>
      <c r="C735" s="145" t="s">
        <v>1016</v>
      </c>
      <c r="D735" s="145" t="s">
        <v>139</v>
      </c>
      <c r="E735" s="146" t="s">
        <v>1017</v>
      </c>
      <c r="F735" s="147" t="s">
        <v>1018</v>
      </c>
      <c r="G735" s="148" t="s">
        <v>210</v>
      </c>
      <c r="H735" s="149">
        <v>6</v>
      </c>
      <c r="I735" s="150"/>
      <c r="J735" s="151">
        <f>ROUND(I735*H735,2)</f>
        <v>0</v>
      </c>
      <c r="K735" s="147" t="s">
        <v>152</v>
      </c>
      <c r="L735" s="34"/>
      <c r="M735" s="152" t="s">
        <v>1</v>
      </c>
      <c r="N735" s="153" t="s">
        <v>38</v>
      </c>
      <c r="O735" s="59"/>
      <c r="P735" s="154">
        <f>O735*H735</f>
        <v>0</v>
      </c>
      <c r="Q735" s="154">
        <v>1.248E-2</v>
      </c>
      <c r="R735" s="154">
        <f>Q735*H735</f>
        <v>7.4880000000000002E-2</v>
      </c>
      <c r="S735" s="154">
        <v>0</v>
      </c>
      <c r="T735" s="155">
        <f>S735*H735</f>
        <v>0</v>
      </c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R735" s="156" t="s">
        <v>143</v>
      </c>
      <c r="AT735" s="156" t="s">
        <v>139</v>
      </c>
      <c r="AU735" s="156" t="s">
        <v>82</v>
      </c>
      <c r="AY735" s="18" t="s">
        <v>137</v>
      </c>
      <c r="BE735" s="157">
        <f>IF(N735="základní",J735,0)</f>
        <v>0</v>
      </c>
      <c r="BF735" s="157">
        <f>IF(N735="snížená",J735,0)</f>
        <v>0</v>
      </c>
      <c r="BG735" s="157">
        <f>IF(N735="zákl. přenesená",J735,0)</f>
        <v>0</v>
      </c>
      <c r="BH735" s="157">
        <f>IF(N735="sníž. přenesená",J735,0)</f>
        <v>0</v>
      </c>
      <c r="BI735" s="157">
        <f>IF(N735="nulová",J735,0)</f>
        <v>0</v>
      </c>
      <c r="BJ735" s="18" t="s">
        <v>30</v>
      </c>
      <c r="BK735" s="157">
        <f>ROUND(I735*H735,2)</f>
        <v>0</v>
      </c>
      <c r="BL735" s="18" t="s">
        <v>143</v>
      </c>
      <c r="BM735" s="156" t="s">
        <v>1019</v>
      </c>
    </row>
    <row r="736" spans="1:65" s="13" customFormat="1">
      <c r="B736" s="158"/>
      <c r="D736" s="159" t="s">
        <v>145</v>
      </c>
      <c r="E736" s="160" t="s">
        <v>1</v>
      </c>
      <c r="F736" s="161" t="s">
        <v>168</v>
      </c>
      <c r="H736" s="162">
        <v>6</v>
      </c>
      <c r="I736" s="163"/>
      <c r="L736" s="158"/>
      <c r="M736" s="164"/>
      <c r="N736" s="165"/>
      <c r="O736" s="165"/>
      <c r="P736" s="165"/>
      <c r="Q736" s="165"/>
      <c r="R736" s="165"/>
      <c r="S736" s="165"/>
      <c r="T736" s="166"/>
      <c r="AT736" s="160" t="s">
        <v>145</v>
      </c>
      <c r="AU736" s="160" t="s">
        <v>82</v>
      </c>
      <c r="AV736" s="13" t="s">
        <v>82</v>
      </c>
      <c r="AW736" s="13" t="s">
        <v>29</v>
      </c>
      <c r="AX736" s="13" t="s">
        <v>30</v>
      </c>
      <c r="AY736" s="160" t="s">
        <v>137</v>
      </c>
    </row>
    <row r="737" spans="1:65" s="2" customFormat="1" ht="24.2" customHeight="1">
      <c r="A737" s="33"/>
      <c r="B737" s="144"/>
      <c r="C737" s="182" t="s">
        <v>1020</v>
      </c>
      <c r="D737" s="182" t="s">
        <v>181</v>
      </c>
      <c r="E737" s="183" t="s">
        <v>1021</v>
      </c>
      <c r="F737" s="184" t="s">
        <v>1022</v>
      </c>
      <c r="G737" s="185" t="s">
        <v>210</v>
      </c>
      <c r="H737" s="186">
        <v>6.06</v>
      </c>
      <c r="I737" s="187"/>
      <c r="J737" s="188">
        <f>ROUND(I737*H737,2)</f>
        <v>0</v>
      </c>
      <c r="K737" s="184" t="s">
        <v>1</v>
      </c>
      <c r="L737" s="189"/>
      <c r="M737" s="190" t="s">
        <v>1</v>
      </c>
      <c r="N737" s="191" t="s">
        <v>38</v>
      </c>
      <c r="O737" s="59"/>
      <c r="P737" s="154">
        <f>O737*H737</f>
        <v>0</v>
      </c>
      <c r="Q737" s="154">
        <v>0.58499999999999996</v>
      </c>
      <c r="R737" s="154">
        <f>Q737*H737</f>
        <v>3.5450999999999997</v>
      </c>
      <c r="S737" s="154">
        <v>0</v>
      </c>
      <c r="T737" s="155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56" t="s">
        <v>176</v>
      </c>
      <c r="AT737" s="156" t="s">
        <v>181</v>
      </c>
      <c r="AU737" s="156" t="s">
        <v>82</v>
      </c>
      <c r="AY737" s="18" t="s">
        <v>137</v>
      </c>
      <c r="BE737" s="157">
        <f>IF(N737="základní",J737,0)</f>
        <v>0</v>
      </c>
      <c r="BF737" s="157">
        <f>IF(N737="snížená",J737,0)</f>
        <v>0</v>
      </c>
      <c r="BG737" s="157">
        <f>IF(N737="zákl. přenesená",J737,0)</f>
        <v>0</v>
      </c>
      <c r="BH737" s="157">
        <f>IF(N737="sníž. přenesená",J737,0)</f>
        <v>0</v>
      </c>
      <c r="BI737" s="157">
        <f>IF(N737="nulová",J737,0)</f>
        <v>0</v>
      </c>
      <c r="BJ737" s="18" t="s">
        <v>30</v>
      </c>
      <c r="BK737" s="157">
        <f>ROUND(I737*H737,2)</f>
        <v>0</v>
      </c>
      <c r="BL737" s="18" t="s">
        <v>143</v>
      </c>
      <c r="BM737" s="156" t="s">
        <v>1023</v>
      </c>
    </row>
    <row r="738" spans="1:65" s="13" customFormat="1">
      <c r="B738" s="158"/>
      <c r="D738" s="159" t="s">
        <v>145</v>
      </c>
      <c r="E738" s="160" t="s">
        <v>1</v>
      </c>
      <c r="F738" s="161" t="s">
        <v>1024</v>
      </c>
      <c r="H738" s="162">
        <v>6.06</v>
      </c>
      <c r="I738" s="163"/>
      <c r="L738" s="158"/>
      <c r="M738" s="164"/>
      <c r="N738" s="165"/>
      <c r="O738" s="165"/>
      <c r="P738" s="165"/>
      <c r="Q738" s="165"/>
      <c r="R738" s="165"/>
      <c r="S738" s="165"/>
      <c r="T738" s="166"/>
      <c r="AT738" s="160" t="s">
        <v>145</v>
      </c>
      <c r="AU738" s="160" t="s">
        <v>82</v>
      </c>
      <c r="AV738" s="13" t="s">
        <v>82</v>
      </c>
      <c r="AW738" s="13" t="s">
        <v>29</v>
      </c>
      <c r="AX738" s="13" t="s">
        <v>73</v>
      </c>
      <c r="AY738" s="160" t="s">
        <v>137</v>
      </c>
    </row>
    <row r="739" spans="1:65" s="15" customFormat="1">
      <c r="B739" s="174"/>
      <c r="D739" s="159" t="s">
        <v>145</v>
      </c>
      <c r="E739" s="175" t="s">
        <v>1</v>
      </c>
      <c r="F739" s="176" t="s">
        <v>148</v>
      </c>
      <c r="H739" s="177">
        <v>6.06</v>
      </c>
      <c r="I739" s="178"/>
      <c r="L739" s="174"/>
      <c r="M739" s="179"/>
      <c r="N739" s="180"/>
      <c r="O739" s="180"/>
      <c r="P739" s="180"/>
      <c r="Q739" s="180"/>
      <c r="R739" s="180"/>
      <c r="S739" s="180"/>
      <c r="T739" s="181"/>
      <c r="AT739" s="175" t="s">
        <v>145</v>
      </c>
      <c r="AU739" s="175" t="s">
        <v>82</v>
      </c>
      <c r="AV739" s="15" t="s">
        <v>143</v>
      </c>
      <c r="AW739" s="15" t="s">
        <v>29</v>
      </c>
      <c r="AX739" s="15" t="s">
        <v>30</v>
      </c>
      <c r="AY739" s="175" t="s">
        <v>137</v>
      </c>
    </row>
    <row r="740" spans="1:65" s="2" customFormat="1" ht="24.2" customHeight="1">
      <c r="A740" s="33"/>
      <c r="B740" s="144"/>
      <c r="C740" s="182" t="s">
        <v>1025</v>
      </c>
      <c r="D740" s="182" t="s">
        <v>181</v>
      </c>
      <c r="E740" s="183" t="s">
        <v>1026</v>
      </c>
      <c r="F740" s="184" t="s">
        <v>1027</v>
      </c>
      <c r="G740" s="185" t="s">
        <v>210</v>
      </c>
      <c r="H740" s="186">
        <v>16.16</v>
      </c>
      <c r="I740" s="187"/>
      <c r="J740" s="188">
        <f>ROUND(I740*H740,2)</f>
        <v>0</v>
      </c>
      <c r="K740" s="184" t="s">
        <v>152</v>
      </c>
      <c r="L740" s="189"/>
      <c r="M740" s="190" t="s">
        <v>1</v>
      </c>
      <c r="N740" s="191" t="s">
        <v>38</v>
      </c>
      <c r="O740" s="59"/>
      <c r="P740" s="154">
        <f>O740*H740</f>
        <v>0</v>
      </c>
      <c r="Q740" s="154">
        <v>2E-3</v>
      </c>
      <c r="R740" s="154">
        <f>Q740*H740</f>
        <v>3.2320000000000002E-2</v>
      </c>
      <c r="S740" s="154">
        <v>0</v>
      </c>
      <c r="T740" s="155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56" t="s">
        <v>176</v>
      </c>
      <c r="AT740" s="156" t="s">
        <v>181</v>
      </c>
      <c r="AU740" s="156" t="s">
        <v>82</v>
      </c>
      <c r="AY740" s="18" t="s">
        <v>137</v>
      </c>
      <c r="BE740" s="157">
        <f>IF(N740="základní",J740,0)</f>
        <v>0</v>
      </c>
      <c r="BF740" s="157">
        <f>IF(N740="snížená",J740,0)</f>
        <v>0</v>
      </c>
      <c r="BG740" s="157">
        <f>IF(N740="zákl. přenesená",J740,0)</f>
        <v>0</v>
      </c>
      <c r="BH740" s="157">
        <f>IF(N740="sníž. přenesená",J740,0)</f>
        <v>0</v>
      </c>
      <c r="BI740" s="157">
        <f>IF(N740="nulová",J740,0)</f>
        <v>0</v>
      </c>
      <c r="BJ740" s="18" t="s">
        <v>30</v>
      </c>
      <c r="BK740" s="157">
        <f>ROUND(I740*H740,2)</f>
        <v>0</v>
      </c>
      <c r="BL740" s="18" t="s">
        <v>143</v>
      </c>
      <c r="BM740" s="156" t="s">
        <v>1028</v>
      </c>
    </row>
    <row r="741" spans="1:65" s="13" customFormat="1">
      <c r="B741" s="158"/>
      <c r="D741" s="159" t="s">
        <v>145</v>
      </c>
      <c r="E741" s="160" t="s">
        <v>1</v>
      </c>
      <c r="F741" s="161" t="s">
        <v>1029</v>
      </c>
      <c r="H741" s="162">
        <v>16.16</v>
      </c>
      <c r="I741" s="163"/>
      <c r="L741" s="158"/>
      <c r="M741" s="164"/>
      <c r="N741" s="165"/>
      <c r="O741" s="165"/>
      <c r="P741" s="165"/>
      <c r="Q741" s="165"/>
      <c r="R741" s="165"/>
      <c r="S741" s="165"/>
      <c r="T741" s="166"/>
      <c r="AT741" s="160" t="s">
        <v>145</v>
      </c>
      <c r="AU741" s="160" t="s">
        <v>82</v>
      </c>
      <c r="AV741" s="13" t="s">
        <v>82</v>
      </c>
      <c r="AW741" s="13" t="s">
        <v>29</v>
      </c>
      <c r="AX741" s="13" t="s">
        <v>73</v>
      </c>
      <c r="AY741" s="160" t="s">
        <v>137</v>
      </c>
    </row>
    <row r="742" spans="1:65" s="15" customFormat="1">
      <c r="B742" s="174"/>
      <c r="D742" s="159" t="s">
        <v>145</v>
      </c>
      <c r="E742" s="175" t="s">
        <v>1</v>
      </c>
      <c r="F742" s="176" t="s">
        <v>148</v>
      </c>
      <c r="H742" s="177">
        <v>16.16</v>
      </c>
      <c r="I742" s="178"/>
      <c r="L742" s="174"/>
      <c r="M742" s="179"/>
      <c r="N742" s="180"/>
      <c r="O742" s="180"/>
      <c r="P742" s="180"/>
      <c r="Q742" s="180"/>
      <c r="R742" s="180"/>
      <c r="S742" s="180"/>
      <c r="T742" s="181"/>
      <c r="AT742" s="175" t="s">
        <v>145</v>
      </c>
      <c r="AU742" s="175" t="s">
        <v>82</v>
      </c>
      <c r="AV742" s="15" t="s">
        <v>143</v>
      </c>
      <c r="AW742" s="15" t="s">
        <v>29</v>
      </c>
      <c r="AX742" s="15" t="s">
        <v>30</v>
      </c>
      <c r="AY742" s="175" t="s">
        <v>137</v>
      </c>
    </row>
    <row r="743" spans="1:65" s="2" customFormat="1" ht="16.5" customHeight="1">
      <c r="A743" s="33"/>
      <c r="B743" s="144"/>
      <c r="C743" s="145" t="s">
        <v>1030</v>
      </c>
      <c r="D743" s="145" t="s">
        <v>139</v>
      </c>
      <c r="E743" s="146" t="s">
        <v>1031</v>
      </c>
      <c r="F743" s="147" t="s">
        <v>1032</v>
      </c>
      <c r="G743" s="148" t="s">
        <v>190</v>
      </c>
      <c r="H743" s="149">
        <v>65.311999999999998</v>
      </c>
      <c r="I743" s="150"/>
      <c r="J743" s="151">
        <f>ROUND(I743*H743,2)</f>
        <v>0</v>
      </c>
      <c r="K743" s="147" t="s">
        <v>1</v>
      </c>
      <c r="L743" s="34"/>
      <c r="M743" s="152" t="s">
        <v>1</v>
      </c>
      <c r="N743" s="153" t="s">
        <v>38</v>
      </c>
      <c r="O743" s="59"/>
      <c r="P743" s="154">
        <f>O743*H743</f>
        <v>0</v>
      </c>
      <c r="Q743" s="154">
        <v>0</v>
      </c>
      <c r="R743" s="154">
        <f>Q743*H743</f>
        <v>0</v>
      </c>
      <c r="S743" s="154">
        <v>0</v>
      </c>
      <c r="T743" s="155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56" t="s">
        <v>143</v>
      </c>
      <c r="AT743" s="156" t="s">
        <v>139</v>
      </c>
      <c r="AU743" s="156" t="s">
        <v>82</v>
      </c>
      <c r="AY743" s="18" t="s">
        <v>137</v>
      </c>
      <c r="BE743" s="157">
        <f>IF(N743="základní",J743,0)</f>
        <v>0</v>
      </c>
      <c r="BF743" s="157">
        <f>IF(N743="snížená",J743,0)</f>
        <v>0</v>
      </c>
      <c r="BG743" s="157">
        <f>IF(N743="zákl. přenesená",J743,0)</f>
        <v>0</v>
      </c>
      <c r="BH743" s="157">
        <f>IF(N743="sníž. přenesená",J743,0)</f>
        <v>0</v>
      </c>
      <c r="BI743" s="157">
        <f>IF(N743="nulová",J743,0)</f>
        <v>0</v>
      </c>
      <c r="BJ743" s="18" t="s">
        <v>30</v>
      </c>
      <c r="BK743" s="157">
        <f>ROUND(I743*H743,2)</f>
        <v>0</v>
      </c>
      <c r="BL743" s="18" t="s">
        <v>143</v>
      </c>
      <c r="BM743" s="156" t="s">
        <v>1033</v>
      </c>
    </row>
    <row r="744" spans="1:65" s="13" customFormat="1">
      <c r="B744" s="158"/>
      <c r="D744" s="159" t="s">
        <v>145</v>
      </c>
      <c r="E744" s="160" t="s">
        <v>1</v>
      </c>
      <c r="F744" s="161" t="s">
        <v>1034</v>
      </c>
      <c r="H744" s="162">
        <v>50.24</v>
      </c>
      <c r="I744" s="163"/>
      <c r="L744" s="158"/>
      <c r="M744" s="164"/>
      <c r="N744" s="165"/>
      <c r="O744" s="165"/>
      <c r="P744" s="165"/>
      <c r="Q744" s="165"/>
      <c r="R744" s="165"/>
      <c r="S744" s="165"/>
      <c r="T744" s="166"/>
      <c r="AT744" s="160" t="s">
        <v>145</v>
      </c>
      <c r="AU744" s="160" t="s">
        <v>82</v>
      </c>
      <c r="AV744" s="13" t="s">
        <v>82</v>
      </c>
      <c r="AW744" s="13" t="s">
        <v>29</v>
      </c>
      <c r="AX744" s="13" t="s">
        <v>73</v>
      </c>
      <c r="AY744" s="160" t="s">
        <v>137</v>
      </c>
    </row>
    <row r="745" spans="1:65" s="13" customFormat="1">
      <c r="B745" s="158"/>
      <c r="D745" s="159" t="s">
        <v>145</v>
      </c>
      <c r="E745" s="160" t="s">
        <v>1</v>
      </c>
      <c r="F745" s="161" t="s">
        <v>1035</v>
      </c>
      <c r="H745" s="162">
        <v>15.071999999999999</v>
      </c>
      <c r="I745" s="163"/>
      <c r="L745" s="158"/>
      <c r="M745" s="164"/>
      <c r="N745" s="165"/>
      <c r="O745" s="165"/>
      <c r="P745" s="165"/>
      <c r="Q745" s="165"/>
      <c r="R745" s="165"/>
      <c r="S745" s="165"/>
      <c r="T745" s="166"/>
      <c r="AT745" s="160" t="s">
        <v>145</v>
      </c>
      <c r="AU745" s="160" t="s">
        <v>82</v>
      </c>
      <c r="AV745" s="13" t="s">
        <v>82</v>
      </c>
      <c r="AW745" s="13" t="s">
        <v>29</v>
      </c>
      <c r="AX745" s="13" t="s">
        <v>73</v>
      </c>
      <c r="AY745" s="160" t="s">
        <v>137</v>
      </c>
    </row>
    <row r="746" spans="1:65" s="15" customFormat="1">
      <c r="B746" s="174"/>
      <c r="D746" s="159" t="s">
        <v>145</v>
      </c>
      <c r="E746" s="175" t="s">
        <v>1</v>
      </c>
      <c r="F746" s="176" t="s">
        <v>148</v>
      </c>
      <c r="H746" s="177">
        <v>65.311999999999998</v>
      </c>
      <c r="I746" s="178"/>
      <c r="L746" s="174"/>
      <c r="M746" s="179"/>
      <c r="N746" s="180"/>
      <c r="O746" s="180"/>
      <c r="P746" s="180"/>
      <c r="Q746" s="180"/>
      <c r="R746" s="180"/>
      <c r="S746" s="180"/>
      <c r="T746" s="181"/>
      <c r="AT746" s="175" t="s">
        <v>145</v>
      </c>
      <c r="AU746" s="175" t="s">
        <v>82</v>
      </c>
      <c r="AV746" s="15" t="s">
        <v>143</v>
      </c>
      <c r="AW746" s="15" t="s">
        <v>29</v>
      </c>
      <c r="AX746" s="15" t="s">
        <v>30</v>
      </c>
      <c r="AY746" s="175" t="s">
        <v>137</v>
      </c>
    </row>
    <row r="747" spans="1:65" s="2" customFormat="1" ht="24.2" customHeight="1">
      <c r="A747" s="33"/>
      <c r="B747" s="144"/>
      <c r="C747" s="145" t="s">
        <v>1036</v>
      </c>
      <c r="D747" s="145" t="s">
        <v>139</v>
      </c>
      <c r="E747" s="146" t="s">
        <v>1037</v>
      </c>
      <c r="F747" s="147" t="s">
        <v>1038</v>
      </c>
      <c r="G747" s="148" t="s">
        <v>210</v>
      </c>
      <c r="H747" s="149">
        <v>14</v>
      </c>
      <c r="I747" s="150"/>
      <c r="J747" s="151">
        <f>ROUND(I747*H747,2)</f>
        <v>0</v>
      </c>
      <c r="K747" s="147" t="s">
        <v>152</v>
      </c>
      <c r="L747" s="34"/>
      <c r="M747" s="152" t="s">
        <v>1</v>
      </c>
      <c r="N747" s="153" t="s">
        <v>38</v>
      </c>
      <c r="O747" s="59"/>
      <c r="P747" s="154">
        <f>O747*H747</f>
        <v>0</v>
      </c>
      <c r="Q747" s="154">
        <v>1.299E-2</v>
      </c>
      <c r="R747" s="154">
        <f>Q747*H747</f>
        <v>0.18185999999999999</v>
      </c>
      <c r="S747" s="154">
        <v>4.0000000000000001E-3</v>
      </c>
      <c r="T747" s="155">
        <f>S747*H747</f>
        <v>5.6000000000000001E-2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156" t="s">
        <v>143</v>
      </c>
      <c r="AT747" s="156" t="s">
        <v>139</v>
      </c>
      <c r="AU747" s="156" t="s">
        <v>82</v>
      </c>
      <c r="AY747" s="18" t="s">
        <v>137</v>
      </c>
      <c r="BE747" s="157">
        <f>IF(N747="základní",J747,0)</f>
        <v>0</v>
      </c>
      <c r="BF747" s="157">
        <f>IF(N747="snížená",J747,0)</f>
        <v>0</v>
      </c>
      <c r="BG747" s="157">
        <f>IF(N747="zákl. přenesená",J747,0)</f>
        <v>0</v>
      </c>
      <c r="BH747" s="157">
        <f>IF(N747="sníž. přenesená",J747,0)</f>
        <v>0</v>
      </c>
      <c r="BI747" s="157">
        <f>IF(N747="nulová",J747,0)</f>
        <v>0</v>
      </c>
      <c r="BJ747" s="18" t="s">
        <v>30</v>
      </c>
      <c r="BK747" s="157">
        <f>ROUND(I747*H747,2)</f>
        <v>0</v>
      </c>
      <c r="BL747" s="18" t="s">
        <v>143</v>
      </c>
      <c r="BM747" s="156" t="s">
        <v>1039</v>
      </c>
    </row>
    <row r="748" spans="1:65" s="13" customFormat="1">
      <c r="B748" s="158"/>
      <c r="D748" s="159" t="s">
        <v>145</v>
      </c>
      <c r="E748" s="160" t="s">
        <v>1</v>
      </c>
      <c r="F748" s="161" t="s">
        <v>207</v>
      </c>
      <c r="H748" s="162">
        <v>14</v>
      </c>
      <c r="I748" s="163"/>
      <c r="L748" s="158"/>
      <c r="M748" s="164"/>
      <c r="N748" s="165"/>
      <c r="O748" s="165"/>
      <c r="P748" s="165"/>
      <c r="Q748" s="165"/>
      <c r="R748" s="165"/>
      <c r="S748" s="165"/>
      <c r="T748" s="166"/>
      <c r="AT748" s="160" t="s">
        <v>145</v>
      </c>
      <c r="AU748" s="160" t="s">
        <v>82</v>
      </c>
      <c r="AV748" s="13" t="s">
        <v>82</v>
      </c>
      <c r="AW748" s="13" t="s">
        <v>29</v>
      </c>
      <c r="AX748" s="13" t="s">
        <v>30</v>
      </c>
      <c r="AY748" s="160" t="s">
        <v>137</v>
      </c>
    </row>
    <row r="749" spans="1:65" s="2" customFormat="1" ht="37.9" customHeight="1">
      <c r="A749" s="33"/>
      <c r="B749" s="144"/>
      <c r="C749" s="145" t="s">
        <v>1040</v>
      </c>
      <c r="D749" s="145" t="s">
        <v>139</v>
      </c>
      <c r="E749" s="146" t="s">
        <v>1041</v>
      </c>
      <c r="F749" s="147" t="s">
        <v>1042</v>
      </c>
      <c r="G749" s="148" t="s">
        <v>210</v>
      </c>
      <c r="H749" s="149">
        <v>6</v>
      </c>
      <c r="I749" s="150"/>
      <c r="J749" s="151">
        <f>ROUND(I749*H749,2)</f>
        <v>0</v>
      </c>
      <c r="K749" s="147" t="s">
        <v>152</v>
      </c>
      <c r="L749" s="34"/>
      <c r="M749" s="152" t="s">
        <v>1</v>
      </c>
      <c r="N749" s="153" t="s">
        <v>38</v>
      </c>
      <c r="O749" s="59"/>
      <c r="P749" s="154">
        <f>O749*H749</f>
        <v>0</v>
      </c>
      <c r="Q749" s="154">
        <v>0.09</v>
      </c>
      <c r="R749" s="154">
        <f>Q749*H749</f>
        <v>0.54</v>
      </c>
      <c r="S749" s="154">
        <v>0</v>
      </c>
      <c r="T749" s="155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56" t="s">
        <v>143</v>
      </c>
      <c r="AT749" s="156" t="s">
        <v>139</v>
      </c>
      <c r="AU749" s="156" t="s">
        <v>82</v>
      </c>
      <c r="AY749" s="18" t="s">
        <v>137</v>
      </c>
      <c r="BE749" s="157">
        <f>IF(N749="základní",J749,0)</f>
        <v>0</v>
      </c>
      <c r="BF749" s="157">
        <f>IF(N749="snížená",J749,0)</f>
        <v>0</v>
      </c>
      <c r="BG749" s="157">
        <f>IF(N749="zákl. přenesená",J749,0)</f>
        <v>0</v>
      </c>
      <c r="BH749" s="157">
        <f>IF(N749="sníž. přenesená",J749,0)</f>
        <v>0</v>
      </c>
      <c r="BI749" s="157">
        <f>IF(N749="nulová",J749,0)</f>
        <v>0</v>
      </c>
      <c r="BJ749" s="18" t="s">
        <v>30</v>
      </c>
      <c r="BK749" s="157">
        <f>ROUND(I749*H749,2)</f>
        <v>0</v>
      </c>
      <c r="BL749" s="18" t="s">
        <v>143</v>
      </c>
      <c r="BM749" s="156" t="s">
        <v>1043</v>
      </c>
    </row>
    <row r="750" spans="1:65" s="13" customFormat="1">
      <c r="B750" s="158"/>
      <c r="D750" s="159" t="s">
        <v>145</v>
      </c>
      <c r="E750" s="160" t="s">
        <v>1</v>
      </c>
      <c r="F750" s="161" t="s">
        <v>168</v>
      </c>
      <c r="H750" s="162">
        <v>6</v>
      </c>
      <c r="I750" s="163"/>
      <c r="L750" s="158"/>
      <c r="M750" s="164"/>
      <c r="N750" s="165"/>
      <c r="O750" s="165"/>
      <c r="P750" s="165"/>
      <c r="Q750" s="165"/>
      <c r="R750" s="165"/>
      <c r="S750" s="165"/>
      <c r="T750" s="166"/>
      <c r="AT750" s="160" t="s">
        <v>145</v>
      </c>
      <c r="AU750" s="160" t="s">
        <v>82</v>
      </c>
      <c r="AV750" s="13" t="s">
        <v>82</v>
      </c>
      <c r="AW750" s="13" t="s">
        <v>29</v>
      </c>
      <c r="AX750" s="13" t="s">
        <v>30</v>
      </c>
      <c r="AY750" s="160" t="s">
        <v>137</v>
      </c>
    </row>
    <row r="751" spans="1:65" s="2" customFormat="1" ht="24.2" customHeight="1">
      <c r="A751" s="33"/>
      <c r="B751" s="144"/>
      <c r="C751" s="182" t="s">
        <v>1044</v>
      </c>
      <c r="D751" s="182" t="s">
        <v>181</v>
      </c>
      <c r="E751" s="183" t="s">
        <v>1045</v>
      </c>
      <c r="F751" s="184" t="s">
        <v>1046</v>
      </c>
      <c r="G751" s="185" t="s">
        <v>210</v>
      </c>
      <c r="H751" s="186">
        <v>6</v>
      </c>
      <c r="I751" s="187"/>
      <c r="J751" s="188">
        <f>ROUND(I751*H751,2)</f>
        <v>0</v>
      </c>
      <c r="K751" s="184" t="s">
        <v>1</v>
      </c>
      <c r="L751" s="189"/>
      <c r="M751" s="190" t="s">
        <v>1</v>
      </c>
      <c r="N751" s="191" t="s">
        <v>38</v>
      </c>
      <c r="O751" s="59"/>
      <c r="P751" s="154">
        <f>O751*H751</f>
        <v>0</v>
      </c>
      <c r="Q751" s="154">
        <v>9.1999999999999998E-2</v>
      </c>
      <c r="R751" s="154">
        <f>Q751*H751</f>
        <v>0.55200000000000005</v>
      </c>
      <c r="S751" s="154">
        <v>0</v>
      </c>
      <c r="T751" s="155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156" t="s">
        <v>176</v>
      </c>
      <c r="AT751" s="156" t="s">
        <v>181</v>
      </c>
      <c r="AU751" s="156" t="s">
        <v>82</v>
      </c>
      <c r="AY751" s="18" t="s">
        <v>137</v>
      </c>
      <c r="BE751" s="157">
        <f>IF(N751="základní",J751,0)</f>
        <v>0</v>
      </c>
      <c r="BF751" s="157">
        <f>IF(N751="snížená",J751,0)</f>
        <v>0</v>
      </c>
      <c r="BG751" s="157">
        <f>IF(N751="zákl. přenesená",J751,0)</f>
        <v>0</v>
      </c>
      <c r="BH751" s="157">
        <f>IF(N751="sníž. přenesená",J751,0)</f>
        <v>0</v>
      </c>
      <c r="BI751" s="157">
        <f>IF(N751="nulová",J751,0)</f>
        <v>0</v>
      </c>
      <c r="BJ751" s="18" t="s">
        <v>30</v>
      </c>
      <c r="BK751" s="157">
        <f>ROUND(I751*H751,2)</f>
        <v>0</v>
      </c>
      <c r="BL751" s="18" t="s">
        <v>143</v>
      </c>
      <c r="BM751" s="156" t="s">
        <v>1047</v>
      </c>
    </row>
    <row r="752" spans="1:65" s="13" customFormat="1">
      <c r="B752" s="158"/>
      <c r="D752" s="159" t="s">
        <v>145</v>
      </c>
      <c r="E752" s="160" t="s">
        <v>1</v>
      </c>
      <c r="F752" s="161" t="s">
        <v>168</v>
      </c>
      <c r="H752" s="162">
        <v>6</v>
      </c>
      <c r="I752" s="163"/>
      <c r="L752" s="158"/>
      <c r="M752" s="164"/>
      <c r="N752" s="165"/>
      <c r="O752" s="165"/>
      <c r="P752" s="165"/>
      <c r="Q752" s="165"/>
      <c r="R752" s="165"/>
      <c r="S752" s="165"/>
      <c r="T752" s="166"/>
      <c r="AT752" s="160" t="s">
        <v>145</v>
      </c>
      <c r="AU752" s="160" t="s">
        <v>82</v>
      </c>
      <c r="AV752" s="13" t="s">
        <v>82</v>
      </c>
      <c r="AW752" s="13" t="s">
        <v>29</v>
      </c>
      <c r="AX752" s="13" t="s">
        <v>30</v>
      </c>
      <c r="AY752" s="160" t="s">
        <v>137</v>
      </c>
    </row>
    <row r="753" spans="1:65" s="12" customFormat="1" ht="22.9" customHeight="1">
      <c r="B753" s="131"/>
      <c r="D753" s="132" t="s">
        <v>72</v>
      </c>
      <c r="E753" s="142" t="s">
        <v>180</v>
      </c>
      <c r="F753" s="142" t="s">
        <v>186</v>
      </c>
      <c r="I753" s="134"/>
      <c r="J753" s="143">
        <f>BK753</f>
        <v>0</v>
      </c>
      <c r="L753" s="131"/>
      <c r="M753" s="136"/>
      <c r="N753" s="137"/>
      <c r="O753" s="137"/>
      <c r="P753" s="138">
        <f>SUM(P754:P772)</f>
        <v>0</v>
      </c>
      <c r="Q753" s="137"/>
      <c r="R753" s="138">
        <f>SUM(R754:R772)</f>
        <v>0</v>
      </c>
      <c r="S753" s="137"/>
      <c r="T753" s="139">
        <f>SUM(T754:T772)</f>
        <v>0</v>
      </c>
      <c r="AR753" s="132" t="s">
        <v>30</v>
      </c>
      <c r="AT753" s="140" t="s">
        <v>72</v>
      </c>
      <c r="AU753" s="140" t="s">
        <v>30</v>
      </c>
      <c r="AY753" s="132" t="s">
        <v>137</v>
      </c>
      <c r="BK753" s="141">
        <f>SUM(BK754:BK772)</f>
        <v>0</v>
      </c>
    </row>
    <row r="754" spans="1:65" s="2" customFormat="1" ht="24.2" customHeight="1">
      <c r="A754" s="33"/>
      <c r="B754" s="144"/>
      <c r="C754" s="145" t="s">
        <v>1048</v>
      </c>
      <c r="D754" s="145" t="s">
        <v>139</v>
      </c>
      <c r="E754" s="146" t="s">
        <v>1049</v>
      </c>
      <c r="F754" s="147" t="s">
        <v>1050</v>
      </c>
      <c r="G754" s="148" t="s">
        <v>190</v>
      </c>
      <c r="H754" s="149">
        <v>34.6</v>
      </c>
      <c r="I754" s="150"/>
      <c r="J754" s="151">
        <f>ROUND(I754*H754,2)</f>
        <v>0</v>
      </c>
      <c r="K754" s="147" t="s">
        <v>152</v>
      </c>
      <c r="L754" s="34"/>
      <c r="M754" s="152" t="s">
        <v>1</v>
      </c>
      <c r="N754" s="153" t="s">
        <v>38</v>
      </c>
      <c r="O754" s="59"/>
      <c r="P754" s="154">
        <f>O754*H754</f>
        <v>0</v>
      </c>
      <c r="Q754" s="154">
        <v>0</v>
      </c>
      <c r="R754" s="154">
        <f>Q754*H754</f>
        <v>0</v>
      </c>
      <c r="S754" s="154">
        <v>0</v>
      </c>
      <c r="T754" s="155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156" t="s">
        <v>143</v>
      </c>
      <c r="AT754" s="156" t="s">
        <v>139</v>
      </c>
      <c r="AU754" s="156" t="s">
        <v>82</v>
      </c>
      <c r="AY754" s="18" t="s">
        <v>137</v>
      </c>
      <c r="BE754" s="157">
        <f>IF(N754="základní",J754,0)</f>
        <v>0</v>
      </c>
      <c r="BF754" s="157">
        <f>IF(N754="snížená",J754,0)</f>
        <v>0</v>
      </c>
      <c r="BG754" s="157">
        <f>IF(N754="zákl. přenesená",J754,0)</f>
        <v>0</v>
      </c>
      <c r="BH754" s="157">
        <f>IF(N754="sníž. přenesená",J754,0)</f>
        <v>0</v>
      </c>
      <c r="BI754" s="157">
        <f>IF(N754="nulová",J754,0)</f>
        <v>0</v>
      </c>
      <c r="BJ754" s="18" t="s">
        <v>30</v>
      </c>
      <c r="BK754" s="157">
        <f>ROUND(I754*H754,2)</f>
        <v>0</v>
      </c>
      <c r="BL754" s="18" t="s">
        <v>143</v>
      </c>
      <c r="BM754" s="156" t="s">
        <v>1051</v>
      </c>
    </row>
    <row r="755" spans="1:65" s="14" customFormat="1">
      <c r="B755" s="167"/>
      <c r="D755" s="159" t="s">
        <v>145</v>
      </c>
      <c r="E755" s="168" t="s">
        <v>1</v>
      </c>
      <c r="F755" s="169" t="s">
        <v>441</v>
      </c>
      <c r="H755" s="168" t="s">
        <v>1</v>
      </c>
      <c r="I755" s="170"/>
      <c r="L755" s="167"/>
      <c r="M755" s="171"/>
      <c r="N755" s="172"/>
      <c r="O755" s="172"/>
      <c r="P755" s="172"/>
      <c r="Q755" s="172"/>
      <c r="R755" s="172"/>
      <c r="S755" s="172"/>
      <c r="T755" s="173"/>
      <c r="AT755" s="168" t="s">
        <v>145</v>
      </c>
      <c r="AU755" s="168" t="s">
        <v>82</v>
      </c>
      <c r="AV755" s="14" t="s">
        <v>30</v>
      </c>
      <c r="AW755" s="14" t="s">
        <v>29</v>
      </c>
      <c r="AX755" s="14" t="s">
        <v>73</v>
      </c>
      <c r="AY755" s="168" t="s">
        <v>137</v>
      </c>
    </row>
    <row r="756" spans="1:65" s="13" customFormat="1">
      <c r="B756" s="158"/>
      <c r="D756" s="159" t="s">
        <v>145</v>
      </c>
      <c r="E756" s="160" t="s">
        <v>1</v>
      </c>
      <c r="F756" s="161" t="s">
        <v>1052</v>
      </c>
      <c r="H756" s="162">
        <v>18</v>
      </c>
      <c r="I756" s="163"/>
      <c r="L756" s="158"/>
      <c r="M756" s="164"/>
      <c r="N756" s="165"/>
      <c r="O756" s="165"/>
      <c r="P756" s="165"/>
      <c r="Q756" s="165"/>
      <c r="R756" s="165"/>
      <c r="S756" s="165"/>
      <c r="T756" s="166"/>
      <c r="AT756" s="160" t="s">
        <v>145</v>
      </c>
      <c r="AU756" s="160" t="s">
        <v>82</v>
      </c>
      <c r="AV756" s="13" t="s">
        <v>82</v>
      </c>
      <c r="AW756" s="13" t="s">
        <v>29</v>
      </c>
      <c r="AX756" s="13" t="s">
        <v>73</v>
      </c>
      <c r="AY756" s="160" t="s">
        <v>137</v>
      </c>
    </row>
    <row r="757" spans="1:65" s="16" customFormat="1">
      <c r="B757" s="197"/>
      <c r="D757" s="159" t="s">
        <v>145</v>
      </c>
      <c r="E757" s="198" t="s">
        <v>1</v>
      </c>
      <c r="F757" s="199" t="s">
        <v>416</v>
      </c>
      <c r="H757" s="200">
        <v>18</v>
      </c>
      <c r="I757" s="201"/>
      <c r="L757" s="197"/>
      <c r="M757" s="202"/>
      <c r="N757" s="203"/>
      <c r="O757" s="203"/>
      <c r="P757" s="203"/>
      <c r="Q757" s="203"/>
      <c r="R757" s="203"/>
      <c r="S757" s="203"/>
      <c r="T757" s="204"/>
      <c r="AT757" s="198" t="s">
        <v>145</v>
      </c>
      <c r="AU757" s="198" t="s">
        <v>82</v>
      </c>
      <c r="AV757" s="16" t="s">
        <v>155</v>
      </c>
      <c r="AW757" s="16" t="s">
        <v>29</v>
      </c>
      <c r="AX757" s="16" t="s">
        <v>73</v>
      </c>
      <c r="AY757" s="198" t="s">
        <v>137</v>
      </c>
    </row>
    <row r="758" spans="1:65" s="14" customFormat="1">
      <c r="B758" s="167"/>
      <c r="D758" s="159" t="s">
        <v>145</v>
      </c>
      <c r="E758" s="168" t="s">
        <v>1</v>
      </c>
      <c r="F758" s="169" t="s">
        <v>443</v>
      </c>
      <c r="H758" s="168" t="s">
        <v>1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145</v>
      </c>
      <c r="AU758" s="168" t="s">
        <v>82</v>
      </c>
      <c r="AV758" s="14" t="s">
        <v>30</v>
      </c>
      <c r="AW758" s="14" t="s">
        <v>29</v>
      </c>
      <c r="AX758" s="14" t="s">
        <v>73</v>
      </c>
      <c r="AY758" s="168" t="s">
        <v>137</v>
      </c>
    </row>
    <row r="759" spans="1:65" s="13" customFormat="1">
      <c r="B759" s="158"/>
      <c r="D759" s="159" t="s">
        <v>145</v>
      </c>
      <c r="E759" s="160" t="s">
        <v>1</v>
      </c>
      <c r="F759" s="161" t="s">
        <v>1053</v>
      </c>
      <c r="H759" s="162">
        <v>8.3000000000000007</v>
      </c>
      <c r="I759" s="163"/>
      <c r="L759" s="158"/>
      <c r="M759" s="164"/>
      <c r="N759" s="165"/>
      <c r="O759" s="165"/>
      <c r="P759" s="165"/>
      <c r="Q759" s="165"/>
      <c r="R759" s="165"/>
      <c r="S759" s="165"/>
      <c r="T759" s="166"/>
      <c r="AT759" s="160" t="s">
        <v>145</v>
      </c>
      <c r="AU759" s="160" t="s">
        <v>82</v>
      </c>
      <c r="AV759" s="13" t="s">
        <v>82</v>
      </c>
      <c r="AW759" s="13" t="s">
        <v>29</v>
      </c>
      <c r="AX759" s="13" t="s">
        <v>73</v>
      </c>
      <c r="AY759" s="160" t="s">
        <v>137</v>
      </c>
    </row>
    <row r="760" spans="1:65" s="13" customFormat="1">
      <c r="B760" s="158"/>
      <c r="D760" s="159" t="s">
        <v>145</v>
      </c>
      <c r="E760" s="160" t="s">
        <v>1</v>
      </c>
      <c r="F760" s="161" t="s">
        <v>1054</v>
      </c>
      <c r="H760" s="162">
        <v>8.3000000000000007</v>
      </c>
      <c r="I760" s="163"/>
      <c r="L760" s="158"/>
      <c r="M760" s="164"/>
      <c r="N760" s="165"/>
      <c r="O760" s="165"/>
      <c r="P760" s="165"/>
      <c r="Q760" s="165"/>
      <c r="R760" s="165"/>
      <c r="S760" s="165"/>
      <c r="T760" s="166"/>
      <c r="AT760" s="160" t="s">
        <v>145</v>
      </c>
      <c r="AU760" s="160" t="s">
        <v>82</v>
      </c>
      <c r="AV760" s="13" t="s">
        <v>82</v>
      </c>
      <c r="AW760" s="13" t="s">
        <v>29</v>
      </c>
      <c r="AX760" s="13" t="s">
        <v>73</v>
      </c>
      <c r="AY760" s="160" t="s">
        <v>137</v>
      </c>
    </row>
    <row r="761" spans="1:65" s="16" customFormat="1">
      <c r="B761" s="197"/>
      <c r="D761" s="159" t="s">
        <v>145</v>
      </c>
      <c r="E761" s="198" t="s">
        <v>1</v>
      </c>
      <c r="F761" s="199" t="s">
        <v>416</v>
      </c>
      <c r="H761" s="200">
        <v>16.600000000000001</v>
      </c>
      <c r="I761" s="201"/>
      <c r="L761" s="197"/>
      <c r="M761" s="202"/>
      <c r="N761" s="203"/>
      <c r="O761" s="203"/>
      <c r="P761" s="203"/>
      <c r="Q761" s="203"/>
      <c r="R761" s="203"/>
      <c r="S761" s="203"/>
      <c r="T761" s="204"/>
      <c r="AT761" s="198" t="s">
        <v>145</v>
      </c>
      <c r="AU761" s="198" t="s">
        <v>82</v>
      </c>
      <c r="AV761" s="16" t="s">
        <v>155</v>
      </c>
      <c r="AW761" s="16" t="s">
        <v>29</v>
      </c>
      <c r="AX761" s="16" t="s">
        <v>73</v>
      </c>
      <c r="AY761" s="198" t="s">
        <v>137</v>
      </c>
    </row>
    <row r="762" spans="1:65" s="15" customFormat="1">
      <c r="B762" s="174"/>
      <c r="D762" s="159" t="s">
        <v>145</v>
      </c>
      <c r="E762" s="175" t="s">
        <v>1</v>
      </c>
      <c r="F762" s="176" t="s">
        <v>148</v>
      </c>
      <c r="H762" s="177">
        <v>34.6</v>
      </c>
      <c r="I762" s="178"/>
      <c r="L762" s="174"/>
      <c r="M762" s="179"/>
      <c r="N762" s="180"/>
      <c r="O762" s="180"/>
      <c r="P762" s="180"/>
      <c r="Q762" s="180"/>
      <c r="R762" s="180"/>
      <c r="S762" s="180"/>
      <c r="T762" s="181"/>
      <c r="AT762" s="175" t="s">
        <v>145</v>
      </c>
      <c r="AU762" s="175" t="s">
        <v>82</v>
      </c>
      <c r="AV762" s="15" t="s">
        <v>143</v>
      </c>
      <c r="AW762" s="15" t="s">
        <v>29</v>
      </c>
      <c r="AX762" s="15" t="s">
        <v>30</v>
      </c>
      <c r="AY762" s="175" t="s">
        <v>137</v>
      </c>
    </row>
    <row r="763" spans="1:65" s="2" customFormat="1" ht="21.75" customHeight="1">
      <c r="A763" s="33"/>
      <c r="B763" s="144"/>
      <c r="C763" s="145" t="s">
        <v>1055</v>
      </c>
      <c r="D763" s="145" t="s">
        <v>139</v>
      </c>
      <c r="E763" s="146" t="s">
        <v>312</v>
      </c>
      <c r="F763" s="147" t="s">
        <v>150</v>
      </c>
      <c r="G763" s="148" t="s">
        <v>151</v>
      </c>
      <c r="H763" s="149">
        <v>322.714</v>
      </c>
      <c r="I763" s="150"/>
      <c r="J763" s="151">
        <f>ROUND(I763*H763,2)</f>
        <v>0</v>
      </c>
      <c r="K763" s="147" t="s">
        <v>152</v>
      </c>
      <c r="L763" s="34"/>
      <c r="M763" s="152" t="s">
        <v>1</v>
      </c>
      <c r="N763" s="153" t="s">
        <v>38</v>
      </c>
      <c r="O763" s="59"/>
      <c r="P763" s="154">
        <f>O763*H763</f>
        <v>0</v>
      </c>
      <c r="Q763" s="154">
        <v>0</v>
      </c>
      <c r="R763" s="154">
        <f>Q763*H763</f>
        <v>0</v>
      </c>
      <c r="S763" s="154">
        <v>0</v>
      </c>
      <c r="T763" s="155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56" t="s">
        <v>143</v>
      </c>
      <c r="AT763" s="156" t="s">
        <v>139</v>
      </c>
      <c r="AU763" s="156" t="s">
        <v>82</v>
      </c>
      <c r="AY763" s="18" t="s">
        <v>137</v>
      </c>
      <c r="BE763" s="157">
        <f>IF(N763="základní",J763,0)</f>
        <v>0</v>
      </c>
      <c r="BF763" s="157">
        <f>IF(N763="snížená",J763,0)</f>
        <v>0</v>
      </c>
      <c r="BG763" s="157">
        <f>IF(N763="zákl. přenesená",J763,0)</f>
        <v>0</v>
      </c>
      <c r="BH763" s="157">
        <f>IF(N763="sníž. přenesená",J763,0)</f>
        <v>0</v>
      </c>
      <c r="BI763" s="157">
        <f>IF(N763="nulová",J763,0)</f>
        <v>0</v>
      </c>
      <c r="BJ763" s="18" t="s">
        <v>30</v>
      </c>
      <c r="BK763" s="157">
        <f>ROUND(I763*H763,2)</f>
        <v>0</v>
      </c>
      <c r="BL763" s="18" t="s">
        <v>143</v>
      </c>
      <c r="BM763" s="156" t="s">
        <v>1056</v>
      </c>
    </row>
    <row r="764" spans="1:65" s="2" customFormat="1" ht="24.2" customHeight="1">
      <c r="A764" s="33"/>
      <c r="B764" s="144"/>
      <c r="C764" s="145" t="s">
        <v>1057</v>
      </c>
      <c r="D764" s="145" t="s">
        <v>139</v>
      </c>
      <c r="E764" s="146" t="s">
        <v>316</v>
      </c>
      <c r="F764" s="147" t="s">
        <v>157</v>
      </c>
      <c r="G764" s="148" t="s">
        <v>151</v>
      </c>
      <c r="H764" s="149">
        <v>1290.6320000000001</v>
      </c>
      <c r="I764" s="150"/>
      <c r="J764" s="151">
        <f>ROUND(I764*H764,2)</f>
        <v>0</v>
      </c>
      <c r="K764" s="147" t="s">
        <v>152</v>
      </c>
      <c r="L764" s="34"/>
      <c r="M764" s="152" t="s">
        <v>1</v>
      </c>
      <c r="N764" s="153" t="s">
        <v>38</v>
      </c>
      <c r="O764" s="59"/>
      <c r="P764" s="154">
        <f>O764*H764</f>
        <v>0</v>
      </c>
      <c r="Q764" s="154">
        <v>0</v>
      </c>
      <c r="R764" s="154">
        <f>Q764*H764</f>
        <v>0</v>
      </c>
      <c r="S764" s="154">
        <v>0</v>
      </c>
      <c r="T764" s="155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56" t="s">
        <v>143</v>
      </c>
      <c r="AT764" s="156" t="s">
        <v>139</v>
      </c>
      <c r="AU764" s="156" t="s">
        <v>82</v>
      </c>
      <c r="AY764" s="18" t="s">
        <v>137</v>
      </c>
      <c r="BE764" s="157">
        <f>IF(N764="základní",J764,0)</f>
        <v>0</v>
      </c>
      <c r="BF764" s="157">
        <f>IF(N764="snížená",J764,0)</f>
        <v>0</v>
      </c>
      <c r="BG764" s="157">
        <f>IF(N764="zákl. přenesená",J764,0)</f>
        <v>0</v>
      </c>
      <c r="BH764" s="157">
        <f>IF(N764="sníž. přenesená",J764,0)</f>
        <v>0</v>
      </c>
      <c r="BI764" s="157">
        <f>IF(N764="nulová",J764,0)</f>
        <v>0</v>
      </c>
      <c r="BJ764" s="18" t="s">
        <v>30</v>
      </c>
      <c r="BK764" s="157">
        <f>ROUND(I764*H764,2)</f>
        <v>0</v>
      </c>
      <c r="BL764" s="18" t="s">
        <v>143</v>
      </c>
      <c r="BM764" s="156" t="s">
        <v>1058</v>
      </c>
    </row>
    <row r="765" spans="1:65" s="13" customFormat="1">
      <c r="B765" s="158"/>
      <c r="D765" s="159" t="s">
        <v>145</v>
      </c>
      <c r="E765" s="160" t="s">
        <v>1</v>
      </c>
      <c r="F765" s="161" t="s">
        <v>1059</v>
      </c>
      <c r="H765" s="162">
        <v>1290.6320000000001</v>
      </c>
      <c r="I765" s="163"/>
      <c r="L765" s="158"/>
      <c r="M765" s="164"/>
      <c r="N765" s="165"/>
      <c r="O765" s="165"/>
      <c r="P765" s="165"/>
      <c r="Q765" s="165"/>
      <c r="R765" s="165"/>
      <c r="S765" s="165"/>
      <c r="T765" s="166"/>
      <c r="AT765" s="160" t="s">
        <v>145</v>
      </c>
      <c r="AU765" s="160" t="s">
        <v>82</v>
      </c>
      <c r="AV765" s="13" t="s">
        <v>82</v>
      </c>
      <c r="AW765" s="13" t="s">
        <v>29</v>
      </c>
      <c r="AX765" s="13" t="s">
        <v>73</v>
      </c>
      <c r="AY765" s="160" t="s">
        <v>137</v>
      </c>
    </row>
    <row r="766" spans="1:65" s="15" customFormat="1">
      <c r="B766" s="174"/>
      <c r="D766" s="159" t="s">
        <v>145</v>
      </c>
      <c r="E766" s="175" t="s">
        <v>1</v>
      </c>
      <c r="F766" s="176" t="s">
        <v>148</v>
      </c>
      <c r="H766" s="177">
        <v>1290.6320000000001</v>
      </c>
      <c r="I766" s="178"/>
      <c r="L766" s="174"/>
      <c r="M766" s="179"/>
      <c r="N766" s="180"/>
      <c r="O766" s="180"/>
      <c r="P766" s="180"/>
      <c r="Q766" s="180"/>
      <c r="R766" s="180"/>
      <c r="S766" s="180"/>
      <c r="T766" s="181"/>
      <c r="AT766" s="175" t="s">
        <v>145</v>
      </c>
      <c r="AU766" s="175" t="s">
        <v>82</v>
      </c>
      <c r="AV766" s="15" t="s">
        <v>143</v>
      </c>
      <c r="AW766" s="15" t="s">
        <v>29</v>
      </c>
      <c r="AX766" s="15" t="s">
        <v>30</v>
      </c>
      <c r="AY766" s="175" t="s">
        <v>137</v>
      </c>
    </row>
    <row r="767" spans="1:65" s="2" customFormat="1" ht="16.5" customHeight="1">
      <c r="A767" s="33"/>
      <c r="B767" s="144"/>
      <c r="C767" s="145" t="s">
        <v>1060</v>
      </c>
      <c r="D767" s="145" t="s">
        <v>139</v>
      </c>
      <c r="E767" s="146" t="s">
        <v>160</v>
      </c>
      <c r="F767" s="147" t="s">
        <v>161</v>
      </c>
      <c r="G767" s="148" t="s">
        <v>151</v>
      </c>
      <c r="H767" s="149">
        <v>5.1130000000000004</v>
      </c>
      <c r="I767" s="150"/>
      <c r="J767" s="151">
        <f>ROUND(I767*H767,2)</f>
        <v>0</v>
      </c>
      <c r="K767" s="147" t="s">
        <v>1</v>
      </c>
      <c r="L767" s="34"/>
      <c r="M767" s="152" t="s">
        <v>1</v>
      </c>
      <c r="N767" s="153" t="s">
        <v>38</v>
      </c>
      <c r="O767" s="59"/>
      <c r="P767" s="154">
        <f>O767*H767</f>
        <v>0</v>
      </c>
      <c r="Q767" s="154">
        <v>0</v>
      </c>
      <c r="R767" s="154">
        <f>Q767*H767</f>
        <v>0</v>
      </c>
      <c r="S767" s="154">
        <v>0</v>
      </c>
      <c r="T767" s="155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56" t="s">
        <v>143</v>
      </c>
      <c r="AT767" s="156" t="s">
        <v>139</v>
      </c>
      <c r="AU767" s="156" t="s">
        <v>82</v>
      </c>
      <c r="AY767" s="18" t="s">
        <v>137</v>
      </c>
      <c r="BE767" s="157">
        <f>IF(N767="základní",J767,0)</f>
        <v>0</v>
      </c>
      <c r="BF767" s="157">
        <f>IF(N767="snížená",J767,0)</f>
        <v>0</v>
      </c>
      <c r="BG767" s="157">
        <f>IF(N767="zákl. přenesená",J767,0)</f>
        <v>0</v>
      </c>
      <c r="BH767" s="157">
        <f>IF(N767="sníž. přenesená",J767,0)</f>
        <v>0</v>
      </c>
      <c r="BI767" s="157">
        <f>IF(N767="nulová",J767,0)</f>
        <v>0</v>
      </c>
      <c r="BJ767" s="18" t="s">
        <v>30</v>
      </c>
      <c r="BK767" s="157">
        <f>ROUND(I767*H767,2)</f>
        <v>0</v>
      </c>
      <c r="BL767" s="18" t="s">
        <v>143</v>
      </c>
      <c r="BM767" s="156" t="s">
        <v>1061</v>
      </c>
    </row>
    <row r="768" spans="1:65" s="13" customFormat="1">
      <c r="B768" s="158"/>
      <c r="D768" s="159" t="s">
        <v>145</v>
      </c>
      <c r="E768" s="160" t="s">
        <v>1</v>
      </c>
      <c r="F768" s="161" t="s">
        <v>1062</v>
      </c>
      <c r="H768" s="162">
        <v>5.1130000000000004</v>
      </c>
      <c r="I768" s="163"/>
      <c r="L768" s="158"/>
      <c r="M768" s="164"/>
      <c r="N768" s="165"/>
      <c r="O768" s="165"/>
      <c r="P768" s="165"/>
      <c r="Q768" s="165"/>
      <c r="R768" s="165"/>
      <c r="S768" s="165"/>
      <c r="T768" s="166"/>
      <c r="AT768" s="160" t="s">
        <v>145</v>
      </c>
      <c r="AU768" s="160" t="s">
        <v>82</v>
      </c>
      <c r="AV768" s="13" t="s">
        <v>82</v>
      </c>
      <c r="AW768" s="13" t="s">
        <v>29</v>
      </c>
      <c r="AX768" s="13" t="s">
        <v>30</v>
      </c>
      <c r="AY768" s="160" t="s">
        <v>137</v>
      </c>
    </row>
    <row r="769" spans="1:65" s="2" customFormat="1" ht="16.5" customHeight="1">
      <c r="A769" s="33"/>
      <c r="B769" s="144"/>
      <c r="C769" s="145" t="s">
        <v>1063</v>
      </c>
      <c r="D769" s="145" t="s">
        <v>139</v>
      </c>
      <c r="E769" s="146" t="s">
        <v>323</v>
      </c>
      <c r="F769" s="147" t="s">
        <v>324</v>
      </c>
      <c r="G769" s="148" t="s">
        <v>151</v>
      </c>
      <c r="H769" s="149">
        <v>317.54500000000002</v>
      </c>
      <c r="I769" s="150"/>
      <c r="J769" s="151">
        <f>ROUND(I769*H769,2)</f>
        <v>0</v>
      </c>
      <c r="K769" s="147" t="s">
        <v>1</v>
      </c>
      <c r="L769" s="34"/>
      <c r="M769" s="152" t="s">
        <v>1</v>
      </c>
      <c r="N769" s="153" t="s">
        <v>38</v>
      </c>
      <c r="O769" s="59"/>
      <c r="P769" s="154">
        <f>O769*H769</f>
        <v>0</v>
      </c>
      <c r="Q769" s="154">
        <v>0</v>
      </c>
      <c r="R769" s="154">
        <f>Q769*H769</f>
        <v>0</v>
      </c>
      <c r="S769" s="154">
        <v>0</v>
      </c>
      <c r="T769" s="155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56" t="s">
        <v>143</v>
      </c>
      <c r="AT769" s="156" t="s">
        <v>139</v>
      </c>
      <c r="AU769" s="156" t="s">
        <v>82</v>
      </c>
      <c r="AY769" s="18" t="s">
        <v>137</v>
      </c>
      <c r="BE769" s="157">
        <f>IF(N769="základní",J769,0)</f>
        <v>0</v>
      </c>
      <c r="BF769" s="157">
        <f>IF(N769="snížená",J769,0)</f>
        <v>0</v>
      </c>
      <c r="BG769" s="157">
        <f>IF(N769="zákl. přenesená",J769,0)</f>
        <v>0</v>
      </c>
      <c r="BH769" s="157">
        <f>IF(N769="sníž. přenesená",J769,0)</f>
        <v>0</v>
      </c>
      <c r="BI769" s="157">
        <f>IF(N769="nulová",J769,0)</f>
        <v>0</v>
      </c>
      <c r="BJ769" s="18" t="s">
        <v>30</v>
      </c>
      <c r="BK769" s="157">
        <f>ROUND(I769*H769,2)</f>
        <v>0</v>
      </c>
      <c r="BL769" s="18" t="s">
        <v>143</v>
      </c>
      <c r="BM769" s="156" t="s">
        <v>1064</v>
      </c>
    </row>
    <row r="770" spans="1:65" s="13" customFormat="1">
      <c r="B770" s="158"/>
      <c r="D770" s="159" t="s">
        <v>145</v>
      </c>
      <c r="E770" s="160" t="s">
        <v>1</v>
      </c>
      <c r="F770" s="161" t="s">
        <v>1065</v>
      </c>
      <c r="H770" s="162">
        <v>317.54500000000002</v>
      </c>
      <c r="I770" s="163"/>
      <c r="L770" s="158"/>
      <c r="M770" s="164"/>
      <c r="N770" s="165"/>
      <c r="O770" s="165"/>
      <c r="P770" s="165"/>
      <c r="Q770" s="165"/>
      <c r="R770" s="165"/>
      <c r="S770" s="165"/>
      <c r="T770" s="166"/>
      <c r="AT770" s="160" t="s">
        <v>145</v>
      </c>
      <c r="AU770" s="160" t="s">
        <v>82</v>
      </c>
      <c r="AV770" s="13" t="s">
        <v>82</v>
      </c>
      <c r="AW770" s="13" t="s">
        <v>29</v>
      </c>
      <c r="AX770" s="13" t="s">
        <v>73</v>
      </c>
      <c r="AY770" s="160" t="s">
        <v>137</v>
      </c>
    </row>
    <row r="771" spans="1:65" s="15" customFormat="1">
      <c r="B771" s="174"/>
      <c r="D771" s="159" t="s">
        <v>145</v>
      </c>
      <c r="E771" s="175" t="s">
        <v>1</v>
      </c>
      <c r="F771" s="176" t="s">
        <v>148</v>
      </c>
      <c r="H771" s="177">
        <v>317.54500000000002</v>
      </c>
      <c r="I771" s="178"/>
      <c r="L771" s="174"/>
      <c r="M771" s="179"/>
      <c r="N771" s="180"/>
      <c r="O771" s="180"/>
      <c r="P771" s="180"/>
      <c r="Q771" s="180"/>
      <c r="R771" s="180"/>
      <c r="S771" s="180"/>
      <c r="T771" s="181"/>
      <c r="AT771" s="175" t="s">
        <v>145</v>
      </c>
      <c r="AU771" s="175" t="s">
        <v>82</v>
      </c>
      <c r="AV771" s="15" t="s">
        <v>143</v>
      </c>
      <c r="AW771" s="15" t="s">
        <v>29</v>
      </c>
      <c r="AX771" s="15" t="s">
        <v>30</v>
      </c>
      <c r="AY771" s="175" t="s">
        <v>137</v>
      </c>
    </row>
    <row r="772" spans="1:65" s="2" customFormat="1" ht="24.2" customHeight="1">
      <c r="A772" s="33"/>
      <c r="B772" s="144"/>
      <c r="C772" s="145" t="s">
        <v>1066</v>
      </c>
      <c r="D772" s="145" t="s">
        <v>139</v>
      </c>
      <c r="E772" s="146" t="s">
        <v>1067</v>
      </c>
      <c r="F772" s="147" t="s">
        <v>1068</v>
      </c>
      <c r="G772" s="148" t="s">
        <v>151</v>
      </c>
      <c r="H772" s="149">
        <v>345.21</v>
      </c>
      <c r="I772" s="150"/>
      <c r="J772" s="151">
        <f>ROUND(I772*H772,2)</f>
        <v>0</v>
      </c>
      <c r="K772" s="147" t="s">
        <v>152</v>
      </c>
      <c r="L772" s="34"/>
      <c r="M772" s="192" t="s">
        <v>1</v>
      </c>
      <c r="N772" s="193" t="s">
        <v>38</v>
      </c>
      <c r="O772" s="194"/>
      <c r="P772" s="195">
        <f>O772*H772</f>
        <v>0</v>
      </c>
      <c r="Q772" s="195">
        <v>0</v>
      </c>
      <c r="R772" s="195">
        <f>Q772*H772</f>
        <v>0</v>
      </c>
      <c r="S772" s="195">
        <v>0</v>
      </c>
      <c r="T772" s="196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56" t="s">
        <v>143</v>
      </c>
      <c r="AT772" s="156" t="s">
        <v>139</v>
      </c>
      <c r="AU772" s="156" t="s">
        <v>82</v>
      </c>
      <c r="AY772" s="18" t="s">
        <v>137</v>
      </c>
      <c r="BE772" s="157">
        <f>IF(N772="základní",J772,0)</f>
        <v>0</v>
      </c>
      <c r="BF772" s="157">
        <f>IF(N772="snížená",J772,0)</f>
        <v>0</v>
      </c>
      <c r="BG772" s="157">
        <f>IF(N772="zákl. přenesená",J772,0)</f>
        <v>0</v>
      </c>
      <c r="BH772" s="157">
        <f>IF(N772="sníž. přenesená",J772,0)</f>
        <v>0</v>
      </c>
      <c r="BI772" s="157">
        <f>IF(N772="nulová",J772,0)</f>
        <v>0</v>
      </c>
      <c r="BJ772" s="18" t="s">
        <v>30</v>
      </c>
      <c r="BK772" s="157">
        <f>ROUND(I772*H772,2)</f>
        <v>0</v>
      </c>
      <c r="BL772" s="18" t="s">
        <v>143</v>
      </c>
      <c r="BM772" s="156" t="s">
        <v>1069</v>
      </c>
    </row>
    <row r="773" spans="1:65" s="2" customFormat="1" ht="6.95" customHeight="1">
      <c r="A773" s="33"/>
      <c r="B773" s="48"/>
      <c r="C773" s="49"/>
      <c r="D773" s="49"/>
      <c r="E773" s="49"/>
      <c r="F773" s="49"/>
      <c r="G773" s="49"/>
      <c r="H773" s="49"/>
      <c r="I773" s="49"/>
      <c r="J773" s="49"/>
      <c r="K773" s="49"/>
      <c r="L773" s="34"/>
      <c r="M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</row>
  </sheetData>
  <autoFilter ref="C122:K77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42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110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Ferrerova - rekonstrukce kanalizace a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111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2" t="s">
        <v>1070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37"/>
      <c r="G18" s="237"/>
      <c r="H18" s="237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41" t="s">
        <v>1</v>
      </c>
      <c r="F27" s="241"/>
      <c r="G27" s="241"/>
      <c r="H27" s="24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ROUND(J122,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ROUND((SUM(BE122:BE641)),  0)</f>
        <v>0</v>
      </c>
      <c r="G33" s="33"/>
      <c r="H33" s="33"/>
      <c r="I33" s="101">
        <v>0.21</v>
      </c>
      <c r="J33" s="100">
        <f>ROUND(((SUM(BE122:BE641))*I33),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ROUND((SUM(BF122:BF641)),  0)</f>
        <v>0</v>
      </c>
      <c r="G34" s="33"/>
      <c r="H34" s="33"/>
      <c r="I34" s="101">
        <v>0.15</v>
      </c>
      <c r="J34" s="100">
        <f>ROUND(((SUM(BF122:BF641))*I34),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ROUND((SUM(BG122:BG641)),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ROUND((SUM(BH122:BH641)),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ROUND((SUM(BI122:BI641)),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Ferrerova - rekonstrukce kanalizace a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2" t="str">
        <f>E9</f>
        <v>SO 320 - Kanalizační přípojky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114</v>
      </c>
      <c r="D94" s="102"/>
      <c r="E94" s="102"/>
      <c r="F94" s="102"/>
      <c r="G94" s="102"/>
      <c r="H94" s="102"/>
      <c r="I94" s="102"/>
      <c r="J94" s="111" t="s">
        <v>115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116</v>
      </c>
      <c r="D96" s="33"/>
      <c r="E96" s="33"/>
      <c r="F96" s="33"/>
      <c r="G96" s="33"/>
      <c r="H96" s="33"/>
      <c r="I96" s="3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117</v>
      </c>
    </row>
    <row r="97" spans="1:31" s="9" customFormat="1" ht="24.95" customHeight="1">
      <c r="B97" s="113"/>
      <c r="D97" s="114" t="s">
        <v>118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899999999999999" customHeight="1">
      <c r="B98" s="117"/>
      <c r="D98" s="118" t="s">
        <v>119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899999999999999" customHeight="1">
      <c r="B99" s="117"/>
      <c r="D99" s="118" t="s">
        <v>407</v>
      </c>
      <c r="E99" s="119"/>
      <c r="F99" s="119"/>
      <c r="G99" s="119"/>
      <c r="H99" s="119"/>
      <c r="I99" s="119"/>
      <c r="J99" s="120">
        <f>J475</f>
        <v>0</v>
      </c>
      <c r="L99" s="117"/>
    </row>
    <row r="100" spans="1:31" s="10" customFormat="1" ht="19.899999999999999" customHeight="1">
      <c r="B100" s="117"/>
      <c r="D100" s="118" t="s">
        <v>408</v>
      </c>
      <c r="E100" s="119"/>
      <c r="F100" s="119"/>
      <c r="G100" s="119"/>
      <c r="H100" s="119"/>
      <c r="I100" s="119"/>
      <c r="J100" s="120">
        <f>J513</f>
        <v>0</v>
      </c>
      <c r="L100" s="117"/>
    </row>
    <row r="101" spans="1:31" s="10" customFormat="1" ht="19.899999999999999" customHeight="1">
      <c r="B101" s="117"/>
      <c r="D101" s="118" t="s">
        <v>409</v>
      </c>
      <c r="E101" s="119"/>
      <c r="F101" s="119"/>
      <c r="G101" s="119"/>
      <c r="H101" s="119"/>
      <c r="I101" s="119"/>
      <c r="J101" s="120">
        <f>J541</f>
        <v>0</v>
      </c>
      <c r="L101" s="117"/>
    </row>
    <row r="102" spans="1:31" s="10" customFormat="1" ht="19.899999999999999" customHeight="1">
      <c r="B102" s="117"/>
      <c r="D102" s="118" t="s">
        <v>121</v>
      </c>
      <c r="E102" s="119"/>
      <c r="F102" s="119"/>
      <c r="G102" s="119"/>
      <c r="H102" s="119"/>
      <c r="I102" s="119"/>
      <c r="J102" s="120">
        <f>J623</f>
        <v>0</v>
      </c>
      <c r="L102" s="117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122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48" t="str">
        <f>E7</f>
        <v>Brno, Ferrerova - rekonstrukce kanalizace a vodovodu</v>
      </c>
      <c r="F112" s="249"/>
      <c r="G112" s="249"/>
      <c r="H112" s="249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111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2" t="str">
        <f>E9</f>
        <v>SO 320 - Kanalizační přípojky</v>
      </c>
      <c r="F114" s="247"/>
      <c r="G114" s="247"/>
      <c r="H114" s="247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F12</f>
        <v xml:space="preserve"> </v>
      </c>
      <c r="G116" s="33"/>
      <c r="H116" s="33"/>
      <c r="I116" s="28" t="s">
        <v>22</v>
      </c>
      <c r="J116" s="56" t="str">
        <f>IF(J12="","",J12)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23</v>
      </c>
      <c r="D118" s="33"/>
      <c r="E118" s="33"/>
      <c r="F118" s="26" t="str">
        <f>E15</f>
        <v xml:space="preserve"> </v>
      </c>
      <c r="G118" s="33"/>
      <c r="H118" s="33"/>
      <c r="I118" s="28" t="s">
        <v>28</v>
      </c>
      <c r="J118" s="31" t="str">
        <f>E21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26</v>
      </c>
      <c r="D119" s="33"/>
      <c r="E119" s="33"/>
      <c r="F119" s="26" t="str">
        <f>IF(E18="","",E18)</f>
        <v>Vyplň údaj</v>
      </c>
      <c r="G119" s="33"/>
      <c r="H119" s="33"/>
      <c r="I119" s="28" t="s">
        <v>31</v>
      </c>
      <c r="J119" s="31" t="str">
        <f>E24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1"/>
      <c r="B121" s="122"/>
      <c r="C121" s="123" t="s">
        <v>123</v>
      </c>
      <c r="D121" s="124" t="s">
        <v>58</v>
      </c>
      <c r="E121" s="124" t="s">
        <v>54</v>
      </c>
      <c r="F121" s="124" t="s">
        <v>55</v>
      </c>
      <c r="G121" s="124" t="s">
        <v>124</v>
      </c>
      <c r="H121" s="124" t="s">
        <v>125</v>
      </c>
      <c r="I121" s="124" t="s">
        <v>126</v>
      </c>
      <c r="J121" s="124" t="s">
        <v>115</v>
      </c>
      <c r="K121" s="125" t="s">
        <v>127</v>
      </c>
      <c r="L121" s="126"/>
      <c r="M121" s="63" t="s">
        <v>1</v>
      </c>
      <c r="N121" s="64" t="s">
        <v>37</v>
      </c>
      <c r="O121" s="64" t="s">
        <v>128</v>
      </c>
      <c r="P121" s="64" t="s">
        <v>129</v>
      </c>
      <c r="Q121" s="64" t="s">
        <v>130</v>
      </c>
      <c r="R121" s="64" t="s">
        <v>131</v>
      </c>
      <c r="S121" s="64" t="s">
        <v>132</v>
      </c>
      <c r="T121" s="65" t="s">
        <v>133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9" customHeight="1">
      <c r="A122" s="33"/>
      <c r="B122" s="34"/>
      <c r="C122" s="70" t="s">
        <v>134</v>
      </c>
      <c r="D122" s="33"/>
      <c r="E122" s="33"/>
      <c r="F122" s="33"/>
      <c r="G122" s="33"/>
      <c r="H122" s="33"/>
      <c r="I122" s="33"/>
      <c r="J122" s="127">
        <f>BK122</f>
        <v>0</v>
      </c>
      <c r="K122" s="33"/>
      <c r="L122" s="34"/>
      <c r="M122" s="66"/>
      <c r="N122" s="57"/>
      <c r="O122" s="67"/>
      <c r="P122" s="128">
        <f>P123</f>
        <v>0</v>
      </c>
      <c r="Q122" s="67"/>
      <c r="R122" s="128">
        <f>R123</f>
        <v>153.26389037999999</v>
      </c>
      <c r="S122" s="67"/>
      <c r="T122" s="129">
        <f>T123</f>
        <v>108.69000000000001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117</v>
      </c>
      <c r="BK122" s="130">
        <f>BK123</f>
        <v>0</v>
      </c>
    </row>
    <row r="123" spans="1:65" s="12" customFormat="1" ht="25.9" customHeight="1">
      <c r="B123" s="131"/>
      <c r="D123" s="132" t="s">
        <v>72</v>
      </c>
      <c r="E123" s="133" t="s">
        <v>135</v>
      </c>
      <c r="F123" s="133" t="s">
        <v>136</v>
      </c>
      <c r="I123" s="134"/>
      <c r="J123" s="135">
        <f>BK123</f>
        <v>0</v>
      </c>
      <c r="L123" s="131"/>
      <c r="M123" s="136"/>
      <c r="N123" s="137"/>
      <c r="O123" s="137"/>
      <c r="P123" s="138">
        <f>P124+P475+P513+P541+P623</f>
        <v>0</v>
      </c>
      <c r="Q123" s="137"/>
      <c r="R123" s="138">
        <f>R124+R475+R513+R541+R623</f>
        <v>153.26389037999999</v>
      </c>
      <c r="S123" s="137"/>
      <c r="T123" s="139">
        <f>T124+T475+T513+T541+T623</f>
        <v>108.69000000000001</v>
      </c>
      <c r="AR123" s="132" t="s">
        <v>30</v>
      </c>
      <c r="AT123" s="140" t="s">
        <v>72</v>
      </c>
      <c r="AU123" s="140" t="s">
        <v>73</v>
      </c>
      <c r="AY123" s="132" t="s">
        <v>137</v>
      </c>
      <c r="BK123" s="141">
        <f>BK124+BK475+BK513+BK541+BK623</f>
        <v>0</v>
      </c>
    </row>
    <row r="124" spans="1:65" s="12" customFormat="1" ht="22.9" customHeight="1">
      <c r="B124" s="131"/>
      <c r="D124" s="132" t="s">
        <v>72</v>
      </c>
      <c r="E124" s="142" t="s">
        <v>30</v>
      </c>
      <c r="F124" s="142" t="s">
        <v>138</v>
      </c>
      <c r="I124" s="134"/>
      <c r="J124" s="143">
        <f>BK124</f>
        <v>0</v>
      </c>
      <c r="L124" s="131"/>
      <c r="M124" s="136"/>
      <c r="N124" s="137"/>
      <c r="O124" s="137"/>
      <c r="P124" s="138">
        <f>SUM(P125:P474)</f>
        <v>0</v>
      </c>
      <c r="Q124" s="137"/>
      <c r="R124" s="138">
        <f>SUM(R125:R474)</f>
        <v>17.227004120000004</v>
      </c>
      <c r="S124" s="137"/>
      <c r="T124" s="139">
        <f>SUM(T125:T474)</f>
        <v>108.69000000000001</v>
      </c>
      <c r="AR124" s="132" t="s">
        <v>30</v>
      </c>
      <c r="AT124" s="140" t="s">
        <v>72</v>
      </c>
      <c r="AU124" s="140" t="s">
        <v>30</v>
      </c>
      <c r="AY124" s="132" t="s">
        <v>137</v>
      </c>
      <c r="BK124" s="141">
        <f>SUM(BK125:BK474)</f>
        <v>0</v>
      </c>
    </row>
    <row r="125" spans="1:65" s="2" customFormat="1" ht="24.2" customHeight="1">
      <c r="A125" s="33"/>
      <c r="B125" s="144"/>
      <c r="C125" s="145" t="s">
        <v>30</v>
      </c>
      <c r="D125" s="145" t="s">
        <v>139</v>
      </c>
      <c r="E125" s="146" t="s">
        <v>410</v>
      </c>
      <c r="F125" s="147" t="s">
        <v>411</v>
      </c>
      <c r="G125" s="148" t="s">
        <v>142</v>
      </c>
      <c r="H125" s="149">
        <v>42.8</v>
      </c>
      <c r="I125" s="150"/>
      <c r="J125" s="151">
        <f>ROUND(I125*H125,2)</f>
        <v>0</v>
      </c>
      <c r="K125" s="147" t="s">
        <v>152</v>
      </c>
      <c r="L125" s="34"/>
      <c r="M125" s="152" t="s">
        <v>1</v>
      </c>
      <c r="N125" s="153" t="s">
        <v>38</v>
      </c>
      <c r="O125" s="59"/>
      <c r="P125" s="154">
        <f>O125*H125</f>
        <v>0</v>
      </c>
      <c r="Q125" s="154">
        <v>0</v>
      </c>
      <c r="R125" s="154">
        <f>Q125*H125</f>
        <v>0</v>
      </c>
      <c r="S125" s="154">
        <v>0.26</v>
      </c>
      <c r="T125" s="155">
        <f>S125*H125</f>
        <v>11.128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143</v>
      </c>
      <c r="AT125" s="156" t="s">
        <v>139</v>
      </c>
      <c r="AU125" s="156" t="s">
        <v>82</v>
      </c>
      <c r="AY125" s="18" t="s">
        <v>137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30</v>
      </c>
      <c r="BK125" s="157">
        <f>ROUND(I125*H125,2)</f>
        <v>0</v>
      </c>
      <c r="BL125" s="18" t="s">
        <v>143</v>
      </c>
      <c r="BM125" s="156" t="s">
        <v>1071</v>
      </c>
    </row>
    <row r="126" spans="1:65" s="13" customFormat="1">
      <c r="B126" s="158"/>
      <c r="D126" s="159" t="s">
        <v>145</v>
      </c>
      <c r="E126" s="160" t="s">
        <v>1</v>
      </c>
      <c r="F126" s="161" t="s">
        <v>1072</v>
      </c>
      <c r="H126" s="162">
        <v>42.8</v>
      </c>
      <c r="I126" s="163"/>
      <c r="L126" s="158"/>
      <c r="M126" s="164"/>
      <c r="N126" s="165"/>
      <c r="O126" s="165"/>
      <c r="P126" s="165"/>
      <c r="Q126" s="165"/>
      <c r="R126" s="165"/>
      <c r="S126" s="165"/>
      <c r="T126" s="166"/>
      <c r="AT126" s="160" t="s">
        <v>145</v>
      </c>
      <c r="AU126" s="160" t="s">
        <v>82</v>
      </c>
      <c r="AV126" s="13" t="s">
        <v>82</v>
      </c>
      <c r="AW126" s="13" t="s">
        <v>29</v>
      </c>
      <c r="AX126" s="13" t="s">
        <v>30</v>
      </c>
      <c r="AY126" s="160" t="s">
        <v>137</v>
      </c>
    </row>
    <row r="127" spans="1:65" s="2" customFormat="1" ht="24.2" customHeight="1">
      <c r="A127" s="33"/>
      <c r="B127" s="144"/>
      <c r="C127" s="145" t="s">
        <v>82</v>
      </c>
      <c r="D127" s="145" t="s">
        <v>139</v>
      </c>
      <c r="E127" s="146" t="s">
        <v>422</v>
      </c>
      <c r="F127" s="147" t="s">
        <v>423</v>
      </c>
      <c r="G127" s="148" t="s">
        <v>142</v>
      </c>
      <c r="H127" s="149">
        <v>8</v>
      </c>
      <c r="I127" s="150"/>
      <c r="J127" s="151">
        <f>ROUND(I127*H127,2)</f>
        <v>0</v>
      </c>
      <c r="K127" s="147" t="s">
        <v>152</v>
      </c>
      <c r="L127" s="34"/>
      <c r="M127" s="152" t="s">
        <v>1</v>
      </c>
      <c r="N127" s="153" t="s">
        <v>38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0.29499999999999998</v>
      </c>
      <c r="T127" s="155">
        <f>S127*H127</f>
        <v>2.36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143</v>
      </c>
      <c r="AT127" s="156" t="s">
        <v>139</v>
      </c>
      <c r="AU127" s="156" t="s">
        <v>82</v>
      </c>
      <c r="AY127" s="18" t="s">
        <v>137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30</v>
      </c>
      <c r="BK127" s="157">
        <f>ROUND(I127*H127,2)</f>
        <v>0</v>
      </c>
      <c r="BL127" s="18" t="s">
        <v>143</v>
      </c>
      <c r="BM127" s="156" t="s">
        <v>1073</v>
      </c>
    </row>
    <row r="128" spans="1:65" s="13" customFormat="1">
      <c r="B128" s="158"/>
      <c r="D128" s="159" t="s">
        <v>145</v>
      </c>
      <c r="E128" s="160" t="s">
        <v>1</v>
      </c>
      <c r="F128" s="161" t="s">
        <v>176</v>
      </c>
      <c r="H128" s="162">
        <v>8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145</v>
      </c>
      <c r="AU128" s="160" t="s">
        <v>82</v>
      </c>
      <c r="AV128" s="13" t="s">
        <v>82</v>
      </c>
      <c r="AW128" s="13" t="s">
        <v>29</v>
      </c>
      <c r="AX128" s="13" t="s">
        <v>30</v>
      </c>
      <c r="AY128" s="160" t="s">
        <v>137</v>
      </c>
    </row>
    <row r="129" spans="1:65" s="2" customFormat="1" ht="33" customHeight="1">
      <c r="A129" s="33"/>
      <c r="B129" s="144"/>
      <c r="C129" s="145" t="s">
        <v>155</v>
      </c>
      <c r="D129" s="145" t="s">
        <v>139</v>
      </c>
      <c r="E129" s="146" t="s">
        <v>428</v>
      </c>
      <c r="F129" s="147" t="s">
        <v>429</v>
      </c>
      <c r="G129" s="148" t="s">
        <v>142</v>
      </c>
      <c r="H129" s="149">
        <v>42.8</v>
      </c>
      <c r="I129" s="150"/>
      <c r="J129" s="151">
        <f>ROUND(I129*H129,2)</f>
        <v>0</v>
      </c>
      <c r="K129" s="147" t="s">
        <v>152</v>
      </c>
      <c r="L129" s="34"/>
      <c r="M129" s="152" t="s">
        <v>1</v>
      </c>
      <c r="N129" s="153" t="s">
        <v>38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0.44</v>
      </c>
      <c r="T129" s="155">
        <f>S129*H129</f>
        <v>18.831999999999997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143</v>
      </c>
      <c r="AT129" s="156" t="s">
        <v>139</v>
      </c>
      <c r="AU129" s="156" t="s">
        <v>82</v>
      </c>
      <c r="AY129" s="18" t="s">
        <v>137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30</v>
      </c>
      <c r="BK129" s="157">
        <f>ROUND(I129*H129,2)</f>
        <v>0</v>
      </c>
      <c r="BL129" s="18" t="s">
        <v>143</v>
      </c>
      <c r="BM129" s="156" t="s">
        <v>1074</v>
      </c>
    </row>
    <row r="130" spans="1:65" s="13" customFormat="1">
      <c r="B130" s="158"/>
      <c r="D130" s="159" t="s">
        <v>145</v>
      </c>
      <c r="E130" s="160" t="s">
        <v>1</v>
      </c>
      <c r="F130" s="161" t="s">
        <v>1072</v>
      </c>
      <c r="H130" s="162">
        <v>42.8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145</v>
      </c>
      <c r="AU130" s="160" t="s">
        <v>82</v>
      </c>
      <c r="AV130" s="13" t="s">
        <v>82</v>
      </c>
      <c r="AW130" s="13" t="s">
        <v>29</v>
      </c>
      <c r="AX130" s="13" t="s">
        <v>30</v>
      </c>
      <c r="AY130" s="160" t="s">
        <v>137</v>
      </c>
    </row>
    <row r="131" spans="1:65" s="2" customFormat="1" ht="33" customHeight="1">
      <c r="A131" s="33"/>
      <c r="B131" s="144"/>
      <c r="C131" s="145" t="s">
        <v>143</v>
      </c>
      <c r="D131" s="145" t="s">
        <v>139</v>
      </c>
      <c r="E131" s="146" t="s">
        <v>433</v>
      </c>
      <c r="F131" s="147" t="s">
        <v>434</v>
      </c>
      <c r="G131" s="148" t="s">
        <v>142</v>
      </c>
      <c r="H131" s="149">
        <v>73.75</v>
      </c>
      <c r="I131" s="150"/>
      <c r="J131" s="151">
        <f>ROUND(I131*H131,2)</f>
        <v>0</v>
      </c>
      <c r="K131" s="147" t="s">
        <v>152</v>
      </c>
      <c r="L131" s="34"/>
      <c r="M131" s="152" t="s">
        <v>1</v>
      </c>
      <c r="N131" s="153" t="s">
        <v>38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0.57999999999999996</v>
      </c>
      <c r="T131" s="155">
        <f>S131*H131</f>
        <v>42.774999999999999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143</v>
      </c>
      <c r="AT131" s="156" t="s">
        <v>139</v>
      </c>
      <c r="AU131" s="156" t="s">
        <v>82</v>
      </c>
      <c r="AY131" s="18" t="s">
        <v>137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30</v>
      </c>
      <c r="BK131" s="157">
        <f>ROUND(I131*H131,2)</f>
        <v>0</v>
      </c>
      <c r="BL131" s="18" t="s">
        <v>143</v>
      </c>
      <c r="BM131" s="156" t="s">
        <v>1075</v>
      </c>
    </row>
    <row r="132" spans="1:65" s="13" customFormat="1">
      <c r="B132" s="158"/>
      <c r="D132" s="159" t="s">
        <v>145</v>
      </c>
      <c r="E132" s="160" t="s">
        <v>1</v>
      </c>
      <c r="F132" s="161" t="s">
        <v>176</v>
      </c>
      <c r="H132" s="162">
        <v>8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145</v>
      </c>
      <c r="AU132" s="160" t="s">
        <v>82</v>
      </c>
      <c r="AV132" s="13" t="s">
        <v>82</v>
      </c>
      <c r="AW132" s="13" t="s">
        <v>29</v>
      </c>
      <c r="AX132" s="13" t="s">
        <v>73</v>
      </c>
      <c r="AY132" s="160" t="s">
        <v>137</v>
      </c>
    </row>
    <row r="133" spans="1:65" s="13" customFormat="1">
      <c r="B133" s="158"/>
      <c r="D133" s="159" t="s">
        <v>145</v>
      </c>
      <c r="E133" s="160" t="s">
        <v>1</v>
      </c>
      <c r="F133" s="161" t="s">
        <v>1076</v>
      </c>
      <c r="H133" s="162">
        <v>65.75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145</v>
      </c>
      <c r="AU133" s="160" t="s">
        <v>82</v>
      </c>
      <c r="AV133" s="13" t="s">
        <v>82</v>
      </c>
      <c r="AW133" s="13" t="s">
        <v>29</v>
      </c>
      <c r="AX133" s="13" t="s">
        <v>73</v>
      </c>
      <c r="AY133" s="160" t="s">
        <v>137</v>
      </c>
    </row>
    <row r="134" spans="1:65" s="15" customFormat="1">
      <c r="B134" s="174"/>
      <c r="D134" s="159" t="s">
        <v>145</v>
      </c>
      <c r="E134" s="175" t="s">
        <v>1</v>
      </c>
      <c r="F134" s="176" t="s">
        <v>148</v>
      </c>
      <c r="H134" s="177">
        <v>73.75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145</v>
      </c>
      <c r="AU134" s="175" t="s">
        <v>82</v>
      </c>
      <c r="AV134" s="15" t="s">
        <v>143</v>
      </c>
      <c r="AW134" s="15" t="s">
        <v>29</v>
      </c>
      <c r="AX134" s="15" t="s">
        <v>30</v>
      </c>
      <c r="AY134" s="175" t="s">
        <v>137</v>
      </c>
    </row>
    <row r="135" spans="1:65" s="2" customFormat="1" ht="24.2" customHeight="1">
      <c r="A135" s="33"/>
      <c r="B135" s="144"/>
      <c r="C135" s="145" t="s">
        <v>163</v>
      </c>
      <c r="D135" s="145" t="s">
        <v>139</v>
      </c>
      <c r="E135" s="146" t="s">
        <v>1077</v>
      </c>
      <c r="F135" s="147" t="s">
        <v>1078</v>
      </c>
      <c r="G135" s="148" t="s">
        <v>142</v>
      </c>
      <c r="H135" s="149">
        <v>8</v>
      </c>
      <c r="I135" s="150"/>
      <c r="J135" s="151">
        <f>ROUND(I135*H135,2)</f>
        <v>0</v>
      </c>
      <c r="K135" s="147" t="s">
        <v>152</v>
      </c>
      <c r="L135" s="34"/>
      <c r="M135" s="152" t="s">
        <v>1</v>
      </c>
      <c r="N135" s="153" t="s">
        <v>38</v>
      </c>
      <c r="O135" s="59"/>
      <c r="P135" s="154">
        <f>O135*H135</f>
        <v>0</v>
      </c>
      <c r="Q135" s="154">
        <v>0</v>
      </c>
      <c r="R135" s="154">
        <f>Q135*H135</f>
        <v>0</v>
      </c>
      <c r="S135" s="154">
        <v>0.24</v>
      </c>
      <c r="T135" s="155">
        <f>S135*H135</f>
        <v>1.92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143</v>
      </c>
      <c r="AT135" s="156" t="s">
        <v>139</v>
      </c>
      <c r="AU135" s="156" t="s">
        <v>82</v>
      </c>
      <c r="AY135" s="18" t="s">
        <v>137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30</v>
      </c>
      <c r="BK135" s="157">
        <f>ROUND(I135*H135,2)</f>
        <v>0</v>
      </c>
      <c r="BL135" s="18" t="s">
        <v>143</v>
      </c>
      <c r="BM135" s="156" t="s">
        <v>1079</v>
      </c>
    </row>
    <row r="136" spans="1:65" s="13" customFormat="1">
      <c r="B136" s="158"/>
      <c r="D136" s="159" t="s">
        <v>145</v>
      </c>
      <c r="E136" s="160" t="s">
        <v>1</v>
      </c>
      <c r="F136" s="161" t="s">
        <v>176</v>
      </c>
      <c r="H136" s="162">
        <v>8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145</v>
      </c>
      <c r="AU136" s="160" t="s">
        <v>82</v>
      </c>
      <c r="AV136" s="13" t="s">
        <v>82</v>
      </c>
      <c r="AW136" s="13" t="s">
        <v>29</v>
      </c>
      <c r="AX136" s="13" t="s">
        <v>30</v>
      </c>
      <c r="AY136" s="160" t="s">
        <v>137</v>
      </c>
    </row>
    <row r="137" spans="1:65" s="2" customFormat="1" ht="24.2" customHeight="1">
      <c r="A137" s="33"/>
      <c r="B137" s="144"/>
      <c r="C137" s="145" t="s">
        <v>168</v>
      </c>
      <c r="D137" s="145" t="s">
        <v>139</v>
      </c>
      <c r="E137" s="146" t="s">
        <v>438</v>
      </c>
      <c r="F137" s="147" t="s">
        <v>439</v>
      </c>
      <c r="G137" s="148" t="s">
        <v>142</v>
      </c>
      <c r="H137" s="149">
        <v>65.75</v>
      </c>
      <c r="I137" s="150"/>
      <c r="J137" s="151">
        <f>ROUND(I137*H137,2)</f>
        <v>0</v>
      </c>
      <c r="K137" s="147" t="s">
        <v>152</v>
      </c>
      <c r="L137" s="34"/>
      <c r="M137" s="152" t="s">
        <v>1</v>
      </c>
      <c r="N137" s="153" t="s">
        <v>38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0.22</v>
      </c>
      <c r="T137" s="155">
        <f>S137*H137</f>
        <v>14.465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143</v>
      </c>
      <c r="AT137" s="156" t="s">
        <v>139</v>
      </c>
      <c r="AU137" s="156" t="s">
        <v>82</v>
      </c>
      <c r="AY137" s="18" t="s">
        <v>137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30</v>
      </c>
      <c r="BK137" s="157">
        <f>ROUND(I137*H137,2)</f>
        <v>0</v>
      </c>
      <c r="BL137" s="18" t="s">
        <v>143</v>
      </c>
      <c r="BM137" s="156" t="s">
        <v>1080</v>
      </c>
    </row>
    <row r="138" spans="1:65" s="13" customFormat="1">
      <c r="B138" s="158"/>
      <c r="D138" s="159" t="s">
        <v>145</v>
      </c>
      <c r="E138" s="160" t="s">
        <v>1</v>
      </c>
      <c r="F138" s="161" t="s">
        <v>1076</v>
      </c>
      <c r="H138" s="162">
        <v>65.75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145</v>
      </c>
      <c r="AU138" s="160" t="s">
        <v>82</v>
      </c>
      <c r="AV138" s="13" t="s">
        <v>82</v>
      </c>
      <c r="AW138" s="13" t="s">
        <v>29</v>
      </c>
      <c r="AX138" s="13" t="s">
        <v>30</v>
      </c>
      <c r="AY138" s="160" t="s">
        <v>137</v>
      </c>
    </row>
    <row r="139" spans="1:65" s="2" customFormat="1" ht="16.5" customHeight="1">
      <c r="A139" s="33"/>
      <c r="B139" s="144"/>
      <c r="C139" s="145" t="s">
        <v>172</v>
      </c>
      <c r="D139" s="145" t="s">
        <v>139</v>
      </c>
      <c r="E139" s="146" t="s">
        <v>308</v>
      </c>
      <c r="F139" s="147" t="s">
        <v>309</v>
      </c>
      <c r="G139" s="148" t="s">
        <v>190</v>
      </c>
      <c r="H139" s="149">
        <v>66</v>
      </c>
      <c r="I139" s="150"/>
      <c r="J139" s="151">
        <f>ROUND(I139*H139,2)</f>
        <v>0</v>
      </c>
      <c r="K139" s="147" t="s">
        <v>152</v>
      </c>
      <c r="L139" s="34"/>
      <c r="M139" s="152" t="s">
        <v>1</v>
      </c>
      <c r="N139" s="153" t="s">
        <v>38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0.20499999999999999</v>
      </c>
      <c r="T139" s="155">
        <f>S139*H139</f>
        <v>13.53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143</v>
      </c>
      <c r="AT139" s="156" t="s">
        <v>139</v>
      </c>
      <c r="AU139" s="156" t="s">
        <v>82</v>
      </c>
      <c r="AY139" s="18" t="s">
        <v>137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30</v>
      </c>
      <c r="BK139" s="157">
        <f>ROUND(I139*H139,2)</f>
        <v>0</v>
      </c>
      <c r="BL139" s="18" t="s">
        <v>143</v>
      </c>
      <c r="BM139" s="156" t="s">
        <v>1081</v>
      </c>
    </row>
    <row r="140" spans="1:65" s="13" customFormat="1">
      <c r="B140" s="158"/>
      <c r="D140" s="159" t="s">
        <v>145</v>
      </c>
      <c r="E140" s="160" t="s">
        <v>1</v>
      </c>
      <c r="F140" s="161" t="s">
        <v>1082</v>
      </c>
      <c r="H140" s="162">
        <v>66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145</v>
      </c>
      <c r="AU140" s="160" t="s">
        <v>82</v>
      </c>
      <c r="AV140" s="13" t="s">
        <v>82</v>
      </c>
      <c r="AW140" s="13" t="s">
        <v>29</v>
      </c>
      <c r="AX140" s="13" t="s">
        <v>30</v>
      </c>
      <c r="AY140" s="160" t="s">
        <v>137</v>
      </c>
    </row>
    <row r="141" spans="1:65" s="2" customFormat="1" ht="16.5" customHeight="1">
      <c r="A141" s="33"/>
      <c r="B141" s="144"/>
      <c r="C141" s="145" t="s">
        <v>176</v>
      </c>
      <c r="D141" s="145" t="s">
        <v>139</v>
      </c>
      <c r="E141" s="146" t="s">
        <v>1083</v>
      </c>
      <c r="F141" s="147" t="s">
        <v>1084</v>
      </c>
      <c r="G141" s="148" t="s">
        <v>190</v>
      </c>
      <c r="H141" s="149">
        <v>16</v>
      </c>
      <c r="I141" s="150"/>
      <c r="J141" s="151">
        <f>ROUND(I141*H141,2)</f>
        <v>0</v>
      </c>
      <c r="K141" s="147" t="s">
        <v>1</v>
      </c>
      <c r="L141" s="34"/>
      <c r="M141" s="152" t="s">
        <v>1</v>
      </c>
      <c r="N141" s="153" t="s">
        <v>38</v>
      </c>
      <c r="O141" s="59"/>
      <c r="P141" s="154">
        <f>O141*H141</f>
        <v>0</v>
      </c>
      <c r="Q141" s="154">
        <v>0</v>
      </c>
      <c r="R141" s="154">
        <f>Q141*H141</f>
        <v>0</v>
      </c>
      <c r="S141" s="154">
        <v>0.23</v>
      </c>
      <c r="T141" s="155">
        <f>S141*H141</f>
        <v>3.68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143</v>
      </c>
      <c r="AT141" s="156" t="s">
        <v>139</v>
      </c>
      <c r="AU141" s="156" t="s">
        <v>82</v>
      </c>
      <c r="AY141" s="18" t="s">
        <v>137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30</v>
      </c>
      <c r="BK141" s="157">
        <f>ROUND(I141*H141,2)</f>
        <v>0</v>
      </c>
      <c r="BL141" s="18" t="s">
        <v>143</v>
      </c>
      <c r="BM141" s="156" t="s">
        <v>1085</v>
      </c>
    </row>
    <row r="142" spans="1:65" s="13" customFormat="1">
      <c r="B142" s="158"/>
      <c r="D142" s="159" t="s">
        <v>145</v>
      </c>
      <c r="E142" s="160" t="s">
        <v>1</v>
      </c>
      <c r="F142" s="161" t="s">
        <v>278</v>
      </c>
      <c r="H142" s="162">
        <v>16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145</v>
      </c>
      <c r="AU142" s="160" t="s">
        <v>82</v>
      </c>
      <c r="AV142" s="13" t="s">
        <v>82</v>
      </c>
      <c r="AW142" s="13" t="s">
        <v>29</v>
      </c>
      <c r="AX142" s="13" t="s">
        <v>30</v>
      </c>
      <c r="AY142" s="160" t="s">
        <v>137</v>
      </c>
    </row>
    <row r="143" spans="1:65" s="2" customFormat="1" ht="24.2" customHeight="1">
      <c r="A143" s="33"/>
      <c r="B143" s="144"/>
      <c r="C143" s="145" t="s">
        <v>180</v>
      </c>
      <c r="D143" s="145" t="s">
        <v>139</v>
      </c>
      <c r="E143" s="146" t="s">
        <v>458</v>
      </c>
      <c r="F143" s="147" t="s">
        <v>459</v>
      </c>
      <c r="G143" s="148" t="s">
        <v>460</v>
      </c>
      <c r="H143" s="149">
        <v>165</v>
      </c>
      <c r="I143" s="150"/>
      <c r="J143" s="151">
        <f>ROUND(I143*H143,2)</f>
        <v>0</v>
      </c>
      <c r="K143" s="147" t="s">
        <v>152</v>
      </c>
      <c r="L143" s="34"/>
      <c r="M143" s="152" t="s">
        <v>1</v>
      </c>
      <c r="N143" s="153" t="s">
        <v>38</v>
      </c>
      <c r="O143" s="59"/>
      <c r="P143" s="154">
        <f>O143*H143</f>
        <v>0</v>
      </c>
      <c r="Q143" s="154">
        <v>3.0000000000000001E-5</v>
      </c>
      <c r="R143" s="154">
        <f>Q143*H143</f>
        <v>4.9500000000000004E-3</v>
      </c>
      <c r="S143" s="154">
        <v>0</v>
      </c>
      <c r="T143" s="15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6" t="s">
        <v>143</v>
      </c>
      <c r="AT143" s="156" t="s">
        <v>139</v>
      </c>
      <c r="AU143" s="156" t="s">
        <v>82</v>
      </c>
      <c r="AY143" s="18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30</v>
      </c>
      <c r="BK143" s="157">
        <f>ROUND(I143*H143,2)</f>
        <v>0</v>
      </c>
      <c r="BL143" s="18" t="s">
        <v>143</v>
      </c>
      <c r="BM143" s="156" t="s">
        <v>1086</v>
      </c>
    </row>
    <row r="144" spans="1:65" s="13" customFormat="1">
      <c r="B144" s="158"/>
      <c r="D144" s="159" t="s">
        <v>145</v>
      </c>
      <c r="E144" s="160" t="s">
        <v>1</v>
      </c>
      <c r="F144" s="161" t="s">
        <v>1087</v>
      </c>
      <c r="H144" s="162">
        <v>165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145</v>
      </c>
      <c r="AU144" s="160" t="s">
        <v>82</v>
      </c>
      <c r="AV144" s="13" t="s">
        <v>82</v>
      </c>
      <c r="AW144" s="13" t="s">
        <v>29</v>
      </c>
      <c r="AX144" s="13" t="s">
        <v>30</v>
      </c>
      <c r="AY144" s="160" t="s">
        <v>137</v>
      </c>
    </row>
    <row r="145" spans="1:65" s="2" customFormat="1" ht="24.2" customHeight="1">
      <c r="A145" s="33"/>
      <c r="B145" s="144"/>
      <c r="C145" s="145" t="s">
        <v>187</v>
      </c>
      <c r="D145" s="145" t="s">
        <v>139</v>
      </c>
      <c r="E145" s="146" t="s">
        <v>463</v>
      </c>
      <c r="F145" s="147" t="s">
        <v>464</v>
      </c>
      <c r="G145" s="148" t="s">
        <v>465</v>
      </c>
      <c r="H145" s="149">
        <v>33</v>
      </c>
      <c r="I145" s="150"/>
      <c r="J145" s="151">
        <f>ROUND(I145*H145,2)</f>
        <v>0</v>
      </c>
      <c r="K145" s="147" t="s">
        <v>152</v>
      </c>
      <c r="L145" s="34"/>
      <c r="M145" s="152" t="s">
        <v>1</v>
      </c>
      <c r="N145" s="153" t="s">
        <v>38</v>
      </c>
      <c r="O145" s="59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143</v>
      </c>
      <c r="AT145" s="156" t="s">
        <v>139</v>
      </c>
      <c r="AU145" s="156" t="s">
        <v>82</v>
      </c>
      <c r="AY145" s="18" t="s">
        <v>137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30</v>
      </c>
      <c r="BK145" s="157">
        <f>ROUND(I145*H145,2)</f>
        <v>0</v>
      </c>
      <c r="BL145" s="18" t="s">
        <v>143</v>
      </c>
      <c r="BM145" s="156" t="s">
        <v>1088</v>
      </c>
    </row>
    <row r="146" spans="1:65" s="13" customFormat="1">
      <c r="B146" s="158"/>
      <c r="D146" s="159" t="s">
        <v>145</v>
      </c>
      <c r="E146" s="160" t="s">
        <v>1</v>
      </c>
      <c r="F146" s="161" t="s">
        <v>347</v>
      </c>
      <c r="H146" s="162">
        <v>33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145</v>
      </c>
      <c r="AU146" s="160" t="s">
        <v>82</v>
      </c>
      <c r="AV146" s="13" t="s">
        <v>82</v>
      </c>
      <c r="AW146" s="13" t="s">
        <v>29</v>
      </c>
      <c r="AX146" s="13" t="s">
        <v>30</v>
      </c>
      <c r="AY146" s="160" t="s">
        <v>137</v>
      </c>
    </row>
    <row r="147" spans="1:65" s="2" customFormat="1" ht="24.2" customHeight="1">
      <c r="A147" s="33"/>
      <c r="B147" s="144"/>
      <c r="C147" s="145" t="s">
        <v>192</v>
      </c>
      <c r="D147" s="145" t="s">
        <v>139</v>
      </c>
      <c r="E147" s="146" t="s">
        <v>474</v>
      </c>
      <c r="F147" s="147" t="s">
        <v>475</v>
      </c>
      <c r="G147" s="148" t="s">
        <v>190</v>
      </c>
      <c r="H147" s="149">
        <v>15.22</v>
      </c>
      <c r="I147" s="150"/>
      <c r="J147" s="151">
        <f>ROUND(I147*H147,2)</f>
        <v>0</v>
      </c>
      <c r="K147" s="147" t="s">
        <v>152</v>
      </c>
      <c r="L147" s="34"/>
      <c r="M147" s="152" t="s">
        <v>1</v>
      </c>
      <c r="N147" s="153" t="s">
        <v>38</v>
      </c>
      <c r="O147" s="59"/>
      <c r="P147" s="154">
        <f>O147*H147</f>
        <v>0</v>
      </c>
      <c r="Q147" s="154">
        <v>8.6800000000000002E-3</v>
      </c>
      <c r="R147" s="154">
        <f>Q147*H147</f>
        <v>0.13210960000000002</v>
      </c>
      <c r="S147" s="154">
        <v>0</v>
      </c>
      <c r="T147" s="15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6" t="s">
        <v>143</v>
      </c>
      <c r="AT147" s="156" t="s">
        <v>139</v>
      </c>
      <c r="AU147" s="156" t="s">
        <v>82</v>
      </c>
      <c r="AY147" s="18" t="s">
        <v>137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8" t="s">
        <v>30</v>
      </c>
      <c r="BK147" s="157">
        <f>ROUND(I147*H147,2)</f>
        <v>0</v>
      </c>
      <c r="BL147" s="18" t="s">
        <v>143</v>
      </c>
      <c r="BM147" s="156" t="s">
        <v>1089</v>
      </c>
    </row>
    <row r="148" spans="1:65" s="13" customFormat="1">
      <c r="B148" s="158"/>
      <c r="D148" s="159" t="s">
        <v>145</v>
      </c>
      <c r="E148" s="160" t="s">
        <v>1</v>
      </c>
      <c r="F148" s="161" t="s">
        <v>1090</v>
      </c>
      <c r="H148" s="162">
        <v>13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145</v>
      </c>
      <c r="AU148" s="160" t="s">
        <v>82</v>
      </c>
      <c r="AV148" s="13" t="s">
        <v>82</v>
      </c>
      <c r="AW148" s="13" t="s">
        <v>29</v>
      </c>
      <c r="AX148" s="13" t="s">
        <v>73</v>
      </c>
      <c r="AY148" s="160" t="s">
        <v>137</v>
      </c>
    </row>
    <row r="149" spans="1:65" s="13" customFormat="1">
      <c r="B149" s="158"/>
      <c r="D149" s="159" t="s">
        <v>145</v>
      </c>
      <c r="E149" s="160" t="s">
        <v>1</v>
      </c>
      <c r="F149" s="161" t="s">
        <v>1091</v>
      </c>
      <c r="H149" s="162">
        <v>2.2200000000000002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145</v>
      </c>
      <c r="AU149" s="160" t="s">
        <v>82</v>
      </c>
      <c r="AV149" s="13" t="s">
        <v>82</v>
      </c>
      <c r="AW149" s="13" t="s">
        <v>29</v>
      </c>
      <c r="AX149" s="13" t="s">
        <v>73</v>
      </c>
      <c r="AY149" s="160" t="s">
        <v>137</v>
      </c>
    </row>
    <row r="150" spans="1:65" s="15" customFormat="1">
      <c r="B150" s="174"/>
      <c r="D150" s="159" t="s">
        <v>145</v>
      </c>
      <c r="E150" s="175" t="s">
        <v>1</v>
      </c>
      <c r="F150" s="176" t="s">
        <v>148</v>
      </c>
      <c r="H150" s="177">
        <v>15.22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145</v>
      </c>
      <c r="AU150" s="175" t="s">
        <v>82</v>
      </c>
      <c r="AV150" s="15" t="s">
        <v>143</v>
      </c>
      <c r="AW150" s="15" t="s">
        <v>29</v>
      </c>
      <c r="AX150" s="15" t="s">
        <v>30</v>
      </c>
      <c r="AY150" s="175" t="s">
        <v>137</v>
      </c>
    </row>
    <row r="151" spans="1:65" s="2" customFormat="1" ht="24.2" customHeight="1">
      <c r="A151" s="33"/>
      <c r="B151" s="144"/>
      <c r="C151" s="145" t="s">
        <v>198</v>
      </c>
      <c r="D151" s="145" t="s">
        <v>139</v>
      </c>
      <c r="E151" s="146" t="s">
        <v>1092</v>
      </c>
      <c r="F151" s="147" t="s">
        <v>1093</v>
      </c>
      <c r="G151" s="148" t="s">
        <v>190</v>
      </c>
      <c r="H151" s="149">
        <v>15.22</v>
      </c>
      <c r="I151" s="150"/>
      <c r="J151" s="151">
        <f>ROUND(I151*H151,2)</f>
        <v>0</v>
      </c>
      <c r="K151" s="147" t="s">
        <v>152</v>
      </c>
      <c r="L151" s="34"/>
      <c r="M151" s="152" t="s">
        <v>1</v>
      </c>
      <c r="N151" s="153" t="s">
        <v>38</v>
      </c>
      <c r="O151" s="59"/>
      <c r="P151" s="154">
        <f>O151*H151</f>
        <v>0</v>
      </c>
      <c r="Q151" s="154">
        <v>1.269E-2</v>
      </c>
      <c r="R151" s="154">
        <f>Q151*H151</f>
        <v>0.1931418</v>
      </c>
      <c r="S151" s="154">
        <v>0</v>
      </c>
      <c r="T151" s="15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143</v>
      </c>
      <c r="AT151" s="156" t="s">
        <v>139</v>
      </c>
      <c r="AU151" s="156" t="s">
        <v>82</v>
      </c>
      <c r="AY151" s="18" t="s">
        <v>137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30</v>
      </c>
      <c r="BK151" s="157">
        <f>ROUND(I151*H151,2)</f>
        <v>0</v>
      </c>
      <c r="BL151" s="18" t="s">
        <v>143</v>
      </c>
      <c r="BM151" s="156" t="s">
        <v>1094</v>
      </c>
    </row>
    <row r="152" spans="1:65" s="13" customFormat="1">
      <c r="B152" s="158"/>
      <c r="D152" s="159" t="s">
        <v>145</v>
      </c>
      <c r="E152" s="160" t="s">
        <v>1</v>
      </c>
      <c r="F152" s="161" t="s">
        <v>1090</v>
      </c>
      <c r="H152" s="162">
        <v>13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145</v>
      </c>
      <c r="AU152" s="160" t="s">
        <v>82</v>
      </c>
      <c r="AV152" s="13" t="s">
        <v>82</v>
      </c>
      <c r="AW152" s="13" t="s">
        <v>29</v>
      </c>
      <c r="AX152" s="13" t="s">
        <v>73</v>
      </c>
      <c r="AY152" s="160" t="s">
        <v>137</v>
      </c>
    </row>
    <row r="153" spans="1:65" s="13" customFormat="1">
      <c r="B153" s="158"/>
      <c r="D153" s="159" t="s">
        <v>145</v>
      </c>
      <c r="E153" s="160" t="s">
        <v>1</v>
      </c>
      <c r="F153" s="161" t="s">
        <v>1091</v>
      </c>
      <c r="H153" s="162">
        <v>2.2200000000000002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145</v>
      </c>
      <c r="AU153" s="160" t="s">
        <v>82</v>
      </c>
      <c r="AV153" s="13" t="s">
        <v>82</v>
      </c>
      <c r="AW153" s="13" t="s">
        <v>29</v>
      </c>
      <c r="AX153" s="13" t="s">
        <v>73</v>
      </c>
      <c r="AY153" s="160" t="s">
        <v>137</v>
      </c>
    </row>
    <row r="154" spans="1:65" s="15" customFormat="1">
      <c r="B154" s="174"/>
      <c r="D154" s="159" t="s">
        <v>145</v>
      </c>
      <c r="E154" s="175" t="s">
        <v>1</v>
      </c>
      <c r="F154" s="176" t="s">
        <v>148</v>
      </c>
      <c r="H154" s="177">
        <v>15.22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145</v>
      </c>
      <c r="AU154" s="175" t="s">
        <v>82</v>
      </c>
      <c r="AV154" s="15" t="s">
        <v>143</v>
      </c>
      <c r="AW154" s="15" t="s">
        <v>29</v>
      </c>
      <c r="AX154" s="15" t="s">
        <v>30</v>
      </c>
      <c r="AY154" s="175" t="s">
        <v>137</v>
      </c>
    </row>
    <row r="155" spans="1:65" s="2" customFormat="1" ht="24.2" customHeight="1">
      <c r="A155" s="33"/>
      <c r="B155" s="144"/>
      <c r="C155" s="145" t="s">
        <v>203</v>
      </c>
      <c r="D155" s="145" t="s">
        <v>139</v>
      </c>
      <c r="E155" s="146" t="s">
        <v>479</v>
      </c>
      <c r="F155" s="147" t="s">
        <v>480</v>
      </c>
      <c r="G155" s="148" t="s">
        <v>190</v>
      </c>
      <c r="H155" s="149">
        <v>114.66</v>
      </c>
      <c r="I155" s="150"/>
      <c r="J155" s="151">
        <f>ROUND(I155*H155,2)</f>
        <v>0</v>
      </c>
      <c r="K155" s="147" t="s">
        <v>152</v>
      </c>
      <c r="L155" s="34"/>
      <c r="M155" s="152" t="s">
        <v>1</v>
      </c>
      <c r="N155" s="153" t="s">
        <v>38</v>
      </c>
      <c r="O155" s="59"/>
      <c r="P155" s="154">
        <f>O155*H155</f>
        <v>0</v>
      </c>
      <c r="Q155" s="154">
        <v>3.6900000000000002E-2</v>
      </c>
      <c r="R155" s="154">
        <f>Q155*H155</f>
        <v>4.2309540000000005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143</v>
      </c>
      <c r="AT155" s="156" t="s">
        <v>139</v>
      </c>
      <c r="AU155" s="156" t="s">
        <v>82</v>
      </c>
      <c r="AY155" s="18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30</v>
      </c>
      <c r="BK155" s="157">
        <f>ROUND(I155*H155,2)</f>
        <v>0</v>
      </c>
      <c r="BL155" s="18" t="s">
        <v>143</v>
      </c>
      <c r="BM155" s="156" t="s">
        <v>1095</v>
      </c>
    </row>
    <row r="156" spans="1:65" s="13" customFormat="1">
      <c r="B156" s="158"/>
      <c r="D156" s="159" t="s">
        <v>145</v>
      </c>
      <c r="E156" s="160" t="s">
        <v>1</v>
      </c>
      <c r="F156" s="161" t="s">
        <v>1096</v>
      </c>
      <c r="H156" s="162">
        <v>108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145</v>
      </c>
      <c r="AU156" s="160" t="s">
        <v>82</v>
      </c>
      <c r="AV156" s="13" t="s">
        <v>82</v>
      </c>
      <c r="AW156" s="13" t="s">
        <v>29</v>
      </c>
      <c r="AX156" s="13" t="s">
        <v>73</v>
      </c>
      <c r="AY156" s="160" t="s">
        <v>137</v>
      </c>
    </row>
    <row r="157" spans="1:65" s="13" customFormat="1">
      <c r="B157" s="158"/>
      <c r="D157" s="159" t="s">
        <v>145</v>
      </c>
      <c r="E157" s="160" t="s">
        <v>1</v>
      </c>
      <c r="F157" s="161" t="s">
        <v>1097</v>
      </c>
      <c r="H157" s="162">
        <v>6.66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145</v>
      </c>
      <c r="AU157" s="160" t="s">
        <v>82</v>
      </c>
      <c r="AV157" s="13" t="s">
        <v>82</v>
      </c>
      <c r="AW157" s="13" t="s">
        <v>29</v>
      </c>
      <c r="AX157" s="13" t="s">
        <v>73</v>
      </c>
      <c r="AY157" s="160" t="s">
        <v>137</v>
      </c>
    </row>
    <row r="158" spans="1:65" s="15" customFormat="1">
      <c r="B158" s="174"/>
      <c r="D158" s="159" t="s">
        <v>145</v>
      </c>
      <c r="E158" s="175" t="s">
        <v>1</v>
      </c>
      <c r="F158" s="176" t="s">
        <v>148</v>
      </c>
      <c r="H158" s="177">
        <v>114.66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145</v>
      </c>
      <c r="AU158" s="175" t="s">
        <v>82</v>
      </c>
      <c r="AV158" s="15" t="s">
        <v>143</v>
      </c>
      <c r="AW158" s="15" t="s">
        <v>29</v>
      </c>
      <c r="AX158" s="15" t="s">
        <v>30</v>
      </c>
      <c r="AY158" s="175" t="s">
        <v>137</v>
      </c>
    </row>
    <row r="159" spans="1:65" s="2" customFormat="1" ht="16.5" customHeight="1">
      <c r="A159" s="33"/>
      <c r="B159" s="144"/>
      <c r="C159" s="145" t="s">
        <v>207</v>
      </c>
      <c r="D159" s="145" t="s">
        <v>139</v>
      </c>
      <c r="E159" s="146" t="s">
        <v>1098</v>
      </c>
      <c r="F159" s="147" t="s">
        <v>1099</v>
      </c>
      <c r="G159" s="148" t="s">
        <v>190</v>
      </c>
      <c r="H159" s="149">
        <v>15.2</v>
      </c>
      <c r="I159" s="150"/>
      <c r="J159" s="151">
        <f>ROUND(I159*H159,2)</f>
        <v>0</v>
      </c>
      <c r="K159" s="147" t="s">
        <v>1</v>
      </c>
      <c r="L159" s="34"/>
      <c r="M159" s="152" t="s">
        <v>1</v>
      </c>
      <c r="N159" s="153" t="s">
        <v>38</v>
      </c>
      <c r="O159" s="59"/>
      <c r="P159" s="154">
        <f>O159*H159</f>
        <v>0</v>
      </c>
      <c r="Q159" s="154">
        <v>0.10775</v>
      </c>
      <c r="R159" s="154">
        <f>Q159*H159</f>
        <v>1.6377999999999999</v>
      </c>
      <c r="S159" s="154">
        <v>0</v>
      </c>
      <c r="T159" s="15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143</v>
      </c>
      <c r="AT159" s="156" t="s">
        <v>139</v>
      </c>
      <c r="AU159" s="156" t="s">
        <v>82</v>
      </c>
      <c r="AY159" s="18" t="s">
        <v>137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30</v>
      </c>
      <c r="BK159" s="157">
        <f>ROUND(I159*H159,2)</f>
        <v>0</v>
      </c>
      <c r="BL159" s="18" t="s">
        <v>143</v>
      </c>
      <c r="BM159" s="156" t="s">
        <v>1100</v>
      </c>
    </row>
    <row r="160" spans="1:65" s="13" customFormat="1">
      <c r="B160" s="158"/>
      <c r="D160" s="159" t="s">
        <v>145</v>
      </c>
      <c r="E160" s="160" t="s">
        <v>1</v>
      </c>
      <c r="F160" s="161" t="s">
        <v>1090</v>
      </c>
      <c r="H160" s="162">
        <v>13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145</v>
      </c>
      <c r="AU160" s="160" t="s">
        <v>82</v>
      </c>
      <c r="AV160" s="13" t="s">
        <v>82</v>
      </c>
      <c r="AW160" s="13" t="s">
        <v>29</v>
      </c>
      <c r="AX160" s="13" t="s">
        <v>73</v>
      </c>
      <c r="AY160" s="160" t="s">
        <v>137</v>
      </c>
    </row>
    <row r="161" spans="1:65" s="13" customFormat="1">
      <c r="B161" s="158"/>
      <c r="D161" s="159" t="s">
        <v>145</v>
      </c>
      <c r="E161" s="160" t="s">
        <v>1</v>
      </c>
      <c r="F161" s="161" t="s">
        <v>1101</v>
      </c>
      <c r="H161" s="162">
        <v>2.2000000000000002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145</v>
      </c>
      <c r="AU161" s="160" t="s">
        <v>82</v>
      </c>
      <c r="AV161" s="13" t="s">
        <v>82</v>
      </c>
      <c r="AW161" s="13" t="s">
        <v>29</v>
      </c>
      <c r="AX161" s="13" t="s">
        <v>73</v>
      </c>
      <c r="AY161" s="160" t="s">
        <v>137</v>
      </c>
    </row>
    <row r="162" spans="1:65" s="15" customFormat="1">
      <c r="B162" s="174"/>
      <c r="D162" s="159" t="s">
        <v>145</v>
      </c>
      <c r="E162" s="175" t="s">
        <v>1</v>
      </c>
      <c r="F162" s="176" t="s">
        <v>148</v>
      </c>
      <c r="H162" s="177">
        <v>15.2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145</v>
      </c>
      <c r="AU162" s="175" t="s">
        <v>82</v>
      </c>
      <c r="AV162" s="15" t="s">
        <v>143</v>
      </c>
      <c r="AW162" s="15" t="s">
        <v>29</v>
      </c>
      <c r="AX162" s="15" t="s">
        <v>30</v>
      </c>
      <c r="AY162" s="175" t="s">
        <v>137</v>
      </c>
    </row>
    <row r="163" spans="1:65" s="2" customFormat="1" ht="16.5" customHeight="1">
      <c r="A163" s="33"/>
      <c r="B163" s="144"/>
      <c r="C163" s="145" t="s">
        <v>8</v>
      </c>
      <c r="D163" s="145" t="s">
        <v>139</v>
      </c>
      <c r="E163" s="146" t="s">
        <v>484</v>
      </c>
      <c r="F163" s="147" t="s">
        <v>485</v>
      </c>
      <c r="G163" s="148" t="s">
        <v>190</v>
      </c>
      <c r="H163" s="149">
        <v>129.86000000000001</v>
      </c>
      <c r="I163" s="150"/>
      <c r="J163" s="151">
        <f>ROUND(I163*H163,2)</f>
        <v>0</v>
      </c>
      <c r="K163" s="147" t="s">
        <v>1</v>
      </c>
      <c r="L163" s="34"/>
      <c r="M163" s="152" t="s">
        <v>1</v>
      </c>
      <c r="N163" s="153" t="s">
        <v>38</v>
      </c>
      <c r="O163" s="59"/>
      <c r="P163" s="154">
        <f>O163*H163</f>
        <v>0</v>
      </c>
      <c r="Q163" s="154">
        <v>6.9999999999999994E-5</v>
      </c>
      <c r="R163" s="154">
        <f>Q163*H163</f>
        <v>9.0901999999999997E-3</v>
      </c>
      <c r="S163" s="154">
        <v>0</v>
      </c>
      <c r="T163" s="15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143</v>
      </c>
      <c r="AT163" s="156" t="s">
        <v>139</v>
      </c>
      <c r="AU163" s="156" t="s">
        <v>82</v>
      </c>
      <c r="AY163" s="18" t="s">
        <v>137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30</v>
      </c>
      <c r="BK163" s="157">
        <f>ROUND(I163*H163,2)</f>
        <v>0</v>
      </c>
      <c r="BL163" s="18" t="s">
        <v>143</v>
      </c>
      <c r="BM163" s="156" t="s">
        <v>1102</v>
      </c>
    </row>
    <row r="164" spans="1:65" s="13" customFormat="1">
      <c r="B164" s="158"/>
      <c r="D164" s="159" t="s">
        <v>145</v>
      </c>
      <c r="E164" s="160" t="s">
        <v>1</v>
      </c>
      <c r="F164" s="161" t="s">
        <v>1096</v>
      </c>
      <c r="H164" s="162">
        <v>108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145</v>
      </c>
      <c r="AU164" s="160" t="s">
        <v>82</v>
      </c>
      <c r="AV164" s="13" t="s">
        <v>82</v>
      </c>
      <c r="AW164" s="13" t="s">
        <v>29</v>
      </c>
      <c r="AX164" s="13" t="s">
        <v>73</v>
      </c>
      <c r="AY164" s="160" t="s">
        <v>137</v>
      </c>
    </row>
    <row r="165" spans="1:65" s="13" customFormat="1">
      <c r="B165" s="158"/>
      <c r="D165" s="159" t="s">
        <v>145</v>
      </c>
      <c r="E165" s="160" t="s">
        <v>1</v>
      </c>
      <c r="F165" s="161" t="s">
        <v>1097</v>
      </c>
      <c r="H165" s="162">
        <v>6.66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145</v>
      </c>
      <c r="AU165" s="160" t="s">
        <v>82</v>
      </c>
      <c r="AV165" s="13" t="s">
        <v>82</v>
      </c>
      <c r="AW165" s="13" t="s">
        <v>29</v>
      </c>
      <c r="AX165" s="13" t="s">
        <v>73</v>
      </c>
      <c r="AY165" s="160" t="s">
        <v>137</v>
      </c>
    </row>
    <row r="166" spans="1:65" s="13" customFormat="1">
      <c r="B166" s="158"/>
      <c r="D166" s="159" t="s">
        <v>145</v>
      </c>
      <c r="E166" s="160" t="s">
        <v>1</v>
      </c>
      <c r="F166" s="161" t="s">
        <v>1090</v>
      </c>
      <c r="H166" s="162">
        <v>13</v>
      </c>
      <c r="I166" s="16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145</v>
      </c>
      <c r="AU166" s="160" t="s">
        <v>82</v>
      </c>
      <c r="AV166" s="13" t="s">
        <v>82</v>
      </c>
      <c r="AW166" s="13" t="s">
        <v>29</v>
      </c>
      <c r="AX166" s="13" t="s">
        <v>73</v>
      </c>
      <c r="AY166" s="160" t="s">
        <v>137</v>
      </c>
    </row>
    <row r="167" spans="1:65" s="13" customFormat="1">
      <c r="B167" s="158"/>
      <c r="D167" s="159" t="s">
        <v>145</v>
      </c>
      <c r="E167" s="160" t="s">
        <v>1</v>
      </c>
      <c r="F167" s="161" t="s">
        <v>1101</v>
      </c>
      <c r="H167" s="162">
        <v>2.2000000000000002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145</v>
      </c>
      <c r="AU167" s="160" t="s">
        <v>82</v>
      </c>
      <c r="AV167" s="13" t="s">
        <v>82</v>
      </c>
      <c r="AW167" s="13" t="s">
        <v>29</v>
      </c>
      <c r="AX167" s="13" t="s">
        <v>73</v>
      </c>
      <c r="AY167" s="160" t="s">
        <v>137</v>
      </c>
    </row>
    <row r="168" spans="1:65" s="15" customFormat="1">
      <c r="B168" s="174"/>
      <c r="D168" s="159" t="s">
        <v>145</v>
      </c>
      <c r="E168" s="175" t="s">
        <v>1</v>
      </c>
      <c r="F168" s="176" t="s">
        <v>148</v>
      </c>
      <c r="H168" s="177">
        <v>129.86000000000001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145</v>
      </c>
      <c r="AU168" s="175" t="s">
        <v>82</v>
      </c>
      <c r="AV168" s="15" t="s">
        <v>143</v>
      </c>
      <c r="AW168" s="15" t="s">
        <v>29</v>
      </c>
      <c r="AX168" s="15" t="s">
        <v>30</v>
      </c>
      <c r="AY168" s="175" t="s">
        <v>137</v>
      </c>
    </row>
    <row r="169" spans="1:65" s="2" customFormat="1" ht="24.2" customHeight="1">
      <c r="A169" s="33"/>
      <c r="B169" s="144"/>
      <c r="C169" s="145" t="s">
        <v>278</v>
      </c>
      <c r="D169" s="145" t="s">
        <v>139</v>
      </c>
      <c r="E169" s="146" t="s">
        <v>488</v>
      </c>
      <c r="F169" s="147" t="s">
        <v>489</v>
      </c>
      <c r="G169" s="148" t="s">
        <v>190</v>
      </c>
      <c r="H169" s="149">
        <v>120</v>
      </c>
      <c r="I169" s="150"/>
      <c r="J169" s="151">
        <f>ROUND(I169*H169,2)</f>
        <v>0</v>
      </c>
      <c r="K169" s="147" t="s">
        <v>1</v>
      </c>
      <c r="L169" s="34"/>
      <c r="M169" s="152" t="s">
        <v>1</v>
      </c>
      <c r="N169" s="153" t="s">
        <v>38</v>
      </c>
      <c r="O169" s="59"/>
      <c r="P169" s="154">
        <f>O169*H169</f>
        <v>0</v>
      </c>
      <c r="Q169" s="154">
        <v>7.9200000000000007E-2</v>
      </c>
      <c r="R169" s="154">
        <f>Q169*H169</f>
        <v>9.5040000000000013</v>
      </c>
      <c r="S169" s="154">
        <v>0</v>
      </c>
      <c r="T169" s="15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143</v>
      </c>
      <c r="AT169" s="156" t="s">
        <v>139</v>
      </c>
      <c r="AU169" s="156" t="s">
        <v>82</v>
      </c>
      <c r="AY169" s="18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30</v>
      </c>
      <c r="BK169" s="157">
        <f>ROUND(I169*H169,2)</f>
        <v>0</v>
      </c>
      <c r="BL169" s="18" t="s">
        <v>143</v>
      </c>
      <c r="BM169" s="156" t="s">
        <v>1103</v>
      </c>
    </row>
    <row r="170" spans="1:65" s="13" customFormat="1">
      <c r="B170" s="158"/>
      <c r="D170" s="159" t="s">
        <v>145</v>
      </c>
      <c r="E170" s="160" t="s">
        <v>1</v>
      </c>
      <c r="F170" s="161" t="s">
        <v>1096</v>
      </c>
      <c r="H170" s="162">
        <v>108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145</v>
      </c>
      <c r="AU170" s="160" t="s">
        <v>82</v>
      </c>
      <c r="AV170" s="13" t="s">
        <v>82</v>
      </c>
      <c r="AW170" s="13" t="s">
        <v>29</v>
      </c>
      <c r="AX170" s="13" t="s">
        <v>73</v>
      </c>
      <c r="AY170" s="160" t="s">
        <v>137</v>
      </c>
    </row>
    <row r="171" spans="1:65" s="13" customFormat="1">
      <c r="B171" s="158"/>
      <c r="D171" s="159" t="s">
        <v>145</v>
      </c>
      <c r="E171" s="160" t="s">
        <v>1</v>
      </c>
      <c r="F171" s="161" t="s">
        <v>1104</v>
      </c>
      <c r="H171" s="162">
        <v>12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145</v>
      </c>
      <c r="AU171" s="160" t="s">
        <v>82</v>
      </c>
      <c r="AV171" s="13" t="s">
        <v>82</v>
      </c>
      <c r="AW171" s="13" t="s">
        <v>29</v>
      </c>
      <c r="AX171" s="13" t="s">
        <v>73</v>
      </c>
      <c r="AY171" s="160" t="s">
        <v>137</v>
      </c>
    </row>
    <row r="172" spans="1:65" s="15" customFormat="1">
      <c r="B172" s="174"/>
      <c r="D172" s="159" t="s">
        <v>145</v>
      </c>
      <c r="E172" s="175" t="s">
        <v>1</v>
      </c>
      <c r="F172" s="176" t="s">
        <v>148</v>
      </c>
      <c r="H172" s="177">
        <v>120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145</v>
      </c>
      <c r="AU172" s="175" t="s">
        <v>82</v>
      </c>
      <c r="AV172" s="15" t="s">
        <v>143</v>
      </c>
      <c r="AW172" s="15" t="s">
        <v>29</v>
      </c>
      <c r="AX172" s="15" t="s">
        <v>30</v>
      </c>
      <c r="AY172" s="175" t="s">
        <v>137</v>
      </c>
    </row>
    <row r="173" spans="1:65" s="2" customFormat="1" ht="24.2" customHeight="1">
      <c r="A173" s="33"/>
      <c r="B173" s="144"/>
      <c r="C173" s="145" t="s">
        <v>283</v>
      </c>
      <c r="D173" s="145" t="s">
        <v>139</v>
      </c>
      <c r="E173" s="146" t="s">
        <v>491</v>
      </c>
      <c r="F173" s="147" t="s">
        <v>492</v>
      </c>
      <c r="G173" s="148" t="s">
        <v>195</v>
      </c>
      <c r="H173" s="149">
        <v>443.11200000000002</v>
      </c>
      <c r="I173" s="150"/>
      <c r="J173" s="151">
        <f>ROUND(I173*H173,2)</f>
        <v>0</v>
      </c>
      <c r="K173" s="147" t="s">
        <v>152</v>
      </c>
      <c r="L173" s="34"/>
      <c r="M173" s="152" t="s">
        <v>1</v>
      </c>
      <c r="N173" s="153" t="s">
        <v>38</v>
      </c>
      <c r="O173" s="59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6" t="s">
        <v>143</v>
      </c>
      <c r="AT173" s="156" t="s">
        <v>139</v>
      </c>
      <c r="AU173" s="156" t="s">
        <v>82</v>
      </c>
      <c r="AY173" s="18" t="s">
        <v>137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8" t="s">
        <v>30</v>
      </c>
      <c r="BK173" s="157">
        <f>ROUND(I173*H173,2)</f>
        <v>0</v>
      </c>
      <c r="BL173" s="18" t="s">
        <v>143</v>
      </c>
      <c r="BM173" s="156" t="s">
        <v>1105</v>
      </c>
    </row>
    <row r="174" spans="1:65" s="13" customFormat="1">
      <c r="B174" s="158"/>
      <c r="D174" s="159" t="s">
        <v>145</v>
      </c>
      <c r="E174" s="160" t="s">
        <v>1</v>
      </c>
      <c r="F174" s="161" t="s">
        <v>1106</v>
      </c>
      <c r="H174" s="162">
        <v>443.11200000000002</v>
      </c>
      <c r="I174" s="163"/>
      <c r="L174" s="158"/>
      <c r="M174" s="164"/>
      <c r="N174" s="165"/>
      <c r="O174" s="165"/>
      <c r="P174" s="165"/>
      <c r="Q174" s="165"/>
      <c r="R174" s="165"/>
      <c r="S174" s="165"/>
      <c r="T174" s="166"/>
      <c r="AT174" s="160" t="s">
        <v>145</v>
      </c>
      <c r="AU174" s="160" t="s">
        <v>82</v>
      </c>
      <c r="AV174" s="13" t="s">
        <v>82</v>
      </c>
      <c r="AW174" s="13" t="s">
        <v>29</v>
      </c>
      <c r="AX174" s="13" t="s">
        <v>30</v>
      </c>
      <c r="AY174" s="160" t="s">
        <v>137</v>
      </c>
    </row>
    <row r="175" spans="1:65" s="2" customFormat="1" ht="44.25" customHeight="1">
      <c r="A175" s="33"/>
      <c r="B175" s="144"/>
      <c r="C175" s="145" t="s">
        <v>290</v>
      </c>
      <c r="D175" s="145" t="s">
        <v>139</v>
      </c>
      <c r="E175" s="146" t="s">
        <v>497</v>
      </c>
      <c r="F175" s="147" t="s">
        <v>498</v>
      </c>
      <c r="G175" s="148" t="s">
        <v>195</v>
      </c>
      <c r="H175" s="149">
        <v>54.475000000000001</v>
      </c>
      <c r="I175" s="150"/>
      <c r="J175" s="151">
        <f>ROUND(I175*H175,2)</f>
        <v>0</v>
      </c>
      <c r="K175" s="147" t="s">
        <v>152</v>
      </c>
      <c r="L175" s="34"/>
      <c r="M175" s="152" t="s">
        <v>1</v>
      </c>
      <c r="N175" s="153" t="s">
        <v>38</v>
      </c>
      <c r="O175" s="59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6" t="s">
        <v>143</v>
      </c>
      <c r="AT175" s="156" t="s">
        <v>139</v>
      </c>
      <c r="AU175" s="156" t="s">
        <v>82</v>
      </c>
      <c r="AY175" s="18" t="s">
        <v>137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8" t="s">
        <v>30</v>
      </c>
      <c r="BK175" s="157">
        <f>ROUND(I175*H175,2)</f>
        <v>0</v>
      </c>
      <c r="BL175" s="18" t="s">
        <v>143</v>
      </c>
      <c r="BM175" s="156" t="s">
        <v>1107</v>
      </c>
    </row>
    <row r="176" spans="1:65" s="14" customFormat="1">
      <c r="B176" s="167"/>
      <c r="D176" s="159" t="s">
        <v>145</v>
      </c>
      <c r="E176" s="168" t="s">
        <v>1</v>
      </c>
      <c r="F176" s="169" t="s">
        <v>510</v>
      </c>
      <c r="H176" s="168" t="s">
        <v>1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145</v>
      </c>
      <c r="AU176" s="168" t="s">
        <v>82</v>
      </c>
      <c r="AV176" s="14" t="s">
        <v>30</v>
      </c>
      <c r="AW176" s="14" t="s">
        <v>29</v>
      </c>
      <c r="AX176" s="14" t="s">
        <v>73</v>
      </c>
      <c r="AY176" s="168" t="s">
        <v>137</v>
      </c>
    </row>
    <row r="177" spans="1:65" s="14" customFormat="1">
      <c r="B177" s="167"/>
      <c r="D177" s="159" t="s">
        <v>145</v>
      </c>
      <c r="E177" s="168" t="s">
        <v>1</v>
      </c>
      <c r="F177" s="169" t="s">
        <v>500</v>
      </c>
      <c r="H177" s="168" t="s">
        <v>1</v>
      </c>
      <c r="I177" s="170"/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145</v>
      </c>
      <c r="AU177" s="168" t="s">
        <v>82</v>
      </c>
      <c r="AV177" s="14" t="s">
        <v>30</v>
      </c>
      <c r="AW177" s="14" t="s">
        <v>29</v>
      </c>
      <c r="AX177" s="14" t="s">
        <v>73</v>
      </c>
      <c r="AY177" s="168" t="s">
        <v>137</v>
      </c>
    </row>
    <row r="178" spans="1:65" s="14" customFormat="1">
      <c r="B178" s="167"/>
      <c r="D178" s="159" t="s">
        <v>145</v>
      </c>
      <c r="E178" s="168" t="s">
        <v>1</v>
      </c>
      <c r="F178" s="169" t="s">
        <v>1108</v>
      </c>
      <c r="H178" s="168" t="s">
        <v>1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145</v>
      </c>
      <c r="AU178" s="168" t="s">
        <v>82</v>
      </c>
      <c r="AV178" s="14" t="s">
        <v>30</v>
      </c>
      <c r="AW178" s="14" t="s">
        <v>29</v>
      </c>
      <c r="AX178" s="14" t="s">
        <v>73</v>
      </c>
      <c r="AY178" s="168" t="s">
        <v>137</v>
      </c>
    </row>
    <row r="179" spans="1:65" s="13" customFormat="1">
      <c r="B179" s="158"/>
      <c r="D179" s="159" t="s">
        <v>145</v>
      </c>
      <c r="E179" s="160" t="s">
        <v>1</v>
      </c>
      <c r="F179" s="161" t="s">
        <v>1109</v>
      </c>
      <c r="H179" s="162">
        <v>47.04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145</v>
      </c>
      <c r="AU179" s="160" t="s">
        <v>82</v>
      </c>
      <c r="AV179" s="13" t="s">
        <v>82</v>
      </c>
      <c r="AW179" s="13" t="s">
        <v>29</v>
      </c>
      <c r="AX179" s="13" t="s">
        <v>73</v>
      </c>
      <c r="AY179" s="160" t="s">
        <v>137</v>
      </c>
    </row>
    <row r="180" spans="1:65" s="14" customFormat="1">
      <c r="B180" s="167"/>
      <c r="D180" s="159" t="s">
        <v>145</v>
      </c>
      <c r="E180" s="168" t="s">
        <v>1</v>
      </c>
      <c r="F180" s="169" t="s">
        <v>513</v>
      </c>
      <c r="H180" s="168" t="s">
        <v>1</v>
      </c>
      <c r="I180" s="170"/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145</v>
      </c>
      <c r="AU180" s="168" t="s">
        <v>82</v>
      </c>
      <c r="AV180" s="14" t="s">
        <v>30</v>
      </c>
      <c r="AW180" s="14" t="s">
        <v>29</v>
      </c>
      <c r="AX180" s="14" t="s">
        <v>73</v>
      </c>
      <c r="AY180" s="168" t="s">
        <v>137</v>
      </c>
    </row>
    <row r="181" spans="1:65" s="13" customFormat="1">
      <c r="B181" s="158"/>
      <c r="D181" s="159" t="s">
        <v>145</v>
      </c>
      <c r="E181" s="160" t="s">
        <v>1</v>
      </c>
      <c r="F181" s="161" t="s">
        <v>514</v>
      </c>
      <c r="H181" s="162">
        <v>19.2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145</v>
      </c>
      <c r="AU181" s="160" t="s">
        <v>82</v>
      </c>
      <c r="AV181" s="13" t="s">
        <v>82</v>
      </c>
      <c r="AW181" s="13" t="s">
        <v>29</v>
      </c>
      <c r="AX181" s="13" t="s">
        <v>73</v>
      </c>
      <c r="AY181" s="160" t="s">
        <v>137</v>
      </c>
    </row>
    <row r="182" spans="1:65" s="14" customFormat="1">
      <c r="B182" s="167"/>
      <c r="D182" s="159" t="s">
        <v>145</v>
      </c>
      <c r="E182" s="168" t="s">
        <v>1</v>
      </c>
      <c r="F182" s="169" t="s">
        <v>1110</v>
      </c>
      <c r="H182" s="168" t="s">
        <v>1</v>
      </c>
      <c r="I182" s="170"/>
      <c r="L182" s="167"/>
      <c r="M182" s="171"/>
      <c r="N182" s="172"/>
      <c r="O182" s="172"/>
      <c r="P182" s="172"/>
      <c r="Q182" s="172"/>
      <c r="R182" s="172"/>
      <c r="S182" s="172"/>
      <c r="T182" s="173"/>
      <c r="AT182" s="168" t="s">
        <v>145</v>
      </c>
      <c r="AU182" s="168" t="s">
        <v>82</v>
      </c>
      <c r="AV182" s="14" t="s">
        <v>30</v>
      </c>
      <c r="AW182" s="14" t="s">
        <v>29</v>
      </c>
      <c r="AX182" s="14" t="s">
        <v>73</v>
      </c>
      <c r="AY182" s="168" t="s">
        <v>137</v>
      </c>
    </row>
    <row r="183" spans="1:65" s="13" customFormat="1">
      <c r="B183" s="158"/>
      <c r="D183" s="159" t="s">
        <v>145</v>
      </c>
      <c r="E183" s="160" t="s">
        <v>1</v>
      </c>
      <c r="F183" s="161" t="s">
        <v>1111</v>
      </c>
      <c r="H183" s="162">
        <v>26.111999999999998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145</v>
      </c>
      <c r="AU183" s="160" t="s">
        <v>82</v>
      </c>
      <c r="AV183" s="13" t="s">
        <v>82</v>
      </c>
      <c r="AW183" s="13" t="s">
        <v>29</v>
      </c>
      <c r="AX183" s="13" t="s">
        <v>73</v>
      </c>
      <c r="AY183" s="160" t="s">
        <v>137</v>
      </c>
    </row>
    <row r="184" spans="1:65" s="14" customFormat="1">
      <c r="B184" s="167"/>
      <c r="D184" s="159" t="s">
        <v>145</v>
      </c>
      <c r="E184" s="168" t="s">
        <v>1</v>
      </c>
      <c r="F184" s="169" t="s">
        <v>517</v>
      </c>
      <c r="H184" s="168" t="s">
        <v>1</v>
      </c>
      <c r="I184" s="170"/>
      <c r="L184" s="167"/>
      <c r="M184" s="171"/>
      <c r="N184" s="172"/>
      <c r="O184" s="172"/>
      <c r="P184" s="172"/>
      <c r="Q184" s="172"/>
      <c r="R184" s="172"/>
      <c r="S184" s="172"/>
      <c r="T184" s="173"/>
      <c r="AT184" s="168" t="s">
        <v>145</v>
      </c>
      <c r="AU184" s="168" t="s">
        <v>82</v>
      </c>
      <c r="AV184" s="14" t="s">
        <v>30</v>
      </c>
      <c r="AW184" s="14" t="s">
        <v>29</v>
      </c>
      <c r="AX184" s="14" t="s">
        <v>73</v>
      </c>
      <c r="AY184" s="168" t="s">
        <v>137</v>
      </c>
    </row>
    <row r="185" spans="1:65" s="14" customFormat="1">
      <c r="B185" s="167"/>
      <c r="D185" s="159" t="s">
        <v>145</v>
      </c>
      <c r="E185" s="168" t="s">
        <v>1</v>
      </c>
      <c r="F185" s="169" t="s">
        <v>518</v>
      </c>
      <c r="H185" s="168" t="s">
        <v>1</v>
      </c>
      <c r="I185" s="170"/>
      <c r="L185" s="167"/>
      <c r="M185" s="171"/>
      <c r="N185" s="172"/>
      <c r="O185" s="172"/>
      <c r="P185" s="172"/>
      <c r="Q185" s="172"/>
      <c r="R185" s="172"/>
      <c r="S185" s="172"/>
      <c r="T185" s="173"/>
      <c r="AT185" s="168" t="s">
        <v>145</v>
      </c>
      <c r="AU185" s="168" t="s">
        <v>82</v>
      </c>
      <c r="AV185" s="14" t="s">
        <v>30</v>
      </c>
      <c r="AW185" s="14" t="s">
        <v>29</v>
      </c>
      <c r="AX185" s="14" t="s">
        <v>73</v>
      </c>
      <c r="AY185" s="168" t="s">
        <v>137</v>
      </c>
    </row>
    <row r="186" spans="1:65" s="13" customFormat="1">
      <c r="B186" s="158"/>
      <c r="D186" s="159" t="s">
        <v>145</v>
      </c>
      <c r="E186" s="160" t="s">
        <v>1</v>
      </c>
      <c r="F186" s="161" t="s">
        <v>1112</v>
      </c>
      <c r="H186" s="162">
        <v>-16.463999999999999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145</v>
      </c>
      <c r="AU186" s="160" t="s">
        <v>82</v>
      </c>
      <c r="AV186" s="13" t="s">
        <v>82</v>
      </c>
      <c r="AW186" s="13" t="s">
        <v>29</v>
      </c>
      <c r="AX186" s="13" t="s">
        <v>73</v>
      </c>
      <c r="AY186" s="160" t="s">
        <v>137</v>
      </c>
    </row>
    <row r="187" spans="1:65" s="13" customFormat="1">
      <c r="B187" s="158"/>
      <c r="D187" s="159" t="s">
        <v>145</v>
      </c>
      <c r="E187" s="160" t="s">
        <v>1</v>
      </c>
      <c r="F187" s="161" t="s">
        <v>521</v>
      </c>
      <c r="H187" s="162">
        <v>-7.68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145</v>
      </c>
      <c r="AU187" s="160" t="s">
        <v>82</v>
      </c>
      <c r="AV187" s="13" t="s">
        <v>82</v>
      </c>
      <c r="AW187" s="13" t="s">
        <v>29</v>
      </c>
      <c r="AX187" s="13" t="s">
        <v>73</v>
      </c>
      <c r="AY187" s="160" t="s">
        <v>137</v>
      </c>
    </row>
    <row r="188" spans="1:65" s="13" customFormat="1">
      <c r="B188" s="158"/>
      <c r="D188" s="159" t="s">
        <v>145</v>
      </c>
      <c r="E188" s="160" t="s">
        <v>1</v>
      </c>
      <c r="F188" s="161" t="s">
        <v>521</v>
      </c>
      <c r="H188" s="162">
        <v>-7.68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145</v>
      </c>
      <c r="AU188" s="160" t="s">
        <v>82</v>
      </c>
      <c r="AV188" s="13" t="s">
        <v>82</v>
      </c>
      <c r="AW188" s="13" t="s">
        <v>29</v>
      </c>
      <c r="AX188" s="13" t="s">
        <v>73</v>
      </c>
      <c r="AY188" s="160" t="s">
        <v>137</v>
      </c>
    </row>
    <row r="189" spans="1:65" s="15" customFormat="1">
      <c r="B189" s="174"/>
      <c r="D189" s="159" t="s">
        <v>145</v>
      </c>
      <c r="E189" s="175" t="s">
        <v>1</v>
      </c>
      <c r="F189" s="176" t="s">
        <v>148</v>
      </c>
      <c r="H189" s="177">
        <v>60.527999999999999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145</v>
      </c>
      <c r="AU189" s="175" t="s">
        <v>82</v>
      </c>
      <c r="AV189" s="15" t="s">
        <v>143</v>
      </c>
      <c r="AW189" s="15" t="s">
        <v>29</v>
      </c>
      <c r="AX189" s="15" t="s">
        <v>73</v>
      </c>
      <c r="AY189" s="175" t="s">
        <v>137</v>
      </c>
    </row>
    <row r="190" spans="1:65" s="13" customFormat="1">
      <c r="B190" s="158"/>
      <c r="D190" s="159" t="s">
        <v>145</v>
      </c>
      <c r="E190" s="160" t="s">
        <v>1</v>
      </c>
      <c r="F190" s="161" t="s">
        <v>1113</v>
      </c>
      <c r="H190" s="162">
        <v>54.475000000000001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145</v>
      </c>
      <c r="AU190" s="160" t="s">
        <v>82</v>
      </c>
      <c r="AV190" s="13" t="s">
        <v>82</v>
      </c>
      <c r="AW190" s="13" t="s">
        <v>29</v>
      </c>
      <c r="AX190" s="13" t="s">
        <v>30</v>
      </c>
      <c r="AY190" s="160" t="s">
        <v>137</v>
      </c>
    </row>
    <row r="191" spans="1:65" s="2" customFormat="1" ht="44.25" customHeight="1">
      <c r="A191" s="33"/>
      <c r="B191" s="144"/>
      <c r="C191" s="145" t="s">
        <v>295</v>
      </c>
      <c r="D191" s="145" t="s">
        <v>139</v>
      </c>
      <c r="E191" s="146" t="s">
        <v>524</v>
      </c>
      <c r="F191" s="147" t="s">
        <v>525</v>
      </c>
      <c r="G191" s="148" t="s">
        <v>195</v>
      </c>
      <c r="H191" s="149">
        <v>6.0529999999999999</v>
      </c>
      <c r="I191" s="150"/>
      <c r="J191" s="151">
        <f>ROUND(I191*H191,2)</f>
        <v>0</v>
      </c>
      <c r="K191" s="147" t="s">
        <v>152</v>
      </c>
      <c r="L191" s="34"/>
      <c r="M191" s="152" t="s">
        <v>1</v>
      </c>
      <c r="N191" s="153" t="s">
        <v>38</v>
      </c>
      <c r="O191" s="59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6" t="s">
        <v>143</v>
      </c>
      <c r="AT191" s="156" t="s">
        <v>139</v>
      </c>
      <c r="AU191" s="156" t="s">
        <v>82</v>
      </c>
      <c r="AY191" s="18" t="s">
        <v>137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8" t="s">
        <v>30</v>
      </c>
      <c r="BK191" s="157">
        <f>ROUND(I191*H191,2)</f>
        <v>0</v>
      </c>
      <c r="BL191" s="18" t="s">
        <v>143</v>
      </c>
      <c r="BM191" s="156" t="s">
        <v>1114</v>
      </c>
    </row>
    <row r="192" spans="1:65" s="13" customFormat="1">
      <c r="B192" s="158"/>
      <c r="D192" s="159" t="s">
        <v>145</v>
      </c>
      <c r="E192" s="160" t="s">
        <v>1</v>
      </c>
      <c r="F192" s="161" t="s">
        <v>1115</v>
      </c>
      <c r="H192" s="162">
        <v>6.0529999999999999</v>
      </c>
      <c r="I192" s="163"/>
      <c r="L192" s="158"/>
      <c r="M192" s="164"/>
      <c r="N192" s="165"/>
      <c r="O192" s="165"/>
      <c r="P192" s="165"/>
      <c r="Q192" s="165"/>
      <c r="R192" s="165"/>
      <c r="S192" s="165"/>
      <c r="T192" s="166"/>
      <c r="AT192" s="160" t="s">
        <v>145</v>
      </c>
      <c r="AU192" s="160" t="s">
        <v>82</v>
      </c>
      <c r="AV192" s="13" t="s">
        <v>82</v>
      </c>
      <c r="AW192" s="13" t="s">
        <v>29</v>
      </c>
      <c r="AX192" s="13" t="s">
        <v>30</v>
      </c>
      <c r="AY192" s="160" t="s">
        <v>137</v>
      </c>
    </row>
    <row r="193" spans="1:65" s="2" customFormat="1" ht="44.25" customHeight="1">
      <c r="A193" s="33"/>
      <c r="B193" s="144"/>
      <c r="C193" s="145" t="s">
        <v>288</v>
      </c>
      <c r="D193" s="145" t="s">
        <v>139</v>
      </c>
      <c r="E193" s="146" t="s">
        <v>1116</v>
      </c>
      <c r="F193" s="147" t="s">
        <v>1117</v>
      </c>
      <c r="G193" s="148" t="s">
        <v>195</v>
      </c>
      <c r="H193" s="149">
        <v>398.80099999999999</v>
      </c>
      <c r="I193" s="150"/>
      <c r="J193" s="151">
        <f>ROUND(I193*H193,2)</f>
        <v>0</v>
      </c>
      <c r="K193" s="147" t="s">
        <v>152</v>
      </c>
      <c r="L193" s="34"/>
      <c r="M193" s="152" t="s">
        <v>1</v>
      </c>
      <c r="N193" s="153" t="s">
        <v>38</v>
      </c>
      <c r="O193" s="59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6" t="s">
        <v>143</v>
      </c>
      <c r="AT193" s="156" t="s">
        <v>139</v>
      </c>
      <c r="AU193" s="156" t="s">
        <v>82</v>
      </c>
      <c r="AY193" s="18" t="s">
        <v>137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8" t="s">
        <v>30</v>
      </c>
      <c r="BK193" s="157">
        <f>ROUND(I193*H193,2)</f>
        <v>0</v>
      </c>
      <c r="BL193" s="18" t="s">
        <v>143</v>
      </c>
      <c r="BM193" s="156" t="s">
        <v>1118</v>
      </c>
    </row>
    <row r="194" spans="1:65" s="14" customFormat="1">
      <c r="B194" s="167"/>
      <c r="D194" s="159" t="s">
        <v>145</v>
      </c>
      <c r="E194" s="168" t="s">
        <v>1</v>
      </c>
      <c r="F194" s="169" t="s">
        <v>500</v>
      </c>
      <c r="H194" s="168" t="s">
        <v>1</v>
      </c>
      <c r="I194" s="170"/>
      <c r="L194" s="167"/>
      <c r="M194" s="171"/>
      <c r="N194" s="172"/>
      <c r="O194" s="172"/>
      <c r="P194" s="172"/>
      <c r="Q194" s="172"/>
      <c r="R194" s="172"/>
      <c r="S194" s="172"/>
      <c r="T194" s="173"/>
      <c r="AT194" s="168" t="s">
        <v>145</v>
      </c>
      <c r="AU194" s="168" t="s">
        <v>82</v>
      </c>
      <c r="AV194" s="14" t="s">
        <v>30</v>
      </c>
      <c r="AW194" s="14" t="s">
        <v>29</v>
      </c>
      <c r="AX194" s="14" t="s">
        <v>73</v>
      </c>
      <c r="AY194" s="168" t="s">
        <v>137</v>
      </c>
    </row>
    <row r="195" spans="1:65" s="14" customFormat="1">
      <c r="B195" s="167"/>
      <c r="D195" s="159" t="s">
        <v>145</v>
      </c>
      <c r="E195" s="168" t="s">
        <v>1</v>
      </c>
      <c r="F195" s="169" t="s">
        <v>1119</v>
      </c>
      <c r="H195" s="168" t="s">
        <v>1</v>
      </c>
      <c r="I195" s="170"/>
      <c r="L195" s="167"/>
      <c r="M195" s="171"/>
      <c r="N195" s="172"/>
      <c r="O195" s="172"/>
      <c r="P195" s="172"/>
      <c r="Q195" s="172"/>
      <c r="R195" s="172"/>
      <c r="S195" s="172"/>
      <c r="T195" s="173"/>
      <c r="AT195" s="168" t="s">
        <v>145</v>
      </c>
      <c r="AU195" s="168" t="s">
        <v>82</v>
      </c>
      <c r="AV195" s="14" t="s">
        <v>30</v>
      </c>
      <c r="AW195" s="14" t="s">
        <v>29</v>
      </c>
      <c r="AX195" s="14" t="s">
        <v>73</v>
      </c>
      <c r="AY195" s="168" t="s">
        <v>137</v>
      </c>
    </row>
    <row r="196" spans="1:65" s="13" customFormat="1">
      <c r="B196" s="158"/>
      <c r="D196" s="159" t="s">
        <v>145</v>
      </c>
      <c r="E196" s="160" t="s">
        <v>1</v>
      </c>
      <c r="F196" s="161" t="s">
        <v>1120</v>
      </c>
      <c r="H196" s="162">
        <v>8.8000000000000007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145</v>
      </c>
      <c r="AU196" s="160" t="s">
        <v>82</v>
      </c>
      <c r="AV196" s="13" t="s">
        <v>82</v>
      </c>
      <c r="AW196" s="13" t="s">
        <v>29</v>
      </c>
      <c r="AX196" s="13" t="s">
        <v>73</v>
      </c>
      <c r="AY196" s="160" t="s">
        <v>137</v>
      </c>
    </row>
    <row r="197" spans="1:65" s="14" customFormat="1">
      <c r="B197" s="167"/>
      <c r="D197" s="159" t="s">
        <v>145</v>
      </c>
      <c r="E197" s="168" t="s">
        <v>1</v>
      </c>
      <c r="F197" s="169" t="s">
        <v>1121</v>
      </c>
      <c r="H197" s="168" t="s">
        <v>1</v>
      </c>
      <c r="I197" s="170"/>
      <c r="L197" s="167"/>
      <c r="M197" s="171"/>
      <c r="N197" s="172"/>
      <c r="O197" s="172"/>
      <c r="P197" s="172"/>
      <c r="Q197" s="172"/>
      <c r="R197" s="172"/>
      <c r="S197" s="172"/>
      <c r="T197" s="173"/>
      <c r="AT197" s="168" t="s">
        <v>145</v>
      </c>
      <c r="AU197" s="168" t="s">
        <v>82</v>
      </c>
      <c r="AV197" s="14" t="s">
        <v>30</v>
      </c>
      <c r="AW197" s="14" t="s">
        <v>29</v>
      </c>
      <c r="AX197" s="14" t="s">
        <v>73</v>
      </c>
      <c r="AY197" s="168" t="s">
        <v>137</v>
      </c>
    </row>
    <row r="198" spans="1:65" s="13" customFormat="1">
      <c r="B198" s="158"/>
      <c r="D198" s="159" t="s">
        <v>145</v>
      </c>
      <c r="E198" s="160" t="s">
        <v>1</v>
      </c>
      <c r="F198" s="161" t="s">
        <v>1122</v>
      </c>
      <c r="H198" s="162">
        <v>28.050999999999998</v>
      </c>
      <c r="I198" s="163"/>
      <c r="L198" s="158"/>
      <c r="M198" s="164"/>
      <c r="N198" s="165"/>
      <c r="O198" s="165"/>
      <c r="P198" s="165"/>
      <c r="Q198" s="165"/>
      <c r="R198" s="165"/>
      <c r="S198" s="165"/>
      <c r="T198" s="166"/>
      <c r="AT198" s="160" t="s">
        <v>145</v>
      </c>
      <c r="AU198" s="160" t="s">
        <v>82</v>
      </c>
      <c r="AV198" s="13" t="s">
        <v>82</v>
      </c>
      <c r="AW198" s="13" t="s">
        <v>29</v>
      </c>
      <c r="AX198" s="13" t="s">
        <v>73</v>
      </c>
      <c r="AY198" s="160" t="s">
        <v>137</v>
      </c>
    </row>
    <row r="199" spans="1:65" s="14" customFormat="1">
      <c r="B199" s="167"/>
      <c r="D199" s="159" t="s">
        <v>145</v>
      </c>
      <c r="E199" s="168" t="s">
        <v>1</v>
      </c>
      <c r="F199" s="169" t="s">
        <v>1123</v>
      </c>
      <c r="H199" s="168" t="s">
        <v>1</v>
      </c>
      <c r="I199" s="170"/>
      <c r="L199" s="167"/>
      <c r="M199" s="171"/>
      <c r="N199" s="172"/>
      <c r="O199" s="172"/>
      <c r="P199" s="172"/>
      <c r="Q199" s="172"/>
      <c r="R199" s="172"/>
      <c r="S199" s="172"/>
      <c r="T199" s="173"/>
      <c r="AT199" s="168" t="s">
        <v>145</v>
      </c>
      <c r="AU199" s="168" t="s">
        <v>82</v>
      </c>
      <c r="AV199" s="14" t="s">
        <v>30</v>
      </c>
      <c r="AW199" s="14" t="s">
        <v>29</v>
      </c>
      <c r="AX199" s="14" t="s">
        <v>73</v>
      </c>
      <c r="AY199" s="168" t="s">
        <v>137</v>
      </c>
    </row>
    <row r="200" spans="1:65" s="13" customFormat="1">
      <c r="B200" s="158"/>
      <c r="D200" s="159" t="s">
        <v>145</v>
      </c>
      <c r="E200" s="160" t="s">
        <v>1</v>
      </c>
      <c r="F200" s="161" t="s">
        <v>1124</v>
      </c>
      <c r="H200" s="162">
        <v>6.5990000000000002</v>
      </c>
      <c r="I200" s="163"/>
      <c r="L200" s="158"/>
      <c r="M200" s="164"/>
      <c r="N200" s="165"/>
      <c r="O200" s="165"/>
      <c r="P200" s="165"/>
      <c r="Q200" s="165"/>
      <c r="R200" s="165"/>
      <c r="S200" s="165"/>
      <c r="T200" s="166"/>
      <c r="AT200" s="160" t="s">
        <v>145</v>
      </c>
      <c r="AU200" s="160" t="s">
        <v>82</v>
      </c>
      <c r="AV200" s="13" t="s">
        <v>82</v>
      </c>
      <c r="AW200" s="13" t="s">
        <v>29</v>
      </c>
      <c r="AX200" s="13" t="s">
        <v>73</v>
      </c>
      <c r="AY200" s="160" t="s">
        <v>137</v>
      </c>
    </row>
    <row r="201" spans="1:65" s="13" customFormat="1">
      <c r="B201" s="158"/>
      <c r="D201" s="159" t="s">
        <v>145</v>
      </c>
      <c r="E201" s="160" t="s">
        <v>1</v>
      </c>
      <c r="F201" s="161" t="s">
        <v>1125</v>
      </c>
      <c r="H201" s="162">
        <v>2.246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145</v>
      </c>
      <c r="AU201" s="160" t="s">
        <v>82</v>
      </c>
      <c r="AV201" s="13" t="s">
        <v>82</v>
      </c>
      <c r="AW201" s="13" t="s">
        <v>29</v>
      </c>
      <c r="AX201" s="13" t="s">
        <v>73</v>
      </c>
      <c r="AY201" s="160" t="s">
        <v>137</v>
      </c>
    </row>
    <row r="202" spans="1:65" s="14" customFormat="1">
      <c r="B202" s="167"/>
      <c r="D202" s="159" t="s">
        <v>145</v>
      </c>
      <c r="E202" s="168" t="s">
        <v>1</v>
      </c>
      <c r="F202" s="169" t="s">
        <v>1126</v>
      </c>
      <c r="H202" s="168" t="s">
        <v>1</v>
      </c>
      <c r="I202" s="170"/>
      <c r="L202" s="167"/>
      <c r="M202" s="171"/>
      <c r="N202" s="172"/>
      <c r="O202" s="172"/>
      <c r="P202" s="172"/>
      <c r="Q202" s="172"/>
      <c r="R202" s="172"/>
      <c r="S202" s="172"/>
      <c r="T202" s="173"/>
      <c r="AT202" s="168" t="s">
        <v>145</v>
      </c>
      <c r="AU202" s="168" t="s">
        <v>82</v>
      </c>
      <c r="AV202" s="14" t="s">
        <v>30</v>
      </c>
      <c r="AW202" s="14" t="s">
        <v>29</v>
      </c>
      <c r="AX202" s="14" t="s">
        <v>73</v>
      </c>
      <c r="AY202" s="168" t="s">
        <v>137</v>
      </c>
    </row>
    <row r="203" spans="1:65" s="13" customFormat="1">
      <c r="B203" s="158"/>
      <c r="D203" s="159" t="s">
        <v>145</v>
      </c>
      <c r="E203" s="160" t="s">
        <v>1</v>
      </c>
      <c r="F203" s="161" t="s">
        <v>1127</v>
      </c>
      <c r="H203" s="162">
        <v>29.045000000000002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145</v>
      </c>
      <c r="AU203" s="160" t="s">
        <v>82</v>
      </c>
      <c r="AV203" s="13" t="s">
        <v>82</v>
      </c>
      <c r="AW203" s="13" t="s">
        <v>29</v>
      </c>
      <c r="AX203" s="13" t="s">
        <v>73</v>
      </c>
      <c r="AY203" s="160" t="s">
        <v>137</v>
      </c>
    </row>
    <row r="204" spans="1:65" s="14" customFormat="1">
      <c r="B204" s="167"/>
      <c r="D204" s="159" t="s">
        <v>145</v>
      </c>
      <c r="E204" s="168" t="s">
        <v>1</v>
      </c>
      <c r="F204" s="169" t="s">
        <v>1128</v>
      </c>
      <c r="H204" s="168" t="s">
        <v>1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145</v>
      </c>
      <c r="AU204" s="168" t="s">
        <v>82</v>
      </c>
      <c r="AV204" s="14" t="s">
        <v>30</v>
      </c>
      <c r="AW204" s="14" t="s">
        <v>29</v>
      </c>
      <c r="AX204" s="14" t="s">
        <v>73</v>
      </c>
      <c r="AY204" s="168" t="s">
        <v>137</v>
      </c>
    </row>
    <row r="205" spans="1:65" s="13" customFormat="1">
      <c r="B205" s="158"/>
      <c r="D205" s="159" t="s">
        <v>145</v>
      </c>
      <c r="E205" s="160" t="s">
        <v>1</v>
      </c>
      <c r="F205" s="161" t="s">
        <v>1129</v>
      </c>
      <c r="H205" s="162">
        <v>6.47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145</v>
      </c>
      <c r="AU205" s="160" t="s">
        <v>82</v>
      </c>
      <c r="AV205" s="13" t="s">
        <v>82</v>
      </c>
      <c r="AW205" s="13" t="s">
        <v>29</v>
      </c>
      <c r="AX205" s="13" t="s">
        <v>73</v>
      </c>
      <c r="AY205" s="160" t="s">
        <v>137</v>
      </c>
    </row>
    <row r="206" spans="1:65" s="13" customFormat="1">
      <c r="B206" s="158"/>
      <c r="D206" s="159" t="s">
        <v>145</v>
      </c>
      <c r="E206" s="160" t="s">
        <v>1</v>
      </c>
      <c r="F206" s="161" t="s">
        <v>1130</v>
      </c>
      <c r="H206" s="162">
        <v>2.1819999999999999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145</v>
      </c>
      <c r="AU206" s="160" t="s">
        <v>82</v>
      </c>
      <c r="AV206" s="13" t="s">
        <v>82</v>
      </c>
      <c r="AW206" s="13" t="s">
        <v>29</v>
      </c>
      <c r="AX206" s="13" t="s">
        <v>73</v>
      </c>
      <c r="AY206" s="160" t="s">
        <v>137</v>
      </c>
    </row>
    <row r="207" spans="1:65" s="14" customFormat="1">
      <c r="B207" s="167"/>
      <c r="D207" s="159" t="s">
        <v>145</v>
      </c>
      <c r="E207" s="168" t="s">
        <v>1</v>
      </c>
      <c r="F207" s="169" t="s">
        <v>1131</v>
      </c>
      <c r="H207" s="168" t="s">
        <v>1</v>
      </c>
      <c r="I207" s="170"/>
      <c r="L207" s="167"/>
      <c r="M207" s="171"/>
      <c r="N207" s="172"/>
      <c r="O207" s="172"/>
      <c r="P207" s="172"/>
      <c r="Q207" s="172"/>
      <c r="R207" s="172"/>
      <c r="S207" s="172"/>
      <c r="T207" s="173"/>
      <c r="AT207" s="168" t="s">
        <v>145</v>
      </c>
      <c r="AU207" s="168" t="s">
        <v>82</v>
      </c>
      <c r="AV207" s="14" t="s">
        <v>30</v>
      </c>
      <c r="AW207" s="14" t="s">
        <v>29</v>
      </c>
      <c r="AX207" s="14" t="s">
        <v>73</v>
      </c>
      <c r="AY207" s="168" t="s">
        <v>137</v>
      </c>
    </row>
    <row r="208" spans="1:65" s="13" customFormat="1">
      <c r="B208" s="158"/>
      <c r="D208" s="159" t="s">
        <v>145</v>
      </c>
      <c r="E208" s="160" t="s">
        <v>1</v>
      </c>
      <c r="F208" s="161" t="s">
        <v>1132</v>
      </c>
      <c r="H208" s="162">
        <v>26.681000000000001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145</v>
      </c>
      <c r="AU208" s="160" t="s">
        <v>82</v>
      </c>
      <c r="AV208" s="13" t="s">
        <v>82</v>
      </c>
      <c r="AW208" s="13" t="s">
        <v>29</v>
      </c>
      <c r="AX208" s="13" t="s">
        <v>73</v>
      </c>
      <c r="AY208" s="160" t="s">
        <v>137</v>
      </c>
    </row>
    <row r="209" spans="2:51" s="14" customFormat="1">
      <c r="B209" s="167"/>
      <c r="D209" s="159" t="s">
        <v>145</v>
      </c>
      <c r="E209" s="168" t="s">
        <v>1</v>
      </c>
      <c r="F209" s="169" t="s">
        <v>1133</v>
      </c>
      <c r="H209" s="168" t="s">
        <v>1</v>
      </c>
      <c r="I209" s="170"/>
      <c r="L209" s="167"/>
      <c r="M209" s="171"/>
      <c r="N209" s="172"/>
      <c r="O209" s="172"/>
      <c r="P209" s="172"/>
      <c r="Q209" s="172"/>
      <c r="R209" s="172"/>
      <c r="S209" s="172"/>
      <c r="T209" s="173"/>
      <c r="AT209" s="168" t="s">
        <v>145</v>
      </c>
      <c r="AU209" s="168" t="s">
        <v>82</v>
      </c>
      <c r="AV209" s="14" t="s">
        <v>30</v>
      </c>
      <c r="AW209" s="14" t="s">
        <v>29</v>
      </c>
      <c r="AX209" s="14" t="s">
        <v>73</v>
      </c>
      <c r="AY209" s="168" t="s">
        <v>137</v>
      </c>
    </row>
    <row r="210" spans="2:51" s="13" customFormat="1">
      <c r="B210" s="158"/>
      <c r="D210" s="159" t="s">
        <v>145</v>
      </c>
      <c r="E210" s="160" t="s">
        <v>1</v>
      </c>
      <c r="F210" s="161" t="s">
        <v>1134</v>
      </c>
      <c r="H210" s="162">
        <v>5.556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145</v>
      </c>
      <c r="AU210" s="160" t="s">
        <v>82</v>
      </c>
      <c r="AV210" s="13" t="s">
        <v>82</v>
      </c>
      <c r="AW210" s="13" t="s">
        <v>29</v>
      </c>
      <c r="AX210" s="13" t="s">
        <v>73</v>
      </c>
      <c r="AY210" s="160" t="s">
        <v>137</v>
      </c>
    </row>
    <row r="211" spans="2:51" s="13" customFormat="1">
      <c r="B211" s="158"/>
      <c r="D211" s="159" t="s">
        <v>145</v>
      </c>
      <c r="E211" s="160" t="s">
        <v>1</v>
      </c>
      <c r="F211" s="161" t="s">
        <v>1135</v>
      </c>
      <c r="H211" s="162">
        <v>5.7850000000000001</v>
      </c>
      <c r="I211" s="163"/>
      <c r="L211" s="158"/>
      <c r="M211" s="164"/>
      <c r="N211" s="165"/>
      <c r="O211" s="165"/>
      <c r="P211" s="165"/>
      <c r="Q211" s="165"/>
      <c r="R211" s="165"/>
      <c r="S211" s="165"/>
      <c r="T211" s="166"/>
      <c r="AT211" s="160" t="s">
        <v>145</v>
      </c>
      <c r="AU211" s="160" t="s">
        <v>82</v>
      </c>
      <c r="AV211" s="13" t="s">
        <v>82</v>
      </c>
      <c r="AW211" s="13" t="s">
        <v>29</v>
      </c>
      <c r="AX211" s="13" t="s">
        <v>73</v>
      </c>
      <c r="AY211" s="160" t="s">
        <v>137</v>
      </c>
    </row>
    <row r="212" spans="2:51" s="14" customFormat="1">
      <c r="B212" s="167"/>
      <c r="D212" s="159" t="s">
        <v>145</v>
      </c>
      <c r="E212" s="168" t="s">
        <v>1</v>
      </c>
      <c r="F212" s="169" t="s">
        <v>1136</v>
      </c>
      <c r="H212" s="168" t="s">
        <v>1</v>
      </c>
      <c r="I212" s="170"/>
      <c r="L212" s="167"/>
      <c r="M212" s="171"/>
      <c r="N212" s="172"/>
      <c r="O212" s="172"/>
      <c r="P212" s="172"/>
      <c r="Q212" s="172"/>
      <c r="R212" s="172"/>
      <c r="S212" s="172"/>
      <c r="T212" s="173"/>
      <c r="AT212" s="168" t="s">
        <v>145</v>
      </c>
      <c r="AU212" s="168" t="s">
        <v>82</v>
      </c>
      <c r="AV212" s="14" t="s">
        <v>30</v>
      </c>
      <c r="AW212" s="14" t="s">
        <v>29</v>
      </c>
      <c r="AX212" s="14" t="s">
        <v>73</v>
      </c>
      <c r="AY212" s="168" t="s">
        <v>137</v>
      </c>
    </row>
    <row r="213" spans="2:51" s="13" customFormat="1">
      <c r="B213" s="158"/>
      <c r="D213" s="159" t="s">
        <v>145</v>
      </c>
      <c r="E213" s="160" t="s">
        <v>1</v>
      </c>
      <c r="F213" s="161" t="s">
        <v>1137</v>
      </c>
      <c r="H213" s="162">
        <v>26.748999999999999</v>
      </c>
      <c r="I213" s="163"/>
      <c r="L213" s="158"/>
      <c r="M213" s="164"/>
      <c r="N213" s="165"/>
      <c r="O213" s="165"/>
      <c r="P213" s="165"/>
      <c r="Q213" s="165"/>
      <c r="R213" s="165"/>
      <c r="S213" s="165"/>
      <c r="T213" s="166"/>
      <c r="AT213" s="160" t="s">
        <v>145</v>
      </c>
      <c r="AU213" s="160" t="s">
        <v>82</v>
      </c>
      <c r="AV213" s="13" t="s">
        <v>82</v>
      </c>
      <c r="AW213" s="13" t="s">
        <v>29</v>
      </c>
      <c r="AX213" s="13" t="s">
        <v>73</v>
      </c>
      <c r="AY213" s="160" t="s">
        <v>137</v>
      </c>
    </row>
    <row r="214" spans="2:51" s="14" customFormat="1">
      <c r="B214" s="167"/>
      <c r="D214" s="159" t="s">
        <v>145</v>
      </c>
      <c r="E214" s="168" t="s">
        <v>1</v>
      </c>
      <c r="F214" s="169" t="s">
        <v>1138</v>
      </c>
      <c r="H214" s="168" t="s">
        <v>1</v>
      </c>
      <c r="I214" s="170"/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145</v>
      </c>
      <c r="AU214" s="168" t="s">
        <v>82</v>
      </c>
      <c r="AV214" s="14" t="s">
        <v>30</v>
      </c>
      <c r="AW214" s="14" t="s">
        <v>29</v>
      </c>
      <c r="AX214" s="14" t="s">
        <v>73</v>
      </c>
      <c r="AY214" s="168" t="s">
        <v>137</v>
      </c>
    </row>
    <row r="215" spans="2:51" s="13" customFormat="1">
      <c r="B215" s="158"/>
      <c r="D215" s="159" t="s">
        <v>145</v>
      </c>
      <c r="E215" s="160" t="s">
        <v>1</v>
      </c>
      <c r="F215" s="161" t="s">
        <v>1139</v>
      </c>
      <c r="H215" s="162">
        <v>6.1310000000000002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145</v>
      </c>
      <c r="AU215" s="160" t="s">
        <v>82</v>
      </c>
      <c r="AV215" s="13" t="s">
        <v>82</v>
      </c>
      <c r="AW215" s="13" t="s">
        <v>29</v>
      </c>
      <c r="AX215" s="13" t="s">
        <v>73</v>
      </c>
      <c r="AY215" s="160" t="s">
        <v>137</v>
      </c>
    </row>
    <row r="216" spans="2:51" s="13" customFormat="1">
      <c r="B216" s="158"/>
      <c r="D216" s="159" t="s">
        <v>145</v>
      </c>
      <c r="E216" s="160" t="s">
        <v>1</v>
      </c>
      <c r="F216" s="161" t="s">
        <v>1140</v>
      </c>
      <c r="H216" s="162">
        <v>2.75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145</v>
      </c>
      <c r="AU216" s="160" t="s">
        <v>82</v>
      </c>
      <c r="AV216" s="13" t="s">
        <v>82</v>
      </c>
      <c r="AW216" s="13" t="s">
        <v>29</v>
      </c>
      <c r="AX216" s="13" t="s">
        <v>73</v>
      </c>
      <c r="AY216" s="160" t="s">
        <v>137</v>
      </c>
    </row>
    <row r="217" spans="2:51" s="14" customFormat="1">
      <c r="B217" s="167"/>
      <c r="D217" s="159" t="s">
        <v>145</v>
      </c>
      <c r="E217" s="168" t="s">
        <v>1</v>
      </c>
      <c r="F217" s="169" t="s">
        <v>1141</v>
      </c>
      <c r="H217" s="168" t="s">
        <v>1</v>
      </c>
      <c r="I217" s="170"/>
      <c r="L217" s="167"/>
      <c r="M217" s="171"/>
      <c r="N217" s="172"/>
      <c r="O217" s="172"/>
      <c r="P217" s="172"/>
      <c r="Q217" s="172"/>
      <c r="R217" s="172"/>
      <c r="S217" s="172"/>
      <c r="T217" s="173"/>
      <c r="AT217" s="168" t="s">
        <v>145</v>
      </c>
      <c r="AU217" s="168" t="s">
        <v>82</v>
      </c>
      <c r="AV217" s="14" t="s">
        <v>30</v>
      </c>
      <c r="AW217" s="14" t="s">
        <v>29</v>
      </c>
      <c r="AX217" s="14" t="s">
        <v>73</v>
      </c>
      <c r="AY217" s="168" t="s">
        <v>137</v>
      </c>
    </row>
    <row r="218" spans="2:51" s="13" customFormat="1">
      <c r="B218" s="158"/>
      <c r="D218" s="159" t="s">
        <v>145</v>
      </c>
      <c r="E218" s="160" t="s">
        <v>1</v>
      </c>
      <c r="F218" s="161" t="s">
        <v>1142</v>
      </c>
      <c r="H218" s="162">
        <v>26.111999999999998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145</v>
      </c>
      <c r="AU218" s="160" t="s">
        <v>82</v>
      </c>
      <c r="AV218" s="13" t="s">
        <v>82</v>
      </c>
      <c r="AW218" s="13" t="s">
        <v>29</v>
      </c>
      <c r="AX218" s="13" t="s">
        <v>73</v>
      </c>
      <c r="AY218" s="160" t="s">
        <v>137</v>
      </c>
    </row>
    <row r="219" spans="2:51" s="14" customFormat="1">
      <c r="B219" s="167"/>
      <c r="D219" s="159" t="s">
        <v>145</v>
      </c>
      <c r="E219" s="168" t="s">
        <v>1</v>
      </c>
      <c r="F219" s="169" t="s">
        <v>1143</v>
      </c>
      <c r="H219" s="168" t="s">
        <v>1</v>
      </c>
      <c r="I219" s="170"/>
      <c r="L219" s="167"/>
      <c r="M219" s="171"/>
      <c r="N219" s="172"/>
      <c r="O219" s="172"/>
      <c r="P219" s="172"/>
      <c r="Q219" s="172"/>
      <c r="R219" s="172"/>
      <c r="S219" s="172"/>
      <c r="T219" s="173"/>
      <c r="AT219" s="168" t="s">
        <v>145</v>
      </c>
      <c r="AU219" s="168" t="s">
        <v>82</v>
      </c>
      <c r="AV219" s="14" t="s">
        <v>30</v>
      </c>
      <c r="AW219" s="14" t="s">
        <v>29</v>
      </c>
      <c r="AX219" s="14" t="s">
        <v>73</v>
      </c>
      <c r="AY219" s="168" t="s">
        <v>137</v>
      </c>
    </row>
    <row r="220" spans="2:51" s="13" customFormat="1">
      <c r="B220" s="158"/>
      <c r="D220" s="159" t="s">
        <v>145</v>
      </c>
      <c r="E220" s="160" t="s">
        <v>1</v>
      </c>
      <c r="F220" s="161" t="s">
        <v>1144</v>
      </c>
      <c r="H220" s="162">
        <v>6.7880000000000003</v>
      </c>
      <c r="I220" s="163"/>
      <c r="L220" s="158"/>
      <c r="M220" s="164"/>
      <c r="N220" s="165"/>
      <c r="O220" s="165"/>
      <c r="P220" s="165"/>
      <c r="Q220" s="165"/>
      <c r="R220" s="165"/>
      <c r="S220" s="165"/>
      <c r="T220" s="166"/>
      <c r="AT220" s="160" t="s">
        <v>145</v>
      </c>
      <c r="AU220" s="160" t="s">
        <v>82</v>
      </c>
      <c r="AV220" s="13" t="s">
        <v>82</v>
      </c>
      <c r="AW220" s="13" t="s">
        <v>29</v>
      </c>
      <c r="AX220" s="13" t="s">
        <v>73</v>
      </c>
      <c r="AY220" s="160" t="s">
        <v>137</v>
      </c>
    </row>
    <row r="221" spans="2:51" s="13" customFormat="1">
      <c r="B221" s="158"/>
      <c r="D221" s="159" t="s">
        <v>145</v>
      </c>
      <c r="E221" s="160" t="s">
        <v>1</v>
      </c>
      <c r="F221" s="161" t="s">
        <v>1145</v>
      </c>
      <c r="H221" s="162">
        <v>2.3759999999999999</v>
      </c>
      <c r="I221" s="163"/>
      <c r="L221" s="158"/>
      <c r="M221" s="164"/>
      <c r="N221" s="165"/>
      <c r="O221" s="165"/>
      <c r="P221" s="165"/>
      <c r="Q221" s="165"/>
      <c r="R221" s="165"/>
      <c r="S221" s="165"/>
      <c r="T221" s="166"/>
      <c r="AT221" s="160" t="s">
        <v>145</v>
      </c>
      <c r="AU221" s="160" t="s">
        <v>82</v>
      </c>
      <c r="AV221" s="13" t="s">
        <v>82</v>
      </c>
      <c r="AW221" s="13" t="s">
        <v>29</v>
      </c>
      <c r="AX221" s="13" t="s">
        <v>73</v>
      </c>
      <c r="AY221" s="160" t="s">
        <v>137</v>
      </c>
    </row>
    <row r="222" spans="2:51" s="14" customFormat="1">
      <c r="B222" s="167"/>
      <c r="D222" s="159" t="s">
        <v>145</v>
      </c>
      <c r="E222" s="168" t="s">
        <v>1</v>
      </c>
      <c r="F222" s="169" t="s">
        <v>1146</v>
      </c>
      <c r="H222" s="168" t="s">
        <v>1</v>
      </c>
      <c r="I222" s="170"/>
      <c r="L222" s="167"/>
      <c r="M222" s="171"/>
      <c r="N222" s="172"/>
      <c r="O222" s="172"/>
      <c r="P222" s="172"/>
      <c r="Q222" s="172"/>
      <c r="R222" s="172"/>
      <c r="S222" s="172"/>
      <c r="T222" s="173"/>
      <c r="AT222" s="168" t="s">
        <v>145</v>
      </c>
      <c r="AU222" s="168" t="s">
        <v>82</v>
      </c>
      <c r="AV222" s="14" t="s">
        <v>30</v>
      </c>
      <c r="AW222" s="14" t="s">
        <v>29</v>
      </c>
      <c r="AX222" s="14" t="s">
        <v>73</v>
      </c>
      <c r="AY222" s="168" t="s">
        <v>137</v>
      </c>
    </row>
    <row r="223" spans="2:51" s="13" customFormat="1">
      <c r="B223" s="158"/>
      <c r="D223" s="159" t="s">
        <v>145</v>
      </c>
      <c r="E223" s="160" t="s">
        <v>1</v>
      </c>
      <c r="F223" s="161" t="s">
        <v>1147</v>
      </c>
      <c r="H223" s="162">
        <v>26.417999999999999</v>
      </c>
      <c r="I223" s="163"/>
      <c r="L223" s="158"/>
      <c r="M223" s="164"/>
      <c r="N223" s="165"/>
      <c r="O223" s="165"/>
      <c r="P223" s="165"/>
      <c r="Q223" s="165"/>
      <c r="R223" s="165"/>
      <c r="S223" s="165"/>
      <c r="T223" s="166"/>
      <c r="AT223" s="160" t="s">
        <v>145</v>
      </c>
      <c r="AU223" s="160" t="s">
        <v>82</v>
      </c>
      <c r="AV223" s="13" t="s">
        <v>82</v>
      </c>
      <c r="AW223" s="13" t="s">
        <v>29</v>
      </c>
      <c r="AX223" s="13" t="s">
        <v>73</v>
      </c>
      <c r="AY223" s="160" t="s">
        <v>137</v>
      </c>
    </row>
    <row r="224" spans="2:51" s="14" customFormat="1">
      <c r="B224" s="167"/>
      <c r="D224" s="159" t="s">
        <v>145</v>
      </c>
      <c r="E224" s="168" t="s">
        <v>1</v>
      </c>
      <c r="F224" s="169" t="s">
        <v>1148</v>
      </c>
      <c r="H224" s="168" t="s">
        <v>1</v>
      </c>
      <c r="I224" s="170"/>
      <c r="L224" s="167"/>
      <c r="M224" s="171"/>
      <c r="N224" s="172"/>
      <c r="O224" s="172"/>
      <c r="P224" s="172"/>
      <c r="Q224" s="172"/>
      <c r="R224" s="172"/>
      <c r="S224" s="172"/>
      <c r="T224" s="173"/>
      <c r="AT224" s="168" t="s">
        <v>145</v>
      </c>
      <c r="AU224" s="168" t="s">
        <v>82</v>
      </c>
      <c r="AV224" s="14" t="s">
        <v>30</v>
      </c>
      <c r="AW224" s="14" t="s">
        <v>29</v>
      </c>
      <c r="AX224" s="14" t="s">
        <v>73</v>
      </c>
      <c r="AY224" s="168" t="s">
        <v>137</v>
      </c>
    </row>
    <row r="225" spans="2:51" s="13" customFormat="1">
      <c r="B225" s="158"/>
      <c r="D225" s="159" t="s">
        <v>145</v>
      </c>
      <c r="E225" s="160" t="s">
        <v>1</v>
      </c>
      <c r="F225" s="161" t="s">
        <v>1149</v>
      </c>
      <c r="H225" s="162">
        <v>6.758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145</v>
      </c>
      <c r="AU225" s="160" t="s">
        <v>82</v>
      </c>
      <c r="AV225" s="13" t="s">
        <v>82</v>
      </c>
      <c r="AW225" s="13" t="s">
        <v>29</v>
      </c>
      <c r="AX225" s="13" t="s">
        <v>73</v>
      </c>
      <c r="AY225" s="160" t="s">
        <v>137</v>
      </c>
    </row>
    <row r="226" spans="2:51" s="13" customFormat="1">
      <c r="B226" s="158"/>
      <c r="D226" s="159" t="s">
        <v>145</v>
      </c>
      <c r="E226" s="160" t="s">
        <v>1</v>
      </c>
      <c r="F226" s="161" t="s">
        <v>1150</v>
      </c>
      <c r="H226" s="162">
        <v>2.3690000000000002</v>
      </c>
      <c r="I226" s="163"/>
      <c r="L226" s="158"/>
      <c r="M226" s="164"/>
      <c r="N226" s="165"/>
      <c r="O226" s="165"/>
      <c r="P226" s="165"/>
      <c r="Q226" s="165"/>
      <c r="R226" s="165"/>
      <c r="S226" s="165"/>
      <c r="T226" s="166"/>
      <c r="AT226" s="160" t="s">
        <v>145</v>
      </c>
      <c r="AU226" s="160" t="s">
        <v>82</v>
      </c>
      <c r="AV226" s="13" t="s">
        <v>82</v>
      </c>
      <c r="AW226" s="13" t="s">
        <v>29</v>
      </c>
      <c r="AX226" s="13" t="s">
        <v>73</v>
      </c>
      <c r="AY226" s="160" t="s">
        <v>137</v>
      </c>
    </row>
    <row r="227" spans="2:51" s="14" customFormat="1">
      <c r="B227" s="167"/>
      <c r="D227" s="159" t="s">
        <v>145</v>
      </c>
      <c r="E227" s="168" t="s">
        <v>1</v>
      </c>
      <c r="F227" s="169" t="s">
        <v>1151</v>
      </c>
      <c r="H227" s="168" t="s">
        <v>1</v>
      </c>
      <c r="I227" s="170"/>
      <c r="L227" s="167"/>
      <c r="M227" s="171"/>
      <c r="N227" s="172"/>
      <c r="O227" s="172"/>
      <c r="P227" s="172"/>
      <c r="Q227" s="172"/>
      <c r="R227" s="172"/>
      <c r="S227" s="172"/>
      <c r="T227" s="173"/>
      <c r="AT227" s="168" t="s">
        <v>145</v>
      </c>
      <c r="AU227" s="168" t="s">
        <v>82</v>
      </c>
      <c r="AV227" s="14" t="s">
        <v>30</v>
      </c>
      <c r="AW227" s="14" t="s">
        <v>29</v>
      </c>
      <c r="AX227" s="14" t="s">
        <v>73</v>
      </c>
      <c r="AY227" s="168" t="s">
        <v>137</v>
      </c>
    </row>
    <row r="228" spans="2:51" s="13" customFormat="1">
      <c r="B228" s="158"/>
      <c r="D228" s="159" t="s">
        <v>145</v>
      </c>
      <c r="E228" s="160" t="s">
        <v>1</v>
      </c>
      <c r="F228" s="161" t="s">
        <v>1152</v>
      </c>
      <c r="H228" s="162">
        <v>28.295999999999999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145</v>
      </c>
      <c r="AU228" s="160" t="s">
        <v>82</v>
      </c>
      <c r="AV228" s="13" t="s">
        <v>82</v>
      </c>
      <c r="AW228" s="13" t="s">
        <v>29</v>
      </c>
      <c r="AX228" s="13" t="s">
        <v>73</v>
      </c>
      <c r="AY228" s="160" t="s">
        <v>137</v>
      </c>
    </row>
    <row r="229" spans="2:51" s="14" customFormat="1">
      <c r="B229" s="167"/>
      <c r="D229" s="159" t="s">
        <v>145</v>
      </c>
      <c r="E229" s="168" t="s">
        <v>1</v>
      </c>
      <c r="F229" s="169" t="s">
        <v>1153</v>
      </c>
      <c r="H229" s="168" t="s">
        <v>1</v>
      </c>
      <c r="I229" s="170"/>
      <c r="L229" s="167"/>
      <c r="M229" s="171"/>
      <c r="N229" s="172"/>
      <c r="O229" s="172"/>
      <c r="P229" s="172"/>
      <c r="Q229" s="172"/>
      <c r="R229" s="172"/>
      <c r="S229" s="172"/>
      <c r="T229" s="173"/>
      <c r="AT229" s="168" t="s">
        <v>145</v>
      </c>
      <c r="AU229" s="168" t="s">
        <v>82</v>
      </c>
      <c r="AV229" s="14" t="s">
        <v>30</v>
      </c>
      <c r="AW229" s="14" t="s">
        <v>29</v>
      </c>
      <c r="AX229" s="14" t="s">
        <v>73</v>
      </c>
      <c r="AY229" s="168" t="s">
        <v>137</v>
      </c>
    </row>
    <row r="230" spans="2:51" s="13" customFormat="1">
      <c r="B230" s="158"/>
      <c r="D230" s="159" t="s">
        <v>145</v>
      </c>
      <c r="E230" s="160" t="s">
        <v>1</v>
      </c>
      <c r="F230" s="161" t="s">
        <v>1154</v>
      </c>
      <c r="H230" s="162">
        <v>6.2649999999999997</v>
      </c>
      <c r="I230" s="163"/>
      <c r="L230" s="158"/>
      <c r="M230" s="164"/>
      <c r="N230" s="165"/>
      <c r="O230" s="165"/>
      <c r="P230" s="165"/>
      <c r="Q230" s="165"/>
      <c r="R230" s="165"/>
      <c r="S230" s="165"/>
      <c r="T230" s="166"/>
      <c r="AT230" s="160" t="s">
        <v>145</v>
      </c>
      <c r="AU230" s="160" t="s">
        <v>82</v>
      </c>
      <c r="AV230" s="13" t="s">
        <v>82</v>
      </c>
      <c r="AW230" s="13" t="s">
        <v>29</v>
      </c>
      <c r="AX230" s="13" t="s">
        <v>73</v>
      </c>
      <c r="AY230" s="160" t="s">
        <v>137</v>
      </c>
    </row>
    <row r="231" spans="2:51" s="13" customFormat="1">
      <c r="B231" s="158"/>
      <c r="D231" s="159" t="s">
        <v>145</v>
      </c>
      <c r="E231" s="160" t="s">
        <v>1</v>
      </c>
      <c r="F231" s="161" t="s">
        <v>1155</v>
      </c>
      <c r="H231" s="162">
        <v>2.4750000000000001</v>
      </c>
      <c r="I231" s="163"/>
      <c r="L231" s="158"/>
      <c r="M231" s="164"/>
      <c r="N231" s="165"/>
      <c r="O231" s="165"/>
      <c r="P231" s="165"/>
      <c r="Q231" s="165"/>
      <c r="R231" s="165"/>
      <c r="S231" s="165"/>
      <c r="T231" s="166"/>
      <c r="AT231" s="160" t="s">
        <v>145</v>
      </c>
      <c r="AU231" s="160" t="s">
        <v>82</v>
      </c>
      <c r="AV231" s="13" t="s">
        <v>82</v>
      </c>
      <c r="AW231" s="13" t="s">
        <v>29</v>
      </c>
      <c r="AX231" s="13" t="s">
        <v>73</v>
      </c>
      <c r="AY231" s="160" t="s">
        <v>137</v>
      </c>
    </row>
    <row r="232" spans="2:51" s="14" customFormat="1">
      <c r="B232" s="167"/>
      <c r="D232" s="159" t="s">
        <v>145</v>
      </c>
      <c r="E232" s="168" t="s">
        <v>1</v>
      </c>
      <c r="F232" s="169" t="s">
        <v>1156</v>
      </c>
      <c r="H232" s="168" t="s">
        <v>1</v>
      </c>
      <c r="I232" s="170"/>
      <c r="L232" s="167"/>
      <c r="M232" s="171"/>
      <c r="N232" s="172"/>
      <c r="O232" s="172"/>
      <c r="P232" s="172"/>
      <c r="Q232" s="172"/>
      <c r="R232" s="172"/>
      <c r="S232" s="172"/>
      <c r="T232" s="173"/>
      <c r="AT232" s="168" t="s">
        <v>145</v>
      </c>
      <c r="AU232" s="168" t="s">
        <v>82</v>
      </c>
      <c r="AV232" s="14" t="s">
        <v>30</v>
      </c>
      <c r="AW232" s="14" t="s">
        <v>29</v>
      </c>
      <c r="AX232" s="14" t="s">
        <v>73</v>
      </c>
      <c r="AY232" s="168" t="s">
        <v>137</v>
      </c>
    </row>
    <row r="233" spans="2:51" s="13" customFormat="1">
      <c r="B233" s="158"/>
      <c r="D233" s="159" t="s">
        <v>145</v>
      </c>
      <c r="E233" s="160" t="s">
        <v>1</v>
      </c>
      <c r="F233" s="161" t="s">
        <v>1157</v>
      </c>
      <c r="H233" s="162">
        <v>27.936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145</v>
      </c>
      <c r="AU233" s="160" t="s">
        <v>82</v>
      </c>
      <c r="AV233" s="13" t="s">
        <v>82</v>
      </c>
      <c r="AW233" s="13" t="s">
        <v>29</v>
      </c>
      <c r="AX233" s="13" t="s">
        <v>73</v>
      </c>
      <c r="AY233" s="160" t="s">
        <v>137</v>
      </c>
    </row>
    <row r="234" spans="2:51" s="14" customFormat="1">
      <c r="B234" s="167"/>
      <c r="D234" s="159" t="s">
        <v>145</v>
      </c>
      <c r="E234" s="168" t="s">
        <v>1</v>
      </c>
      <c r="F234" s="169" t="s">
        <v>1158</v>
      </c>
      <c r="H234" s="168" t="s">
        <v>1</v>
      </c>
      <c r="I234" s="170"/>
      <c r="L234" s="167"/>
      <c r="M234" s="171"/>
      <c r="N234" s="172"/>
      <c r="O234" s="172"/>
      <c r="P234" s="172"/>
      <c r="Q234" s="172"/>
      <c r="R234" s="172"/>
      <c r="S234" s="172"/>
      <c r="T234" s="173"/>
      <c r="AT234" s="168" t="s">
        <v>145</v>
      </c>
      <c r="AU234" s="168" t="s">
        <v>82</v>
      </c>
      <c r="AV234" s="14" t="s">
        <v>30</v>
      </c>
      <c r="AW234" s="14" t="s">
        <v>29</v>
      </c>
      <c r="AX234" s="14" t="s">
        <v>73</v>
      </c>
      <c r="AY234" s="168" t="s">
        <v>137</v>
      </c>
    </row>
    <row r="235" spans="2:51" s="13" customFormat="1">
      <c r="B235" s="158"/>
      <c r="D235" s="159" t="s">
        <v>145</v>
      </c>
      <c r="E235" s="160" t="s">
        <v>1</v>
      </c>
      <c r="F235" s="161" t="s">
        <v>1159</v>
      </c>
      <c r="H235" s="162">
        <v>5.4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145</v>
      </c>
      <c r="AU235" s="160" t="s">
        <v>82</v>
      </c>
      <c r="AV235" s="13" t="s">
        <v>82</v>
      </c>
      <c r="AW235" s="13" t="s">
        <v>29</v>
      </c>
      <c r="AX235" s="13" t="s">
        <v>73</v>
      </c>
      <c r="AY235" s="160" t="s">
        <v>137</v>
      </c>
    </row>
    <row r="236" spans="2:51" s="13" customFormat="1">
      <c r="B236" s="158"/>
      <c r="D236" s="159" t="s">
        <v>145</v>
      </c>
      <c r="E236" s="160" t="s">
        <v>1</v>
      </c>
      <c r="F236" s="161" t="s">
        <v>1160</v>
      </c>
      <c r="H236" s="162">
        <v>3.2349999999999999</v>
      </c>
      <c r="I236" s="163"/>
      <c r="L236" s="158"/>
      <c r="M236" s="164"/>
      <c r="N236" s="165"/>
      <c r="O236" s="165"/>
      <c r="P236" s="165"/>
      <c r="Q236" s="165"/>
      <c r="R236" s="165"/>
      <c r="S236" s="165"/>
      <c r="T236" s="166"/>
      <c r="AT236" s="160" t="s">
        <v>145</v>
      </c>
      <c r="AU236" s="160" t="s">
        <v>82</v>
      </c>
      <c r="AV236" s="13" t="s">
        <v>82</v>
      </c>
      <c r="AW236" s="13" t="s">
        <v>29</v>
      </c>
      <c r="AX236" s="13" t="s">
        <v>73</v>
      </c>
      <c r="AY236" s="160" t="s">
        <v>137</v>
      </c>
    </row>
    <row r="237" spans="2:51" s="14" customFormat="1">
      <c r="B237" s="167"/>
      <c r="D237" s="159" t="s">
        <v>145</v>
      </c>
      <c r="E237" s="168" t="s">
        <v>1</v>
      </c>
      <c r="F237" s="169" t="s">
        <v>1161</v>
      </c>
      <c r="H237" s="168" t="s">
        <v>1</v>
      </c>
      <c r="I237" s="170"/>
      <c r="L237" s="167"/>
      <c r="M237" s="171"/>
      <c r="N237" s="172"/>
      <c r="O237" s="172"/>
      <c r="P237" s="172"/>
      <c r="Q237" s="172"/>
      <c r="R237" s="172"/>
      <c r="S237" s="172"/>
      <c r="T237" s="173"/>
      <c r="AT237" s="168" t="s">
        <v>145</v>
      </c>
      <c r="AU237" s="168" t="s">
        <v>82</v>
      </c>
      <c r="AV237" s="14" t="s">
        <v>30</v>
      </c>
      <c r="AW237" s="14" t="s">
        <v>29</v>
      </c>
      <c r="AX237" s="14" t="s">
        <v>73</v>
      </c>
      <c r="AY237" s="168" t="s">
        <v>137</v>
      </c>
    </row>
    <row r="238" spans="2:51" s="13" customFormat="1">
      <c r="B238" s="158"/>
      <c r="D238" s="159" t="s">
        <v>145</v>
      </c>
      <c r="E238" s="160" t="s">
        <v>1</v>
      </c>
      <c r="F238" s="161" t="s">
        <v>1162</v>
      </c>
      <c r="H238" s="162">
        <v>26.213999999999999</v>
      </c>
      <c r="I238" s="163"/>
      <c r="L238" s="158"/>
      <c r="M238" s="164"/>
      <c r="N238" s="165"/>
      <c r="O238" s="165"/>
      <c r="P238" s="165"/>
      <c r="Q238" s="165"/>
      <c r="R238" s="165"/>
      <c r="S238" s="165"/>
      <c r="T238" s="166"/>
      <c r="AT238" s="160" t="s">
        <v>145</v>
      </c>
      <c r="AU238" s="160" t="s">
        <v>82</v>
      </c>
      <c r="AV238" s="13" t="s">
        <v>82</v>
      </c>
      <c r="AW238" s="13" t="s">
        <v>29</v>
      </c>
      <c r="AX238" s="13" t="s">
        <v>73</v>
      </c>
      <c r="AY238" s="160" t="s">
        <v>137</v>
      </c>
    </row>
    <row r="239" spans="2:51" s="14" customFormat="1">
      <c r="B239" s="167"/>
      <c r="D239" s="159" t="s">
        <v>145</v>
      </c>
      <c r="E239" s="168" t="s">
        <v>1</v>
      </c>
      <c r="F239" s="169" t="s">
        <v>1163</v>
      </c>
      <c r="H239" s="168" t="s">
        <v>1</v>
      </c>
      <c r="I239" s="170"/>
      <c r="L239" s="167"/>
      <c r="M239" s="171"/>
      <c r="N239" s="172"/>
      <c r="O239" s="172"/>
      <c r="P239" s="172"/>
      <c r="Q239" s="172"/>
      <c r="R239" s="172"/>
      <c r="S239" s="172"/>
      <c r="T239" s="173"/>
      <c r="AT239" s="168" t="s">
        <v>145</v>
      </c>
      <c r="AU239" s="168" t="s">
        <v>82</v>
      </c>
      <c r="AV239" s="14" t="s">
        <v>30</v>
      </c>
      <c r="AW239" s="14" t="s">
        <v>29</v>
      </c>
      <c r="AX239" s="14" t="s">
        <v>73</v>
      </c>
      <c r="AY239" s="168" t="s">
        <v>137</v>
      </c>
    </row>
    <row r="240" spans="2:51" s="13" customFormat="1">
      <c r="B240" s="158"/>
      <c r="D240" s="159" t="s">
        <v>145</v>
      </c>
      <c r="E240" s="160" t="s">
        <v>1</v>
      </c>
      <c r="F240" s="161" t="s">
        <v>1164</v>
      </c>
      <c r="H240" s="162">
        <v>7.3390000000000004</v>
      </c>
      <c r="I240" s="163"/>
      <c r="L240" s="158"/>
      <c r="M240" s="164"/>
      <c r="N240" s="165"/>
      <c r="O240" s="165"/>
      <c r="P240" s="165"/>
      <c r="Q240" s="165"/>
      <c r="R240" s="165"/>
      <c r="S240" s="165"/>
      <c r="T240" s="166"/>
      <c r="AT240" s="160" t="s">
        <v>145</v>
      </c>
      <c r="AU240" s="160" t="s">
        <v>82</v>
      </c>
      <c r="AV240" s="13" t="s">
        <v>82</v>
      </c>
      <c r="AW240" s="13" t="s">
        <v>29</v>
      </c>
      <c r="AX240" s="13" t="s">
        <v>73</v>
      </c>
      <c r="AY240" s="160" t="s">
        <v>137</v>
      </c>
    </row>
    <row r="241" spans="2:51" s="13" customFormat="1">
      <c r="B241" s="158"/>
      <c r="D241" s="159" t="s">
        <v>145</v>
      </c>
      <c r="E241" s="160" t="s">
        <v>1</v>
      </c>
      <c r="F241" s="161" t="s">
        <v>1165</v>
      </c>
      <c r="H241" s="162">
        <v>1.7190000000000001</v>
      </c>
      <c r="I241" s="163"/>
      <c r="L241" s="158"/>
      <c r="M241" s="164"/>
      <c r="N241" s="165"/>
      <c r="O241" s="165"/>
      <c r="P241" s="165"/>
      <c r="Q241" s="165"/>
      <c r="R241" s="165"/>
      <c r="S241" s="165"/>
      <c r="T241" s="166"/>
      <c r="AT241" s="160" t="s">
        <v>145</v>
      </c>
      <c r="AU241" s="160" t="s">
        <v>82</v>
      </c>
      <c r="AV241" s="13" t="s">
        <v>82</v>
      </c>
      <c r="AW241" s="13" t="s">
        <v>29</v>
      </c>
      <c r="AX241" s="13" t="s">
        <v>73</v>
      </c>
      <c r="AY241" s="160" t="s">
        <v>137</v>
      </c>
    </row>
    <row r="242" spans="2:51" s="14" customFormat="1">
      <c r="B242" s="167"/>
      <c r="D242" s="159" t="s">
        <v>145</v>
      </c>
      <c r="E242" s="168" t="s">
        <v>1</v>
      </c>
      <c r="F242" s="169" t="s">
        <v>1166</v>
      </c>
      <c r="H242" s="168" t="s">
        <v>1</v>
      </c>
      <c r="I242" s="170"/>
      <c r="L242" s="167"/>
      <c r="M242" s="171"/>
      <c r="N242" s="172"/>
      <c r="O242" s="172"/>
      <c r="P242" s="172"/>
      <c r="Q242" s="172"/>
      <c r="R242" s="172"/>
      <c r="S242" s="172"/>
      <c r="T242" s="173"/>
      <c r="AT242" s="168" t="s">
        <v>145</v>
      </c>
      <c r="AU242" s="168" t="s">
        <v>82</v>
      </c>
      <c r="AV242" s="14" t="s">
        <v>30</v>
      </c>
      <c r="AW242" s="14" t="s">
        <v>29</v>
      </c>
      <c r="AX242" s="14" t="s">
        <v>73</v>
      </c>
      <c r="AY242" s="168" t="s">
        <v>137</v>
      </c>
    </row>
    <row r="243" spans="2:51" s="13" customFormat="1">
      <c r="B243" s="158"/>
      <c r="D243" s="159" t="s">
        <v>145</v>
      </c>
      <c r="E243" s="160" t="s">
        <v>1</v>
      </c>
      <c r="F243" s="161" t="s">
        <v>1167</v>
      </c>
      <c r="H243" s="162">
        <v>26.35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145</v>
      </c>
      <c r="AU243" s="160" t="s">
        <v>82</v>
      </c>
      <c r="AV243" s="13" t="s">
        <v>82</v>
      </c>
      <c r="AW243" s="13" t="s">
        <v>29</v>
      </c>
      <c r="AX243" s="13" t="s">
        <v>73</v>
      </c>
      <c r="AY243" s="160" t="s">
        <v>137</v>
      </c>
    </row>
    <row r="244" spans="2:51" s="14" customFormat="1">
      <c r="B244" s="167"/>
      <c r="D244" s="159" t="s">
        <v>145</v>
      </c>
      <c r="E244" s="168" t="s">
        <v>1</v>
      </c>
      <c r="F244" s="169" t="s">
        <v>1168</v>
      </c>
      <c r="H244" s="168" t="s">
        <v>1</v>
      </c>
      <c r="I244" s="170"/>
      <c r="L244" s="167"/>
      <c r="M244" s="171"/>
      <c r="N244" s="172"/>
      <c r="O244" s="172"/>
      <c r="P244" s="172"/>
      <c r="Q244" s="172"/>
      <c r="R244" s="172"/>
      <c r="S244" s="172"/>
      <c r="T244" s="173"/>
      <c r="AT244" s="168" t="s">
        <v>145</v>
      </c>
      <c r="AU244" s="168" t="s">
        <v>82</v>
      </c>
      <c r="AV244" s="14" t="s">
        <v>30</v>
      </c>
      <c r="AW244" s="14" t="s">
        <v>29</v>
      </c>
      <c r="AX244" s="14" t="s">
        <v>73</v>
      </c>
      <c r="AY244" s="168" t="s">
        <v>137</v>
      </c>
    </row>
    <row r="245" spans="2:51" s="13" customFormat="1">
      <c r="B245" s="158"/>
      <c r="D245" s="159" t="s">
        <v>145</v>
      </c>
      <c r="E245" s="160" t="s">
        <v>1</v>
      </c>
      <c r="F245" s="161" t="s">
        <v>1169</v>
      </c>
      <c r="H245" s="162">
        <v>7.0380000000000003</v>
      </c>
      <c r="I245" s="163"/>
      <c r="L245" s="158"/>
      <c r="M245" s="164"/>
      <c r="N245" s="165"/>
      <c r="O245" s="165"/>
      <c r="P245" s="165"/>
      <c r="Q245" s="165"/>
      <c r="R245" s="165"/>
      <c r="S245" s="165"/>
      <c r="T245" s="166"/>
      <c r="AT245" s="160" t="s">
        <v>145</v>
      </c>
      <c r="AU245" s="160" t="s">
        <v>82</v>
      </c>
      <c r="AV245" s="13" t="s">
        <v>82</v>
      </c>
      <c r="AW245" s="13" t="s">
        <v>29</v>
      </c>
      <c r="AX245" s="13" t="s">
        <v>73</v>
      </c>
      <c r="AY245" s="160" t="s">
        <v>137</v>
      </c>
    </row>
    <row r="246" spans="2:51" s="13" customFormat="1">
      <c r="B246" s="158"/>
      <c r="D246" s="159" t="s">
        <v>145</v>
      </c>
      <c r="E246" s="160" t="s">
        <v>1</v>
      </c>
      <c r="F246" s="161" t="s">
        <v>1170</v>
      </c>
      <c r="H246" s="162">
        <v>2.4849999999999999</v>
      </c>
      <c r="I246" s="163"/>
      <c r="L246" s="158"/>
      <c r="M246" s="164"/>
      <c r="N246" s="165"/>
      <c r="O246" s="165"/>
      <c r="P246" s="165"/>
      <c r="Q246" s="165"/>
      <c r="R246" s="165"/>
      <c r="S246" s="165"/>
      <c r="T246" s="166"/>
      <c r="AT246" s="160" t="s">
        <v>145</v>
      </c>
      <c r="AU246" s="160" t="s">
        <v>82</v>
      </c>
      <c r="AV246" s="13" t="s">
        <v>82</v>
      </c>
      <c r="AW246" s="13" t="s">
        <v>29</v>
      </c>
      <c r="AX246" s="13" t="s">
        <v>73</v>
      </c>
      <c r="AY246" s="160" t="s">
        <v>137</v>
      </c>
    </row>
    <row r="247" spans="2:51" s="14" customFormat="1">
      <c r="B247" s="167"/>
      <c r="D247" s="159" t="s">
        <v>145</v>
      </c>
      <c r="E247" s="168" t="s">
        <v>1</v>
      </c>
      <c r="F247" s="169" t="s">
        <v>1171</v>
      </c>
      <c r="H247" s="168" t="s">
        <v>1</v>
      </c>
      <c r="I247" s="170"/>
      <c r="L247" s="167"/>
      <c r="M247" s="171"/>
      <c r="N247" s="172"/>
      <c r="O247" s="172"/>
      <c r="P247" s="172"/>
      <c r="Q247" s="172"/>
      <c r="R247" s="172"/>
      <c r="S247" s="172"/>
      <c r="T247" s="173"/>
      <c r="AT247" s="168" t="s">
        <v>145</v>
      </c>
      <c r="AU247" s="168" t="s">
        <v>82</v>
      </c>
      <c r="AV247" s="14" t="s">
        <v>30</v>
      </c>
      <c r="AW247" s="14" t="s">
        <v>29</v>
      </c>
      <c r="AX247" s="14" t="s">
        <v>73</v>
      </c>
      <c r="AY247" s="168" t="s">
        <v>137</v>
      </c>
    </row>
    <row r="248" spans="2:51" s="13" customFormat="1">
      <c r="B248" s="158"/>
      <c r="D248" s="159" t="s">
        <v>145</v>
      </c>
      <c r="E248" s="160" t="s">
        <v>1</v>
      </c>
      <c r="F248" s="161" t="s">
        <v>1172</v>
      </c>
      <c r="H248" s="162">
        <v>24.956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145</v>
      </c>
      <c r="AU248" s="160" t="s">
        <v>82</v>
      </c>
      <c r="AV248" s="13" t="s">
        <v>82</v>
      </c>
      <c r="AW248" s="13" t="s">
        <v>29</v>
      </c>
      <c r="AX248" s="13" t="s">
        <v>73</v>
      </c>
      <c r="AY248" s="160" t="s">
        <v>137</v>
      </c>
    </row>
    <row r="249" spans="2:51" s="14" customFormat="1">
      <c r="B249" s="167"/>
      <c r="D249" s="159" t="s">
        <v>145</v>
      </c>
      <c r="E249" s="168" t="s">
        <v>1</v>
      </c>
      <c r="F249" s="169" t="s">
        <v>1173</v>
      </c>
      <c r="H249" s="168" t="s">
        <v>1</v>
      </c>
      <c r="I249" s="170"/>
      <c r="L249" s="167"/>
      <c r="M249" s="171"/>
      <c r="N249" s="172"/>
      <c r="O249" s="172"/>
      <c r="P249" s="172"/>
      <c r="Q249" s="172"/>
      <c r="R249" s="172"/>
      <c r="S249" s="172"/>
      <c r="T249" s="173"/>
      <c r="AT249" s="168" t="s">
        <v>145</v>
      </c>
      <c r="AU249" s="168" t="s">
        <v>82</v>
      </c>
      <c r="AV249" s="14" t="s">
        <v>30</v>
      </c>
      <c r="AW249" s="14" t="s">
        <v>29</v>
      </c>
      <c r="AX249" s="14" t="s">
        <v>73</v>
      </c>
      <c r="AY249" s="168" t="s">
        <v>137</v>
      </c>
    </row>
    <row r="250" spans="2:51" s="13" customFormat="1">
      <c r="B250" s="158"/>
      <c r="D250" s="159" t="s">
        <v>145</v>
      </c>
      <c r="E250" s="160" t="s">
        <v>1</v>
      </c>
      <c r="F250" s="161" t="s">
        <v>1174</v>
      </c>
      <c r="H250" s="162">
        <v>6.37</v>
      </c>
      <c r="I250" s="163"/>
      <c r="L250" s="158"/>
      <c r="M250" s="164"/>
      <c r="N250" s="165"/>
      <c r="O250" s="165"/>
      <c r="P250" s="165"/>
      <c r="Q250" s="165"/>
      <c r="R250" s="165"/>
      <c r="S250" s="165"/>
      <c r="T250" s="166"/>
      <c r="AT250" s="160" t="s">
        <v>145</v>
      </c>
      <c r="AU250" s="160" t="s">
        <v>82</v>
      </c>
      <c r="AV250" s="13" t="s">
        <v>82</v>
      </c>
      <c r="AW250" s="13" t="s">
        <v>29</v>
      </c>
      <c r="AX250" s="13" t="s">
        <v>73</v>
      </c>
      <c r="AY250" s="160" t="s">
        <v>137</v>
      </c>
    </row>
    <row r="251" spans="2:51" s="13" customFormat="1">
      <c r="B251" s="158"/>
      <c r="D251" s="159" t="s">
        <v>145</v>
      </c>
      <c r="E251" s="160" t="s">
        <v>1</v>
      </c>
      <c r="F251" s="161" t="s">
        <v>1175</v>
      </c>
      <c r="H251" s="162">
        <v>2.52</v>
      </c>
      <c r="I251" s="163"/>
      <c r="L251" s="158"/>
      <c r="M251" s="164"/>
      <c r="N251" s="165"/>
      <c r="O251" s="165"/>
      <c r="P251" s="165"/>
      <c r="Q251" s="165"/>
      <c r="R251" s="165"/>
      <c r="S251" s="165"/>
      <c r="T251" s="166"/>
      <c r="AT251" s="160" t="s">
        <v>145</v>
      </c>
      <c r="AU251" s="160" t="s">
        <v>82</v>
      </c>
      <c r="AV251" s="13" t="s">
        <v>82</v>
      </c>
      <c r="AW251" s="13" t="s">
        <v>29</v>
      </c>
      <c r="AX251" s="13" t="s">
        <v>73</v>
      </c>
      <c r="AY251" s="160" t="s">
        <v>137</v>
      </c>
    </row>
    <row r="252" spans="2:51" s="14" customFormat="1">
      <c r="B252" s="167"/>
      <c r="D252" s="159" t="s">
        <v>145</v>
      </c>
      <c r="E252" s="168" t="s">
        <v>1</v>
      </c>
      <c r="F252" s="169" t="s">
        <v>1176</v>
      </c>
      <c r="H252" s="168" t="s">
        <v>1</v>
      </c>
      <c r="I252" s="170"/>
      <c r="L252" s="167"/>
      <c r="M252" s="171"/>
      <c r="N252" s="172"/>
      <c r="O252" s="172"/>
      <c r="P252" s="172"/>
      <c r="Q252" s="172"/>
      <c r="R252" s="172"/>
      <c r="S252" s="172"/>
      <c r="T252" s="173"/>
      <c r="AT252" s="168" t="s">
        <v>145</v>
      </c>
      <c r="AU252" s="168" t="s">
        <v>82</v>
      </c>
      <c r="AV252" s="14" t="s">
        <v>30</v>
      </c>
      <c r="AW252" s="14" t="s">
        <v>29</v>
      </c>
      <c r="AX252" s="14" t="s">
        <v>73</v>
      </c>
      <c r="AY252" s="168" t="s">
        <v>137</v>
      </c>
    </row>
    <row r="253" spans="2:51" s="13" customFormat="1">
      <c r="B253" s="158"/>
      <c r="D253" s="159" t="s">
        <v>145</v>
      </c>
      <c r="E253" s="160" t="s">
        <v>1</v>
      </c>
      <c r="F253" s="161" t="s">
        <v>1177</v>
      </c>
      <c r="H253" s="162">
        <v>25.84</v>
      </c>
      <c r="I253" s="163"/>
      <c r="L253" s="158"/>
      <c r="M253" s="164"/>
      <c r="N253" s="165"/>
      <c r="O253" s="165"/>
      <c r="P253" s="165"/>
      <c r="Q253" s="165"/>
      <c r="R253" s="165"/>
      <c r="S253" s="165"/>
      <c r="T253" s="166"/>
      <c r="AT253" s="160" t="s">
        <v>145</v>
      </c>
      <c r="AU253" s="160" t="s">
        <v>82</v>
      </c>
      <c r="AV253" s="13" t="s">
        <v>82</v>
      </c>
      <c r="AW253" s="13" t="s">
        <v>29</v>
      </c>
      <c r="AX253" s="13" t="s">
        <v>73</v>
      </c>
      <c r="AY253" s="160" t="s">
        <v>137</v>
      </c>
    </row>
    <row r="254" spans="2:51" s="14" customFormat="1">
      <c r="B254" s="167"/>
      <c r="D254" s="159" t="s">
        <v>145</v>
      </c>
      <c r="E254" s="168" t="s">
        <v>1</v>
      </c>
      <c r="F254" s="169" t="s">
        <v>1178</v>
      </c>
      <c r="H254" s="168" t="s">
        <v>1</v>
      </c>
      <c r="I254" s="170"/>
      <c r="L254" s="167"/>
      <c r="M254" s="171"/>
      <c r="N254" s="172"/>
      <c r="O254" s="172"/>
      <c r="P254" s="172"/>
      <c r="Q254" s="172"/>
      <c r="R254" s="172"/>
      <c r="S254" s="172"/>
      <c r="T254" s="173"/>
      <c r="AT254" s="168" t="s">
        <v>145</v>
      </c>
      <c r="AU254" s="168" t="s">
        <v>82</v>
      </c>
      <c r="AV254" s="14" t="s">
        <v>30</v>
      </c>
      <c r="AW254" s="14" t="s">
        <v>29</v>
      </c>
      <c r="AX254" s="14" t="s">
        <v>73</v>
      </c>
      <c r="AY254" s="168" t="s">
        <v>137</v>
      </c>
    </row>
    <row r="255" spans="2:51" s="13" customFormat="1">
      <c r="B255" s="158"/>
      <c r="D255" s="159" t="s">
        <v>145</v>
      </c>
      <c r="E255" s="160" t="s">
        <v>1</v>
      </c>
      <c r="F255" s="161" t="s">
        <v>1179</v>
      </c>
      <c r="H255" s="162">
        <v>6.7880000000000003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145</v>
      </c>
      <c r="AU255" s="160" t="s">
        <v>82</v>
      </c>
      <c r="AV255" s="13" t="s">
        <v>82</v>
      </c>
      <c r="AW255" s="13" t="s">
        <v>29</v>
      </c>
      <c r="AX255" s="13" t="s">
        <v>73</v>
      </c>
      <c r="AY255" s="160" t="s">
        <v>137</v>
      </c>
    </row>
    <row r="256" spans="2:51" s="13" customFormat="1">
      <c r="B256" s="158"/>
      <c r="D256" s="159" t="s">
        <v>145</v>
      </c>
      <c r="E256" s="160" t="s">
        <v>1</v>
      </c>
      <c r="F256" s="161" t="s">
        <v>1180</v>
      </c>
      <c r="H256" s="162">
        <v>2.3559999999999999</v>
      </c>
      <c r="I256" s="163"/>
      <c r="L256" s="158"/>
      <c r="M256" s="164"/>
      <c r="N256" s="165"/>
      <c r="O256" s="165"/>
      <c r="P256" s="165"/>
      <c r="Q256" s="165"/>
      <c r="R256" s="165"/>
      <c r="S256" s="165"/>
      <c r="T256" s="166"/>
      <c r="AT256" s="160" t="s">
        <v>145</v>
      </c>
      <c r="AU256" s="160" t="s">
        <v>82</v>
      </c>
      <c r="AV256" s="13" t="s">
        <v>82</v>
      </c>
      <c r="AW256" s="13" t="s">
        <v>29</v>
      </c>
      <c r="AX256" s="13" t="s">
        <v>73</v>
      </c>
      <c r="AY256" s="160" t="s">
        <v>137</v>
      </c>
    </row>
    <row r="257" spans="2:51" s="14" customFormat="1">
      <c r="B257" s="167"/>
      <c r="D257" s="159" t="s">
        <v>145</v>
      </c>
      <c r="E257" s="168" t="s">
        <v>1</v>
      </c>
      <c r="F257" s="169" t="s">
        <v>1181</v>
      </c>
      <c r="H257" s="168" t="s">
        <v>1</v>
      </c>
      <c r="I257" s="170"/>
      <c r="L257" s="167"/>
      <c r="M257" s="171"/>
      <c r="N257" s="172"/>
      <c r="O257" s="172"/>
      <c r="P257" s="172"/>
      <c r="Q257" s="172"/>
      <c r="R257" s="172"/>
      <c r="S257" s="172"/>
      <c r="T257" s="173"/>
      <c r="AT257" s="168" t="s">
        <v>145</v>
      </c>
      <c r="AU257" s="168" t="s">
        <v>82</v>
      </c>
      <c r="AV257" s="14" t="s">
        <v>30</v>
      </c>
      <c r="AW257" s="14" t="s">
        <v>29</v>
      </c>
      <c r="AX257" s="14" t="s">
        <v>73</v>
      </c>
      <c r="AY257" s="168" t="s">
        <v>137</v>
      </c>
    </row>
    <row r="258" spans="2:51" s="13" customFormat="1">
      <c r="B258" s="158"/>
      <c r="D258" s="159" t="s">
        <v>145</v>
      </c>
      <c r="E258" s="160" t="s">
        <v>1</v>
      </c>
      <c r="F258" s="161" t="s">
        <v>1182</v>
      </c>
      <c r="H258" s="162">
        <v>24.616</v>
      </c>
      <c r="I258" s="163"/>
      <c r="L258" s="158"/>
      <c r="M258" s="164"/>
      <c r="N258" s="165"/>
      <c r="O258" s="165"/>
      <c r="P258" s="165"/>
      <c r="Q258" s="165"/>
      <c r="R258" s="165"/>
      <c r="S258" s="165"/>
      <c r="T258" s="166"/>
      <c r="AT258" s="160" t="s">
        <v>145</v>
      </c>
      <c r="AU258" s="160" t="s">
        <v>82</v>
      </c>
      <c r="AV258" s="13" t="s">
        <v>82</v>
      </c>
      <c r="AW258" s="13" t="s">
        <v>29</v>
      </c>
      <c r="AX258" s="13" t="s">
        <v>73</v>
      </c>
      <c r="AY258" s="160" t="s">
        <v>137</v>
      </c>
    </row>
    <row r="259" spans="2:51" s="14" customFormat="1">
      <c r="B259" s="167"/>
      <c r="D259" s="159" t="s">
        <v>145</v>
      </c>
      <c r="E259" s="168" t="s">
        <v>1</v>
      </c>
      <c r="F259" s="169" t="s">
        <v>1183</v>
      </c>
      <c r="H259" s="168" t="s">
        <v>1</v>
      </c>
      <c r="I259" s="170"/>
      <c r="L259" s="167"/>
      <c r="M259" s="171"/>
      <c r="N259" s="172"/>
      <c r="O259" s="172"/>
      <c r="P259" s="172"/>
      <c r="Q259" s="172"/>
      <c r="R259" s="172"/>
      <c r="S259" s="172"/>
      <c r="T259" s="173"/>
      <c r="AT259" s="168" t="s">
        <v>145</v>
      </c>
      <c r="AU259" s="168" t="s">
        <v>82</v>
      </c>
      <c r="AV259" s="14" t="s">
        <v>30</v>
      </c>
      <c r="AW259" s="14" t="s">
        <v>29</v>
      </c>
      <c r="AX259" s="14" t="s">
        <v>73</v>
      </c>
      <c r="AY259" s="168" t="s">
        <v>137</v>
      </c>
    </row>
    <row r="260" spans="2:51" s="13" customFormat="1">
      <c r="B260" s="158"/>
      <c r="D260" s="159" t="s">
        <v>145</v>
      </c>
      <c r="E260" s="160" t="s">
        <v>1</v>
      </c>
      <c r="F260" s="161" t="s">
        <v>1184</v>
      </c>
      <c r="H260" s="162">
        <v>7.2</v>
      </c>
      <c r="I260" s="163"/>
      <c r="L260" s="158"/>
      <c r="M260" s="164"/>
      <c r="N260" s="165"/>
      <c r="O260" s="165"/>
      <c r="P260" s="165"/>
      <c r="Q260" s="165"/>
      <c r="R260" s="165"/>
      <c r="S260" s="165"/>
      <c r="T260" s="166"/>
      <c r="AT260" s="160" t="s">
        <v>145</v>
      </c>
      <c r="AU260" s="160" t="s">
        <v>82</v>
      </c>
      <c r="AV260" s="13" t="s">
        <v>82</v>
      </c>
      <c r="AW260" s="13" t="s">
        <v>29</v>
      </c>
      <c r="AX260" s="13" t="s">
        <v>73</v>
      </c>
      <c r="AY260" s="160" t="s">
        <v>137</v>
      </c>
    </row>
    <row r="261" spans="2:51" s="13" customFormat="1">
      <c r="B261" s="158"/>
      <c r="D261" s="159" t="s">
        <v>145</v>
      </c>
      <c r="E261" s="160" t="s">
        <v>1</v>
      </c>
      <c r="F261" s="161" t="s">
        <v>1185</v>
      </c>
      <c r="H261" s="162">
        <v>2.04</v>
      </c>
      <c r="I261" s="163"/>
      <c r="L261" s="158"/>
      <c r="M261" s="164"/>
      <c r="N261" s="165"/>
      <c r="O261" s="165"/>
      <c r="P261" s="165"/>
      <c r="Q261" s="165"/>
      <c r="R261" s="165"/>
      <c r="S261" s="165"/>
      <c r="T261" s="166"/>
      <c r="AT261" s="160" t="s">
        <v>145</v>
      </c>
      <c r="AU261" s="160" t="s">
        <v>82</v>
      </c>
      <c r="AV261" s="13" t="s">
        <v>82</v>
      </c>
      <c r="AW261" s="13" t="s">
        <v>29</v>
      </c>
      <c r="AX261" s="13" t="s">
        <v>73</v>
      </c>
      <c r="AY261" s="160" t="s">
        <v>137</v>
      </c>
    </row>
    <row r="262" spans="2:51" s="14" customFormat="1">
      <c r="B262" s="167"/>
      <c r="D262" s="159" t="s">
        <v>145</v>
      </c>
      <c r="E262" s="168" t="s">
        <v>1</v>
      </c>
      <c r="F262" s="169" t="s">
        <v>1186</v>
      </c>
      <c r="H262" s="168" t="s">
        <v>1</v>
      </c>
      <c r="I262" s="170"/>
      <c r="L262" s="167"/>
      <c r="M262" s="171"/>
      <c r="N262" s="172"/>
      <c r="O262" s="172"/>
      <c r="P262" s="172"/>
      <c r="Q262" s="172"/>
      <c r="R262" s="172"/>
      <c r="S262" s="172"/>
      <c r="T262" s="173"/>
      <c r="AT262" s="168" t="s">
        <v>145</v>
      </c>
      <c r="AU262" s="168" t="s">
        <v>82</v>
      </c>
      <c r="AV262" s="14" t="s">
        <v>30</v>
      </c>
      <c r="AW262" s="14" t="s">
        <v>29</v>
      </c>
      <c r="AX262" s="14" t="s">
        <v>73</v>
      </c>
      <c r="AY262" s="168" t="s">
        <v>137</v>
      </c>
    </row>
    <row r="263" spans="2:51" s="13" customFormat="1">
      <c r="B263" s="158"/>
      <c r="D263" s="159" t="s">
        <v>145</v>
      </c>
      <c r="E263" s="160" t="s">
        <v>1</v>
      </c>
      <c r="F263" s="161" t="s">
        <v>1187</v>
      </c>
      <c r="H263" s="162">
        <v>27.021999999999998</v>
      </c>
      <c r="I263" s="163"/>
      <c r="L263" s="158"/>
      <c r="M263" s="164"/>
      <c r="N263" s="165"/>
      <c r="O263" s="165"/>
      <c r="P263" s="165"/>
      <c r="Q263" s="165"/>
      <c r="R263" s="165"/>
      <c r="S263" s="165"/>
      <c r="T263" s="166"/>
      <c r="AT263" s="160" t="s">
        <v>145</v>
      </c>
      <c r="AU263" s="160" t="s">
        <v>82</v>
      </c>
      <c r="AV263" s="13" t="s">
        <v>82</v>
      </c>
      <c r="AW263" s="13" t="s">
        <v>29</v>
      </c>
      <c r="AX263" s="13" t="s">
        <v>73</v>
      </c>
      <c r="AY263" s="160" t="s">
        <v>137</v>
      </c>
    </row>
    <row r="264" spans="2:51" s="14" customFormat="1">
      <c r="B264" s="167"/>
      <c r="D264" s="159" t="s">
        <v>145</v>
      </c>
      <c r="E264" s="168" t="s">
        <v>1</v>
      </c>
      <c r="F264" s="169" t="s">
        <v>1188</v>
      </c>
      <c r="H264" s="168" t="s">
        <v>1</v>
      </c>
      <c r="I264" s="170"/>
      <c r="L264" s="167"/>
      <c r="M264" s="171"/>
      <c r="N264" s="172"/>
      <c r="O264" s="172"/>
      <c r="P264" s="172"/>
      <c r="Q264" s="172"/>
      <c r="R264" s="172"/>
      <c r="S264" s="172"/>
      <c r="T264" s="173"/>
      <c r="AT264" s="168" t="s">
        <v>145</v>
      </c>
      <c r="AU264" s="168" t="s">
        <v>82</v>
      </c>
      <c r="AV264" s="14" t="s">
        <v>30</v>
      </c>
      <c r="AW264" s="14" t="s">
        <v>29</v>
      </c>
      <c r="AX264" s="14" t="s">
        <v>73</v>
      </c>
      <c r="AY264" s="168" t="s">
        <v>137</v>
      </c>
    </row>
    <row r="265" spans="2:51" s="13" customFormat="1">
      <c r="B265" s="158"/>
      <c r="D265" s="159" t="s">
        <v>145</v>
      </c>
      <c r="E265" s="160" t="s">
        <v>1</v>
      </c>
      <c r="F265" s="161" t="s">
        <v>1189</v>
      </c>
      <c r="H265" s="162">
        <v>7.1040000000000001</v>
      </c>
      <c r="I265" s="163"/>
      <c r="L265" s="158"/>
      <c r="M265" s="164"/>
      <c r="N265" s="165"/>
      <c r="O265" s="165"/>
      <c r="P265" s="165"/>
      <c r="Q265" s="165"/>
      <c r="R265" s="165"/>
      <c r="S265" s="165"/>
      <c r="T265" s="166"/>
      <c r="AT265" s="160" t="s">
        <v>145</v>
      </c>
      <c r="AU265" s="160" t="s">
        <v>82</v>
      </c>
      <c r="AV265" s="13" t="s">
        <v>82</v>
      </c>
      <c r="AW265" s="13" t="s">
        <v>29</v>
      </c>
      <c r="AX265" s="13" t="s">
        <v>73</v>
      </c>
      <c r="AY265" s="160" t="s">
        <v>137</v>
      </c>
    </row>
    <row r="266" spans="2:51" s="13" customFormat="1">
      <c r="B266" s="158"/>
      <c r="D266" s="159" t="s">
        <v>145</v>
      </c>
      <c r="E266" s="160" t="s">
        <v>1</v>
      </c>
      <c r="F266" s="161" t="s">
        <v>1190</v>
      </c>
      <c r="H266" s="162">
        <v>2.0249999999999999</v>
      </c>
      <c r="I266" s="163"/>
      <c r="L266" s="158"/>
      <c r="M266" s="164"/>
      <c r="N266" s="165"/>
      <c r="O266" s="165"/>
      <c r="P266" s="165"/>
      <c r="Q266" s="165"/>
      <c r="R266" s="165"/>
      <c r="S266" s="165"/>
      <c r="T266" s="166"/>
      <c r="AT266" s="160" t="s">
        <v>145</v>
      </c>
      <c r="AU266" s="160" t="s">
        <v>82</v>
      </c>
      <c r="AV266" s="13" t="s">
        <v>82</v>
      </c>
      <c r="AW266" s="13" t="s">
        <v>29</v>
      </c>
      <c r="AX266" s="13" t="s">
        <v>73</v>
      </c>
      <c r="AY266" s="160" t="s">
        <v>137</v>
      </c>
    </row>
    <row r="267" spans="2:51" s="14" customFormat="1">
      <c r="B267" s="167"/>
      <c r="D267" s="159" t="s">
        <v>145</v>
      </c>
      <c r="E267" s="168" t="s">
        <v>1</v>
      </c>
      <c r="F267" s="169" t="s">
        <v>1191</v>
      </c>
      <c r="H267" s="168" t="s">
        <v>1</v>
      </c>
      <c r="I267" s="170"/>
      <c r="L267" s="167"/>
      <c r="M267" s="171"/>
      <c r="N267" s="172"/>
      <c r="O267" s="172"/>
      <c r="P267" s="172"/>
      <c r="Q267" s="172"/>
      <c r="R267" s="172"/>
      <c r="S267" s="172"/>
      <c r="T267" s="173"/>
      <c r="AT267" s="168" t="s">
        <v>145</v>
      </c>
      <c r="AU267" s="168" t="s">
        <v>82</v>
      </c>
      <c r="AV267" s="14" t="s">
        <v>30</v>
      </c>
      <c r="AW267" s="14" t="s">
        <v>29</v>
      </c>
      <c r="AX267" s="14" t="s">
        <v>73</v>
      </c>
      <c r="AY267" s="168" t="s">
        <v>137</v>
      </c>
    </row>
    <row r="268" spans="2:51" s="13" customFormat="1">
      <c r="B268" s="158"/>
      <c r="D268" s="159" t="s">
        <v>145</v>
      </c>
      <c r="E268" s="160" t="s">
        <v>1</v>
      </c>
      <c r="F268" s="161" t="s">
        <v>1192</v>
      </c>
      <c r="H268" s="162">
        <v>24.097999999999999</v>
      </c>
      <c r="I268" s="163"/>
      <c r="L268" s="158"/>
      <c r="M268" s="164"/>
      <c r="N268" s="165"/>
      <c r="O268" s="165"/>
      <c r="P268" s="165"/>
      <c r="Q268" s="165"/>
      <c r="R268" s="165"/>
      <c r="S268" s="165"/>
      <c r="T268" s="166"/>
      <c r="AT268" s="160" t="s">
        <v>145</v>
      </c>
      <c r="AU268" s="160" t="s">
        <v>82</v>
      </c>
      <c r="AV268" s="13" t="s">
        <v>82</v>
      </c>
      <c r="AW268" s="13" t="s">
        <v>29</v>
      </c>
      <c r="AX268" s="13" t="s">
        <v>73</v>
      </c>
      <c r="AY268" s="160" t="s">
        <v>137</v>
      </c>
    </row>
    <row r="269" spans="2:51" s="14" customFormat="1">
      <c r="B269" s="167"/>
      <c r="D269" s="159" t="s">
        <v>145</v>
      </c>
      <c r="E269" s="168" t="s">
        <v>1</v>
      </c>
      <c r="F269" s="169" t="s">
        <v>1193</v>
      </c>
      <c r="H269" s="168" t="s">
        <v>1</v>
      </c>
      <c r="I269" s="170"/>
      <c r="L269" s="167"/>
      <c r="M269" s="171"/>
      <c r="N269" s="172"/>
      <c r="O269" s="172"/>
      <c r="P269" s="172"/>
      <c r="Q269" s="172"/>
      <c r="R269" s="172"/>
      <c r="S269" s="172"/>
      <c r="T269" s="173"/>
      <c r="AT269" s="168" t="s">
        <v>145</v>
      </c>
      <c r="AU269" s="168" t="s">
        <v>82</v>
      </c>
      <c r="AV269" s="14" t="s">
        <v>30</v>
      </c>
      <c r="AW269" s="14" t="s">
        <v>29</v>
      </c>
      <c r="AX269" s="14" t="s">
        <v>73</v>
      </c>
      <c r="AY269" s="168" t="s">
        <v>137</v>
      </c>
    </row>
    <row r="270" spans="2:51" s="13" customFormat="1">
      <c r="B270" s="158"/>
      <c r="D270" s="159" t="s">
        <v>145</v>
      </c>
      <c r="E270" s="160" t="s">
        <v>1</v>
      </c>
      <c r="F270" s="161" t="s">
        <v>1194</v>
      </c>
      <c r="H270" s="162">
        <v>6.5330000000000004</v>
      </c>
      <c r="I270" s="163"/>
      <c r="L270" s="158"/>
      <c r="M270" s="164"/>
      <c r="N270" s="165"/>
      <c r="O270" s="165"/>
      <c r="P270" s="165"/>
      <c r="Q270" s="165"/>
      <c r="R270" s="165"/>
      <c r="S270" s="165"/>
      <c r="T270" s="166"/>
      <c r="AT270" s="160" t="s">
        <v>145</v>
      </c>
      <c r="AU270" s="160" t="s">
        <v>82</v>
      </c>
      <c r="AV270" s="13" t="s">
        <v>82</v>
      </c>
      <c r="AW270" s="13" t="s">
        <v>29</v>
      </c>
      <c r="AX270" s="13" t="s">
        <v>73</v>
      </c>
      <c r="AY270" s="160" t="s">
        <v>137</v>
      </c>
    </row>
    <row r="271" spans="2:51" s="13" customFormat="1">
      <c r="B271" s="158"/>
      <c r="D271" s="159" t="s">
        <v>145</v>
      </c>
      <c r="E271" s="160" t="s">
        <v>1</v>
      </c>
      <c r="F271" s="161" t="s">
        <v>1195</v>
      </c>
      <c r="H271" s="162">
        <v>2.2789999999999999</v>
      </c>
      <c r="I271" s="163"/>
      <c r="L271" s="158"/>
      <c r="M271" s="164"/>
      <c r="N271" s="165"/>
      <c r="O271" s="165"/>
      <c r="P271" s="165"/>
      <c r="Q271" s="165"/>
      <c r="R271" s="165"/>
      <c r="S271" s="165"/>
      <c r="T271" s="166"/>
      <c r="AT271" s="160" t="s">
        <v>145</v>
      </c>
      <c r="AU271" s="160" t="s">
        <v>82</v>
      </c>
      <c r="AV271" s="13" t="s">
        <v>82</v>
      </c>
      <c r="AW271" s="13" t="s">
        <v>29</v>
      </c>
      <c r="AX271" s="13" t="s">
        <v>73</v>
      </c>
      <c r="AY271" s="160" t="s">
        <v>137</v>
      </c>
    </row>
    <row r="272" spans="2:51" s="14" customFormat="1">
      <c r="B272" s="167"/>
      <c r="D272" s="159" t="s">
        <v>145</v>
      </c>
      <c r="E272" s="168" t="s">
        <v>1</v>
      </c>
      <c r="F272" s="169" t="s">
        <v>1196</v>
      </c>
      <c r="H272" s="168" t="s">
        <v>1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145</v>
      </c>
      <c r="AU272" s="168" t="s">
        <v>82</v>
      </c>
      <c r="AV272" s="14" t="s">
        <v>30</v>
      </c>
      <c r="AW272" s="14" t="s">
        <v>29</v>
      </c>
      <c r="AX272" s="14" t="s">
        <v>73</v>
      </c>
      <c r="AY272" s="168" t="s">
        <v>137</v>
      </c>
    </row>
    <row r="273" spans="2:51" s="13" customFormat="1">
      <c r="B273" s="158"/>
      <c r="D273" s="159" t="s">
        <v>145</v>
      </c>
      <c r="E273" s="160" t="s">
        <v>1</v>
      </c>
      <c r="F273" s="161" t="s">
        <v>1197</v>
      </c>
      <c r="H273" s="162">
        <v>25.009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145</v>
      </c>
      <c r="AU273" s="160" t="s">
        <v>82</v>
      </c>
      <c r="AV273" s="13" t="s">
        <v>82</v>
      </c>
      <c r="AW273" s="13" t="s">
        <v>29</v>
      </c>
      <c r="AX273" s="13" t="s">
        <v>73</v>
      </c>
      <c r="AY273" s="160" t="s">
        <v>137</v>
      </c>
    </row>
    <row r="274" spans="2:51" s="14" customFormat="1">
      <c r="B274" s="167"/>
      <c r="D274" s="159" t="s">
        <v>145</v>
      </c>
      <c r="E274" s="168" t="s">
        <v>1</v>
      </c>
      <c r="F274" s="169" t="s">
        <v>1198</v>
      </c>
      <c r="H274" s="168" t="s">
        <v>1</v>
      </c>
      <c r="I274" s="170"/>
      <c r="L274" s="167"/>
      <c r="M274" s="171"/>
      <c r="N274" s="172"/>
      <c r="O274" s="172"/>
      <c r="P274" s="172"/>
      <c r="Q274" s="172"/>
      <c r="R274" s="172"/>
      <c r="S274" s="172"/>
      <c r="T274" s="173"/>
      <c r="AT274" s="168" t="s">
        <v>145</v>
      </c>
      <c r="AU274" s="168" t="s">
        <v>82</v>
      </c>
      <c r="AV274" s="14" t="s">
        <v>30</v>
      </c>
      <c r="AW274" s="14" t="s">
        <v>29</v>
      </c>
      <c r="AX274" s="14" t="s">
        <v>73</v>
      </c>
      <c r="AY274" s="168" t="s">
        <v>137</v>
      </c>
    </row>
    <row r="275" spans="2:51" s="13" customFormat="1">
      <c r="B275" s="158"/>
      <c r="D275" s="159" t="s">
        <v>145</v>
      </c>
      <c r="E275" s="160" t="s">
        <v>1</v>
      </c>
      <c r="F275" s="161" t="s">
        <v>1199</v>
      </c>
      <c r="H275" s="162">
        <v>5.9779999999999998</v>
      </c>
      <c r="I275" s="163"/>
      <c r="L275" s="158"/>
      <c r="M275" s="164"/>
      <c r="N275" s="165"/>
      <c r="O275" s="165"/>
      <c r="P275" s="165"/>
      <c r="Q275" s="165"/>
      <c r="R275" s="165"/>
      <c r="S275" s="165"/>
      <c r="T275" s="166"/>
      <c r="AT275" s="160" t="s">
        <v>145</v>
      </c>
      <c r="AU275" s="160" t="s">
        <v>82</v>
      </c>
      <c r="AV275" s="13" t="s">
        <v>82</v>
      </c>
      <c r="AW275" s="13" t="s">
        <v>29</v>
      </c>
      <c r="AX275" s="13" t="s">
        <v>73</v>
      </c>
      <c r="AY275" s="160" t="s">
        <v>137</v>
      </c>
    </row>
    <row r="276" spans="2:51" s="13" customFormat="1">
      <c r="B276" s="158"/>
      <c r="D276" s="159" t="s">
        <v>145</v>
      </c>
      <c r="E276" s="160" t="s">
        <v>1</v>
      </c>
      <c r="F276" s="161" t="s">
        <v>1200</v>
      </c>
      <c r="H276" s="162">
        <v>2.456</v>
      </c>
      <c r="I276" s="163"/>
      <c r="L276" s="158"/>
      <c r="M276" s="164"/>
      <c r="N276" s="165"/>
      <c r="O276" s="165"/>
      <c r="P276" s="165"/>
      <c r="Q276" s="165"/>
      <c r="R276" s="165"/>
      <c r="S276" s="165"/>
      <c r="T276" s="166"/>
      <c r="AT276" s="160" t="s">
        <v>145</v>
      </c>
      <c r="AU276" s="160" t="s">
        <v>82</v>
      </c>
      <c r="AV276" s="13" t="s">
        <v>82</v>
      </c>
      <c r="AW276" s="13" t="s">
        <v>29</v>
      </c>
      <c r="AX276" s="13" t="s">
        <v>73</v>
      </c>
      <c r="AY276" s="160" t="s">
        <v>137</v>
      </c>
    </row>
    <row r="277" spans="2:51" s="16" customFormat="1">
      <c r="B277" s="197"/>
      <c r="D277" s="159" t="s">
        <v>145</v>
      </c>
      <c r="E277" s="198" t="s">
        <v>1</v>
      </c>
      <c r="F277" s="199" t="s">
        <v>416</v>
      </c>
      <c r="H277" s="200">
        <v>577.80799999999999</v>
      </c>
      <c r="I277" s="201"/>
      <c r="L277" s="197"/>
      <c r="M277" s="202"/>
      <c r="N277" s="203"/>
      <c r="O277" s="203"/>
      <c r="P277" s="203"/>
      <c r="Q277" s="203"/>
      <c r="R277" s="203"/>
      <c r="S277" s="203"/>
      <c r="T277" s="204"/>
      <c r="AT277" s="198" t="s">
        <v>145</v>
      </c>
      <c r="AU277" s="198" t="s">
        <v>82</v>
      </c>
      <c r="AV277" s="16" t="s">
        <v>155</v>
      </c>
      <c r="AW277" s="16" t="s">
        <v>29</v>
      </c>
      <c r="AX277" s="16" t="s">
        <v>73</v>
      </c>
      <c r="AY277" s="198" t="s">
        <v>137</v>
      </c>
    </row>
    <row r="278" spans="2:51" s="14" customFormat="1">
      <c r="B278" s="167"/>
      <c r="D278" s="159" t="s">
        <v>145</v>
      </c>
      <c r="E278" s="168" t="s">
        <v>1</v>
      </c>
      <c r="F278" s="169" t="s">
        <v>502</v>
      </c>
      <c r="H278" s="168" t="s">
        <v>1</v>
      </c>
      <c r="I278" s="170"/>
      <c r="L278" s="167"/>
      <c r="M278" s="171"/>
      <c r="N278" s="172"/>
      <c r="O278" s="172"/>
      <c r="P278" s="172"/>
      <c r="Q278" s="172"/>
      <c r="R278" s="172"/>
      <c r="S278" s="172"/>
      <c r="T278" s="173"/>
      <c r="AT278" s="168" t="s">
        <v>145</v>
      </c>
      <c r="AU278" s="168" t="s">
        <v>82</v>
      </c>
      <c r="AV278" s="14" t="s">
        <v>30</v>
      </c>
      <c r="AW278" s="14" t="s">
        <v>29</v>
      </c>
      <c r="AX278" s="14" t="s">
        <v>73</v>
      </c>
      <c r="AY278" s="168" t="s">
        <v>137</v>
      </c>
    </row>
    <row r="279" spans="2:51" s="14" customFormat="1">
      <c r="B279" s="167"/>
      <c r="D279" s="159" t="s">
        <v>145</v>
      </c>
      <c r="E279" s="168" t="s">
        <v>1</v>
      </c>
      <c r="F279" s="169" t="s">
        <v>535</v>
      </c>
      <c r="H279" s="168" t="s">
        <v>1</v>
      </c>
      <c r="I279" s="170"/>
      <c r="L279" s="167"/>
      <c r="M279" s="171"/>
      <c r="N279" s="172"/>
      <c r="O279" s="172"/>
      <c r="P279" s="172"/>
      <c r="Q279" s="172"/>
      <c r="R279" s="172"/>
      <c r="S279" s="172"/>
      <c r="T279" s="173"/>
      <c r="AT279" s="168" t="s">
        <v>145</v>
      </c>
      <c r="AU279" s="168" t="s">
        <v>82</v>
      </c>
      <c r="AV279" s="14" t="s">
        <v>30</v>
      </c>
      <c r="AW279" s="14" t="s">
        <v>29</v>
      </c>
      <c r="AX279" s="14" t="s">
        <v>73</v>
      </c>
      <c r="AY279" s="168" t="s">
        <v>137</v>
      </c>
    </row>
    <row r="280" spans="2:51" s="13" customFormat="1">
      <c r="B280" s="158"/>
      <c r="D280" s="159" t="s">
        <v>145</v>
      </c>
      <c r="E280" s="160" t="s">
        <v>1</v>
      </c>
      <c r="F280" s="161" t="s">
        <v>1201</v>
      </c>
      <c r="H280" s="162">
        <v>-14.98</v>
      </c>
      <c r="I280" s="163"/>
      <c r="L280" s="158"/>
      <c r="M280" s="164"/>
      <c r="N280" s="165"/>
      <c r="O280" s="165"/>
      <c r="P280" s="165"/>
      <c r="Q280" s="165"/>
      <c r="R280" s="165"/>
      <c r="S280" s="165"/>
      <c r="T280" s="166"/>
      <c r="AT280" s="160" t="s">
        <v>145</v>
      </c>
      <c r="AU280" s="160" t="s">
        <v>82</v>
      </c>
      <c r="AV280" s="13" t="s">
        <v>82</v>
      </c>
      <c r="AW280" s="13" t="s">
        <v>29</v>
      </c>
      <c r="AX280" s="13" t="s">
        <v>73</v>
      </c>
      <c r="AY280" s="160" t="s">
        <v>137</v>
      </c>
    </row>
    <row r="281" spans="2:51" s="14" customFormat="1">
      <c r="B281" s="167"/>
      <c r="D281" s="159" t="s">
        <v>145</v>
      </c>
      <c r="E281" s="168" t="s">
        <v>1</v>
      </c>
      <c r="F281" s="169" t="s">
        <v>1202</v>
      </c>
      <c r="H281" s="168" t="s">
        <v>1</v>
      </c>
      <c r="I281" s="170"/>
      <c r="L281" s="167"/>
      <c r="M281" s="171"/>
      <c r="N281" s="172"/>
      <c r="O281" s="172"/>
      <c r="P281" s="172"/>
      <c r="Q281" s="172"/>
      <c r="R281" s="172"/>
      <c r="S281" s="172"/>
      <c r="T281" s="173"/>
      <c r="AT281" s="168" t="s">
        <v>145</v>
      </c>
      <c r="AU281" s="168" t="s">
        <v>82</v>
      </c>
      <c r="AV281" s="14" t="s">
        <v>30</v>
      </c>
      <c r="AW281" s="14" t="s">
        <v>29</v>
      </c>
      <c r="AX281" s="14" t="s">
        <v>73</v>
      </c>
      <c r="AY281" s="168" t="s">
        <v>137</v>
      </c>
    </row>
    <row r="282" spans="2:51" s="13" customFormat="1">
      <c r="B282" s="158"/>
      <c r="D282" s="159" t="s">
        <v>145</v>
      </c>
      <c r="E282" s="160" t="s">
        <v>1</v>
      </c>
      <c r="F282" s="161" t="s">
        <v>1203</v>
      </c>
      <c r="H282" s="162">
        <v>-32.875</v>
      </c>
      <c r="I282" s="163"/>
      <c r="L282" s="158"/>
      <c r="M282" s="164"/>
      <c r="N282" s="165"/>
      <c r="O282" s="165"/>
      <c r="P282" s="165"/>
      <c r="Q282" s="165"/>
      <c r="R282" s="165"/>
      <c r="S282" s="165"/>
      <c r="T282" s="166"/>
      <c r="AT282" s="160" t="s">
        <v>145</v>
      </c>
      <c r="AU282" s="160" t="s">
        <v>82</v>
      </c>
      <c r="AV282" s="13" t="s">
        <v>82</v>
      </c>
      <c r="AW282" s="13" t="s">
        <v>29</v>
      </c>
      <c r="AX282" s="13" t="s">
        <v>73</v>
      </c>
      <c r="AY282" s="160" t="s">
        <v>137</v>
      </c>
    </row>
    <row r="283" spans="2:51" s="14" customFormat="1">
      <c r="B283" s="167"/>
      <c r="D283" s="159" t="s">
        <v>145</v>
      </c>
      <c r="E283" s="168" t="s">
        <v>1</v>
      </c>
      <c r="F283" s="169" t="s">
        <v>1204</v>
      </c>
      <c r="H283" s="168" t="s">
        <v>1</v>
      </c>
      <c r="I283" s="170"/>
      <c r="L283" s="167"/>
      <c r="M283" s="171"/>
      <c r="N283" s="172"/>
      <c r="O283" s="172"/>
      <c r="P283" s="172"/>
      <c r="Q283" s="172"/>
      <c r="R283" s="172"/>
      <c r="S283" s="172"/>
      <c r="T283" s="173"/>
      <c r="AT283" s="168" t="s">
        <v>145</v>
      </c>
      <c r="AU283" s="168" t="s">
        <v>82</v>
      </c>
      <c r="AV283" s="14" t="s">
        <v>30</v>
      </c>
      <c r="AW283" s="14" t="s">
        <v>29</v>
      </c>
      <c r="AX283" s="14" t="s">
        <v>73</v>
      </c>
      <c r="AY283" s="168" t="s">
        <v>137</v>
      </c>
    </row>
    <row r="284" spans="2:51" s="13" customFormat="1">
      <c r="B284" s="158"/>
      <c r="D284" s="159" t="s">
        <v>145</v>
      </c>
      <c r="E284" s="160" t="s">
        <v>1</v>
      </c>
      <c r="F284" s="161" t="s">
        <v>1205</v>
      </c>
      <c r="H284" s="162">
        <v>-4</v>
      </c>
      <c r="I284" s="163"/>
      <c r="L284" s="158"/>
      <c r="M284" s="164"/>
      <c r="N284" s="165"/>
      <c r="O284" s="165"/>
      <c r="P284" s="165"/>
      <c r="Q284" s="165"/>
      <c r="R284" s="165"/>
      <c r="S284" s="165"/>
      <c r="T284" s="166"/>
      <c r="AT284" s="160" t="s">
        <v>145</v>
      </c>
      <c r="AU284" s="160" t="s">
        <v>82</v>
      </c>
      <c r="AV284" s="13" t="s">
        <v>82</v>
      </c>
      <c r="AW284" s="13" t="s">
        <v>29</v>
      </c>
      <c r="AX284" s="13" t="s">
        <v>73</v>
      </c>
      <c r="AY284" s="160" t="s">
        <v>137</v>
      </c>
    </row>
    <row r="285" spans="2:51" s="14" customFormat="1">
      <c r="B285" s="167"/>
      <c r="D285" s="159" t="s">
        <v>145</v>
      </c>
      <c r="E285" s="168" t="s">
        <v>1</v>
      </c>
      <c r="F285" s="169" t="s">
        <v>1206</v>
      </c>
      <c r="H285" s="168" t="s">
        <v>1</v>
      </c>
      <c r="I285" s="170"/>
      <c r="L285" s="167"/>
      <c r="M285" s="171"/>
      <c r="N285" s="172"/>
      <c r="O285" s="172"/>
      <c r="P285" s="172"/>
      <c r="Q285" s="172"/>
      <c r="R285" s="172"/>
      <c r="S285" s="172"/>
      <c r="T285" s="173"/>
      <c r="AT285" s="168" t="s">
        <v>145</v>
      </c>
      <c r="AU285" s="168" t="s">
        <v>82</v>
      </c>
      <c r="AV285" s="14" t="s">
        <v>30</v>
      </c>
      <c r="AW285" s="14" t="s">
        <v>29</v>
      </c>
      <c r="AX285" s="14" t="s">
        <v>73</v>
      </c>
      <c r="AY285" s="168" t="s">
        <v>137</v>
      </c>
    </row>
    <row r="286" spans="2:51" s="13" customFormat="1">
      <c r="B286" s="158"/>
      <c r="D286" s="159" t="s">
        <v>145</v>
      </c>
      <c r="E286" s="160" t="s">
        <v>1</v>
      </c>
      <c r="F286" s="161" t="s">
        <v>1207</v>
      </c>
      <c r="H286" s="162">
        <v>-60.527999999999999</v>
      </c>
      <c r="I286" s="163"/>
      <c r="L286" s="158"/>
      <c r="M286" s="164"/>
      <c r="N286" s="165"/>
      <c r="O286" s="165"/>
      <c r="P286" s="165"/>
      <c r="Q286" s="165"/>
      <c r="R286" s="165"/>
      <c r="S286" s="165"/>
      <c r="T286" s="166"/>
      <c r="AT286" s="160" t="s">
        <v>145</v>
      </c>
      <c r="AU286" s="160" t="s">
        <v>82</v>
      </c>
      <c r="AV286" s="13" t="s">
        <v>82</v>
      </c>
      <c r="AW286" s="13" t="s">
        <v>29</v>
      </c>
      <c r="AX286" s="13" t="s">
        <v>73</v>
      </c>
      <c r="AY286" s="160" t="s">
        <v>137</v>
      </c>
    </row>
    <row r="287" spans="2:51" s="14" customFormat="1">
      <c r="B287" s="167"/>
      <c r="D287" s="159" t="s">
        <v>145</v>
      </c>
      <c r="E287" s="168" t="s">
        <v>1</v>
      </c>
      <c r="F287" s="169" t="s">
        <v>1208</v>
      </c>
      <c r="H287" s="168" t="s">
        <v>1</v>
      </c>
      <c r="I287" s="170"/>
      <c r="L287" s="167"/>
      <c r="M287" s="171"/>
      <c r="N287" s="172"/>
      <c r="O287" s="172"/>
      <c r="P287" s="172"/>
      <c r="Q287" s="172"/>
      <c r="R287" s="172"/>
      <c r="S287" s="172"/>
      <c r="T287" s="173"/>
      <c r="AT287" s="168" t="s">
        <v>145</v>
      </c>
      <c r="AU287" s="168" t="s">
        <v>82</v>
      </c>
      <c r="AV287" s="14" t="s">
        <v>30</v>
      </c>
      <c r="AW287" s="14" t="s">
        <v>29</v>
      </c>
      <c r="AX287" s="14" t="s">
        <v>73</v>
      </c>
      <c r="AY287" s="168" t="s">
        <v>137</v>
      </c>
    </row>
    <row r="288" spans="2:51" s="14" customFormat="1">
      <c r="B288" s="167"/>
      <c r="D288" s="159" t="s">
        <v>145</v>
      </c>
      <c r="E288" s="168" t="s">
        <v>1</v>
      </c>
      <c r="F288" s="169" t="s">
        <v>1209</v>
      </c>
      <c r="H288" s="168" t="s">
        <v>1</v>
      </c>
      <c r="I288" s="170"/>
      <c r="L288" s="167"/>
      <c r="M288" s="171"/>
      <c r="N288" s="172"/>
      <c r="O288" s="172"/>
      <c r="P288" s="172"/>
      <c r="Q288" s="172"/>
      <c r="R288" s="172"/>
      <c r="S288" s="172"/>
      <c r="T288" s="173"/>
      <c r="AT288" s="168" t="s">
        <v>145</v>
      </c>
      <c r="AU288" s="168" t="s">
        <v>82</v>
      </c>
      <c r="AV288" s="14" t="s">
        <v>30</v>
      </c>
      <c r="AW288" s="14" t="s">
        <v>29</v>
      </c>
      <c r="AX288" s="14" t="s">
        <v>73</v>
      </c>
      <c r="AY288" s="168" t="s">
        <v>137</v>
      </c>
    </row>
    <row r="289" spans="2:51" s="13" customFormat="1">
      <c r="B289" s="158"/>
      <c r="D289" s="159" t="s">
        <v>145</v>
      </c>
      <c r="E289" s="160" t="s">
        <v>1</v>
      </c>
      <c r="F289" s="161" t="s">
        <v>1210</v>
      </c>
      <c r="H289" s="162">
        <v>-1.5569999999999999</v>
      </c>
      <c r="I289" s="163"/>
      <c r="L289" s="158"/>
      <c r="M289" s="164"/>
      <c r="N289" s="165"/>
      <c r="O289" s="165"/>
      <c r="P289" s="165"/>
      <c r="Q289" s="165"/>
      <c r="R289" s="165"/>
      <c r="S289" s="165"/>
      <c r="T289" s="166"/>
      <c r="AT289" s="160" t="s">
        <v>145</v>
      </c>
      <c r="AU289" s="160" t="s">
        <v>82</v>
      </c>
      <c r="AV289" s="13" t="s">
        <v>82</v>
      </c>
      <c r="AW289" s="13" t="s">
        <v>29</v>
      </c>
      <c r="AX289" s="13" t="s">
        <v>73</v>
      </c>
      <c r="AY289" s="160" t="s">
        <v>137</v>
      </c>
    </row>
    <row r="290" spans="2:51" s="13" customFormat="1">
      <c r="B290" s="158"/>
      <c r="D290" s="159" t="s">
        <v>145</v>
      </c>
      <c r="E290" s="160" t="s">
        <v>1</v>
      </c>
      <c r="F290" s="161" t="s">
        <v>1211</v>
      </c>
      <c r="H290" s="162">
        <v>-0.432</v>
      </c>
      <c r="I290" s="163"/>
      <c r="L290" s="158"/>
      <c r="M290" s="164"/>
      <c r="N290" s="165"/>
      <c r="O290" s="165"/>
      <c r="P290" s="165"/>
      <c r="Q290" s="165"/>
      <c r="R290" s="165"/>
      <c r="S290" s="165"/>
      <c r="T290" s="166"/>
      <c r="AT290" s="160" t="s">
        <v>145</v>
      </c>
      <c r="AU290" s="160" t="s">
        <v>82</v>
      </c>
      <c r="AV290" s="13" t="s">
        <v>82</v>
      </c>
      <c r="AW290" s="13" t="s">
        <v>29</v>
      </c>
      <c r="AX290" s="13" t="s">
        <v>73</v>
      </c>
      <c r="AY290" s="160" t="s">
        <v>137</v>
      </c>
    </row>
    <row r="291" spans="2:51" s="14" customFormat="1">
      <c r="B291" s="167"/>
      <c r="D291" s="159" t="s">
        <v>145</v>
      </c>
      <c r="E291" s="168" t="s">
        <v>1</v>
      </c>
      <c r="F291" s="169" t="s">
        <v>1212</v>
      </c>
      <c r="H291" s="168" t="s">
        <v>1</v>
      </c>
      <c r="I291" s="170"/>
      <c r="L291" s="167"/>
      <c r="M291" s="171"/>
      <c r="N291" s="172"/>
      <c r="O291" s="172"/>
      <c r="P291" s="172"/>
      <c r="Q291" s="172"/>
      <c r="R291" s="172"/>
      <c r="S291" s="172"/>
      <c r="T291" s="173"/>
      <c r="AT291" s="168" t="s">
        <v>145</v>
      </c>
      <c r="AU291" s="168" t="s">
        <v>82</v>
      </c>
      <c r="AV291" s="14" t="s">
        <v>30</v>
      </c>
      <c r="AW291" s="14" t="s">
        <v>29</v>
      </c>
      <c r="AX291" s="14" t="s">
        <v>73</v>
      </c>
      <c r="AY291" s="168" t="s">
        <v>137</v>
      </c>
    </row>
    <row r="292" spans="2:51" s="13" customFormat="1">
      <c r="B292" s="158"/>
      <c r="D292" s="159" t="s">
        <v>145</v>
      </c>
      <c r="E292" s="160" t="s">
        <v>1</v>
      </c>
      <c r="F292" s="161" t="s">
        <v>1213</v>
      </c>
      <c r="H292" s="162">
        <v>-1.363</v>
      </c>
      <c r="I292" s="163"/>
      <c r="L292" s="158"/>
      <c r="M292" s="164"/>
      <c r="N292" s="165"/>
      <c r="O292" s="165"/>
      <c r="P292" s="165"/>
      <c r="Q292" s="165"/>
      <c r="R292" s="165"/>
      <c r="S292" s="165"/>
      <c r="T292" s="166"/>
      <c r="AT292" s="160" t="s">
        <v>145</v>
      </c>
      <c r="AU292" s="160" t="s">
        <v>82</v>
      </c>
      <c r="AV292" s="13" t="s">
        <v>82</v>
      </c>
      <c r="AW292" s="13" t="s">
        <v>29</v>
      </c>
      <c r="AX292" s="13" t="s">
        <v>73</v>
      </c>
      <c r="AY292" s="160" t="s">
        <v>137</v>
      </c>
    </row>
    <row r="293" spans="2:51" s="13" customFormat="1">
      <c r="B293" s="158"/>
      <c r="D293" s="159" t="s">
        <v>145</v>
      </c>
      <c r="E293" s="160" t="s">
        <v>1</v>
      </c>
      <c r="F293" s="161" t="s">
        <v>1214</v>
      </c>
      <c r="H293" s="162">
        <v>-0.216</v>
      </c>
      <c r="I293" s="163"/>
      <c r="L293" s="158"/>
      <c r="M293" s="164"/>
      <c r="N293" s="165"/>
      <c r="O293" s="165"/>
      <c r="P293" s="165"/>
      <c r="Q293" s="165"/>
      <c r="R293" s="165"/>
      <c r="S293" s="165"/>
      <c r="T293" s="166"/>
      <c r="AT293" s="160" t="s">
        <v>145</v>
      </c>
      <c r="AU293" s="160" t="s">
        <v>82</v>
      </c>
      <c r="AV293" s="13" t="s">
        <v>82</v>
      </c>
      <c r="AW293" s="13" t="s">
        <v>29</v>
      </c>
      <c r="AX293" s="13" t="s">
        <v>73</v>
      </c>
      <c r="AY293" s="160" t="s">
        <v>137</v>
      </c>
    </row>
    <row r="294" spans="2:51" s="14" customFormat="1">
      <c r="B294" s="167"/>
      <c r="D294" s="159" t="s">
        <v>145</v>
      </c>
      <c r="E294" s="168" t="s">
        <v>1</v>
      </c>
      <c r="F294" s="169" t="s">
        <v>1215</v>
      </c>
      <c r="H294" s="168" t="s">
        <v>1</v>
      </c>
      <c r="I294" s="170"/>
      <c r="L294" s="167"/>
      <c r="M294" s="171"/>
      <c r="N294" s="172"/>
      <c r="O294" s="172"/>
      <c r="P294" s="172"/>
      <c r="Q294" s="172"/>
      <c r="R294" s="172"/>
      <c r="S294" s="172"/>
      <c r="T294" s="173"/>
      <c r="AT294" s="168" t="s">
        <v>145</v>
      </c>
      <c r="AU294" s="168" t="s">
        <v>82</v>
      </c>
      <c r="AV294" s="14" t="s">
        <v>30</v>
      </c>
      <c r="AW294" s="14" t="s">
        <v>29</v>
      </c>
      <c r="AX294" s="14" t="s">
        <v>73</v>
      </c>
      <c r="AY294" s="168" t="s">
        <v>137</v>
      </c>
    </row>
    <row r="295" spans="2:51" s="13" customFormat="1">
      <c r="B295" s="158"/>
      <c r="D295" s="159" t="s">
        <v>145</v>
      </c>
      <c r="E295" s="160" t="s">
        <v>1</v>
      </c>
      <c r="F295" s="161" t="s">
        <v>1216</v>
      </c>
      <c r="H295" s="162">
        <v>-0.108</v>
      </c>
      <c r="I295" s="163"/>
      <c r="L295" s="158"/>
      <c r="M295" s="164"/>
      <c r="N295" s="165"/>
      <c r="O295" s="165"/>
      <c r="P295" s="165"/>
      <c r="Q295" s="165"/>
      <c r="R295" s="165"/>
      <c r="S295" s="165"/>
      <c r="T295" s="166"/>
      <c r="AT295" s="160" t="s">
        <v>145</v>
      </c>
      <c r="AU295" s="160" t="s">
        <v>82</v>
      </c>
      <c r="AV295" s="13" t="s">
        <v>82</v>
      </c>
      <c r="AW295" s="13" t="s">
        <v>29</v>
      </c>
      <c r="AX295" s="13" t="s">
        <v>73</v>
      </c>
      <c r="AY295" s="160" t="s">
        <v>137</v>
      </c>
    </row>
    <row r="296" spans="2:51" s="13" customFormat="1">
      <c r="B296" s="158"/>
      <c r="D296" s="159" t="s">
        <v>145</v>
      </c>
      <c r="E296" s="160" t="s">
        <v>1</v>
      </c>
      <c r="F296" s="161" t="s">
        <v>1217</v>
      </c>
      <c r="H296" s="162">
        <v>-0.64200000000000002</v>
      </c>
      <c r="I296" s="163"/>
      <c r="L296" s="158"/>
      <c r="M296" s="164"/>
      <c r="N296" s="165"/>
      <c r="O296" s="165"/>
      <c r="P296" s="165"/>
      <c r="Q296" s="165"/>
      <c r="R296" s="165"/>
      <c r="S296" s="165"/>
      <c r="T296" s="166"/>
      <c r="AT296" s="160" t="s">
        <v>145</v>
      </c>
      <c r="AU296" s="160" t="s">
        <v>82</v>
      </c>
      <c r="AV296" s="13" t="s">
        <v>82</v>
      </c>
      <c r="AW296" s="13" t="s">
        <v>29</v>
      </c>
      <c r="AX296" s="13" t="s">
        <v>73</v>
      </c>
      <c r="AY296" s="160" t="s">
        <v>137</v>
      </c>
    </row>
    <row r="297" spans="2:51" s="14" customFormat="1">
      <c r="B297" s="167"/>
      <c r="D297" s="159" t="s">
        <v>145</v>
      </c>
      <c r="E297" s="168" t="s">
        <v>1</v>
      </c>
      <c r="F297" s="169" t="s">
        <v>1218</v>
      </c>
      <c r="H297" s="168" t="s">
        <v>1</v>
      </c>
      <c r="I297" s="170"/>
      <c r="L297" s="167"/>
      <c r="M297" s="171"/>
      <c r="N297" s="172"/>
      <c r="O297" s="172"/>
      <c r="P297" s="172"/>
      <c r="Q297" s="172"/>
      <c r="R297" s="172"/>
      <c r="S297" s="172"/>
      <c r="T297" s="173"/>
      <c r="AT297" s="168" t="s">
        <v>145</v>
      </c>
      <c r="AU297" s="168" t="s">
        <v>82</v>
      </c>
      <c r="AV297" s="14" t="s">
        <v>30</v>
      </c>
      <c r="AW297" s="14" t="s">
        <v>29</v>
      </c>
      <c r="AX297" s="14" t="s">
        <v>73</v>
      </c>
      <c r="AY297" s="168" t="s">
        <v>137</v>
      </c>
    </row>
    <row r="298" spans="2:51" s="13" customFormat="1">
      <c r="B298" s="158"/>
      <c r="D298" s="159" t="s">
        <v>145</v>
      </c>
      <c r="E298" s="160" t="s">
        <v>1</v>
      </c>
      <c r="F298" s="161" t="s">
        <v>1219</v>
      </c>
      <c r="H298" s="162">
        <v>-0.30499999999999999</v>
      </c>
      <c r="I298" s="163"/>
      <c r="L298" s="158"/>
      <c r="M298" s="164"/>
      <c r="N298" s="165"/>
      <c r="O298" s="165"/>
      <c r="P298" s="165"/>
      <c r="Q298" s="165"/>
      <c r="R298" s="165"/>
      <c r="S298" s="165"/>
      <c r="T298" s="166"/>
      <c r="AT298" s="160" t="s">
        <v>145</v>
      </c>
      <c r="AU298" s="160" t="s">
        <v>82</v>
      </c>
      <c r="AV298" s="13" t="s">
        <v>82</v>
      </c>
      <c r="AW298" s="13" t="s">
        <v>29</v>
      </c>
      <c r="AX298" s="13" t="s">
        <v>73</v>
      </c>
      <c r="AY298" s="160" t="s">
        <v>137</v>
      </c>
    </row>
    <row r="299" spans="2:51" s="13" customFormat="1">
      <c r="B299" s="158"/>
      <c r="D299" s="159" t="s">
        <v>145</v>
      </c>
      <c r="E299" s="160" t="s">
        <v>1</v>
      </c>
      <c r="F299" s="161" t="s">
        <v>1220</v>
      </c>
      <c r="H299" s="162">
        <v>-1.3620000000000001</v>
      </c>
      <c r="I299" s="163"/>
      <c r="L299" s="158"/>
      <c r="M299" s="164"/>
      <c r="N299" s="165"/>
      <c r="O299" s="165"/>
      <c r="P299" s="165"/>
      <c r="Q299" s="165"/>
      <c r="R299" s="165"/>
      <c r="S299" s="165"/>
      <c r="T299" s="166"/>
      <c r="AT299" s="160" t="s">
        <v>145</v>
      </c>
      <c r="AU299" s="160" t="s">
        <v>82</v>
      </c>
      <c r="AV299" s="13" t="s">
        <v>82</v>
      </c>
      <c r="AW299" s="13" t="s">
        <v>29</v>
      </c>
      <c r="AX299" s="13" t="s">
        <v>73</v>
      </c>
      <c r="AY299" s="160" t="s">
        <v>137</v>
      </c>
    </row>
    <row r="300" spans="2:51" s="14" customFormat="1">
      <c r="B300" s="167"/>
      <c r="D300" s="159" t="s">
        <v>145</v>
      </c>
      <c r="E300" s="168" t="s">
        <v>1</v>
      </c>
      <c r="F300" s="169" t="s">
        <v>1221</v>
      </c>
      <c r="H300" s="168" t="s">
        <v>1</v>
      </c>
      <c r="I300" s="170"/>
      <c r="L300" s="167"/>
      <c r="M300" s="171"/>
      <c r="N300" s="172"/>
      <c r="O300" s="172"/>
      <c r="P300" s="172"/>
      <c r="Q300" s="172"/>
      <c r="R300" s="172"/>
      <c r="S300" s="172"/>
      <c r="T300" s="173"/>
      <c r="AT300" s="168" t="s">
        <v>145</v>
      </c>
      <c r="AU300" s="168" t="s">
        <v>82</v>
      </c>
      <c r="AV300" s="14" t="s">
        <v>30</v>
      </c>
      <c r="AW300" s="14" t="s">
        <v>29</v>
      </c>
      <c r="AX300" s="14" t="s">
        <v>73</v>
      </c>
      <c r="AY300" s="168" t="s">
        <v>137</v>
      </c>
    </row>
    <row r="301" spans="2:51" s="13" customFormat="1">
      <c r="B301" s="158"/>
      <c r="D301" s="159" t="s">
        <v>145</v>
      </c>
      <c r="E301" s="160" t="s">
        <v>1</v>
      </c>
      <c r="F301" s="161" t="s">
        <v>1222</v>
      </c>
      <c r="H301" s="162">
        <v>-2.766</v>
      </c>
      <c r="I301" s="163"/>
      <c r="L301" s="158"/>
      <c r="M301" s="164"/>
      <c r="N301" s="165"/>
      <c r="O301" s="165"/>
      <c r="P301" s="165"/>
      <c r="Q301" s="165"/>
      <c r="R301" s="165"/>
      <c r="S301" s="165"/>
      <c r="T301" s="166"/>
      <c r="AT301" s="160" t="s">
        <v>145</v>
      </c>
      <c r="AU301" s="160" t="s">
        <v>82</v>
      </c>
      <c r="AV301" s="13" t="s">
        <v>82</v>
      </c>
      <c r="AW301" s="13" t="s">
        <v>29</v>
      </c>
      <c r="AX301" s="13" t="s">
        <v>73</v>
      </c>
      <c r="AY301" s="160" t="s">
        <v>137</v>
      </c>
    </row>
    <row r="302" spans="2:51" s="13" customFormat="1">
      <c r="B302" s="158"/>
      <c r="D302" s="159" t="s">
        <v>145</v>
      </c>
      <c r="E302" s="160" t="s">
        <v>1</v>
      </c>
      <c r="F302" s="161" t="s">
        <v>1223</v>
      </c>
      <c r="H302" s="162">
        <v>-11.506</v>
      </c>
      <c r="I302" s="163"/>
      <c r="L302" s="158"/>
      <c r="M302" s="164"/>
      <c r="N302" s="165"/>
      <c r="O302" s="165"/>
      <c r="P302" s="165"/>
      <c r="Q302" s="165"/>
      <c r="R302" s="165"/>
      <c r="S302" s="165"/>
      <c r="T302" s="166"/>
      <c r="AT302" s="160" t="s">
        <v>145</v>
      </c>
      <c r="AU302" s="160" t="s">
        <v>82</v>
      </c>
      <c r="AV302" s="13" t="s">
        <v>82</v>
      </c>
      <c r="AW302" s="13" t="s">
        <v>29</v>
      </c>
      <c r="AX302" s="13" t="s">
        <v>73</v>
      </c>
      <c r="AY302" s="160" t="s">
        <v>137</v>
      </c>
    </row>
    <row r="303" spans="2:51" s="14" customFormat="1">
      <c r="B303" s="167"/>
      <c r="D303" s="159" t="s">
        <v>145</v>
      </c>
      <c r="E303" s="168" t="s">
        <v>1</v>
      </c>
      <c r="F303" s="169" t="s">
        <v>1224</v>
      </c>
      <c r="H303" s="168" t="s">
        <v>1</v>
      </c>
      <c r="I303" s="170"/>
      <c r="L303" s="167"/>
      <c r="M303" s="171"/>
      <c r="N303" s="172"/>
      <c r="O303" s="172"/>
      <c r="P303" s="172"/>
      <c r="Q303" s="172"/>
      <c r="R303" s="172"/>
      <c r="S303" s="172"/>
      <c r="T303" s="173"/>
      <c r="AT303" s="168" t="s">
        <v>145</v>
      </c>
      <c r="AU303" s="168" t="s">
        <v>82</v>
      </c>
      <c r="AV303" s="14" t="s">
        <v>30</v>
      </c>
      <c r="AW303" s="14" t="s">
        <v>29</v>
      </c>
      <c r="AX303" s="14" t="s">
        <v>73</v>
      </c>
      <c r="AY303" s="168" t="s">
        <v>137</v>
      </c>
    </row>
    <row r="304" spans="2:51" s="13" customFormat="1">
      <c r="B304" s="158"/>
      <c r="D304" s="159" t="s">
        <v>145</v>
      </c>
      <c r="E304" s="160" t="s">
        <v>1</v>
      </c>
      <c r="F304" s="161" t="s">
        <v>1225</v>
      </c>
      <c r="H304" s="162">
        <v>-0.51200000000000001</v>
      </c>
      <c r="I304" s="163"/>
      <c r="L304" s="158"/>
      <c r="M304" s="164"/>
      <c r="N304" s="165"/>
      <c r="O304" s="165"/>
      <c r="P304" s="165"/>
      <c r="Q304" s="165"/>
      <c r="R304" s="165"/>
      <c r="S304" s="165"/>
      <c r="T304" s="166"/>
      <c r="AT304" s="160" t="s">
        <v>145</v>
      </c>
      <c r="AU304" s="160" t="s">
        <v>82</v>
      </c>
      <c r="AV304" s="13" t="s">
        <v>82</v>
      </c>
      <c r="AW304" s="13" t="s">
        <v>29</v>
      </c>
      <c r="AX304" s="13" t="s">
        <v>73</v>
      </c>
      <c r="AY304" s="160" t="s">
        <v>137</v>
      </c>
    </row>
    <row r="305" spans="1:65" s="13" customFormat="1">
      <c r="B305" s="158"/>
      <c r="D305" s="159" t="s">
        <v>145</v>
      </c>
      <c r="E305" s="160" t="s">
        <v>1</v>
      </c>
      <c r="F305" s="161" t="s">
        <v>1226</v>
      </c>
      <c r="H305" s="162">
        <v>-1.544</v>
      </c>
      <c r="I305" s="163"/>
      <c r="L305" s="158"/>
      <c r="M305" s="164"/>
      <c r="N305" s="165"/>
      <c r="O305" s="165"/>
      <c r="P305" s="165"/>
      <c r="Q305" s="165"/>
      <c r="R305" s="165"/>
      <c r="S305" s="165"/>
      <c r="T305" s="166"/>
      <c r="AT305" s="160" t="s">
        <v>145</v>
      </c>
      <c r="AU305" s="160" t="s">
        <v>82</v>
      </c>
      <c r="AV305" s="13" t="s">
        <v>82</v>
      </c>
      <c r="AW305" s="13" t="s">
        <v>29</v>
      </c>
      <c r="AX305" s="13" t="s">
        <v>73</v>
      </c>
      <c r="AY305" s="160" t="s">
        <v>137</v>
      </c>
    </row>
    <row r="306" spans="1:65" s="15" customFormat="1">
      <c r="B306" s="174"/>
      <c r="D306" s="159" t="s">
        <v>145</v>
      </c>
      <c r="E306" s="175" t="s">
        <v>1</v>
      </c>
      <c r="F306" s="176" t="s">
        <v>148</v>
      </c>
      <c r="H306" s="177">
        <v>443.11200000000002</v>
      </c>
      <c r="I306" s="178"/>
      <c r="L306" s="174"/>
      <c r="M306" s="179"/>
      <c r="N306" s="180"/>
      <c r="O306" s="180"/>
      <c r="P306" s="180"/>
      <c r="Q306" s="180"/>
      <c r="R306" s="180"/>
      <c r="S306" s="180"/>
      <c r="T306" s="181"/>
      <c r="AT306" s="175" t="s">
        <v>145</v>
      </c>
      <c r="AU306" s="175" t="s">
        <v>82</v>
      </c>
      <c r="AV306" s="15" t="s">
        <v>143</v>
      </c>
      <c r="AW306" s="15" t="s">
        <v>29</v>
      </c>
      <c r="AX306" s="15" t="s">
        <v>73</v>
      </c>
      <c r="AY306" s="175" t="s">
        <v>137</v>
      </c>
    </row>
    <row r="307" spans="1:65" s="13" customFormat="1">
      <c r="B307" s="158"/>
      <c r="D307" s="159" t="s">
        <v>145</v>
      </c>
      <c r="E307" s="160" t="s">
        <v>1</v>
      </c>
      <c r="F307" s="161" t="s">
        <v>1227</v>
      </c>
      <c r="H307" s="162">
        <v>398.80099999999999</v>
      </c>
      <c r="I307" s="163"/>
      <c r="L307" s="158"/>
      <c r="M307" s="164"/>
      <c r="N307" s="165"/>
      <c r="O307" s="165"/>
      <c r="P307" s="165"/>
      <c r="Q307" s="165"/>
      <c r="R307" s="165"/>
      <c r="S307" s="165"/>
      <c r="T307" s="166"/>
      <c r="AT307" s="160" t="s">
        <v>145</v>
      </c>
      <c r="AU307" s="160" t="s">
        <v>82</v>
      </c>
      <c r="AV307" s="13" t="s">
        <v>82</v>
      </c>
      <c r="AW307" s="13" t="s">
        <v>29</v>
      </c>
      <c r="AX307" s="13" t="s">
        <v>30</v>
      </c>
      <c r="AY307" s="160" t="s">
        <v>137</v>
      </c>
    </row>
    <row r="308" spans="1:65" s="2" customFormat="1" ht="44.25" customHeight="1">
      <c r="A308" s="33"/>
      <c r="B308" s="144"/>
      <c r="C308" s="145" t="s">
        <v>7</v>
      </c>
      <c r="D308" s="145" t="s">
        <v>139</v>
      </c>
      <c r="E308" s="146" t="s">
        <v>1228</v>
      </c>
      <c r="F308" s="147" t="s">
        <v>1229</v>
      </c>
      <c r="G308" s="148" t="s">
        <v>195</v>
      </c>
      <c r="H308" s="149">
        <v>44.311</v>
      </c>
      <c r="I308" s="150"/>
      <c r="J308" s="151">
        <f>ROUND(I308*H308,2)</f>
        <v>0</v>
      </c>
      <c r="K308" s="147" t="s">
        <v>152</v>
      </c>
      <c r="L308" s="34"/>
      <c r="M308" s="152" t="s">
        <v>1</v>
      </c>
      <c r="N308" s="153" t="s">
        <v>38</v>
      </c>
      <c r="O308" s="59"/>
      <c r="P308" s="154">
        <f>O308*H308</f>
        <v>0</v>
      </c>
      <c r="Q308" s="154">
        <v>0</v>
      </c>
      <c r="R308" s="154">
        <f>Q308*H308</f>
        <v>0</v>
      </c>
      <c r="S308" s="154">
        <v>0</v>
      </c>
      <c r="T308" s="15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56" t="s">
        <v>143</v>
      </c>
      <c r="AT308" s="156" t="s">
        <v>139</v>
      </c>
      <c r="AU308" s="156" t="s">
        <v>82</v>
      </c>
      <c r="AY308" s="18" t="s">
        <v>137</v>
      </c>
      <c r="BE308" s="157">
        <f>IF(N308="základní",J308,0)</f>
        <v>0</v>
      </c>
      <c r="BF308" s="157">
        <f>IF(N308="snížená",J308,0)</f>
        <v>0</v>
      </c>
      <c r="BG308" s="157">
        <f>IF(N308="zákl. přenesená",J308,0)</f>
        <v>0</v>
      </c>
      <c r="BH308" s="157">
        <f>IF(N308="sníž. přenesená",J308,0)</f>
        <v>0</v>
      </c>
      <c r="BI308" s="157">
        <f>IF(N308="nulová",J308,0)</f>
        <v>0</v>
      </c>
      <c r="BJ308" s="18" t="s">
        <v>30</v>
      </c>
      <c r="BK308" s="157">
        <f>ROUND(I308*H308,2)</f>
        <v>0</v>
      </c>
      <c r="BL308" s="18" t="s">
        <v>143</v>
      </c>
      <c r="BM308" s="156" t="s">
        <v>1230</v>
      </c>
    </row>
    <row r="309" spans="1:65" s="13" customFormat="1">
      <c r="B309" s="158"/>
      <c r="D309" s="159" t="s">
        <v>145</v>
      </c>
      <c r="E309" s="160" t="s">
        <v>1</v>
      </c>
      <c r="F309" s="161" t="s">
        <v>1231</v>
      </c>
      <c r="H309" s="162">
        <v>44.311</v>
      </c>
      <c r="I309" s="163"/>
      <c r="L309" s="158"/>
      <c r="M309" s="164"/>
      <c r="N309" s="165"/>
      <c r="O309" s="165"/>
      <c r="P309" s="165"/>
      <c r="Q309" s="165"/>
      <c r="R309" s="165"/>
      <c r="S309" s="165"/>
      <c r="T309" s="166"/>
      <c r="AT309" s="160" t="s">
        <v>145</v>
      </c>
      <c r="AU309" s="160" t="s">
        <v>82</v>
      </c>
      <c r="AV309" s="13" t="s">
        <v>82</v>
      </c>
      <c r="AW309" s="13" t="s">
        <v>29</v>
      </c>
      <c r="AX309" s="13" t="s">
        <v>30</v>
      </c>
      <c r="AY309" s="160" t="s">
        <v>137</v>
      </c>
    </row>
    <row r="310" spans="1:65" s="2" customFormat="1" ht="24.2" customHeight="1">
      <c r="A310" s="33"/>
      <c r="B310" s="144"/>
      <c r="C310" s="145" t="s">
        <v>307</v>
      </c>
      <c r="D310" s="145" t="s">
        <v>139</v>
      </c>
      <c r="E310" s="146" t="s">
        <v>1232</v>
      </c>
      <c r="F310" s="147" t="s">
        <v>1233</v>
      </c>
      <c r="G310" s="148" t="s">
        <v>142</v>
      </c>
      <c r="H310" s="149">
        <v>1144.5</v>
      </c>
      <c r="I310" s="150"/>
      <c r="J310" s="151">
        <f>ROUND(I310*H310,2)</f>
        <v>0</v>
      </c>
      <c r="K310" s="147" t="s">
        <v>152</v>
      </c>
      <c r="L310" s="34"/>
      <c r="M310" s="152" t="s">
        <v>1</v>
      </c>
      <c r="N310" s="153" t="s">
        <v>38</v>
      </c>
      <c r="O310" s="59"/>
      <c r="P310" s="154">
        <f>O310*H310</f>
        <v>0</v>
      </c>
      <c r="Q310" s="154">
        <v>1.1900000000000001E-3</v>
      </c>
      <c r="R310" s="154">
        <f>Q310*H310</f>
        <v>1.361955</v>
      </c>
      <c r="S310" s="154">
        <v>0</v>
      </c>
      <c r="T310" s="155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56" t="s">
        <v>143</v>
      </c>
      <c r="AT310" s="156" t="s">
        <v>139</v>
      </c>
      <c r="AU310" s="156" t="s">
        <v>82</v>
      </c>
      <c r="AY310" s="18" t="s">
        <v>137</v>
      </c>
      <c r="BE310" s="157">
        <f>IF(N310="základní",J310,0)</f>
        <v>0</v>
      </c>
      <c r="BF310" s="157">
        <f>IF(N310="snížená",J310,0)</f>
        <v>0</v>
      </c>
      <c r="BG310" s="157">
        <f>IF(N310="zákl. přenesená",J310,0)</f>
        <v>0</v>
      </c>
      <c r="BH310" s="157">
        <f>IF(N310="sníž. přenesená",J310,0)</f>
        <v>0</v>
      </c>
      <c r="BI310" s="157">
        <f>IF(N310="nulová",J310,0)</f>
        <v>0</v>
      </c>
      <c r="BJ310" s="18" t="s">
        <v>30</v>
      </c>
      <c r="BK310" s="157">
        <f>ROUND(I310*H310,2)</f>
        <v>0</v>
      </c>
      <c r="BL310" s="18" t="s">
        <v>143</v>
      </c>
      <c r="BM310" s="156" t="s">
        <v>1234</v>
      </c>
    </row>
    <row r="311" spans="1:65" s="14" customFormat="1">
      <c r="B311" s="167"/>
      <c r="D311" s="159" t="s">
        <v>145</v>
      </c>
      <c r="E311" s="168" t="s">
        <v>1</v>
      </c>
      <c r="F311" s="169" t="s">
        <v>1119</v>
      </c>
      <c r="H311" s="168" t="s">
        <v>1</v>
      </c>
      <c r="I311" s="170"/>
      <c r="L311" s="167"/>
      <c r="M311" s="171"/>
      <c r="N311" s="172"/>
      <c r="O311" s="172"/>
      <c r="P311" s="172"/>
      <c r="Q311" s="172"/>
      <c r="R311" s="172"/>
      <c r="S311" s="172"/>
      <c r="T311" s="173"/>
      <c r="AT311" s="168" t="s">
        <v>145</v>
      </c>
      <c r="AU311" s="168" t="s">
        <v>82</v>
      </c>
      <c r="AV311" s="14" t="s">
        <v>30</v>
      </c>
      <c r="AW311" s="14" t="s">
        <v>29</v>
      </c>
      <c r="AX311" s="14" t="s">
        <v>73</v>
      </c>
      <c r="AY311" s="168" t="s">
        <v>137</v>
      </c>
    </row>
    <row r="312" spans="1:65" s="13" customFormat="1">
      <c r="B312" s="158"/>
      <c r="D312" s="159" t="s">
        <v>145</v>
      </c>
      <c r="E312" s="160" t="s">
        <v>1</v>
      </c>
      <c r="F312" s="161" t="s">
        <v>1235</v>
      </c>
      <c r="H312" s="162">
        <v>17.600000000000001</v>
      </c>
      <c r="I312" s="163"/>
      <c r="L312" s="158"/>
      <c r="M312" s="164"/>
      <c r="N312" s="165"/>
      <c r="O312" s="165"/>
      <c r="P312" s="165"/>
      <c r="Q312" s="165"/>
      <c r="R312" s="165"/>
      <c r="S312" s="165"/>
      <c r="T312" s="166"/>
      <c r="AT312" s="160" t="s">
        <v>145</v>
      </c>
      <c r="AU312" s="160" t="s">
        <v>82</v>
      </c>
      <c r="AV312" s="13" t="s">
        <v>82</v>
      </c>
      <c r="AW312" s="13" t="s">
        <v>29</v>
      </c>
      <c r="AX312" s="13" t="s">
        <v>73</v>
      </c>
      <c r="AY312" s="160" t="s">
        <v>137</v>
      </c>
    </row>
    <row r="313" spans="1:65" s="14" customFormat="1">
      <c r="B313" s="167"/>
      <c r="D313" s="159" t="s">
        <v>145</v>
      </c>
      <c r="E313" s="168" t="s">
        <v>1</v>
      </c>
      <c r="F313" s="169" t="s">
        <v>1121</v>
      </c>
      <c r="H313" s="168" t="s">
        <v>1</v>
      </c>
      <c r="I313" s="170"/>
      <c r="L313" s="167"/>
      <c r="M313" s="171"/>
      <c r="N313" s="172"/>
      <c r="O313" s="172"/>
      <c r="P313" s="172"/>
      <c r="Q313" s="172"/>
      <c r="R313" s="172"/>
      <c r="S313" s="172"/>
      <c r="T313" s="173"/>
      <c r="AT313" s="168" t="s">
        <v>145</v>
      </c>
      <c r="AU313" s="168" t="s">
        <v>82</v>
      </c>
      <c r="AV313" s="14" t="s">
        <v>30</v>
      </c>
      <c r="AW313" s="14" t="s">
        <v>29</v>
      </c>
      <c r="AX313" s="14" t="s">
        <v>73</v>
      </c>
      <c r="AY313" s="168" t="s">
        <v>137</v>
      </c>
    </row>
    <row r="314" spans="1:65" s="13" customFormat="1">
      <c r="B314" s="158"/>
      <c r="D314" s="159" t="s">
        <v>145</v>
      </c>
      <c r="E314" s="160" t="s">
        <v>1</v>
      </c>
      <c r="F314" s="161" t="s">
        <v>1236</v>
      </c>
      <c r="H314" s="162">
        <v>56.101999999999997</v>
      </c>
      <c r="I314" s="163"/>
      <c r="L314" s="158"/>
      <c r="M314" s="164"/>
      <c r="N314" s="165"/>
      <c r="O314" s="165"/>
      <c r="P314" s="165"/>
      <c r="Q314" s="165"/>
      <c r="R314" s="165"/>
      <c r="S314" s="165"/>
      <c r="T314" s="166"/>
      <c r="AT314" s="160" t="s">
        <v>145</v>
      </c>
      <c r="AU314" s="160" t="s">
        <v>82</v>
      </c>
      <c r="AV314" s="13" t="s">
        <v>82</v>
      </c>
      <c r="AW314" s="13" t="s">
        <v>29</v>
      </c>
      <c r="AX314" s="13" t="s">
        <v>73</v>
      </c>
      <c r="AY314" s="160" t="s">
        <v>137</v>
      </c>
    </row>
    <row r="315" spans="1:65" s="14" customFormat="1">
      <c r="B315" s="167"/>
      <c r="D315" s="159" t="s">
        <v>145</v>
      </c>
      <c r="E315" s="168" t="s">
        <v>1</v>
      </c>
      <c r="F315" s="169" t="s">
        <v>1123</v>
      </c>
      <c r="H315" s="168" t="s">
        <v>1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145</v>
      </c>
      <c r="AU315" s="168" t="s">
        <v>82</v>
      </c>
      <c r="AV315" s="14" t="s">
        <v>30</v>
      </c>
      <c r="AW315" s="14" t="s">
        <v>29</v>
      </c>
      <c r="AX315" s="14" t="s">
        <v>73</v>
      </c>
      <c r="AY315" s="168" t="s">
        <v>137</v>
      </c>
    </row>
    <row r="316" spans="1:65" s="13" customFormat="1">
      <c r="B316" s="158"/>
      <c r="D316" s="159" t="s">
        <v>145</v>
      </c>
      <c r="E316" s="160" t="s">
        <v>1</v>
      </c>
      <c r="F316" s="161" t="s">
        <v>1237</v>
      </c>
      <c r="H316" s="162">
        <v>13.196999999999999</v>
      </c>
      <c r="I316" s="163"/>
      <c r="L316" s="158"/>
      <c r="M316" s="164"/>
      <c r="N316" s="165"/>
      <c r="O316" s="165"/>
      <c r="P316" s="165"/>
      <c r="Q316" s="165"/>
      <c r="R316" s="165"/>
      <c r="S316" s="165"/>
      <c r="T316" s="166"/>
      <c r="AT316" s="160" t="s">
        <v>145</v>
      </c>
      <c r="AU316" s="160" t="s">
        <v>82</v>
      </c>
      <c r="AV316" s="13" t="s">
        <v>82</v>
      </c>
      <c r="AW316" s="13" t="s">
        <v>29</v>
      </c>
      <c r="AX316" s="13" t="s">
        <v>73</v>
      </c>
      <c r="AY316" s="160" t="s">
        <v>137</v>
      </c>
    </row>
    <row r="317" spans="1:65" s="13" customFormat="1">
      <c r="B317" s="158"/>
      <c r="D317" s="159" t="s">
        <v>145</v>
      </c>
      <c r="E317" s="160" t="s">
        <v>1</v>
      </c>
      <c r="F317" s="161" t="s">
        <v>1238</v>
      </c>
      <c r="H317" s="162">
        <v>4.4930000000000003</v>
      </c>
      <c r="I317" s="163"/>
      <c r="L317" s="158"/>
      <c r="M317" s="164"/>
      <c r="N317" s="165"/>
      <c r="O317" s="165"/>
      <c r="P317" s="165"/>
      <c r="Q317" s="165"/>
      <c r="R317" s="165"/>
      <c r="S317" s="165"/>
      <c r="T317" s="166"/>
      <c r="AT317" s="160" t="s">
        <v>145</v>
      </c>
      <c r="AU317" s="160" t="s">
        <v>82</v>
      </c>
      <c r="AV317" s="13" t="s">
        <v>82</v>
      </c>
      <c r="AW317" s="13" t="s">
        <v>29</v>
      </c>
      <c r="AX317" s="13" t="s">
        <v>73</v>
      </c>
      <c r="AY317" s="160" t="s">
        <v>137</v>
      </c>
    </row>
    <row r="318" spans="1:65" s="14" customFormat="1">
      <c r="B318" s="167"/>
      <c r="D318" s="159" t="s">
        <v>145</v>
      </c>
      <c r="E318" s="168" t="s">
        <v>1</v>
      </c>
      <c r="F318" s="169" t="s">
        <v>1126</v>
      </c>
      <c r="H318" s="168" t="s">
        <v>1</v>
      </c>
      <c r="I318" s="170"/>
      <c r="L318" s="167"/>
      <c r="M318" s="171"/>
      <c r="N318" s="172"/>
      <c r="O318" s="172"/>
      <c r="P318" s="172"/>
      <c r="Q318" s="172"/>
      <c r="R318" s="172"/>
      <c r="S318" s="172"/>
      <c r="T318" s="173"/>
      <c r="AT318" s="168" t="s">
        <v>145</v>
      </c>
      <c r="AU318" s="168" t="s">
        <v>82</v>
      </c>
      <c r="AV318" s="14" t="s">
        <v>30</v>
      </c>
      <c r="AW318" s="14" t="s">
        <v>29</v>
      </c>
      <c r="AX318" s="14" t="s">
        <v>73</v>
      </c>
      <c r="AY318" s="168" t="s">
        <v>137</v>
      </c>
    </row>
    <row r="319" spans="1:65" s="13" customFormat="1">
      <c r="B319" s="158"/>
      <c r="D319" s="159" t="s">
        <v>145</v>
      </c>
      <c r="E319" s="160" t="s">
        <v>1</v>
      </c>
      <c r="F319" s="161" t="s">
        <v>1239</v>
      </c>
      <c r="H319" s="162">
        <v>52.334000000000003</v>
      </c>
      <c r="I319" s="163"/>
      <c r="L319" s="158"/>
      <c r="M319" s="164"/>
      <c r="N319" s="165"/>
      <c r="O319" s="165"/>
      <c r="P319" s="165"/>
      <c r="Q319" s="165"/>
      <c r="R319" s="165"/>
      <c r="S319" s="165"/>
      <c r="T319" s="166"/>
      <c r="AT319" s="160" t="s">
        <v>145</v>
      </c>
      <c r="AU319" s="160" t="s">
        <v>82</v>
      </c>
      <c r="AV319" s="13" t="s">
        <v>82</v>
      </c>
      <c r="AW319" s="13" t="s">
        <v>29</v>
      </c>
      <c r="AX319" s="13" t="s">
        <v>73</v>
      </c>
      <c r="AY319" s="160" t="s">
        <v>137</v>
      </c>
    </row>
    <row r="320" spans="1:65" s="14" customFormat="1">
      <c r="B320" s="167"/>
      <c r="D320" s="159" t="s">
        <v>145</v>
      </c>
      <c r="E320" s="168" t="s">
        <v>1</v>
      </c>
      <c r="F320" s="169" t="s">
        <v>1128</v>
      </c>
      <c r="H320" s="168" t="s">
        <v>1</v>
      </c>
      <c r="I320" s="170"/>
      <c r="L320" s="167"/>
      <c r="M320" s="171"/>
      <c r="N320" s="172"/>
      <c r="O320" s="172"/>
      <c r="P320" s="172"/>
      <c r="Q320" s="172"/>
      <c r="R320" s="172"/>
      <c r="S320" s="172"/>
      <c r="T320" s="173"/>
      <c r="AT320" s="168" t="s">
        <v>145</v>
      </c>
      <c r="AU320" s="168" t="s">
        <v>82</v>
      </c>
      <c r="AV320" s="14" t="s">
        <v>30</v>
      </c>
      <c r="AW320" s="14" t="s">
        <v>29</v>
      </c>
      <c r="AX320" s="14" t="s">
        <v>73</v>
      </c>
      <c r="AY320" s="168" t="s">
        <v>137</v>
      </c>
    </row>
    <row r="321" spans="2:51" s="13" customFormat="1">
      <c r="B321" s="158"/>
      <c r="D321" s="159" t="s">
        <v>145</v>
      </c>
      <c r="E321" s="160" t="s">
        <v>1</v>
      </c>
      <c r="F321" s="161" t="s">
        <v>1240</v>
      </c>
      <c r="H321" s="162">
        <v>12.941000000000001</v>
      </c>
      <c r="I321" s="163"/>
      <c r="L321" s="158"/>
      <c r="M321" s="164"/>
      <c r="N321" s="165"/>
      <c r="O321" s="165"/>
      <c r="P321" s="165"/>
      <c r="Q321" s="165"/>
      <c r="R321" s="165"/>
      <c r="S321" s="165"/>
      <c r="T321" s="166"/>
      <c r="AT321" s="160" t="s">
        <v>145</v>
      </c>
      <c r="AU321" s="160" t="s">
        <v>82</v>
      </c>
      <c r="AV321" s="13" t="s">
        <v>82</v>
      </c>
      <c r="AW321" s="13" t="s">
        <v>29</v>
      </c>
      <c r="AX321" s="13" t="s">
        <v>73</v>
      </c>
      <c r="AY321" s="160" t="s">
        <v>137</v>
      </c>
    </row>
    <row r="322" spans="2:51" s="13" customFormat="1">
      <c r="B322" s="158"/>
      <c r="D322" s="159" t="s">
        <v>145</v>
      </c>
      <c r="E322" s="160" t="s">
        <v>1</v>
      </c>
      <c r="F322" s="161" t="s">
        <v>1241</v>
      </c>
      <c r="H322" s="162">
        <v>4.3650000000000002</v>
      </c>
      <c r="I322" s="163"/>
      <c r="L322" s="158"/>
      <c r="M322" s="164"/>
      <c r="N322" s="165"/>
      <c r="O322" s="165"/>
      <c r="P322" s="165"/>
      <c r="Q322" s="165"/>
      <c r="R322" s="165"/>
      <c r="S322" s="165"/>
      <c r="T322" s="166"/>
      <c r="AT322" s="160" t="s">
        <v>145</v>
      </c>
      <c r="AU322" s="160" t="s">
        <v>82</v>
      </c>
      <c r="AV322" s="13" t="s">
        <v>82</v>
      </c>
      <c r="AW322" s="13" t="s">
        <v>29</v>
      </c>
      <c r="AX322" s="13" t="s">
        <v>73</v>
      </c>
      <c r="AY322" s="160" t="s">
        <v>137</v>
      </c>
    </row>
    <row r="323" spans="2:51" s="14" customFormat="1">
      <c r="B323" s="167"/>
      <c r="D323" s="159" t="s">
        <v>145</v>
      </c>
      <c r="E323" s="168" t="s">
        <v>1</v>
      </c>
      <c r="F323" s="169" t="s">
        <v>1131</v>
      </c>
      <c r="H323" s="168" t="s">
        <v>1</v>
      </c>
      <c r="I323" s="170"/>
      <c r="L323" s="167"/>
      <c r="M323" s="171"/>
      <c r="N323" s="172"/>
      <c r="O323" s="172"/>
      <c r="P323" s="172"/>
      <c r="Q323" s="172"/>
      <c r="R323" s="172"/>
      <c r="S323" s="172"/>
      <c r="T323" s="173"/>
      <c r="AT323" s="168" t="s">
        <v>145</v>
      </c>
      <c r="AU323" s="168" t="s">
        <v>82</v>
      </c>
      <c r="AV323" s="14" t="s">
        <v>30</v>
      </c>
      <c r="AW323" s="14" t="s">
        <v>29</v>
      </c>
      <c r="AX323" s="14" t="s">
        <v>73</v>
      </c>
      <c r="AY323" s="168" t="s">
        <v>137</v>
      </c>
    </row>
    <row r="324" spans="2:51" s="13" customFormat="1">
      <c r="B324" s="158"/>
      <c r="D324" s="159" t="s">
        <v>145</v>
      </c>
      <c r="E324" s="160" t="s">
        <v>1</v>
      </c>
      <c r="F324" s="161" t="s">
        <v>1242</v>
      </c>
      <c r="H324" s="162">
        <v>53.362000000000002</v>
      </c>
      <c r="I324" s="163"/>
      <c r="L324" s="158"/>
      <c r="M324" s="164"/>
      <c r="N324" s="165"/>
      <c r="O324" s="165"/>
      <c r="P324" s="165"/>
      <c r="Q324" s="165"/>
      <c r="R324" s="165"/>
      <c r="S324" s="165"/>
      <c r="T324" s="166"/>
      <c r="AT324" s="160" t="s">
        <v>145</v>
      </c>
      <c r="AU324" s="160" t="s">
        <v>82</v>
      </c>
      <c r="AV324" s="13" t="s">
        <v>82</v>
      </c>
      <c r="AW324" s="13" t="s">
        <v>29</v>
      </c>
      <c r="AX324" s="13" t="s">
        <v>73</v>
      </c>
      <c r="AY324" s="160" t="s">
        <v>137</v>
      </c>
    </row>
    <row r="325" spans="2:51" s="14" customFormat="1">
      <c r="B325" s="167"/>
      <c r="D325" s="159" t="s">
        <v>145</v>
      </c>
      <c r="E325" s="168" t="s">
        <v>1</v>
      </c>
      <c r="F325" s="169" t="s">
        <v>1133</v>
      </c>
      <c r="H325" s="168" t="s">
        <v>1</v>
      </c>
      <c r="I325" s="170"/>
      <c r="L325" s="167"/>
      <c r="M325" s="171"/>
      <c r="N325" s="172"/>
      <c r="O325" s="172"/>
      <c r="P325" s="172"/>
      <c r="Q325" s="172"/>
      <c r="R325" s="172"/>
      <c r="S325" s="172"/>
      <c r="T325" s="173"/>
      <c r="AT325" s="168" t="s">
        <v>145</v>
      </c>
      <c r="AU325" s="168" t="s">
        <v>82</v>
      </c>
      <c r="AV325" s="14" t="s">
        <v>30</v>
      </c>
      <c r="AW325" s="14" t="s">
        <v>29</v>
      </c>
      <c r="AX325" s="14" t="s">
        <v>73</v>
      </c>
      <c r="AY325" s="168" t="s">
        <v>137</v>
      </c>
    </row>
    <row r="326" spans="2:51" s="13" customFormat="1">
      <c r="B326" s="158"/>
      <c r="D326" s="159" t="s">
        <v>145</v>
      </c>
      <c r="E326" s="160" t="s">
        <v>1</v>
      </c>
      <c r="F326" s="161" t="s">
        <v>1243</v>
      </c>
      <c r="H326" s="162">
        <v>11.113</v>
      </c>
      <c r="I326" s="163"/>
      <c r="L326" s="158"/>
      <c r="M326" s="164"/>
      <c r="N326" s="165"/>
      <c r="O326" s="165"/>
      <c r="P326" s="165"/>
      <c r="Q326" s="165"/>
      <c r="R326" s="165"/>
      <c r="S326" s="165"/>
      <c r="T326" s="166"/>
      <c r="AT326" s="160" t="s">
        <v>145</v>
      </c>
      <c r="AU326" s="160" t="s">
        <v>82</v>
      </c>
      <c r="AV326" s="13" t="s">
        <v>82</v>
      </c>
      <c r="AW326" s="13" t="s">
        <v>29</v>
      </c>
      <c r="AX326" s="13" t="s">
        <v>73</v>
      </c>
      <c r="AY326" s="160" t="s">
        <v>137</v>
      </c>
    </row>
    <row r="327" spans="2:51" s="13" customFormat="1">
      <c r="B327" s="158"/>
      <c r="D327" s="159" t="s">
        <v>145</v>
      </c>
      <c r="E327" s="160" t="s">
        <v>1</v>
      </c>
      <c r="F327" s="161" t="s">
        <v>1244</v>
      </c>
      <c r="H327" s="162">
        <v>11.57</v>
      </c>
      <c r="I327" s="163"/>
      <c r="L327" s="158"/>
      <c r="M327" s="164"/>
      <c r="N327" s="165"/>
      <c r="O327" s="165"/>
      <c r="P327" s="165"/>
      <c r="Q327" s="165"/>
      <c r="R327" s="165"/>
      <c r="S327" s="165"/>
      <c r="T327" s="166"/>
      <c r="AT327" s="160" t="s">
        <v>145</v>
      </c>
      <c r="AU327" s="160" t="s">
        <v>82</v>
      </c>
      <c r="AV327" s="13" t="s">
        <v>82</v>
      </c>
      <c r="AW327" s="13" t="s">
        <v>29</v>
      </c>
      <c r="AX327" s="13" t="s">
        <v>73</v>
      </c>
      <c r="AY327" s="160" t="s">
        <v>137</v>
      </c>
    </row>
    <row r="328" spans="2:51" s="14" customFormat="1">
      <c r="B328" s="167"/>
      <c r="D328" s="159" t="s">
        <v>145</v>
      </c>
      <c r="E328" s="168" t="s">
        <v>1</v>
      </c>
      <c r="F328" s="169" t="s">
        <v>1136</v>
      </c>
      <c r="H328" s="168" t="s">
        <v>1</v>
      </c>
      <c r="I328" s="170"/>
      <c r="L328" s="167"/>
      <c r="M328" s="171"/>
      <c r="N328" s="172"/>
      <c r="O328" s="172"/>
      <c r="P328" s="172"/>
      <c r="Q328" s="172"/>
      <c r="R328" s="172"/>
      <c r="S328" s="172"/>
      <c r="T328" s="173"/>
      <c r="AT328" s="168" t="s">
        <v>145</v>
      </c>
      <c r="AU328" s="168" t="s">
        <v>82</v>
      </c>
      <c r="AV328" s="14" t="s">
        <v>30</v>
      </c>
      <c r="AW328" s="14" t="s">
        <v>29</v>
      </c>
      <c r="AX328" s="14" t="s">
        <v>73</v>
      </c>
      <c r="AY328" s="168" t="s">
        <v>137</v>
      </c>
    </row>
    <row r="329" spans="2:51" s="13" customFormat="1">
      <c r="B329" s="158"/>
      <c r="D329" s="159" t="s">
        <v>145</v>
      </c>
      <c r="E329" s="160" t="s">
        <v>1</v>
      </c>
      <c r="F329" s="161" t="s">
        <v>1245</v>
      </c>
      <c r="H329" s="162">
        <v>53.499000000000002</v>
      </c>
      <c r="I329" s="163"/>
      <c r="L329" s="158"/>
      <c r="M329" s="164"/>
      <c r="N329" s="165"/>
      <c r="O329" s="165"/>
      <c r="P329" s="165"/>
      <c r="Q329" s="165"/>
      <c r="R329" s="165"/>
      <c r="S329" s="165"/>
      <c r="T329" s="166"/>
      <c r="AT329" s="160" t="s">
        <v>145</v>
      </c>
      <c r="AU329" s="160" t="s">
        <v>82</v>
      </c>
      <c r="AV329" s="13" t="s">
        <v>82</v>
      </c>
      <c r="AW329" s="13" t="s">
        <v>29</v>
      </c>
      <c r="AX329" s="13" t="s">
        <v>73</v>
      </c>
      <c r="AY329" s="160" t="s">
        <v>137</v>
      </c>
    </row>
    <row r="330" spans="2:51" s="14" customFormat="1">
      <c r="B330" s="167"/>
      <c r="D330" s="159" t="s">
        <v>145</v>
      </c>
      <c r="E330" s="168" t="s">
        <v>1</v>
      </c>
      <c r="F330" s="169" t="s">
        <v>1138</v>
      </c>
      <c r="H330" s="168" t="s">
        <v>1</v>
      </c>
      <c r="I330" s="170"/>
      <c r="L330" s="167"/>
      <c r="M330" s="171"/>
      <c r="N330" s="172"/>
      <c r="O330" s="172"/>
      <c r="P330" s="172"/>
      <c r="Q330" s="172"/>
      <c r="R330" s="172"/>
      <c r="S330" s="172"/>
      <c r="T330" s="173"/>
      <c r="AT330" s="168" t="s">
        <v>145</v>
      </c>
      <c r="AU330" s="168" t="s">
        <v>82</v>
      </c>
      <c r="AV330" s="14" t="s">
        <v>30</v>
      </c>
      <c r="AW330" s="14" t="s">
        <v>29</v>
      </c>
      <c r="AX330" s="14" t="s">
        <v>73</v>
      </c>
      <c r="AY330" s="168" t="s">
        <v>137</v>
      </c>
    </row>
    <row r="331" spans="2:51" s="13" customFormat="1">
      <c r="B331" s="158"/>
      <c r="D331" s="159" t="s">
        <v>145</v>
      </c>
      <c r="E331" s="160" t="s">
        <v>1</v>
      </c>
      <c r="F331" s="161" t="s">
        <v>1246</v>
      </c>
      <c r="H331" s="162">
        <v>12.262</v>
      </c>
      <c r="I331" s="163"/>
      <c r="L331" s="158"/>
      <c r="M331" s="164"/>
      <c r="N331" s="165"/>
      <c r="O331" s="165"/>
      <c r="P331" s="165"/>
      <c r="Q331" s="165"/>
      <c r="R331" s="165"/>
      <c r="S331" s="165"/>
      <c r="T331" s="166"/>
      <c r="AT331" s="160" t="s">
        <v>145</v>
      </c>
      <c r="AU331" s="160" t="s">
        <v>82</v>
      </c>
      <c r="AV331" s="13" t="s">
        <v>82</v>
      </c>
      <c r="AW331" s="13" t="s">
        <v>29</v>
      </c>
      <c r="AX331" s="13" t="s">
        <v>73</v>
      </c>
      <c r="AY331" s="160" t="s">
        <v>137</v>
      </c>
    </row>
    <row r="332" spans="2:51" s="13" customFormat="1">
      <c r="B332" s="158"/>
      <c r="D332" s="159" t="s">
        <v>145</v>
      </c>
      <c r="E332" s="160" t="s">
        <v>1</v>
      </c>
      <c r="F332" s="161" t="s">
        <v>1247</v>
      </c>
      <c r="H332" s="162">
        <v>5.4989999999999997</v>
      </c>
      <c r="I332" s="163"/>
      <c r="L332" s="158"/>
      <c r="M332" s="164"/>
      <c r="N332" s="165"/>
      <c r="O332" s="165"/>
      <c r="P332" s="165"/>
      <c r="Q332" s="165"/>
      <c r="R332" s="165"/>
      <c r="S332" s="165"/>
      <c r="T332" s="166"/>
      <c r="AT332" s="160" t="s">
        <v>145</v>
      </c>
      <c r="AU332" s="160" t="s">
        <v>82</v>
      </c>
      <c r="AV332" s="13" t="s">
        <v>82</v>
      </c>
      <c r="AW332" s="13" t="s">
        <v>29</v>
      </c>
      <c r="AX332" s="13" t="s">
        <v>73</v>
      </c>
      <c r="AY332" s="160" t="s">
        <v>137</v>
      </c>
    </row>
    <row r="333" spans="2:51" s="14" customFormat="1">
      <c r="B333" s="167"/>
      <c r="D333" s="159" t="s">
        <v>145</v>
      </c>
      <c r="E333" s="168" t="s">
        <v>1</v>
      </c>
      <c r="F333" s="169" t="s">
        <v>1141</v>
      </c>
      <c r="H333" s="168" t="s">
        <v>1</v>
      </c>
      <c r="I333" s="170"/>
      <c r="L333" s="167"/>
      <c r="M333" s="171"/>
      <c r="N333" s="172"/>
      <c r="O333" s="172"/>
      <c r="P333" s="172"/>
      <c r="Q333" s="172"/>
      <c r="R333" s="172"/>
      <c r="S333" s="172"/>
      <c r="T333" s="173"/>
      <c r="AT333" s="168" t="s">
        <v>145</v>
      </c>
      <c r="AU333" s="168" t="s">
        <v>82</v>
      </c>
      <c r="AV333" s="14" t="s">
        <v>30</v>
      </c>
      <c r="AW333" s="14" t="s">
        <v>29</v>
      </c>
      <c r="AX333" s="14" t="s">
        <v>73</v>
      </c>
      <c r="AY333" s="168" t="s">
        <v>137</v>
      </c>
    </row>
    <row r="334" spans="2:51" s="13" customFormat="1">
      <c r="B334" s="158"/>
      <c r="D334" s="159" t="s">
        <v>145</v>
      </c>
      <c r="E334" s="160" t="s">
        <v>1</v>
      </c>
      <c r="F334" s="161" t="s">
        <v>1248</v>
      </c>
      <c r="H334" s="162">
        <v>52.223999999999997</v>
      </c>
      <c r="I334" s="163"/>
      <c r="L334" s="158"/>
      <c r="M334" s="164"/>
      <c r="N334" s="165"/>
      <c r="O334" s="165"/>
      <c r="P334" s="165"/>
      <c r="Q334" s="165"/>
      <c r="R334" s="165"/>
      <c r="S334" s="165"/>
      <c r="T334" s="166"/>
      <c r="AT334" s="160" t="s">
        <v>145</v>
      </c>
      <c r="AU334" s="160" t="s">
        <v>82</v>
      </c>
      <c r="AV334" s="13" t="s">
        <v>82</v>
      </c>
      <c r="AW334" s="13" t="s">
        <v>29</v>
      </c>
      <c r="AX334" s="13" t="s">
        <v>73</v>
      </c>
      <c r="AY334" s="160" t="s">
        <v>137</v>
      </c>
    </row>
    <row r="335" spans="2:51" s="14" customFormat="1">
      <c r="B335" s="167"/>
      <c r="D335" s="159" t="s">
        <v>145</v>
      </c>
      <c r="E335" s="168" t="s">
        <v>1</v>
      </c>
      <c r="F335" s="169" t="s">
        <v>1143</v>
      </c>
      <c r="H335" s="168" t="s">
        <v>1</v>
      </c>
      <c r="I335" s="170"/>
      <c r="L335" s="167"/>
      <c r="M335" s="171"/>
      <c r="N335" s="172"/>
      <c r="O335" s="172"/>
      <c r="P335" s="172"/>
      <c r="Q335" s="172"/>
      <c r="R335" s="172"/>
      <c r="S335" s="172"/>
      <c r="T335" s="173"/>
      <c r="AT335" s="168" t="s">
        <v>145</v>
      </c>
      <c r="AU335" s="168" t="s">
        <v>82</v>
      </c>
      <c r="AV335" s="14" t="s">
        <v>30</v>
      </c>
      <c r="AW335" s="14" t="s">
        <v>29</v>
      </c>
      <c r="AX335" s="14" t="s">
        <v>73</v>
      </c>
      <c r="AY335" s="168" t="s">
        <v>137</v>
      </c>
    </row>
    <row r="336" spans="2:51" s="13" customFormat="1">
      <c r="B336" s="158"/>
      <c r="D336" s="159" t="s">
        <v>145</v>
      </c>
      <c r="E336" s="160" t="s">
        <v>1</v>
      </c>
      <c r="F336" s="161" t="s">
        <v>1249</v>
      </c>
      <c r="H336" s="162">
        <v>13.574999999999999</v>
      </c>
      <c r="I336" s="163"/>
      <c r="L336" s="158"/>
      <c r="M336" s="164"/>
      <c r="N336" s="165"/>
      <c r="O336" s="165"/>
      <c r="P336" s="165"/>
      <c r="Q336" s="165"/>
      <c r="R336" s="165"/>
      <c r="S336" s="165"/>
      <c r="T336" s="166"/>
      <c r="AT336" s="160" t="s">
        <v>145</v>
      </c>
      <c r="AU336" s="160" t="s">
        <v>82</v>
      </c>
      <c r="AV336" s="13" t="s">
        <v>82</v>
      </c>
      <c r="AW336" s="13" t="s">
        <v>29</v>
      </c>
      <c r="AX336" s="13" t="s">
        <v>73</v>
      </c>
      <c r="AY336" s="160" t="s">
        <v>137</v>
      </c>
    </row>
    <row r="337" spans="2:51" s="13" customFormat="1">
      <c r="B337" s="158"/>
      <c r="D337" s="159" t="s">
        <v>145</v>
      </c>
      <c r="E337" s="160" t="s">
        <v>1</v>
      </c>
      <c r="F337" s="161" t="s">
        <v>1250</v>
      </c>
      <c r="H337" s="162">
        <v>4.7519999999999998</v>
      </c>
      <c r="I337" s="163"/>
      <c r="L337" s="158"/>
      <c r="M337" s="164"/>
      <c r="N337" s="165"/>
      <c r="O337" s="165"/>
      <c r="P337" s="165"/>
      <c r="Q337" s="165"/>
      <c r="R337" s="165"/>
      <c r="S337" s="165"/>
      <c r="T337" s="166"/>
      <c r="AT337" s="160" t="s">
        <v>145</v>
      </c>
      <c r="AU337" s="160" t="s">
        <v>82</v>
      </c>
      <c r="AV337" s="13" t="s">
        <v>82</v>
      </c>
      <c r="AW337" s="13" t="s">
        <v>29</v>
      </c>
      <c r="AX337" s="13" t="s">
        <v>73</v>
      </c>
      <c r="AY337" s="160" t="s">
        <v>137</v>
      </c>
    </row>
    <row r="338" spans="2:51" s="14" customFormat="1">
      <c r="B338" s="167"/>
      <c r="D338" s="159" t="s">
        <v>145</v>
      </c>
      <c r="E338" s="168" t="s">
        <v>1</v>
      </c>
      <c r="F338" s="169" t="s">
        <v>1146</v>
      </c>
      <c r="H338" s="168" t="s">
        <v>1</v>
      </c>
      <c r="I338" s="170"/>
      <c r="L338" s="167"/>
      <c r="M338" s="171"/>
      <c r="N338" s="172"/>
      <c r="O338" s="172"/>
      <c r="P338" s="172"/>
      <c r="Q338" s="172"/>
      <c r="R338" s="172"/>
      <c r="S338" s="172"/>
      <c r="T338" s="173"/>
      <c r="AT338" s="168" t="s">
        <v>145</v>
      </c>
      <c r="AU338" s="168" t="s">
        <v>82</v>
      </c>
      <c r="AV338" s="14" t="s">
        <v>30</v>
      </c>
      <c r="AW338" s="14" t="s">
        <v>29</v>
      </c>
      <c r="AX338" s="14" t="s">
        <v>73</v>
      </c>
      <c r="AY338" s="168" t="s">
        <v>137</v>
      </c>
    </row>
    <row r="339" spans="2:51" s="13" customFormat="1">
      <c r="B339" s="158"/>
      <c r="D339" s="159" t="s">
        <v>145</v>
      </c>
      <c r="E339" s="160" t="s">
        <v>1</v>
      </c>
      <c r="F339" s="161" t="s">
        <v>1251</v>
      </c>
      <c r="H339" s="162">
        <v>52.835999999999999</v>
      </c>
      <c r="I339" s="163"/>
      <c r="L339" s="158"/>
      <c r="M339" s="164"/>
      <c r="N339" s="165"/>
      <c r="O339" s="165"/>
      <c r="P339" s="165"/>
      <c r="Q339" s="165"/>
      <c r="R339" s="165"/>
      <c r="S339" s="165"/>
      <c r="T339" s="166"/>
      <c r="AT339" s="160" t="s">
        <v>145</v>
      </c>
      <c r="AU339" s="160" t="s">
        <v>82</v>
      </c>
      <c r="AV339" s="13" t="s">
        <v>82</v>
      </c>
      <c r="AW339" s="13" t="s">
        <v>29</v>
      </c>
      <c r="AX339" s="13" t="s">
        <v>73</v>
      </c>
      <c r="AY339" s="160" t="s">
        <v>137</v>
      </c>
    </row>
    <row r="340" spans="2:51" s="14" customFormat="1">
      <c r="B340" s="167"/>
      <c r="D340" s="159" t="s">
        <v>145</v>
      </c>
      <c r="E340" s="168" t="s">
        <v>1</v>
      </c>
      <c r="F340" s="169" t="s">
        <v>1148</v>
      </c>
      <c r="H340" s="168" t="s">
        <v>1</v>
      </c>
      <c r="I340" s="170"/>
      <c r="L340" s="167"/>
      <c r="M340" s="171"/>
      <c r="N340" s="172"/>
      <c r="O340" s="172"/>
      <c r="P340" s="172"/>
      <c r="Q340" s="172"/>
      <c r="R340" s="172"/>
      <c r="S340" s="172"/>
      <c r="T340" s="173"/>
      <c r="AT340" s="168" t="s">
        <v>145</v>
      </c>
      <c r="AU340" s="168" t="s">
        <v>82</v>
      </c>
      <c r="AV340" s="14" t="s">
        <v>30</v>
      </c>
      <c r="AW340" s="14" t="s">
        <v>29</v>
      </c>
      <c r="AX340" s="14" t="s">
        <v>73</v>
      </c>
      <c r="AY340" s="168" t="s">
        <v>137</v>
      </c>
    </row>
    <row r="341" spans="2:51" s="13" customFormat="1">
      <c r="B341" s="158"/>
      <c r="D341" s="159" t="s">
        <v>145</v>
      </c>
      <c r="E341" s="160" t="s">
        <v>1</v>
      </c>
      <c r="F341" s="161" t="s">
        <v>1252</v>
      </c>
      <c r="H341" s="162">
        <v>13.515000000000001</v>
      </c>
      <c r="I341" s="163"/>
      <c r="L341" s="158"/>
      <c r="M341" s="164"/>
      <c r="N341" s="165"/>
      <c r="O341" s="165"/>
      <c r="P341" s="165"/>
      <c r="Q341" s="165"/>
      <c r="R341" s="165"/>
      <c r="S341" s="165"/>
      <c r="T341" s="166"/>
      <c r="AT341" s="160" t="s">
        <v>145</v>
      </c>
      <c r="AU341" s="160" t="s">
        <v>82</v>
      </c>
      <c r="AV341" s="13" t="s">
        <v>82</v>
      </c>
      <c r="AW341" s="13" t="s">
        <v>29</v>
      </c>
      <c r="AX341" s="13" t="s">
        <v>73</v>
      </c>
      <c r="AY341" s="160" t="s">
        <v>137</v>
      </c>
    </row>
    <row r="342" spans="2:51" s="13" customFormat="1">
      <c r="B342" s="158"/>
      <c r="D342" s="159" t="s">
        <v>145</v>
      </c>
      <c r="E342" s="160" t="s">
        <v>1</v>
      </c>
      <c r="F342" s="161" t="s">
        <v>1253</v>
      </c>
      <c r="H342" s="162">
        <v>4.7389999999999999</v>
      </c>
      <c r="I342" s="163"/>
      <c r="L342" s="158"/>
      <c r="M342" s="164"/>
      <c r="N342" s="165"/>
      <c r="O342" s="165"/>
      <c r="P342" s="165"/>
      <c r="Q342" s="165"/>
      <c r="R342" s="165"/>
      <c r="S342" s="165"/>
      <c r="T342" s="166"/>
      <c r="AT342" s="160" t="s">
        <v>145</v>
      </c>
      <c r="AU342" s="160" t="s">
        <v>82</v>
      </c>
      <c r="AV342" s="13" t="s">
        <v>82</v>
      </c>
      <c r="AW342" s="13" t="s">
        <v>29</v>
      </c>
      <c r="AX342" s="13" t="s">
        <v>73</v>
      </c>
      <c r="AY342" s="160" t="s">
        <v>137</v>
      </c>
    </row>
    <row r="343" spans="2:51" s="14" customFormat="1">
      <c r="B343" s="167"/>
      <c r="D343" s="159" t="s">
        <v>145</v>
      </c>
      <c r="E343" s="168" t="s">
        <v>1</v>
      </c>
      <c r="F343" s="169" t="s">
        <v>1151</v>
      </c>
      <c r="H343" s="168" t="s">
        <v>1</v>
      </c>
      <c r="I343" s="170"/>
      <c r="L343" s="167"/>
      <c r="M343" s="171"/>
      <c r="N343" s="172"/>
      <c r="O343" s="172"/>
      <c r="P343" s="172"/>
      <c r="Q343" s="172"/>
      <c r="R343" s="172"/>
      <c r="S343" s="172"/>
      <c r="T343" s="173"/>
      <c r="AT343" s="168" t="s">
        <v>145</v>
      </c>
      <c r="AU343" s="168" t="s">
        <v>82</v>
      </c>
      <c r="AV343" s="14" t="s">
        <v>30</v>
      </c>
      <c r="AW343" s="14" t="s">
        <v>29</v>
      </c>
      <c r="AX343" s="14" t="s">
        <v>73</v>
      </c>
      <c r="AY343" s="168" t="s">
        <v>137</v>
      </c>
    </row>
    <row r="344" spans="2:51" s="13" customFormat="1">
      <c r="B344" s="158"/>
      <c r="D344" s="159" t="s">
        <v>145</v>
      </c>
      <c r="E344" s="160" t="s">
        <v>1</v>
      </c>
      <c r="F344" s="161" t="s">
        <v>1254</v>
      </c>
      <c r="H344" s="162">
        <v>56.591999999999999</v>
      </c>
      <c r="I344" s="163"/>
      <c r="L344" s="158"/>
      <c r="M344" s="164"/>
      <c r="N344" s="165"/>
      <c r="O344" s="165"/>
      <c r="P344" s="165"/>
      <c r="Q344" s="165"/>
      <c r="R344" s="165"/>
      <c r="S344" s="165"/>
      <c r="T344" s="166"/>
      <c r="AT344" s="160" t="s">
        <v>145</v>
      </c>
      <c r="AU344" s="160" t="s">
        <v>82</v>
      </c>
      <c r="AV344" s="13" t="s">
        <v>82</v>
      </c>
      <c r="AW344" s="13" t="s">
        <v>29</v>
      </c>
      <c r="AX344" s="13" t="s">
        <v>73</v>
      </c>
      <c r="AY344" s="160" t="s">
        <v>137</v>
      </c>
    </row>
    <row r="345" spans="2:51" s="14" customFormat="1">
      <c r="B345" s="167"/>
      <c r="D345" s="159" t="s">
        <v>145</v>
      </c>
      <c r="E345" s="168" t="s">
        <v>1</v>
      </c>
      <c r="F345" s="169" t="s">
        <v>1153</v>
      </c>
      <c r="H345" s="168" t="s">
        <v>1</v>
      </c>
      <c r="I345" s="170"/>
      <c r="L345" s="167"/>
      <c r="M345" s="171"/>
      <c r="N345" s="172"/>
      <c r="O345" s="172"/>
      <c r="P345" s="172"/>
      <c r="Q345" s="172"/>
      <c r="R345" s="172"/>
      <c r="S345" s="172"/>
      <c r="T345" s="173"/>
      <c r="AT345" s="168" t="s">
        <v>145</v>
      </c>
      <c r="AU345" s="168" t="s">
        <v>82</v>
      </c>
      <c r="AV345" s="14" t="s">
        <v>30</v>
      </c>
      <c r="AW345" s="14" t="s">
        <v>29</v>
      </c>
      <c r="AX345" s="14" t="s">
        <v>73</v>
      </c>
      <c r="AY345" s="168" t="s">
        <v>137</v>
      </c>
    </row>
    <row r="346" spans="2:51" s="13" customFormat="1">
      <c r="B346" s="158"/>
      <c r="D346" s="159" t="s">
        <v>145</v>
      </c>
      <c r="E346" s="160" t="s">
        <v>1</v>
      </c>
      <c r="F346" s="161" t="s">
        <v>1255</v>
      </c>
      <c r="H346" s="162">
        <v>12.53</v>
      </c>
      <c r="I346" s="163"/>
      <c r="L346" s="158"/>
      <c r="M346" s="164"/>
      <c r="N346" s="165"/>
      <c r="O346" s="165"/>
      <c r="P346" s="165"/>
      <c r="Q346" s="165"/>
      <c r="R346" s="165"/>
      <c r="S346" s="165"/>
      <c r="T346" s="166"/>
      <c r="AT346" s="160" t="s">
        <v>145</v>
      </c>
      <c r="AU346" s="160" t="s">
        <v>82</v>
      </c>
      <c r="AV346" s="13" t="s">
        <v>82</v>
      </c>
      <c r="AW346" s="13" t="s">
        <v>29</v>
      </c>
      <c r="AX346" s="13" t="s">
        <v>73</v>
      </c>
      <c r="AY346" s="160" t="s">
        <v>137</v>
      </c>
    </row>
    <row r="347" spans="2:51" s="13" customFormat="1">
      <c r="B347" s="158"/>
      <c r="D347" s="159" t="s">
        <v>145</v>
      </c>
      <c r="E347" s="160" t="s">
        <v>1</v>
      </c>
      <c r="F347" s="161" t="s">
        <v>1256</v>
      </c>
      <c r="H347" s="162">
        <v>4.95</v>
      </c>
      <c r="I347" s="163"/>
      <c r="L347" s="158"/>
      <c r="M347" s="164"/>
      <c r="N347" s="165"/>
      <c r="O347" s="165"/>
      <c r="P347" s="165"/>
      <c r="Q347" s="165"/>
      <c r="R347" s="165"/>
      <c r="S347" s="165"/>
      <c r="T347" s="166"/>
      <c r="AT347" s="160" t="s">
        <v>145</v>
      </c>
      <c r="AU347" s="160" t="s">
        <v>82</v>
      </c>
      <c r="AV347" s="13" t="s">
        <v>82</v>
      </c>
      <c r="AW347" s="13" t="s">
        <v>29</v>
      </c>
      <c r="AX347" s="13" t="s">
        <v>73</v>
      </c>
      <c r="AY347" s="160" t="s">
        <v>137</v>
      </c>
    </row>
    <row r="348" spans="2:51" s="14" customFormat="1">
      <c r="B348" s="167"/>
      <c r="D348" s="159" t="s">
        <v>145</v>
      </c>
      <c r="E348" s="168" t="s">
        <v>1</v>
      </c>
      <c r="F348" s="169" t="s">
        <v>1156</v>
      </c>
      <c r="H348" s="168" t="s">
        <v>1</v>
      </c>
      <c r="I348" s="170"/>
      <c r="L348" s="167"/>
      <c r="M348" s="171"/>
      <c r="N348" s="172"/>
      <c r="O348" s="172"/>
      <c r="P348" s="172"/>
      <c r="Q348" s="172"/>
      <c r="R348" s="172"/>
      <c r="S348" s="172"/>
      <c r="T348" s="173"/>
      <c r="AT348" s="168" t="s">
        <v>145</v>
      </c>
      <c r="AU348" s="168" t="s">
        <v>82</v>
      </c>
      <c r="AV348" s="14" t="s">
        <v>30</v>
      </c>
      <c r="AW348" s="14" t="s">
        <v>29</v>
      </c>
      <c r="AX348" s="14" t="s">
        <v>73</v>
      </c>
      <c r="AY348" s="168" t="s">
        <v>137</v>
      </c>
    </row>
    <row r="349" spans="2:51" s="13" customFormat="1">
      <c r="B349" s="158"/>
      <c r="D349" s="159" t="s">
        <v>145</v>
      </c>
      <c r="E349" s="160" t="s">
        <v>1</v>
      </c>
      <c r="F349" s="161" t="s">
        <v>1257</v>
      </c>
      <c r="H349" s="162">
        <v>55.872</v>
      </c>
      <c r="I349" s="163"/>
      <c r="L349" s="158"/>
      <c r="M349" s="164"/>
      <c r="N349" s="165"/>
      <c r="O349" s="165"/>
      <c r="P349" s="165"/>
      <c r="Q349" s="165"/>
      <c r="R349" s="165"/>
      <c r="S349" s="165"/>
      <c r="T349" s="166"/>
      <c r="AT349" s="160" t="s">
        <v>145</v>
      </c>
      <c r="AU349" s="160" t="s">
        <v>82</v>
      </c>
      <c r="AV349" s="13" t="s">
        <v>82</v>
      </c>
      <c r="AW349" s="13" t="s">
        <v>29</v>
      </c>
      <c r="AX349" s="13" t="s">
        <v>73</v>
      </c>
      <c r="AY349" s="160" t="s">
        <v>137</v>
      </c>
    </row>
    <row r="350" spans="2:51" s="14" customFormat="1">
      <c r="B350" s="167"/>
      <c r="D350" s="159" t="s">
        <v>145</v>
      </c>
      <c r="E350" s="168" t="s">
        <v>1</v>
      </c>
      <c r="F350" s="169" t="s">
        <v>1158</v>
      </c>
      <c r="H350" s="168" t="s">
        <v>1</v>
      </c>
      <c r="I350" s="170"/>
      <c r="L350" s="167"/>
      <c r="M350" s="171"/>
      <c r="N350" s="172"/>
      <c r="O350" s="172"/>
      <c r="P350" s="172"/>
      <c r="Q350" s="172"/>
      <c r="R350" s="172"/>
      <c r="S350" s="172"/>
      <c r="T350" s="173"/>
      <c r="AT350" s="168" t="s">
        <v>145</v>
      </c>
      <c r="AU350" s="168" t="s">
        <v>82</v>
      </c>
      <c r="AV350" s="14" t="s">
        <v>30</v>
      </c>
      <c r="AW350" s="14" t="s">
        <v>29</v>
      </c>
      <c r="AX350" s="14" t="s">
        <v>73</v>
      </c>
      <c r="AY350" s="168" t="s">
        <v>137</v>
      </c>
    </row>
    <row r="351" spans="2:51" s="13" customFormat="1">
      <c r="B351" s="158"/>
      <c r="D351" s="159" t="s">
        <v>145</v>
      </c>
      <c r="E351" s="160" t="s">
        <v>1</v>
      </c>
      <c r="F351" s="161" t="s">
        <v>1258</v>
      </c>
      <c r="H351" s="162">
        <v>10.8</v>
      </c>
      <c r="I351" s="163"/>
      <c r="L351" s="158"/>
      <c r="M351" s="164"/>
      <c r="N351" s="165"/>
      <c r="O351" s="165"/>
      <c r="P351" s="165"/>
      <c r="Q351" s="165"/>
      <c r="R351" s="165"/>
      <c r="S351" s="165"/>
      <c r="T351" s="166"/>
      <c r="AT351" s="160" t="s">
        <v>145</v>
      </c>
      <c r="AU351" s="160" t="s">
        <v>82</v>
      </c>
      <c r="AV351" s="13" t="s">
        <v>82</v>
      </c>
      <c r="AW351" s="13" t="s">
        <v>29</v>
      </c>
      <c r="AX351" s="13" t="s">
        <v>73</v>
      </c>
      <c r="AY351" s="160" t="s">
        <v>137</v>
      </c>
    </row>
    <row r="352" spans="2:51" s="13" customFormat="1">
      <c r="B352" s="158"/>
      <c r="D352" s="159" t="s">
        <v>145</v>
      </c>
      <c r="E352" s="160" t="s">
        <v>1</v>
      </c>
      <c r="F352" s="161" t="s">
        <v>1259</v>
      </c>
      <c r="H352" s="162">
        <v>6.47</v>
      </c>
      <c r="I352" s="163"/>
      <c r="L352" s="158"/>
      <c r="M352" s="164"/>
      <c r="N352" s="165"/>
      <c r="O352" s="165"/>
      <c r="P352" s="165"/>
      <c r="Q352" s="165"/>
      <c r="R352" s="165"/>
      <c r="S352" s="165"/>
      <c r="T352" s="166"/>
      <c r="AT352" s="160" t="s">
        <v>145</v>
      </c>
      <c r="AU352" s="160" t="s">
        <v>82</v>
      </c>
      <c r="AV352" s="13" t="s">
        <v>82</v>
      </c>
      <c r="AW352" s="13" t="s">
        <v>29</v>
      </c>
      <c r="AX352" s="13" t="s">
        <v>73</v>
      </c>
      <c r="AY352" s="160" t="s">
        <v>137</v>
      </c>
    </row>
    <row r="353" spans="2:51" s="14" customFormat="1">
      <c r="B353" s="167"/>
      <c r="D353" s="159" t="s">
        <v>145</v>
      </c>
      <c r="E353" s="168" t="s">
        <v>1</v>
      </c>
      <c r="F353" s="169" t="s">
        <v>1161</v>
      </c>
      <c r="H353" s="168" t="s">
        <v>1</v>
      </c>
      <c r="I353" s="170"/>
      <c r="L353" s="167"/>
      <c r="M353" s="171"/>
      <c r="N353" s="172"/>
      <c r="O353" s="172"/>
      <c r="P353" s="172"/>
      <c r="Q353" s="172"/>
      <c r="R353" s="172"/>
      <c r="S353" s="172"/>
      <c r="T353" s="173"/>
      <c r="AT353" s="168" t="s">
        <v>145</v>
      </c>
      <c r="AU353" s="168" t="s">
        <v>82</v>
      </c>
      <c r="AV353" s="14" t="s">
        <v>30</v>
      </c>
      <c r="AW353" s="14" t="s">
        <v>29</v>
      </c>
      <c r="AX353" s="14" t="s">
        <v>73</v>
      </c>
      <c r="AY353" s="168" t="s">
        <v>137</v>
      </c>
    </row>
    <row r="354" spans="2:51" s="13" customFormat="1">
      <c r="B354" s="158"/>
      <c r="D354" s="159" t="s">
        <v>145</v>
      </c>
      <c r="E354" s="160" t="s">
        <v>1</v>
      </c>
      <c r="F354" s="161" t="s">
        <v>1260</v>
      </c>
      <c r="H354" s="162">
        <v>52.427999999999997</v>
      </c>
      <c r="I354" s="163"/>
      <c r="L354" s="158"/>
      <c r="M354" s="164"/>
      <c r="N354" s="165"/>
      <c r="O354" s="165"/>
      <c r="P354" s="165"/>
      <c r="Q354" s="165"/>
      <c r="R354" s="165"/>
      <c r="S354" s="165"/>
      <c r="T354" s="166"/>
      <c r="AT354" s="160" t="s">
        <v>145</v>
      </c>
      <c r="AU354" s="160" t="s">
        <v>82</v>
      </c>
      <c r="AV354" s="13" t="s">
        <v>82</v>
      </c>
      <c r="AW354" s="13" t="s">
        <v>29</v>
      </c>
      <c r="AX354" s="13" t="s">
        <v>73</v>
      </c>
      <c r="AY354" s="160" t="s">
        <v>137</v>
      </c>
    </row>
    <row r="355" spans="2:51" s="14" customFormat="1">
      <c r="B355" s="167"/>
      <c r="D355" s="159" t="s">
        <v>145</v>
      </c>
      <c r="E355" s="168" t="s">
        <v>1</v>
      </c>
      <c r="F355" s="169" t="s">
        <v>1163</v>
      </c>
      <c r="H355" s="168" t="s">
        <v>1</v>
      </c>
      <c r="I355" s="170"/>
      <c r="L355" s="167"/>
      <c r="M355" s="171"/>
      <c r="N355" s="172"/>
      <c r="O355" s="172"/>
      <c r="P355" s="172"/>
      <c r="Q355" s="172"/>
      <c r="R355" s="172"/>
      <c r="S355" s="172"/>
      <c r="T355" s="173"/>
      <c r="AT355" s="168" t="s">
        <v>145</v>
      </c>
      <c r="AU355" s="168" t="s">
        <v>82</v>
      </c>
      <c r="AV355" s="14" t="s">
        <v>30</v>
      </c>
      <c r="AW355" s="14" t="s">
        <v>29</v>
      </c>
      <c r="AX355" s="14" t="s">
        <v>73</v>
      </c>
      <c r="AY355" s="168" t="s">
        <v>137</v>
      </c>
    </row>
    <row r="356" spans="2:51" s="13" customFormat="1">
      <c r="B356" s="158"/>
      <c r="D356" s="159" t="s">
        <v>145</v>
      </c>
      <c r="E356" s="160" t="s">
        <v>1</v>
      </c>
      <c r="F356" s="161" t="s">
        <v>1261</v>
      </c>
      <c r="H356" s="162">
        <v>14.678000000000001</v>
      </c>
      <c r="I356" s="163"/>
      <c r="L356" s="158"/>
      <c r="M356" s="164"/>
      <c r="N356" s="165"/>
      <c r="O356" s="165"/>
      <c r="P356" s="165"/>
      <c r="Q356" s="165"/>
      <c r="R356" s="165"/>
      <c r="S356" s="165"/>
      <c r="T356" s="166"/>
      <c r="AT356" s="160" t="s">
        <v>145</v>
      </c>
      <c r="AU356" s="160" t="s">
        <v>82</v>
      </c>
      <c r="AV356" s="13" t="s">
        <v>82</v>
      </c>
      <c r="AW356" s="13" t="s">
        <v>29</v>
      </c>
      <c r="AX356" s="13" t="s">
        <v>73</v>
      </c>
      <c r="AY356" s="160" t="s">
        <v>137</v>
      </c>
    </row>
    <row r="357" spans="2:51" s="13" customFormat="1">
      <c r="B357" s="158"/>
      <c r="D357" s="159" t="s">
        <v>145</v>
      </c>
      <c r="E357" s="160" t="s">
        <v>1</v>
      </c>
      <c r="F357" s="161" t="s">
        <v>1262</v>
      </c>
      <c r="H357" s="162">
        <v>3.4369999999999998</v>
      </c>
      <c r="I357" s="163"/>
      <c r="L357" s="158"/>
      <c r="M357" s="164"/>
      <c r="N357" s="165"/>
      <c r="O357" s="165"/>
      <c r="P357" s="165"/>
      <c r="Q357" s="165"/>
      <c r="R357" s="165"/>
      <c r="S357" s="165"/>
      <c r="T357" s="166"/>
      <c r="AT357" s="160" t="s">
        <v>145</v>
      </c>
      <c r="AU357" s="160" t="s">
        <v>82</v>
      </c>
      <c r="AV357" s="13" t="s">
        <v>82</v>
      </c>
      <c r="AW357" s="13" t="s">
        <v>29</v>
      </c>
      <c r="AX357" s="13" t="s">
        <v>73</v>
      </c>
      <c r="AY357" s="160" t="s">
        <v>137</v>
      </c>
    </row>
    <row r="358" spans="2:51" s="14" customFormat="1">
      <c r="B358" s="167"/>
      <c r="D358" s="159" t="s">
        <v>145</v>
      </c>
      <c r="E358" s="168" t="s">
        <v>1</v>
      </c>
      <c r="F358" s="169" t="s">
        <v>1166</v>
      </c>
      <c r="H358" s="168" t="s">
        <v>1</v>
      </c>
      <c r="I358" s="170"/>
      <c r="L358" s="167"/>
      <c r="M358" s="171"/>
      <c r="N358" s="172"/>
      <c r="O358" s="172"/>
      <c r="P358" s="172"/>
      <c r="Q358" s="172"/>
      <c r="R358" s="172"/>
      <c r="S358" s="172"/>
      <c r="T358" s="173"/>
      <c r="AT358" s="168" t="s">
        <v>145</v>
      </c>
      <c r="AU358" s="168" t="s">
        <v>82</v>
      </c>
      <c r="AV358" s="14" t="s">
        <v>30</v>
      </c>
      <c r="AW358" s="14" t="s">
        <v>29</v>
      </c>
      <c r="AX358" s="14" t="s">
        <v>73</v>
      </c>
      <c r="AY358" s="168" t="s">
        <v>137</v>
      </c>
    </row>
    <row r="359" spans="2:51" s="13" customFormat="1">
      <c r="B359" s="158"/>
      <c r="D359" s="159" t="s">
        <v>145</v>
      </c>
      <c r="E359" s="160" t="s">
        <v>1</v>
      </c>
      <c r="F359" s="161" t="s">
        <v>1263</v>
      </c>
      <c r="H359" s="162">
        <v>52.7</v>
      </c>
      <c r="I359" s="163"/>
      <c r="L359" s="158"/>
      <c r="M359" s="164"/>
      <c r="N359" s="165"/>
      <c r="O359" s="165"/>
      <c r="P359" s="165"/>
      <c r="Q359" s="165"/>
      <c r="R359" s="165"/>
      <c r="S359" s="165"/>
      <c r="T359" s="166"/>
      <c r="AT359" s="160" t="s">
        <v>145</v>
      </c>
      <c r="AU359" s="160" t="s">
        <v>82</v>
      </c>
      <c r="AV359" s="13" t="s">
        <v>82</v>
      </c>
      <c r="AW359" s="13" t="s">
        <v>29</v>
      </c>
      <c r="AX359" s="13" t="s">
        <v>73</v>
      </c>
      <c r="AY359" s="160" t="s">
        <v>137</v>
      </c>
    </row>
    <row r="360" spans="2:51" s="14" customFormat="1">
      <c r="B360" s="167"/>
      <c r="D360" s="159" t="s">
        <v>145</v>
      </c>
      <c r="E360" s="168" t="s">
        <v>1</v>
      </c>
      <c r="F360" s="169" t="s">
        <v>1168</v>
      </c>
      <c r="H360" s="168" t="s">
        <v>1</v>
      </c>
      <c r="I360" s="170"/>
      <c r="L360" s="167"/>
      <c r="M360" s="171"/>
      <c r="N360" s="172"/>
      <c r="O360" s="172"/>
      <c r="P360" s="172"/>
      <c r="Q360" s="172"/>
      <c r="R360" s="172"/>
      <c r="S360" s="172"/>
      <c r="T360" s="173"/>
      <c r="AT360" s="168" t="s">
        <v>145</v>
      </c>
      <c r="AU360" s="168" t="s">
        <v>82</v>
      </c>
      <c r="AV360" s="14" t="s">
        <v>30</v>
      </c>
      <c r="AW360" s="14" t="s">
        <v>29</v>
      </c>
      <c r="AX360" s="14" t="s">
        <v>73</v>
      </c>
      <c r="AY360" s="168" t="s">
        <v>137</v>
      </c>
    </row>
    <row r="361" spans="2:51" s="13" customFormat="1">
      <c r="B361" s="158"/>
      <c r="D361" s="159" t="s">
        <v>145</v>
      </c>
      <c r="E361" s="160" t="s">
        <v>1</v>
      </c>
      <c r="F361" s="161" t="s">
        <v>1264</v>
      </c>
      <c r="H361" s="162">
        <v>14.076000000000001</v>
      </c>
      <c r="I361" s="163"/>
      <c r="L361" s="158"/>
      <c r="M361" s="164"/>
      <c r="N361" s="165"/>
      <c r="O361" s="165"/>
      <c r="P361" s="165"/>
      <c r="Q361" s="165"/>
      <c r="R361" s="165"/>
      <c r="S361" s="165"/>
      <c r="T361" s="166"/>
      <c r="AT361" s="160" t="s">
        <v>145</v>
      </c>
      <c r="AU361" s="160" t="s">
        <v>82</v>
      </c>
      <c r="AV361" s="13" t="s">
        <v>82</v>
      </c>
      <c r="AW361" s="13" t="s">
        <v>29</v>
      </c>
      <c r="AX361" s="13" t="s">
        <v>73</v>
      </c>
      <c r="AY361" s="160" t="s">
        <v>137</v>
      </c>
    </row>
    <row r="362" spans="2:51" s="13" customFormat="1">
      <c r="B362" s="158"/>
      <c r="D362" s="159" t="s">
        <v>145</v>
      </c>
      <c r="E362" s="160" t="s">
        <v>1</v>
      </c>
      <c r="F362" s="161" t="s">
        <v>1265</v>
      </c>
      <c r="H362" s="162">
        <v>4.97</v>
      </c>
      <c r="I362" s="163"/>
      <c r="L362" s="158"/>
      <c r="M362" s="164"/>
      <c r="N362" s="165"/>
      <c r="O362" s="165"/>
      <c r="P362" s="165"/>
      <c r="Q362" s="165"/>
      <c r="R362" s="165"/>
      <c r="S362" s="165"/>
      <c r="T362" s="166"/>
      <c r="AT362" s="160" t="s">
        <v>145</v>
      </c>
      <c r="AU362" s="160" t="s">
        <v>82</v>
      </c>
      <c r="AV362" s="13" t="s">
        <v>82</v>
      </c>
      <c r="AW362" s="13" t="s">
        <v>29</v>
      </c>
      <c r="AX362" s="13" t="s">
        <v>73</v>
      </c>
      <c r="AY362" s="160" t="s">
        <v>137</v>
      </c>
    </row>
    <row r="363" spans="2:51" s="14" customFormat="1">
      <c r="B363" s="167"/>
      <c r="D363" s="159" t="s">
        <v>145</v>
      </c>
      <c r="E363" s="168" t="s">
        <v>1</v>
      </c>
      <c r="F363" s="169" t="s">
        <v>1171</v>
      </c>
      <c r="H363" s="168" t="s">
        <v>1</v>
      </c>
      <c r="I363" s="170"/>
      <c r="L363" s="167"/>
      <c r="M363" s="171"/>
      <c r="N363" s="172"/>
      <c r="O363" s="172"/>
      <c r="P363" s="172"/>
      <c r="Q363" s="172"/>
      <c r="R363" s="172"/>
      <c r="S363" s="172"/>
      <c r="T363" s="173"/>
      <c r="AT363" s="168" t="s">
        <v>145</v>
      </c>
      <c r="AU363" s="168" t="s">
        <v>82</v>
      </c>
      <c r="AV363" s="14" t="s">
        <v>30</v>
      </c>
      <c r="AW363" s="14" t="s">
        <v>29</v>
      </c>
      <c r="AX363" s="14" t="s">
        <v>73</v>
      </c>
      <c r="AY363" s="168" t="s">
        <v>137</v>
      </c>
    </row>
    <row r="364" spans="2:51" s="13" customFormat="1">
      <c r="B364" s="158"/>
      <c r="D364" s="159" t="s">
        <v>145</v>
      </c>
      <c r="E364" s="160" t="s">
        <v>1</v>
      </c>
      <c r="F364" s="161" t="s">
        <v>1266</v>
      </c>
      <c r="H364" s="162">
        <v>49.911999999999999</v>
      </c>
      <c r="I364" s="163"/>
      <c r="L364" s="158"/>
      <c r="M364" s="164"/>
      <c r="N364" s="165"/>
      <c r="O364" s="165"/>
      <c r="P364" s="165"/>
      <c r="Q364" s="165"/>
      <c r="R364" s="165"/>
      <c r="S364" s="165"/>
      <c r="T364" s="166"/>
      <c r="AT364" s="160" t="s">
        <v>145</v>
      </c>
      <c r="AU364" s="160" t="s">
        <v>82</v>
      </c>
      <c r="AV364" s="13" t="s">
        <v>82</v>
      </c>
      <c r="AW364" s="13" t="s">
        <v>29</v>
      </c>
      <c r="AX364" s="13" t="s">
        <v>73</v>
      </c>
      <c r="AY364" s="160" t="s">
        <v>137</v>
      </c>
    </row>
    <row r="365" spans="2:51" s="14" customFormat="1">
      <c r="B365" s="167"/>
      <c r="D365" s="159" t="s">
        <v>145</v>
      </c>
      <c r="E365" s="168" t="s">
        <v>1</v>
      </c>
      <c r="F365" s="169" t="s">
        <v>1173</v>
      </c>
      <c r="H365" s="168" t="s">
        <v>1</v>
      </c>
      <c r="I365" s="170"/>
      <c r="L365" s="167"/>
      <c r="M365" s="171"/>
      <c r="N365" s="172"/>
      <c r="O365" s="172"/>
      <c r="P365" s="172"/>
      <c r="Q365" s="172"/>
      <c r="R365" s="172"/>
      <c r="S365" s="172"/>
      <c r="T365" s="173"/>
      <c r="AT365" s="168" t="s">
        <v>145</v>
      </c>
      <c r="AU365" s="168" t="s">
        <v>82</v>
      </c>
      <c r="AV365" s="14" t="s">
        <v>30</v>
      </c>
      <c r="AW365" s="14" t="s">
        <v>29</v>
      </c>
      <c r="AX365" s="14" t="s">
        <v>73</v>
      </c>
      <c r="AY365" s="168" t="s">
        <v>137</v>
      </c>
    </row>
    <row r="366" spans="2:51" s="13" customFormat="1">
      <c r="B366" s="158"/>
      <c r="D366" s="159" t="s">
        <v>145</v>
      </c>
      <c r="E366" s="160" t="s">
        <v>1</v>
      </c>
      <c r="F366" s="161" t="s">
        <v>1267</v>
      </c>
      <c r="H366" s="162">
        <v>12.74</v>
      </c>
      <c r="I366" s="163"/>
      <c r="L366" s="158"/>
      <c r="M366" s="164"/>
      <c r="N366" s="165"/>
      <c r="O366" s="165"/>
      <c r="P366" s="165"/>
      <c r="Q366" s="165"/>
      <c r="R366" s="165"/>
      <c r="S366" s="165"/>
      <c r="T366" s="166"/>
      <c r="AT366" s="160" t="s">
        <v>145</v>
      </c>
      <c r="AU366" s="160" t="s">
        <v>82</v>
      </c>
      <c r="AV366" s="13" t="s">
        <v>82</v>
      </c>
      <c r="AW366" s="13" t="s">
        <v>29</v>
      </c>
      <c r="AX366" s="13" t="s">
        <v>73</v>
      </c>
      <c r="AY366" s="160" t="s">
        <v>137</v>
      </c>
    </row>
    <row r="367" spans="2:51" s="13" customFormat="1">
      <c r="B367" s="158"/>
      <c r="D367" s="159" t="s">
        <v>145</v>
      </c>
      <c r="E367" s="160" t="s">
        <v>1</v>
      </c>
      <c r="F367" s="161" t="s">
        <v>1268</v>
      </c>
      <c r="H367" s="162">
        <v>5.04</v>
      </c>
      <c r="I367" s="163"/>
      <c r="L367" s="158"/>
      <c r="M367" s="164"/>
      <c r="N367" s="165"/>
      <c r="O367" s="165"/>
      <c r="P367" s="165"/>
      <c r="Q367" s="165"/>
      <c r="R367" s="165"/>
      <c r="S367" s="165"/>
      <c r="T367" s="166"/>
      <c r="AT367" s="160" t="s">
        <v>145</v>
      </c>
      <c r="AU367" s="160" t="s">
        <v>82</v>
      </c>
      <c r="AV367" s="13" t="s">
        <v>82</v>
      </c>
      <c r="AW367" s="13" t="s">
        <v>29</v>
      </c>
      <c r="AX367" s="13" t="s">
        <v>73</v>
      </c>
      <c r="AY367" s="160" t="s">
        <v>137</v>
      </c>
    </row>
    <row r="368" spans="2:51" s="14" customFormat="1">
      <c r="B368" s="167"/>
      <c r="D368" s="159" t="s">
        <v>145</v>
      </c>
      <c r="E368" s="168" t="s">
        <v>1</v>
      </c>
      <c r="F368" s="169" t="s">
        <v>1176</v>
      </c>
      <c r="H368" s="168" t="s">
        <v>1</v>
      </c>
      <c r="I368" s="170"/>
      <c r="L368" s="167"/>
      <c r="M368" s="171"/>
      <c r="N368" s="172"/>
      <c r="O368" s="172"/>
      <c r="P368" s="172"/>
      <c r="Q368" s="172"/>
      <c r="R368" s="172"/>
      <c r="S368" s="172"/>
      <c r="T368" s="173"/>
      <c r="AT368" s="168" t="s">
        <v>145</v>
      </c>
      <c r="AU368" s="168" t="s">
        <v>82</v>
      </c>
      <c r="AV368" s="14" t="s">
        <v>30</v>
      </c>
      <c r="AW368" s="14" t="s">
        <v>29</v>
      </c>
      <c r="AX368" s="14" t="s">
        <v>73</v>
      </c>
      <c r="AY368" s="168" t="s">
        <v>137</v>
      </c>
    </row>
    <row r="369" spans="2:51" s="13" customFormat="1">
      <c r="B369" s="158"/>
      <c r="D369" s="159" t="s">
        <v>145</v>
      </c>
      <c r="E369" s="160" t="s">
        <v>1</v>
      </c>
      <c r="F369" s="161" t="s">
        <v>1269</v>
      </c>
      <c r="H369" s="162">
        <v>51.68</v>
      </c>
      <c r="I369" s="163"/>
      <c r="L369" s="158"/>
      <c r="M369" s="164"/>
      <c r="N369" s="165"/>
      <c r="O369" s="165"/>
      <c r="P369" s="165"/>
      <c r="Q369" s="165"/>
      <c r="R369" s="165"/>
      <c r="S369" s="165"/>
      <c r="T369" s="166"/>
      <c r="AT369" s="160" t="s">
        <v>145</v>
      </c>
      <c r="AU369" s="160" t="s">
        <v>82</v>
      </c>
      <c r="AV369" s="13" t="s">
        <v>82</v>
      </c>
      <c r="AW369" s="13" t="s">
        <v>29</v>
      </c>
      <c r="AX369" s="13" t="s">
        <v>73</v>
      </c>
      <c r="AY369" s="160" t="s">
        <v>137</v>
      </c>
    </row>
    <row r="370" spans="2:51" s="14" customFormat="1">
      <c r="B370" s="167"/>
      <c r="D370" s="159" t="s">
        <v>145</v>
      </c>
      <c r="E370" s="168" t="s">
        <v>1</v>
      </c>
      <c r="F370" s="169" t="s">
        <v>1178</v>
      </c>
      <c r="H370" s="168" t="s">
        <v>1</v>
      </c>
      <c r="I370" s="170"/>
      <c r="L370" s="167"/>
      <c r="M370" s="171"/>
      <c r="N370" s="172"/>
      <c r="O370" s="172"/>
      <c r="P370" s="172"/>
      <c r="Q370" s="172"/>
      <c r="R370" s="172"/>
      <c r="S370" s="172"/>
      <c r="T370" s="173"/>
      <c r="AT370" s="168" t="s">
        <v>145</v>
      </c>
      <c r="AU370" s="168" t="s">
        <v>82</v>
      </c>
      <c r="AV370" s="14" t="s">
        <v>30</v>
      </c>
      <c r="AW370" s="14" t="s">
        <v>29</v>
      </c>
      <c r="AX370" s="14" t="s">
        <v>73</v>
      </c>
      <c r="AY370" s="168" t="s">
        <v>137</v>
      </c>
    </row>
    <row r="371" spans="2:51" s="13" customFormat="1">
      <c r="B371" s="158"/>
      <c r="D371" s="159" t="s">
        <v>145</v>
      </c>
      <c r="E371" s="160" t="s">
        <v>1</v>
      </c>
      <c r="F371" s="161" t="s">
        <v>1270</v>
      </c>
      <c r="H371" s="162">
        <v>13.574999999999999</v>
      </c>
      <c r="I371" s="163"/>
      <c r="L371" s="158"/>
      <c r="M371" s="164"/>
      <c r="N371" s="165"/>
      <c r="O371" s="165"/>
      <c r="P371" s="165"/>
      <c r="Q371" s="165"/>
      <c r="R371" s="165"/>
      <c r="S371" s="165"/>
      <c r="T371" s="166"/>
      <c r="AT371" s="160" t="s">
        <v>145</v>
      </c>
      <c r="AU371" s="160" t="s">
        <v>82</v>
      </c>
      <c r="AV371" s="13" t="s">
        <v>82</v>
      </c>
      <c r="AW371" s="13" t="s">
        <v>29</v>
      </c>
      <c r="AX371" s="13" t="s">
        <v>73</v>
      </c>
      <c r="AY371" s="160" t="s">
        <v>137</v>
      </c>
    </row>
    <row r="372" spans="2:51" s="13" customFormat="1">
      <c r="B372" s="158"/>
      <c r="D372" s="159" t="s">
        <v>145</v>
      </c>
      <c r="E372" s="160" t="s">
        <v>1</v>
      </c>
      <c r="F372" s="161" t="s">
        <v>1271</v>
      </c>
      <c r="H372" s="162">
        <v>4.7110000000000003</v>
      </c>
      <c r="I372" s="163"/>
      <c r="L372" s="158"/>
      <c r="M372" s="164"/>
      <c r="N372" s="165"/>
      <c r="O372" s="165"/>
      <c r="P372" s="165"/>
      <c r="Q372" s="165"/>
      <c r="R372" s="165"/>
      <c r="S372" s="165"/>
      <c r="T372" s="166"/>
      <c r="AT372" s="160" t="s">
        <v>145</v>
      </c>
      <c r="AU372" s="160" t="s">
        <v>82</v>
      </c>
      <c r="AV372" s="13" t="s">
        <v>82</v>
      </c>
      <c r="AW372" s="13" t="s">
        <v>29</v>
      </c>
      <c r="AX372" s="13" t="s">
        <v>73</v>
      </c>
      <c r="AY372" s="160" t="s">
        <v>137</v>
      </c>
    </row>
    <row r="373" spans="2:51" s="14" customFormat="1">
      <c r="B373" s="167"/>
      <c r="D373" s="159" t="s">
        <v>145</v>
      </c>
      <c r="E373" s="168" t="s">
        <v>1</v>
      </c>
      <c r="F373" s="169" t="s">
        <v>1181</v>
      </c>
      <c r="H373" s="168" t="s">
        <v>1</v>
      </c>
      <c r="I373" s="170"/>
      <c r="L373" s="167"/>
      <c r="M373" s="171"/>
      <c r="N373" s="172"/>
      <c r="O373" s="172"/>
      <c r="P373" s="172"/>
      <c r="Q373" s="172"/>
      <c r="R373" s="172"/>
      <c r="S373" s="172"/>
      <c r="T373" s="173"/>
      <c r="AT373" s="168" t="s">
        <v>145</v>
      </c>
      <c r="AU373" s="168" t="s">
        <v>82</v>
      </c>
      <c r="AV373" s="14" t="s">
        <v>30</v>
      </c>
      <c r="AW373" s="14" t="s">
        <v>29</v>
      </c>
      <c r="AX373" s="14" t="s">
        <v>73</v>
      </c>
      <c r="AY373" s="168" t="s">
        <v>137</v>
      </c>
    </row>
    <row r="374" spans="2:51" s="13" customFormat="1">
      <c r="B374" s="158"/>
      <c r="D374" s="159" t="s">
        <v>145</v>
      </c>
      <c r="E374" s="160" t="s">
        <v>1</v>
      </c>
      <c r="F374" s="161" t="s">
        <v>1272</v>
      </c>
      <c r="H374" s="162">
        <v>49.231999999999999</v>
      </c>
      <c r="I374" s="163"/>
      <c r="L374" s="158"/>
      <c r="M374" s="164"/>
      <c r="N374" s="165"/>
      <c r="O374" s="165"/>
      <c r="P374" s="165"/>
      <c r="Q374" s="165"/>
      <c r="R374" s="165"/>
      <c r="S374" s="165"/>
      <c r="T374" s="166"/>
      <c r="AT374" s="160" t="s">
        <v>145</v>
      </c>
      <c r="AU374" s="160" t="s">
        <v>82</v>
      </c>
      <c r="AV374" s="13" t="s">
        <v>82</v>
      </c>
      <c r="AW374" s="13" t="s">
        <v>29</v>
      </c>
      <c r="AX374" s="13" t="s">
        <v>73</v>
      </c>
      <c r="AY374" s="160" t="s">
        <v>137</v>
      </c>
    </row>
    <row r="375" spans="2:51" s="14" customFormat="1">
      <c r="B375" s="167"/>
      <c r="D375" s="159" t="s">
        <v>145</v>
      </c>
      <c r="E375" s="168" t="s">
        <v>1</v>
      </c>
      <c r="F375" s="169" t="s">
        <v>1183</v>
      </c>
      <c r="H375" s="168" t="s">
        <v>1</v>
      </c>
      <c r="I375" s="170"/>
      <c r="L375" s="167"/>
      <c r="M375" s="171"/>
      <c r="N375" s="172"/>
      <c r="O375" s="172"/>
      <c r="P375" s="172"/>
      <c r="Q375" s="172"/>
      <c r="R375" s="172"/>
      <c r="S375" s="172"/>
      <c r="T375" s="173"/>
      <c r="AT375" s="168" t="s">
        <v>145</v>
      </c>
      <c r="AU375" s="168" t="s">
        <v>82</v>
      </c>
      <c r="AV375" s="14" t="s">
        <v>30</v>
      </c>
      <c r="AW375" s="14" t="s">
        <v>29</v>
      </c>
      <c r="AX375" s="14" t="s">
        <v>73</v>
      </c>
      <c r="AY375" s="168" t="s">
        <v>137</v>
      </c>
    </row>
    <row r="376" spans="2:51" s="13" customFormat="1">
      <c r="B376" s="158"/>
      <c r="D376" s="159" t="s">
        <v>145</v>
      </c>
      <c r="E376" s="160" t="s">
        <v>1</v>
      </c>
      <c r="F376" s="161" t="s">
        <v>1273</v>
      </c>
      <c r="H376" s="162">
        <v>14.4</v>
      </c>
      <c r="I376" s="163"/>
      <c r="L376" s="158"/>
      <c r="M376" s="164"/>
      <c r="N376" s="165"/>
      <c r="O376" s="165"/>
      <c r="P376" s="165"/>
      <c r="Q376" s="165"/>
      <c r="R376" s="165"/>
      <c r="S376" s="165"/>
      <c r="T376" s="166"/>
      <c r="AT376" s="160" t="s">
        <v>145</v>
      </c>
      <c r="AU376" s="160" t="s">
        <v>82</v>
      </c>
      <c r="AV376" s="13" t="s">
        <v>82</v>
      </c>
      <c r="AW376" s="13" t="s">
        <v>29</v>
      </c>
      <c r="AX376" s="13" t="s">
        <v>73</v>
      </c>
      <c r="AY376" s="160" t="s">
        <v>137</v>
      </c>
    </row>
    <row r="377" spans="2:51" s="13" customFormat="1">
      <c r="B377" s="158"/>
      <c r="D377" s="159" t="s">
        <v>145</v>
      </c>
      <c r="E377" s="160" t="s">
        <v>1</v>
      </c>
      <c r="F377" s="161" t="s">
        <v>1274</v>
      </c>
      <c r="H377" s="162">
        <v>4.08</v>
      </c>
      <c r="I377" s="163"/>
      <c r="L377" s="158"/>
      <c r="M377" s="164"/>
      <c r="N377" s="165"/>
      <c r="O377" s="165"/>
      <c r="P377" s="165"/>
      <c r="Q377" s="165"/>
      <c r="R377" s="165"/>
      <c r="S377" s="165"/>
      <c r="T377" s="166"/>
      <c r="AT377" s="160" t="s">
        <v>145</v>
      </c>
      <c r="AU377" s="160" t="s">
        <v>82</v>
      </c>
      <c r="AV377" s="13" t="s">
        <v>82</v>
      </c>
      <c r="AW377" s="13" t="s">
        <v>29</v>
      </c>
      <c r="AX377" s="13" t="s">
        <v>73</v>
      </c>
      <c r="AY377" s="160" t="s">
        <v>137</v>
      </c>
    </row>
    <row r="378" spans="2:51" s="14" customFormat="1">
      <c r="B378" s="167"/>
      <c r="D378" s="159" t="s">
        <v>145</v>
      </c>
      <c r="E378" s="168" t="s">
        <v>1</v>
      </c>
      <c r="F378" s="169" t="s">
        <v>1186</v>
      </c>
      <c r="H378" s="168" t="s">
        <v>1</v>
      </c>
      <c r="I378" s="170"/>
      <c r="L378" s="167"/>
      <c r="M378" s="171"/>
      <c r="N378" s="172"/>
      <c r="O378" s="172"/>
      <c r="P378" s="172"/>
      <c r="Q378" s="172"/>
      <c r="R378" s="172"/>
      <c r="S378" s="172"/>
      <c r="T378" s="173"/>
      <c r="AT378" s="168" t="s">
        <v>145</v>
      </c>
      <c r="AU378" s="168" t="s">
        <v>82</v>
      </c>
      <c r="AV378" s="14" t="s">
        <v>30</v>
      </c>
      <c r="AW378" s="14" t="s">
        <v>29</v>
      </c>
      <c r="AX378" s="14" t="s">
        <v>73</v>
      </c>
      <c r="AY378" s="168" t="s">
        <v>137</v>
      </c>
    </row>
    <row r="379" spans="2:51" s="13" customFormat="1">
      <c r="B379" s="158"/>
      <c r="D379" s="159" t="s">
        <v>145</v>
      </c>
      <c r="E379" s="160" t="s">
        <v>1</v>
      </c>
      <c r="F379" s="161" t="s">
        <v>1275</v>
      </c>
      <c r="H379" s="162">
        <v>48.688000000000002</v>
      </c>
      <c r="I379" s="163"/>
      <c r="L379" s="158"/>
      <c r="M379" s="164"/>
      <c r="N379" s="165"/>
      <c r="O379" s="165"/>
      <c r="P379" s="165"/>
      <c r="Q379" s="165"/>
      <c r="R379" s="165"/>
      <c r="S379" s="165"/>
      <c r="T379" s="166"/>
      <c r="AT379" s="160" t="s">
        <v>145</v>
      </c>
      <c r="AU379" s="160" t="s">
        <v>82</v>
      </c>
      <c r="AV379" s="13" t="s">
        <v>82</v>
      </c>
      <c r="AW379" s="13" t="s">
        <v>29</v>
      </c>
      <c r="AX379" s="13" t="s">
        <v>73</v>
      </c>
      <c r="AY379" s="160" t="s">
        <v>137</v>
      </c>
    </row>
    <row r="380" spans="2:51" s="14" customFormat="1">
      <c r="B380" s="167"/>
      <c r="D380" s="159" t="s">
        <v>145</v>
      </c>
      <c r="E380" s="168" t="s">
        <v>1</v>
      </c>
      <c r="F380" s="169" t="s">
        <v>1188</v>
      </c>
      <c r="H380" s="168" t="s">
        <v>1</v>
      </c>
      <c r="I380" s="170"/>
      <c r="L380" s="167"/>
      <c r="M380" s="171"/>
      <c r="N380" s="172"/>
      <c r="O380" s="172"/>
      <c r="P380" s="172"/>
      <c r="Q380" s="172"/>
      <c r="R380" s="172"/>
      <c r="S380" s="172"/>
      <c r="T380" s="173"/>
      <c r="AT380" s="168" t="s">
        <v>145</v>
      </c>
      <c r="AU380" s="168" t="s">
        <v>82</v>
      </c>
      <c r="AV380" s="14" t="s">
        <v>30</v>
      </c>
      <c r="AW380" s="14" t="s">
        <v>29</v>
      </c>
      <c r="AX380" s="14" t="s">
        <v>73</v>
      </c>
      <c r="AY380" s="168" t="s">
        <v>137</v>
      </c>
    </row>
    <row r="381" spans="2:51" s="13" customFormat="1">
      <c r="B381" s="158"/>
      <c r="D381" s="159" t="s">
        <v>145</v>
      </c>
      <c r="E381" s="160" t="s">
        <v>1</v>
      </c>
      <c r="F381" s="161" t="s">
        <v>1276</v>
      </c>
      <c r="H381" s="162">
        <v>14.208</v>
      </c>
      <c r="I381" s="163"/>
      <c r="L381" s="158"/>
      <c r="M381" s="164"/>
      <c r="N381" s="165"/>
      <c r="O381" s="165"/>
      <c r="P381" s="165"/>
      <c r="Q381" s="165"/>
      <c r="R381" s="165"/>
      <c r="S381" s="165"/>
      <c r="T381" s="166"/>
      <c r="AT381" s="160" t="s">
        <v>145</v>
      </c>
      <c r="AU381" s="160" t="s">
        <v>82</v>
      </c>
      <c r="AV381" s="13" t="s">
        <v>82</v>
      </c>
      <c r="AW381" s="13" t="s">
        <v>29</v>
      </c>
      <c r="AX381" s="13" t="s">
        <v>73</v>
      </c>
      <c r="AY381" s="160" t="s">
        <v>137</v>
      </c>
    </row>
    <row r="382" spans="2:51" s="13" customFormat="1">
      <c r="B382" s="158"/>
      <c r="D382" s="159" t="s">
        <v>145</v>
      </c>
      <c r="E382" s="160" t="s">
        <v>1</v>
      </c>
      <c r="F382" s="161" t="s">
        <v>1277</v>
      </c>
      <c r="H382" s="162">
        <v>4.05</v>
      </c>
      <c r="I382" s="163"/>
      <c r="L382" s="158"/>
      <c r="M382" s="164"/>
      <c r="N382" s="165"/>
      <c r="O382" s="165"/>
      <c r="P382" s="165"/>
      <c r="Q382" s="165"/>
      <c r="R382" s="165"/>
      <c r="S382" s="165"/>
      <c r="T382" s="166"/>
      <c r="AT382" s="160" t="s">
        <v>145</v>
      </c>
      <c r="AU382" s="160" t="s">
        <v>82</v>
      </c>
      <c r="AV382" s="13" t="s">
        <v>82</v>
      </c>
      <c r="AW382" s="13" t="s">
        <v>29</v>
      </c>
      <c r="AX382" s="13" t="s">
        <v>73</v>
      </c>
      <c r="AY382" s="160" t="s">
        <v>137</v>
      </c>
    </row>
    <row r="383" spans="2:51" s="14" customFormat="1">
      <c r="B383" s="167"/>
      <c r="D383" s="159" t="s">
        <v>145</v>
      </c>
      <c r="E383" s="168" t="s">
        <v>1</v>
      </c>
      <c r="F383" s="169" t="s">
        <v>1191</v>
      </c>
      <c r="H383" s="168" t="s">
        <v>1</v>
      </c>
      <c r="I383" s="170"/>
      <c r="L383" s="167"/>
      <c r="M383" s="171"/>
      <c r="N383" s="172"/>
      <c r="O383" s="172"/>
      <c r="P383" s="172"/>
      <c r="Q383" s="172"/>
      <c r="R383" s="172"/>
      <c r="S383" s="172"/>
      <c r="T383" s="173"/>
      <c r="AT383" s="168" t="s">
        <v>145</v>
      </c>
      <c r="AU383" s="168" t="s">
        <v>82</v>
      </c>
      <c r="AV383" s="14" t="s">
        <v>30</v>
      </c>
      <c r="AW383" s="14" t="s">
        <v>29</v>
      </c>
      <c r="AX383" s="14" t="s">
        <v>73</v>
      </c>
      <c r="AY383" s="168" t="s">
        <v>137</v>
      </c>
    </row>
    <row r="384" spans="2:51" s="13" customFormat="1">
      <c r="B384" s="158"/>
      <c r="D384" s="159" t="s">
        <v>145</v>
      </c>
      <c r="E384" s="160" t="s">
        <v>1</v>
      </c>
      <c r="F384" s="161" t="s">
        <v>1278</v>
      </c>
      <c r="H384" s="162">
        <v>48.195</v>
      </c>
      <c r="I384" s="163"/>
      <c r="L384" s="158"/>
      <c r="M384" s="164"/>
      <c r="N384" s="165"/>
      <c r="O384" s="165"/>
      <c r="P384" s="165"/>
      <c r="Q384" s="165"/>
      <c r="R384" s="165"/>
      <c r="S384" s="165"/>
      <c r="T384" s="166"/>
      <c r="AT384" s="160" t="s">
        <v>145</v>
      </c>
      <c r="AU384" s="160" t="s">
        <v>82</v>
      </c>
      <c r="AV384" s="13" t="s">
        <v>82</v>
      </c>
      <c r="AW384" s="13" t="s">
        <v>29</v>
      </c>
      <c r="AX384" s="13" t="s">
        <v>73</v>
      </c>
      <c r="AY384" s="160" t="s">
        <v>137</v>
      </c>
    </row>
    <row r="385" spans="1:65" s="14" customFormat="1">
      <c r="B385" s="167"/>
      <c r="D385" s="159" t="s">
        <v>145</v>
      </c>
      <c r="E385" s="168" t="s">
        <v>1</v>
      </c>
      <c r="F385" s="169" t="s">
        <v>1193</v>
      </c>
      <c r="H385" s="168" t="s">
        <v>1</v>
      </c>
      <c r="I385" s="170"/>
      <c r="L385" s="167"/>
      <c r="M385" s="171"/>
      <c r="N385" s="172"/>
      <c r="O385" s="172"/>
      <c r="P385" s="172"/>
      <c r="Q385" s="172"/>
      <c r="R385" s="172"/>
      <c r="S385" s="172"/>
      <c r="T385" s="173"/>
      <c r="AT385" s="168" t="s">
        <v>145</v>
      </c>
      <c r="AU385" s="168" t="s">
        <v>82</v>
      </c>
      <c r="AV385" s="14" t="s">
        <v>30</v>
      </c>
      <c r="AW385" s="14" t="s">
        <v>29</v>
      </c>
      <c r="AX385" s="14" t="s">
        <v>73</v>
      </c>
      <c r="AY385" s="168" t="s">
        <v>137</v>
      </c>
    </row>
    <row r="386" spans="1:65" s="13" customFormat="1">
      <c r="B386" s="158"/>
      <c r="D386" s="159" t="s">
        <v>145</v>
      </c>
      <c r="E386" s="160" t="s">
        <v>1</v>
      </c>
      <c r="F386" s="161" t="s">
        <v>1279</v>
      </c>
      <c r="H386" s="162">
        <v>13.065</v>
      </c>
      <c r="I386" s="163"/>
      <c r="L386" s="158"/>
      <c r="M386" s="164"/>
      <c r="N386" s="165"/>
      <c r="O386" s="165"/>
      <c r="P386" s="165"/>
      <c r="Q386" s="165"/>
      <c r="R386" s="165"/>
      <c r="S386" s="165"/>
      <c r="T386" s="166"/>
      <c r="AT386" s="160" t="s">
        <v>145</v>
      </c>
      <c r="AU386" s="160" t="s">
        <v>82</v>
      </c>
      <c r="AV386" s="13" t="s">
        <v>82</v>
      </c>
      <c r="AW386" s="13" t="s">
        <v>29</v>
      </c>
      <c r="AX386" s="13" t="s">
        <v>73</v>
      </c>
      <c r="AY386" s="160" t="s">
        <v>137</v>
      </c>
    </row>
    <row r="387" spans="1:65" s="13" customFormat="1">
      <c r="B387" s="158"/>
      <c r="D387" s="159" t="s">
        <v>145</v>
      </c>
      <c r="E387" s="160" t="s">
        <v>1</v>
      </c>
      <c r="F387" s="161" t="s">
        <v>1280</v>
      </c>
      <c r="H387" s="162">
        <v>4.5570000000000004</v>
      </c>
      <c r="I387" s="163"/>
      <c r="L387" s="158"/>
      <c r="M387" s="164"/>
      <c r="N387" s="165"/>
      <c r="O387" s="165"/>
      <c r="P387" s="165"/>
      <c r="Q387" s="165"/>
      <c r="R387" s="165"/>
      <c r="S387" s="165"/>
      <c r="T387" s="166"/>
      <c r="AT387" s="160" t="s">
        <v>145</v>
      </c>
      <c r="AU387" s="160" t="s">
        <v>82</v>
      </c>
      <c r="AV387" s="13" t="s">
        <v>82</v>
      </c>
      <c r="AW387" s="13" t="s">
        <v>29</v>
      </c>
      <c r="AX387" s="13" t="s">
        <v>73</v>
      </c>
      <c r="AY387" s="160" t="s">
        <v>137</v>
      </c>
    </row>
    <row r="388" spans="1:65" s="14" customFormat="1">
      <c r="B388" s="167"/>
      <c r="D388" s="159" t="s">
        <v>145</v>
      </c>
      <c r="E388" s="168" t="s">
        <v>1</v>
      </c>
      <c r="F388" s="169" t="s">
        <v>1196</v>
      </c>
      <c r="H388" s="168" t="s">
        <v>1</v>
      </c>
      <c r="I388" s="170"/>
      <c r="L388" s="167"/>
      <c r="M388" s="171"/>
      <c r="N388" s="172"/>
      <c r="O388" s="172"/>
      <c r="P388" s="172"/>
      <c r="Q388" s="172"/>
      <c r="R388" s="172"/>
      <c r="S388" s="172"/>
      <c r="T388" s="173"/>
      <c r="AT388" s="168" t="s">
        <v>145</v>
      </c>
      <c r="AU388" s="168" t="s">
        <v>82</v>
      </c>
      <c r="AV388" s="14" t="s">
        <v>30</v>
      </c>
      <c r="AW388" s="14" t="s">
        <v>29</v>
      </c>
      <c r="AX388" s="14" t="s">
        <v>73</v>
      </c>
      <c r="AY388" s="168" t="s">
        <v>137</v>
      </c>
    </row>
    <row r="389" spans="1:65" s="13" customFormat="1">
      <c r="B389" s="158"/>
      <c r="D389" s="159" t="s">
        <v>145</v>
      </c>
      <c r="E389" s="160" t="s">
        <v>1</v>
      </c>
      <c r="F389" s="161" t="s">
        <v>1281</v>
      </c>
      <c r="H389" s="162">
        <v>50.018000000000001</v>
      </c>
      <c r="I389" s="163"/>
      <c r="L389" s="158"/>
      <c r="M389" s="164"/>
      <c r="N389" s="165"/>
      <c r="O389" s="165"/>
      <c r="P389" s="165"/>
      <c r="Q389" s="165"/>
      <c r="R389" s="165"/>
      <c r="S389" s="165"/>
      <c r="T389" s="166"/>
      <c r="AT389" s="160" t="s">
        <v>145</v>
      </c>
      <c r="AU389" s="160" t="s">
        <v>82</v>
      </c>
      <c r="AV389" s="13" t="s">
        <v>82</v>
      </c>
      <c r="AW389" s="13" t="s">
        <v>29</v>
      </c>
      <c r="AX389" s="13" t="s">
        <v>73</v>
      </c>
      <c r="AY389" s="160" t="s">
        <v>137</v>
      </c>
    </row>
    <row r="390" spans="1:65" s="14" customFormat="1">
      <c r="B390" s="167"/>
      <c r="D390" s="159" t="s">
        <v>145</v>
      </c>
      <c r="E390" s="168" t="s">
        <v>1</v>
      </c>
      <c r="F390" s="169" t="s">
        <v>1198</v>
      </c>
      <c r="H390" s="168" t="s">
        <v>1</v>
      </c>
      <c r="I390" s="170"/>
      <c r="L390" s="167"/>
      <c r="M390" s="171"/>
      <c r="N390" s="172"/>
      <c r="O390" s="172"/>
      <c r="P390" s="172"/>
      <c r="Q390" s="172"/>
      <c r="R390" s="172"/>
      <c r="S390" s="172"/>
      <c r="T390" s="173"/>
      <c r="AT390" s="168" t="s">
        <v>145</v>
      </c>
      <c r="AU390" s="168" t="s">
        <v>82</v>
      </c>
      <c r="AV390" s="14" t="s">
        <v>30</v>
      </c>
      <c r="AW390" s="14" t="s">
        <v>29</v>
      </c>
      <c r="AX390" s="14" t="s">
        <v>73</v>
      </c>
      <c r="AY390" s="168" t="s">
        <v>137</v>
      </c>
    </row>
    <row r="391" spans="1:65" s="13" customFormat="1">
      <c r="B391" s="158"/>
      <c r="D391" s="159" t="s">
        <v>145</v>
      </c>
      <c r="E391" s="160" t="s">
        <v>1</v>
      </c>
      <c r="F391" s="161" t="s">
        <v>1282</v>
      </c>
      <c r="H391" s="162">
        <v>11.956</v>
      </c>
      <c r="I391" s="163"/>
      <c r="L391" s="158"/>
      <c r="M391" s="164"/>
      <c r="N391" s="165"/>
      <c r="O391" s="165"/>
      <c r="P391" s="165"/>
      <c r="Q391" s="165"/>
      <c r="R391" s="165"/>
      <c r="S391" s="165"/>
      <c r="T391" s="166"/>
      <c r="AT391" s="160" t="s">
        <v>145</v>
      </c>
      <c r="AU391" s="160" t="s">
        <v>82</v>
      </c>
      <c r="AV391" s="13" t="s">
        <v>82</v>
      </c>
      <c r="AW391" s="13" t="s">
        <v>29</v>
      </c>
      <c r="AX391" s="13" t="s">
        <v>73</v>
      </c>
      <c r="AY391" s="160" t="s">
        <v>137</v>
      </c>
    </row>
    <row r="392" spans="1:65" s="13" customFormat="1">
      <c r="B392" s="158"/>
      <c r="D392" s="159" t="s">
        <v>145</v>
      </c>
      <c r="E392" s="160" t="s">
        <v>1</v>
      </c>
      <c r="F392" s="161" t="s">
        <v>1283</v>
      </c>
      <c r="H392" s="162">
        <v>4.9119999999999999</v>
      </c>
      <c r="I392" s="163"/>
      <c r="L392" s="158"/>
      <c r="M392" s="164"/>
      <c r="N392" s="165"/>
      <c r="O392" s="165"/>
      <c r="P392" s="165"/>
      <c r="Q392" s="165"/>
      <c r="R392" s="165"/>
      <c r="S392" s="165"/>
      <c r="T392" s="166"/>
      <c r="AT392" s="160" t="s">
        <v>145</v>
      </c>
      <c r="AU392" s="160" t="s">
        <v>82</v>
      </c>
      <c r="AV392" s="13" t="s">
        <v>82</v>
      </c>
      <c r="AW392" s="13" t="s">
        <v>29</v>
      </c>
      <c r="AX392" s="13" t="s">
        <v>73</v>
      </c>
      <c r="AY392" s="160" t="s">
        <v>137</v>
      </c>
    </row>
    <row r="393" spans="1:65" s="15" customFormat="1">
      <c r="B393" s="174"/>
      <c r="D393" s="159" t="s">
        <v>145</v>
      </c>
      <c r="E393" s="175" t="s">
        <v>1</v>
      </c>
      <c r="F393" s="176" t="s">
        <v>148</v>
      </c>
      <c r="H393" s="177">
        <v>1144.5</v>
      </c>
      <c r="I393" s="178"/>
      <c r="L393" s="174"/>
      <c r="M393" s="179"/>
      <c r="N393" s="180"/>
      <c r="O393" s="180"/>
      <c r="P393" s="180"/>
      <c r="Q393" s="180"/>
      <c r="R393" s="180"/>
      <c r="S393" s="180"/>
      <c r="T393" s="181"/>
      <c r="AT393" s="175" t="s">
        <v>145</v>
      </c>
      <c r="AU393" s="175" t="s">
        <v>82</v>
      </c>
      <c r="AV393" s="15" t="s">
        <v>143</v>
      </c>
      <c r="AW393" s="15" t="s">
        <v>29</v>
      </c>
      <c r="AX393" s="15" t="s">
        <v>73</v>
      </c>
      <c r="AY393" s="175" t="s">
        <v>137</v>
      </c>
    </row>
    <row r="394" spans="1:65" s="13" customFormat="1">
      <c r="B394" s="158"/>
      <c r="D394" s="159" t="s">
        <v>145</v>
      </c>
      <c r="E394" s="160" t="s">
        <v>1</v>
      </c>
      <c r="F394" s="161" t="s">
        <v>1284</v>
      </c>
      <c r="H394" s="162">
        <v>1144.5</v>
      </c>
      <c r="I394" s="163"/>
      <c r="L394" s="158"/>
      <c r="M394" s="164"/>
      <c r="N394" s="165"/>
      <c r="O394" s="165"/>
      <c r="P394" s="165"/>
      <c r="Q394" s="165"/>
      <c r="R394" s="165"/>
      <c r="S394" s="165"/>
      <c r="T394" s="166"/>
      <c r="AT394" s="160" t="s">
        <v>145</v>
      </c>
      <c r="AU394" s="160" t="s">
        <v>82</v>
      </c>
      <c r="AV394" s="13" t="s">
        <v>82</v>
      </c>
      <c r="AW394" s="13" t="s">
        <v>29</v>
      </c>
      <c r="AX394" s="13" t="s">
        <v>30</v>
      </c>
      <c r="AY394" s="160" t="s">
        <v>137</v>
      </c>
    </row>
    <row r="395" spans="1:65" s="2" customFormat="1" ht="24.2" customHeight="1">
      <c r="A395" s="33"/>
      <c r="B395" s="144"/>
      <c r="C395" s="145" t="s">
        <v>311</v>
      </c>
      <c r="D395" s="145" t="s">
        <v>139</v>
      </c>
      <c r="E395" s="146" t="s">
        <v>1285</v>
      </c>
      <c r="F395" s="147" t="s">
        <v>1286</v>
      </c>
      <c r="G395" s="148" t="s">
        <v>142</v>
      </c>
      <c r="H395" s="149">
        <v>1144.5</v>
      </c>
      <c r="I395" s="150"/>
      <c r="J395" s="151">
        <f>ROUND(I395*H395,2)</f>
        <v>0</v>
      </c>
      <c r="K395" s="147" t="s">
        <v>152</v>
      </c>
      <c r="L395" s="34"/>
      <c r="M395" s="152" t="s">
        <v>1</v>
      </c>
      <c r="N395" s="153" t="s">
        <v>38</v>
      </c>
      <c r="O395" s="59"/>
      <c r="P395" s="154">
        <f>O395*H395</f>
        <v>0</v>
      </c>
      <c r="Q395" s="154">
        <v>0</v>
      </c>
      <c r="R395" s="154">
        <f>Q395*H395</f>
        <v>0</v>
      </c>
      <c r="S395" s="154">
        <v>0</v>
      </c>
      <c r="T395" s="155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56" t="s">
        <v>143</v>
      </c>
      <c r="AT395" s="156" t="s">
        <v>139</v>
      </c>
      <c r="AU395" s="156" t="s">
        <v>82</v>
      </c>
      <c r="AY395" s="18" t="s">
        <v>137</v>
      </c>
      <c r="BE395" s="157">
        <f>IF(N395="základní",J395,0)</f>
        <v>0</v>
      </c>
      <c r="BF395" s="157">
        <f>IF(N395="snížená",J395,0)</f>
        <v>0</v>
      </c>
      <c r="BG395" s="157">
        <f>IF(N395="zákl. přenesená",J395,0)</f>
        <v>0</v>
      </c>
      <c r="BH395" s="157">
        <f>IF(N395="sníž. přenesená",J395,0)</f>
        <v>0</v>
      </c>
      <c r="BI395" s="157">
        <f>IF(N395="nulová",J395,0)</f>
        <v>0</v>
      </c>
      <c r="BJ395" s="18" t="s">
        <v>30</v>
      </c>
      <c r="BK395" s="157">
        <f>ROUND(I395*H395,2)</f>
        <v>0</v>
      </c>
      <c r="BL395" s="18" t="s">
        <v>143</v>
      </c>
      <c r="BM395" s="156" t="s">
        <v>1287</v>
      </c>
    </row>
    <row r="396" spans="1:65" s="13" customFormat="1">
      <c r="B396" s="158"/>
      <c r="D396" s="159" t="s">
        <v>145</v>
      </c>
      <c r="E396" s="160" t="s">
        <v>1</v>
      </c>
      <c r="F396" s="161" t="s">
        <v>1288</v>
      </c>
      <c r="H396" s="162">
        <v>1144.5</v>
      </c>
      <c r="I396" s="163"/>
      <c r="L396" s="158"/>
      <c r="M396" s="164"/>
      <c r="N396" s="165"/>
      <c r="O396" s="165"/>
      <c r="P396" s="165"/>
      <c r="Q396" s="165"/>
      <c r="R396" s="165"/>
      <c r="S396" s="165"/>
      <c r="T396" s="166"/>
      <c r="AT396" s="160" t="s">
        <v>145</v>
      </c>
      <c r="AU396" s="160" t="s">
        <v>82</v>
      </c>
      <c r="AV396" s="13" t="s">
        <v>82</v>
      </c>
      <c r="AW396" s="13" t="s">
        <v>29</v>
      </c>
      <c r="AX396" s="13" t="s">
        <v>30</v>
      </c>
      <c r="AY396" s="160" t="s">
        <v>137</v>
      </c>
    </row>
    <row r="397" spans="1:65" s="2" customFormat="1" ht="21.75" customHeight="1">
      <c r="A397" s="33"/>
      <c r="B397" s="144"/>
      <c r="C397" s="145" t="s">
        <v>315</v>
      </c>
      <c r="D397" s="145" t="s">
        <v>139</v>
      </c>
      <c r="E397" s="146" t="s">
        <v>591</v>
      </c>
      <c r="F397" s="147" t="s">
        <v>592</v>
      </c>
      <c r="G397" s="148" t="s">
        <v>142</v>
      </c>
      <c r="H397" s="149">
        <v>188.8</v>
      </c>
      <c r="I397" s="150"/>
      <c r="J397" s="151">
        <f>ROUND(I397*H397,2)</f>
        <v>0</v>
      </c>
      <c r="K397" s="147" t="s">
        <v>152</v>
      </c>
      <c r="L397" s="34"/>
      <c r="M397" s="152" t="s">
        <v>1</v>
      </c>
      <c r="N397" s="153" t="s">
        <v>38</v>
      </c>
      <c r="O397" s="59"/>
      <c r="P397" s="154">
        <f>O397*H397</f>
        <v>0</v>
      </c>
      <c r="Q397" s="154">
        <v>6.9999999999999999E-4</v>
      </c>
      <c r="R397" s="154">
        <f>Q397*H397</f>
        <v>0.13216</v>
      </c>
      <c r="S397" s="154">
        <v>0</v>
      </c>
      <c r="T397" s="155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56" t="s">
        <v>143</v>
      </c>
      <c r="AT397" s="156" t="s">
        <v>139</v>
      </c>
      <c r="AU397" s="156" t="s">
        <v>82</v>
      </c>
      <c r="AY397" s="18" t="s">
        <v>137</v>
      </c>
      <c r="BE397" s="157">
        <f>IF(N397="základní",J397,0)</f>
        <v>0</v>
      </c>
      <c r="BF397" s="157">
        <f>IF(N397="snížená",J397,0)</f>
        <v>0</v>
      </c>
      <c r="BG397" s="157">
        <f>IF(N397="zákl. přenesená",J397,0)</f>
        <v>0</v>
      </c>
      <c r="BH397" s="157">
        <f>IF(N397="sníž. přenesená",J397,0)</f>
        <v>0</v>
      </c>
      <c r="BI397" s="157">
        <f>IF(N397="nulová",J397,0)</f>
        <v>0</v>
      </c>
      <c r="BJ397" s="18" t="s">
        <v>30</v>
      </c>
      <c r="BK397" s="157">
        <f>ROUND(I397*H397,2)</f>
        <v>0</v>
      </c>
      <c r="BL397" s="18" t="s">
        <v>143</v>
      </c>
      <c r="BM397" s="156" t="s">
        <v>1289</v>
      </c>
    </row>
    <row r="398" spans="1:65" s="14" customFormat="1">
      <c r="B398" s="167"/>
      <c r="D398" s="159" t="s">
        <v>145</v>
      </c>
      <c r="E398" s="168" t="s">
        <v>1</v>
      </c>
      <c r="F398" s="169" t="s">
        <v>595</v>
      </c>
      <c r="H398" s="168" t="s">
        <v>1</v>
      </c>
      <c r="I398" s="170"/>
      <c r="L398" s="167"/>
      <c r="M398" s="171"/>
      <c r="N398" s="172"/>
      <c r="O398" s="172"/>
      <c r="P398" s="172"/>
      <c r="Q398" s="172"/>
      <c r="R398" s="172"/>
      <c r="S398" s="172"/>
      <c r="T398" s="173"/>
      <c r="AT398" s="168" t="s">
        <v>145</v>
      </c>
      <c r="AU398" s="168" t="s">
        <v>82</v>
      </c>
      <c r="AV398" s="14" t="s">
        <v>30</v>
      </c>
      <c r="AW398" s="14" t="s">
        <v>29</v>
      </c>
      <c r="AX398" s="14" t="s">
        <v>73</v>
      </c>
      <c r="AY398" s="168" t="s">
        <v>137</v>
      </c>
    </row>
    <row r="399" spans="1:65" s="14" customFormat="1">
      <c r="B399" s="167"/>
      <c r="D399" s="159" t="s">
        <v>145</v>
      </c>
      <c r="E399" s="168" t="s">
        <v>1</v>
      </c>
      <c r="F399" s="169" t="s">
        <v>1290</v>
      </c>
      <c r="H399" s="168" t="s">
        <v>1</v>
      </c>
      <c r="I399" s="170"/>
      <c r="L399" s="167"/>
      <c r="M399" s="171"/>
      <c r="N399" s="172"/>
      <c r="O399" s="172"/>
      <c r="P399" s="172"/>
      <c r="Q399" s="172"/>
      <c r="R399" s="172"/>
      <c r="S399" s="172"/>
      <c r="T399" s="173"/>
      <c r="AT399" s="168" t="s">
        <v>145</v>
      </c>
      <c r="AU399" s="168" t="s">
        <v>82</v>
      </c>
      <c r="AV399" s="14" t="s">
        <v>30</v>
      </c>
      <c r="AW399" s="14" t="s">
        <v>29</v>
      </c>
      <c r="AX399" s="14" t="s">
        <v>73</v>
      </c>
      <c r="AY399" s="168" t="s">
        <v>137</v>
      </c>
    </row>
    <row r="400" spans="1:65" s="13" customFormat="1">
      <c r="B400" s="158"/>
      <c r="D400" s="159" t="s">
        <v>145</v>
      </c>
      <c r="E400" s="160" t="s">
        <v>1</v>
      </c>
      <c r="F400" s="161" t="s">
        <v>73</v>
      </c>
      <c r="H400" s="162">
        <v>0</v>
      </c>
      <c r="I400" s="163"/>
      <c r="L400" s="158"/>
      <c r="M400" s="164"/>
      <c r="N400" s="165"/>
      <c r="O400" s="165"/>
      <c r="P400" s="165"/>
      <c r="Q400" s="165"/>
      <c r="R400" s="165"/>
      <c r="S400" s="165"/>
      <c r="T400" s="166"/>
      <c r="AT400" s="160" t="s">
        <v>145</v>
      </c>
      <c r="AU400" s="160" t="s">
        <v>82</v>
      </c>
      <c r="AV400" s="13" t="s">
        <v>82</v>
      </c>
      <c r="AW400" s="13" t="s">
        <v>29</v>
      </c>
      <c r="AX400" s="13" t="s">
        <v>73</v>
      </c>
      <c r="AY400" s="160" t="s">
        <v>137</v>
      </c>
    </row>
    <row r="401" spans="1:65" s="14" customFormat="1">
      <c r="B401" s="167"/>
      <c r="D401" s="159" t="s">
        <v>145</v>
      </c>
      <c r="E401" s="168" t="s">
        <v>1</v>
      </c>
      <c r="F401" s="169" t="s">
        <v>513</v>
      </c>
      <c r="H401" s="168" t="s">
        <v>1</v>
      </c>
      <c r="I401" s="170"/>
      <c r="L401" s="167"/>
      <c r="M401" s="171"/>
      <c r="N401" s="172"/>
      <c r="O401" s="172"/>
      <c r="P401" s="172"/>
      <c r="Q401" s="172"/>
      <c r="R401" s="172"/>
      <c r="S401" s="172"/>
      <c r="T401" s="173"/>
      <c r="AT401" s="168" t="s">
        <v>145</v>
      </c>
      <c r="AU401" s="168" t="s">
        <v>82</v>
      </c>
      <c r="AV401" s="14" t="s">
        <v>30</v>
      </c>
      <c r="AW401" s="14" t="s">
        <v>29</v>
      </c>
      <c r="AX401" s="14" t="s">
        <v>73</v>
      </c>
      <c r="AY401" s="168" t="s">
        <v>137</v>
      </c>
    </row>
    <row r="402" spans="1:65" s="13" customFormat="1">
      <c r="B402" s="158"/>
      <c r="D402" s="159" t="s">
        <v>145</v>
      </c>
      <c r="E402" s="160" t="s">
        <v>1</v>
      </c>
      <c r="F402" s="161" t="s">
        <v>596</v>
      </c>
      <c r="H402" s="162">
        <v>80</v>
      </c>
      <c r="I402" s="163"/>
      <c r="L402" s="158"/>
      <c r="M402" s="164"/>
      <c r="N402" s="165"/>
      <c r="O402" s="165"/>
      <c r="P402" s="165"/>
      <c r="Q402" s="165"/>
      <c r="R402" s="165"/>
      <c r="S402" s="165"/>
      <c r="T402" s="166"/>
      <c r="AT402" s="160" t="s">
        <v>145</v>
      </c>
      <c r="AU402" s="160" t="s">
        <v>82</v>
      </c>
      <c r="AV402" s="13" t="s">
        <v>82</v>
      </c>
      <c r="AW402" s="13" t="s">
        <v>29</v>
      </c>
      <c r="AX402" s="13" t="s">
        <v>73</v>
      </c>
      <c r="AY402" s="160" t="s">
        <v>137</v>
      </c>
    </row>
    <row r="403" spans="1:65" s="14" customFormat="1">
      <c r="B403" s="167"/>
      <c r="D403" s="159" t="s">
        <v>145</v>
      </c>
      <c r="E403" s="168" t="s">
        <v>1</v>
      </c>
      <c r="F403" s="169" t="s">
        <v>1291</v>
      </c>
      <c r="H403" s="168" t="s">
        <v>1</v>
      </c>
      <c r="I403" s="170"/>
      <c r="L403" s="167"/>
      <c r="M403" s="171"/>
      <c r="N403" s="172"/>
      <c r="O403" s="172"/>
      <c r="P403" s="172"/>
      <c r="Q403" s="172"/>
      <c r="R403" s="172"/>
      <c r="S403" s="172"/>
      <c r="T403" s="173"/>
      <c r="AT403" s="168" t="s">
        <v>145</v>
      </c>
      <c r="AU403" s="168" t="s">
        <v>82</v>
      </c>
      <c r="AV403" s="14" t="s">
        <v>30</v>
      </c>
      <c r="AW403" s="14" t="s">
        <v>29</v>
      </c>
      <c r="AX403" s="14" t="s">
        <v>73</v>
      </c>
      <c r="AY403" s="168" t="s">
        <v>137</v>
      </c>
    </row>
    <row r="404" spans="1:65" s="13" customFormat="1">
      <c r="B404" s="158"/>
      <c r="D404" s="159" t="s">
        <v>145</v>
      </c>
      <c r="E404" s="160" t="s">
        <v>1</v>
      </c>
      <c r="F404" s="161" t="s">
        <v>1292</v>
      </c>
      <c r="H404" s="162">
        <v>108.8</v>
      </c>
      <c r="I404" s="163"/>
      <c r="L404" s="158"/>
      <c r="M404" s="164"/>
      <c r="N404" s="165"/>
      <c r="O404" s="165"/>
      <c r="P404" s="165"/>
      <c r="Q404" s="165"/>
      <c r="R404" s="165"/>
      <c r="S404" s="165"/>
      <c r="T404" s="166"/>
      <c r="AT404" s="160" t="s">
        <v>145</v>
      </c>
      <c r="AU404" s="160" t="s">
        <v>82</v>
      </c>
      <c r="AV404" s="13" t="s">
        <v>82</v>
      </c>
      <c r="AW404" s="13" t="s">
        <v>29</v>
      </c>
      <c r="AX404" s="13" t="s">
        <v>73</v>
      </c>
      <c r="AY404" s="160" t="s">
        <v>137</v>
      </c>
    </row>
    <row r="405" spans="1:65" s="15" customFormat="1">
      <c r="B405" s="174"/>
      <c r="D405" s="159" t="s">
        <v>145</v>
      </c>
      <c r="E405" s="175" t="s">
        <v>1</v>
      </c>
      <c r="F405" s="176" t="s">
        <v>148</v>
      </c>
      <c r="H405" s="177">
        <v>188.8</v>
      </c>
      <c r="I405" s="178"/>
      <c r="L405" s="174"/>
      <c r="M405" s="179"/>
      <c r="N405" s="180"/>
      <c r="O405" s="180"/>
      <c r="P405" s="180"/>
      <c r="Q405" s="180"/>
      <c r="R405" s="180"/>
      <c r="S405" s="180"/>
      <c r="T405" s="181"/>
      <c r="AT405" s="175" t="s">
        <v>145</v>
      </c>
      <c r="AU405" s="175" t="s">
        <v>82</v>
      </c>
      <c r="AV405" s="15" t="s">
        <v>143</v>
      </c>
      <c r="AW405" s="15" t="s">
        <v>29</v>
      </c>
      <c r="AX405" s="15" t="s">
        <v>30</v>
      </c>
      <c r="AY405" s="175" t="s">
        <v>137</v>
      </c>
    </row>
    <row r="406" spans="1:65" s="2" customFormat="1" ht="16.5" customHeight="1">
      <c r="A406" s="33"/>
      <c r="B406" s="144"/>
      <c r="C406" s="145" t="s">
        <v>319</v>
      </c>
      <c r="D406" s="145" t="s">
        <v>139</v>
      </c>
      <c r="E406" s="146" t="s">
        <v>599</v>
      </c>
      <c r="F406" s="147" t="s">
        <v>600</v>
      </c>
      <c r="G406" s="148" t="s">
        <v>142</v>
      </c>
      <c r="H406" s="149">
        <v>188.8</v>
      </c>
      <c r="I406" s="150"/>
      <c r="J406" s="151">
        <f>ROUND(I406*H406,2)</f>
        <v>0</v>
      </c>
      <c r="K406" s="147" t="s">
        <v>152</v>
      </c>
      <c r="L406" s="34"/>
      <c r="M406" s="152" t="s">
        <v>1</v>
      </c>
      <c r="N406" s="153" t="s">
        <v>38</v>
      </c>
      <c r="O406" s="59"/>
      <c r="P406" s="154">
        <f>O406*H406</f>
        <v>0</v>
      </c>
      <c r="Q406" s="154">
        <v>0</v>
      </c>
      <c r="R406" s="154">
        <f>Q406*H406</f>
        <v>0</v>
      </c>
      <c r="S406" s="154">
        <v>0</v>
      </c>
      <c r="T406" s="155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6" t="s">
        <v>143</v>
      </c>
      <c r="AT406" s="156" t="s">
        <v>139</v>
      </c>
      <c r="AU406" s="156" t="s">
        <v>82</v>
      </c>
      <c r="AY406" s="18" t="s">
        <v>137</v>
      </c>
      <c r="BE406" s="157">
        <f>IF(N406="základní",J406,0)</f>
        <v>0</v>
      </c>
      <c r="BF406" s="157">
        <f>IF(N406="snížená",J406,0)</f>
        <v>0</v>
      </c>
      <c r="BG406" s="157">
        <f>IF(N406="zákl. přenesená",J406,0)</f>
        <v>0</v>
      </c>
      <c r="BH406" s="157">
        <f>IF(N406="sníž. přenesená",J406,0)</f>
        <v>0</v>
      </c>
      <c r="BI406" s="157">
        <f>IF(N406="nulová",J406,0)</f>
        <v>0</v>
      </c>
      <c r="BJ406" s="18" t="s">
        <v>30</v>
      </c>
      <c r="BK406" s="157">
        <f>ROUND(I406*H406,2)</f>
        <v>0</v>
      </c>
      <c r="BL406" s="18" t="s">
        <v>143</v>
      </c>
      <c r="BM406" s="156" t="s">
        <v>1293</v>
      </c>
    </row>
    <row r="407" spans="1:65" s="13" customFormat="1">
      <c r="B407" s="158"/>
      <c r="D407" s="159" t="s">
        <v>145</v>
      </c>
      <c r="E407" s="160" t="s">
        <v>1</v>
      </c>
      <c r="F407" s="161" t="s">
        <v>1294</v>
      </c>
      <c r="H407" s="162">
        <v>188.8</v>
      </c>
      <c r="I407" s="163"/>
      <c r="L407" s="158"/>
      <c r="M407" s="164"/>
      <c r="N407" s="165"/>
      <c r="O407" s="165"/>
      <c r="P407" s="165"/>
      <c r="Q407" s="165"/>
      <c r="R407" s="165"/>
      <c r="S407" s="165"/>
      <c r="T407" s="166"/>
      <c r="AT407" s="160" t="s">
        <v>145</v>
      </c>
      <c r="AU407" s="160" t="s">
        <v>82</v>
      </c>
      <c r="AV407" s="13" t="s">
        <v>82</v>
      </c>
      <c r="AW407" s="13" t="s">
        <v>29</v>
      </c>
      <c r="AX407" s="13" t="s">
        <v>30</v>
      </c>
      <c r="AY407" s="160" t="s">
        <v>137</v>
      </c>
    </row>
    <row r="408" spans="1:65" s="2" customFormat="1" ht="21.75" customHeight="1">
      <c r="A408" s="33"/>
      <c r="B408" s="144"/>
      <c r="C408" s="145" t="s">
        <v>322</v>
      </c>
      <c r="D408" s="145" t="s">
        <v>139</v>
      </c>
      <c r="E408" s="146" t="s">
        <v>603</v>
      </c>
      <c r="F408" s="147" t="s">
        <v>604</v>
      </c>
      <c r="G408" s="148" t="s">
        <v>195</v>
      </c>
      <c r="H408" s="149">
        <v>45.311999999999998</v>
      </c>
      <c r="I408" s="150"/>
      <c r="J408" s="151">
        <f>ROUND(I408*H408,2)</f>
        <v>0</v>
      </c>
      <c r="K408" s="147" t="s">
        <v>152</v>
      </c>
      <c r="L408" s="34"/>
      <c r="M408" s="152" t="s">
        <v>1</v>
      </c>
      <c r="N408" s="153" t="s">
        <v>38</v>
      </c>
      <c r="O408" s="59"/>
      <c r="P408" s="154">
        <f>O408*H408</f>
        <v>0</v>
      </c>
      <c r="Q408" s="154">
        <v>4.6000000000000001E-4</v>
      </c>
      <c r="R408" s="154">
        <f>Q408*H408</f>
        <v>2.0843520000000001E-2</v>
      </c>
      <c r="S408" s="154">
        <v>0</v>
      </c>
      <c r="T408" s="155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56" t="s">
        <v>143</v>
      </c>
      <c r="AT408" s="156" t="s">
        <v>139</v>
      </c>
      <c r="AU408" s="156" t="s">
        <v>82</v>
      </c>
      <c r="AY408" s="18" t="s">
        <v>137</v>
      </c>
      <c r="BE408" s="157">
        <f>IF(N408="základní",J408,0)</f>
        <v>0</v>
      </c>
      <c r="BF408" s="157">
        <f>IF(N408="snížená",J408,0)</f>
        <v>0</v>
      </c>
      <c r="BG408" s="157">
        <f>IF(N408="zákl. přenesená",J408,0)</f>
        <v>0</v>
      </c>
      <c r="BH408" s="157">
        <f>IF(N408="sníž. přenesená",J408,0)</f>
        <v>0</v>
      </c>
      <c r="BI408" s="157">
        <f>IF(N408="nulová",J408,0)</f>
        <v>0</v>
      </c>
      <c r="BJ408" s="18" t="s">
        <v>30</v>
      </c>
      <c r="BK408" s="157">
        <f>ROUND(I408*H408,2)</f>
        <v>0</v>
      </c>
      <c r="BL408" s="18" t="s">
        <v>143</v>
      </c>
      <c r="BM408" s="156" t="s">
        <v>1295</v>
      </c>
    </row>
    <row r="409" spans="1:65" s="14" customFormat="1">
      <c r="B409" s="167"/>
      <c r="D409" s="159" t="s">
        <v>145</v>
      </c>
      <c r="E409" s="168" t="s">
        <v>1</v>
      </c>
      <c r="F409" s="169" t="s">
        <v>595</v>
      </c>
      <c r="H409" s="168" t="s">
        <v>1</v>
      </c>
      <c r="I409" s="170"/>
      <c r="L409" s="167"/>
      <c r="M409" s="171"/>
      <c r="N409" s="172"/>
      <c r="O409" s="172"/>
      <c r="P409" s="172"/>
      <c r="Q409" s="172"/>
      <c r="R409" s="172"/>
      <c r="S409" s="172"/>
      <c r="T409" s="173"/>
      <c r="AT409" s="168" t="s">
        <v>145</v>
      </c>
      <c r="AU409" s="168" t="s">
        <v>82</v>
      </c>
      <c r="AV409" s="14" t="s">
        <v>30</v>
      </c>
      <c r="AW409" s="14" t="s">
        <v>29</v>
      </c>
      <c r="AX409" s="14" t="s">
        <v>73</v>
      </c>
      <c r="AY409" s="168" t="s">
        <v>137</v>
      </c>
    </row>
    <row r="410" spans="1:65" s="14" customFormat="1">
      <c r="B410" s="167"/>
      <c r="D410" s="159" t="s">
        <v>145</v>
      </c>
      <c r="E410" s="168" t="s">
        <v>1</v>
      </c>
      <c r="F410" s="169" t="s">
        <v>1108</v>
      </c>
      <c r="H410" s="168" t="s">
        <v>1</v>
      </c>
      <c r="I410" s="170"/>
      <c r="L410" s="167"/>
      <c r="M410" s="171"/>
      <c r="N410" s="172"/>
      <c r="O410" s="172"/>
      <c r="P410" s="172"/>
      <c r="Q410" s="172"/>
      <c r="R410" s="172"/>
      <c r="S410" s="172"/>
      <c r="T410" s="173"/>
      <c r="AT410" s="168" t="s">
        <v>145</v>
      </c>
      <c r="AU410" s="168" t="s">
        <v>82</v>
      </c>
      <c r="AV410" s="14" t="s">
        <v>30</v>
      </c>
      <c r="AW410" s="14" t="s">
        <v>29</v>
      </c>
      <c r="AX410" s="14" t="s">
        <v>73</v>
      </c>
      <c r="AY410" s="168" t="s">
        <v>137</v>
      </c>
    </row>
    <row r="411" spans="1:65" s="13" customFormat="1">
      <c r="B411" s="158"/>
      <c r="D411" s="159" t="s">
        <v>145</v>
      </c>
      <c r="E411" s="160" t="s">
        <v>1</v>
      </c>
      <c r="F411" s="161" t="s">
        <v>73</v>
      </c>
      <c r="H411" s="162">
        <v>0</v>
      </c>
      <c r="I411" s="163"/>
      <c r="L411" s="158"/>
      <c r="M411" s="164"/>
      <c r="N411" s="165"/>
      <c r="O411" s="165"/>
      <c r="P411" s="165"/>
      <c r="Q411" s="165"/>
      <c r="R411" s="165"/>
      <c r="S411" s="165"/>
      <c r="T411" s="166"/>
      <c r="AT411" s="160" t="s">
        <v>145</v>
      </c>
      <c r="AU411" s="160" t="s">
        <v>82</v>
      </c>
      <c r="AV411" s="13" t="s">
        <v>82</v>
      </c>
      <c r="AW411" s="13" t="s">
        <v>29</v>
      </c>
      <c r="AX411" s="13" t="s">
        <v>73</v>
      </c>
      <c r="AY411" s="160" t="s">
        <v>137</v>
      </c>
    </row>
    <row r="412" spans="1:65" s="14" customFormat="1">
      <c r="B412" s="167"/>
      <c r="D412" s="159" t="s">
        <v>145</v>
      </c>
      <c r="E412" s="168" t="s">
        <v>1</v>
      </c>
      <c r="F412" s="169" t="s">
        <v>513</v>
      </c>
      <c r="H412" s="168" t="s">
        <v>1</v>
      </c>
      <c r="I412" s="170"/>
      <c r="L412" s="167"/>
      <c r="M412" s="171"/>
      <c r="N412" s="172"/>
      <c r="O412" s="172"/>
      <c r="P412" s="172"/>
      <c r="Q412" s="172"/>
      <c r="R412" s="172"/>
      <c r="S412" s="172"/>
      <c r="T412" s="173"/>
      <c r="AT412" s="168" t="s">
        <v>145</v>
      </c>
      <c r="AU412" s="168" t="s">
        <v>82</v>
      </c>
      <c r="AV412" s="14" t="s">
        <v>30</v>
      </c>
      <c r="AW412" s="14" t="s">
        <v>29</v>
      </c>
      <c r="AX412" s="14" t="s">
        <v>73</v>
      </c>
      <c r="AY412" s="168" t="s">
        <v>137</v>
      </c>
    </row>
    <row r="413" spans="1:65" s="13" customFormat="1">
      <c r="B413" s="158"/>
      <c r="D413" s="159" t="s">
        <v>145</v>
      </c>
      <c r="E413" s="160" t="s">
        <v>1</v>
      </c>
      <c r="F413" s="161" t="s">
        <v>606</v>
      </c>
      <c r="H413" s="162">
        <v>19.2</v>
      </c>
      <c r="I413" s="163"/>
      <c r="L413" s="158"/>
      <c r="M413" s="164"/>
      <c r="N413" s="165"/>
      <c r="O413" s="165"/>
      <c r="P413" s="165"/>
      <c r="Q413" s="165"/>
      <c r="R413" s="165"/>
      <c r="S413" s="165"/>
      <c r="T413" s="166"/>
      <c r="AT413" s="160" t="s">
        <v>145</v>
      </c>
      <c r="AU413" s="160" t="s">
        <v>82</v>
      </c>
      <c r="AV413" s="13" t="s">
        <v>82</v>
      </c>
      <c r="AW413" s="13" t="s">
        <v>29</v>
      </c>
      <c r="AX413" s="13" t="s">
        <v>73</v>
      </c>
      <c r="AY413" s="160" t="s">
        <v>137</v>
      </c>
    </row>
    <row r="414" spans="1:65" s="14" customFormat="1">
      <c r="B414" s="167"/>
      <c r="D414" s="159" t="s">
        <v>145</v>
      </c>
      <c r="E414" s="168" t="s">
        <v>1</v>
      </c>
      <c r="F414" s="169" t="s">
        <v>1110</v>
      </c>
      <c r="H414" s="168" t="s">
        <v>1</v>
      </c>
      <c r="I414" s="170"/>
      <c r="L414" s="167"/>
      <c r="M414" s="171"/>
      <c r="N414" s="172"/>
      <c r="O414" s="172"/>
      <c r="P414" s="172"/>
      <c r="Q414" s="172"/>
      <c r="R414" s="172"/>
      <c r="S414" s="172"/>
      <c r="T414" s="173"/>
      <c r="AT414" s="168" t="s">
        <v>145</v>
      </c>
      <c r="AU414" s="168" t="s">
        <v>82</v>
      </c>
      <c r="AV414" s="14" t="s">
        <v>30</v>
      </c>
      <c r="AW414" s="14" t="s">
        <v>29</v>
      </c>
      <c r="AX414" s="14" t="s">
        <v>73</v>
      </c>
      <c r="AY414" s="168" t="s">
        <v>137</v>
      </c>
    </row>
    <row r="415" spans="1:65" s="13" customFormat="1">
      <c r="B415" s="158"/>
      <c r="D415" s="159" t="s">
        <v>145</v>
      </c>
      <c r="E415" s="160" t="s">
        <v>1</v>
      </c>
      <c r="F415" s="161" t="s">
        <v>1296</v>
      </c>
      <c r="H415" s="162">
        <v>26.111999999999998</v>
      </c>
      <c r="I415" s="163"/>
      <c r="L415" s="158"/>
      <c r="M415" s="164"/>
      <c r="N415" s="165"/>
      <c r="O415" s="165"/>
      <c r="P415" s="165"/>
      <c r="Q415" s="165"/>
      <c r="R415" s="165"/>
      <c r="S415" s="165"/>
      <c r="T415" s="166"/>
      <c r="AT415" s="160" t="s">
        <v>145</v>
      </c>
      <c r="AU415" s="160" t="s">
        <v>82</v>
      </c>
      <c r="AV415" s="13" t="s">
        <v>82</v>
      </c>
      <c r="AW415" s="13" t="s">
        <v>29</v>
      </c>
      <c r="AX415" s="13" t="s">
        <v>73</v>
      </c>
      <c r="AY415" s="160" t="s">
        <v>137</v>
      </c>
    </row>
    <row r="416" spans="1:65" s="15" customFormat="1">
      <c r="B416" s="174"/>
      <c r="D416" s="159" t="s">
        <v>145</v>
      </c>
      <c r="E416" s="175" t="s">
        <v>1</v>
      </c>
      <c r="F416" s="176" t="s">
        <v>148</v>
      </c>
      <c r="H416" s="177">
        <v>45.311999999999998</v>
      </c>
      <c r="I416" s="178"/>
      <c r="L416" s="174"/>
      <c r="M416" s="179"/>
      <c r="N416" s="180"/>
      <c r="O416" s="180"/>
      <c r="P416" s="180"/>
      <c r="Q416" s="180"/>
      <c r="R416" s="180"/>
      <c r="S416" s="180"/>
      <c r="T416" s="181"/>
      <c r="AT416" s="175" t="s">
        <v>145</v>
      </c>
      <c r="AU416" s="175" t="s">
        <v>82</v>
      </c>
      <c r="AV416" s="15" t="s">
        <v>143</v>
      </c>
      <c r="AW416" s="15" t="s">
        <v>29</v>
      </c>
      <c r="AX416" s="15" t="s">
        <v>30</v>
      </c>
      <c r="AY416" s="175" t="s">
        <v>137</v>
      </c>
    </row>
    <row r="417" spans="1:65" s="2" customFormat="1" ht="24.2" customHeight="1">
      <c r="A417" s="33"/>
      <c r="B417" s="144"/>
      <c r="C417" s="145" t="s">
        <v>327</v>
      </c>
      <c r="D417" s="145" t="s">
        <v>139</v>
      </c>
      <c r="E417" s="146" t="s">
        <v>609</v>
      </c>
      <c r="F417" s="147" t="s">
        <v>610</v>
      </c>
      <c r="G417" s="148" t="s">
        <v>195</v>
      </c>
      <c r="H417" s="149">
        <v>45.311999999999998</v>
      </c>
      <c r="I417" s="150"/>
      <c r="J417" s="151">
        <f>ROUND(I417*H417,2)</f>
        <v>0</v>
      </c>
      <c r="K417" s="147" t="s">
        <v>152</v>
      </c>
      <c r="L417" s="34"/>
      <c r="M417" s="152" t="s">
        <v>1</v>
      </c>
      <c r="N417" s="153" t="s">
        <v>38</v>
      </c>
      <c r="O417" s="59"/>
      <c r="P417" s="154">
        <f>O417*H417</f>
        <v>0</v>
      </c>
      <c r="Q417" s="154">
        <v>0</v>
      </c>
      <c r="R417" s="154">
        <f>Q417*H417</f>
        <v>0</v>
      </c>
      <c r="S417" s="154">
        <v>0</v>
      </c>
      <c r="T417" s="155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56" t="s">
        <v>143</v>
      </c>
      <c r="AT417" s="156" t="s">
        <v>139</v>
      </c>
      <c r="AU417" s="156" t="s">
        <v>82</v>
      </c>
      <c r="AY417" s="18" t="s">
        <v>137</v>
      </c>
      <c r="BE417" s="157">
        <f>IF(N417="základní",J417,0)</f>
        <v>0</v>
      </c>
      <c r="BF417" s="157">
        <f>IF(N417="snížená",J417,0)</f>
        <v>0</v>
      </c>
      <c r="BG417" s="157">
        <f>IF(N417="zákl. přenesená",J417,0)</f>
        <v>0</v>
      </c>
      <c r="BH417" s="157">
        <f>IF(N417="sníž. přenesená",J417,0)</f>
        <v>0</v>
      </c>
      <c r="BI417" s="157">
        <f>IF(N417="nulová",J417,0)</f>
        <v>0</v>
      </c>
      <c r="BJ417" s="18" t="s">
        <v>30</v>
      </c>
      <c r="BK417" s="157">
        <f>ROUND(I417*H417,2)</f>
        <v>0</v>
      </c>
      <c r="BL417" s="18" t="s">
        <v>143</v>
      </c>
      <c r="BM417" s="156" t="s">
        <v>1297</v>
      </c>
    </row>
    <row r="418" spans="1:65" s="13" customFormat="1">
      <c r="B418" s="158"/>
      <c r="D418" s="159" t="s">
        <v>145</v>
      </c>
      <c r="E418" s="160" t="s">
        <v>1</v>
      </c>
      <c r="F418" s="161" t="s">
        <v>1298</v>
      </c>
      <c r="H418" s="162">
        <v>45.311999999999998</v>
      </c>
      <c r="I418" s="163"/>
      <c r="L418" s="158"/>
      <c r="M418" s="164"/>
      <c r="N418" s="165"/>
      <c r="O418" s="165"/>
      <c r="P418" s="165"/>
      <c r="Q418" s="165"/>
      <c r="R418" s="165"/>
      <c r="S418" s="165"/>
      <c r="T418" s="166"/>
      <c r="AT418" s="160" t="s">
        <v>145</v>
      </c>
      <c r="AU418" s="160" t="s">
        <v>82</v>
      </c>
      <c r="AV418" s="13" t="s">
        <v>82</v>
      </c>
      <c r="AW418" s="13" t="s">
        <v>29</v>
      </c>
      <c r="AX418" s="13" t="s">
        <v>30</v>
      </c>
      <c r="AY418" s="160" t="s">
        <v>137</v>
      </c>
    </row>
    <row r="419" spans="1:65" s="2" customFormat="1" ht="37.9" customHeight="1">
      <c r="A419" s="33"/>
      <c r="B419" s="144"/>
      <c r="C419" s="145" t="s">
        <v>331</v>
      </c>
      <c r="D419" s="145" t="s">
        <v>139</v>
      </c>
      <c r="E419" s="146" t="s">
        <v>236</v>
      </c>
      <c r="F419" s="147" t="s">
        <v>237</v>
      </c>
      <c r="G419" s="148" t="s">
        <v>195</v>
      </c>
      <c r="H419" s="149">
        <v>453.27600000000001</v>
      </c>
      <c r="I419" s="150"/>
      <c r="J419" s="151">
        <f>ROUND(I419*H419,2)</f>
        <v>0</v>
      </c>
      <c r="K419" s="147" t="s">
        <v>152</v>
      </c>
      <c r="L419" s="34"/>
      <c r="M419" s="152" t="s">
        <v>1</v>
      </c>
      <c r="N419" s="153" t="s">
        <v>38</v>
      </c>
      <c r="O419" s="59"/>
      <c r="P419" s="154">
        <f>O419*H419</f>
        <v>0</v>
      </c>
      <c r="Q419" s="154">
        <v>0</v>
      </c>
      <c r="R419" s="154">
        <f>Q419*H419</f>
        <v>0</v>
      </c>
      <c r="S419" s="154">
        <v>0</v>
      </c>
      <c r="T419" s="15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6" t="s">
        <v>143</v>
      </c>
      <c r="AT419" s="156" t="s">
        <v>139</v>
      </c>
      <c r="AU419" s="156" t="s">
        <v>82</v>
      </c>
      <c r="AY419" s="18" t="s">
        <v>137</v>
      </c>
      <c r="BE419" s="157">
        <f>IF(N419="základní",J419,0)</f>
        <v>0</v>
      </c>
      <c r="BF419" s="157">
        <f>IF(N419="snížená",J419,0)</f>
        <v>0</v>
      </c>
      <c r="BG419" s="157">
        <f>IF(N419="zákl. přenesená",J419,0)</f>
        <v>0</v>
      </c>
      <c r="BH419" s="157">
        <f>IF(N419="sníž. přenesená",J419,0)</f>
        <v>0</v>
      </c>
      <c r="BI419" s="157">
        <f>IF(N419="nulová",J419,0)</f>
        <v>0</v>
      </c>
      <c r="BJ419" s="18" t="s">
        <v>30</v>
      </c>
      <c r="BK419" s="157">
        <f>ROUND(I419*H419,2)</f>
        <v>0</v>
      </c>
      <c r="BL419" s="18" t="s">
        <v>143</v>
      </c>
      <c r="BM419" s="156" t="s">
        <v>1299</v>
      </c>
    </row>
    <row r="420" spans="1:65" s="13" customFormat="1">
      <c r="B420" s="158"/>
      <c r="D420" s="159" t="s">
        <v>145</v>
      </c>
      <c r="E420" s="160" t="s">
        <v>1</v>
      </c>
      <c r="F420" s="161" t="s">
        <v>1300</v>
      </c>
      <c r="H420" s="162">
        <v>54.475000000000001</v>
      </c>
      <c r="I420" s="163"/>
      <c r="L420" s="158"/>
      <c r="M420" s="164"/>
      <c r="N420" s="165"/>
      <c r="O420" s="165"/>
      <c r="P420" s="165"/>
      <c r="Q420" s="165"/>
      <c r="R420" s="165"/>
      <c r="S420" s="165"/>
      <c r="T420" s="166"/>
      <c r="AT420" s="160" t="s">
        <v>145</v>
      </c>
      <c r="AU420" s="160" t="s">
        <v>82</v>
      </c>
      <c r="AV420" s="13" t="s">
        <v>82</v>
      </c>
      <c r="AW420" s="13" t="s">
        <v>29</v>
      </c>
      <c r="AX420" s="13" t="s">
        <v>73</v>
      </c>
      <c r="AY420" s="160" t="s">
        <v>137</v>
      </c>
    </row>
    <row r="421" spans="1:65" s="13" customFormat="1">
      <c r="B421" s="158"/>
      <c r="D421" s="159" t="s">
        <v>145</v>
      </c>
      <c r="E421" s="160" t="s">
        <v>1</v>
      </c>
      <c r="F421" s="161" t="s">
        <v>1301</v>
      </c>
      <c r="H421" s="162">
        <v>398.80099999999999</v>
      </c>
      <c r="I421" s="163"/>
      <c r="L421" s="158"/>
      <c r="M421" s="164"/>
      <c r="N421" s="165"/>
      <c r="O421" s="165"/>
      <c r="P421" s="165"/>
      <c r="Q421" s="165"/>
      <c r="R421" s="165"/>
      <c r="S421" s="165"/>
      <c r="T421" s="166"/>
      <c r="AT421" s="160" t="s">
        <v>145</v>
      </c>
      <c r="AU421" s="160" t="s">
        <v>82</v>
      </c>
      <c r="AV421" s="13" t="s">
        <v>82</v>
      </c>
      <c r="AW421" s="13" t="s">
        <v>29</v>
      </c>
      <c r="AX421" s="13" t="s">
        <v>73</v>
      </c>
      <c r="AY421" s="160" t="s">
        <v>137</v>
      </c>
    </row>
    <row r="422" spans="1:65" s="15" customFormat="1">
      <c r="B422" s="174"/>
      <c r="D422" s="159" t="s">
        <v>145</v>
      </c>
      <c r="E422" s="175" t="s">
        <v>1</v>
      </c>
      <c r="F422" s="176" t="s">
        <v>148</v>
      </c>
      <c r="H422" s="177">
        <v>453.27600000000001</v>
      </c>
      <c r="I422" s="178"/>
      <c r="L422" s="174"/>
      <c r="M422" s="179"/>
      <c r="N422" s="180"/>
      <c r="O422" s="180"/>
      <c r="P422" s="180"/>
      <c r="Q422" s="180"/>
      <c r="R422" s="180"/>
      <c r="S422" s="180"/>
      <c r="T422" s="181"/>
      <c r="AT422" s="175" t="s">
        <v>145</v>
      </c>
      <c r="AU422" s="175" t="s">
        <v>82</v>
      </c>
      <c r="AV422" s="15" t="s">
        <v>143</v>
      </c>
      <c r="AW422" s="15" t="s">
        <v>29</v>
      </c>
      <c r="AX422" s="15" t="s">
        <v>30</v>
      </c>
      <c r="AY422" s="175" t="s">
        <v>137</v>
      </c>
    </row>
    <row r="423" spans="1:65" s="2" customFormat="1" ht="37.9" customHeight="1">
      <c r="A423" s="33"/>
      <c r="B423" s="144"/>
      <c r="C423" s="145" t="s">
        <v>333</v>
      </c>
      <c r="D423" s="145" t="s">
        <v>139</v>
      </c>
      <c r="E423" s="146" t="s">
        <v>240</v>
      </c>
      <c r="F423" s="147" t="s">
        <v>241</v>
      </c>
      <c r="G423" s="148" t="s">
        <v>195</v>
      </c>
      <c r="H423" s="149">
        <v>50.363999999999997</v>
      </c>
      <c r="I423" s="150"/>
      <c r="J423" s="151">
        <f>ROUND(I423*H423,2)</f>
        <v>0</v>
      </c>
      <c r="K423" s="147" t="s">
        <v>152</v>
      </c>
      <c r="L423" s="34"/>
      <c r="M423" s="152" t="s">
        <v>1</v>
      </c>
      <c r="N423" s="153" t="s">
        <v>38</v>
      </c>
      <c r="O423" s="59"/>
      <c r="P423" s="154">
        <f>O423*H423</f>
        <v>0</v>
      </c>
      <c r="Q423" s="154">
        <v>0</v>
      </c>
      <c r="R423" s="154">
        <f>Q423*H423</f>
        <v>0</v>
      </c>
      <c r="S423" s="154">
        <v>0</v>
      </c>
      <c r="T423" s="155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56" t="s">
        <v>143</v>
      </c>
      <c r="AT423" s="156" t="s">
        <v>139</v>
      </c>
      <c r="AU423" s="156" t="s">
        <v>82</v>
      </c>
      <c r="AY423" s="18" t="s">
        <v>137</v>
      </c>
      <c r="BE423" s="157">
        <f>IF(N423="základní",J423,0)</f>
        <v>0</v>
      </c>
      <c r="BF423" s="157">
        <f>IF(N423="snížená",J423,0)</f>
        <v>0</v>
      </c>
      <c r="BG423" s="157">
        <f>IF(N423="zákl. přenesená",J423,0)</f>
        <v>0</v>
      </c>
      <c r="BH423" s="157">
        <f>IF(N423="sníž. přenesená",J423,0)</f>
        <v>0</v>
      </c>
      <c r="BI423" s="157">
        <f>IF(N423="nulová",J423,0)</f>
        <v>0</v>
      </c>
      <c r="BJ423" s="18" t="s">
        <v>30</v>
      </c>
      <c r="BK423" s="157">
        <f>ROUND(I423*H423,2)</f>
        <v>0</v>
      </c>
      <c r="BL423" s="18" t="s">
        <v>143</v>
      </c>
      <c r="BM423" s="156" t="s">
        <v>1302</v>
      </c>
    </row>
    <row r="424" spans="1:65" s="13" customFormat="1">
      <c r="B424" s="158"/>
      <c r="D424" s="159" t="s">
        <v>145</v>
      </c>
      <c r="E424" s="160" t="s">
        <v>1</v>
      </c>
      <c r="F424" s="161" t="s">
        <v>1303</v>
      </c>
      <c r="H424" s="162">
        <v>6.0529999999999999</v>
      </c>
      <c r="I424" s="163"/>
      <c r="L424" s="158"/>
      <c r="M424" s="164"/>
      <c r="N424" s="165"/>
      <c r="O424" s="165"/>
      <c r="P424" s="165"/>
      <c r="Q424" s="165"/>
      <c r="R424" s="165"/>
      <c r="S424" s="165"/>
      <c r="T424" s="166"/>
      <c r="AT424" s="160" t="s">
        <v>145</v>
      </c>
      <c r="AU424" s="160" t="s">
        <v>82</v>
      </c>
      <c r="AV424" s="13" t="s">
        <v>82</v>
      </c>
      <c r="AW424" s="13" t="s">
        <v>29</v>
      </c>
      <c r="AX424" s="13" t="s">
        <v>73</v>
      </c>
      <c r="AY424" s="160" t="s">
        <v>137</v>
      </c>
    </row>
    <row r="425" spans="1:65" s="13" customFormat="1">
      <c r="B425" s="158"/>
      <c r="D425" s="159" t="s">
        <v>145</v>
      </c>
      <c r="E425" s="160" t="s">
        <v>1</v>
      </c>
      <c r="F425" s="161" t="s">
        <v>1304</v>
      </c>
      <c r="H425" s="162">
        <v>44.311</v>
      </c>
      <c r="I425" s="163"/>
      <c r="L425" s="158"/>
      <c r="M425" s="164"/>
      <c r="N425" s="165"/>
      <c r="O425" s="165"/>
      <c r="P425" s="165"/>
      <c r="Q425" s="165"/>
      <c r="R425" s="165"/>
      <c r="S425" s="165"/>
      <c r="T425" s="166"/>
      <c r="AT425" s="160" t="s">
        <v>145</v>
      </c>
      <c r="AU425" s="160" t="s">
        <v>82</v>
      </c>
      <c r="AV425" s="13" t="s">
        <v>82</v>
      </c>
      <c r="AW425" s="13" t="s">
        <v>29</v>
      </c>
      <c r="AX425" s="13" t="s">
        <v>73</v>
      </c>
      <c r="AY425" s="160" t="s">
        <v>137</v>
      </c>
    </row>
    <row r="426" spans="1:65" s="15" customFormat="1">
      <c r="B426" s="174"/>
      <c r="D426" s="159" t="s">
        <v>145</v>
      </c>
      <c r="E426" s="175" t="s">
        <v>1</v>
      </c>
      <c r="F426" s="176" t="s">
        <v>148</v>
      </c>
      <c r="H426" s="177">
        <v>50.363999999999997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145</v>
      </c>
      <c r="AU426" s="175" t="s">
        <v>82</v>
      </c>
      <c r="AV426" s="15" t="s">
        <v>143</v>
      </c>
      <c r="AW426" s="15" t="s">
        <v>29</v>
      </c>
      <c r="AX426" s="15" t="s">
        <v>30</v>
      </c>
      <c r="AY426" s="175" t="s">
        <v>137</v>
      </c>
    </row>
    <row r="427" spans="1:65" s="2" customFormat="1" ht="16.5" customHeight="1">
      <c r="A427" s="33"/>
      <c r="B427" s="144"/>
      <c r="C427" s="145" t="s">
        <v>335</v>
      </c>
      <c r="D427" s="145" t="s">
        <v>139</v>
      </c>
      <c r="E427" s="146" t="s">
        <v>244</v>
      </c>
      <c r="F427" s="147" t="s">
        <v>245</v>
      </c>
      <c r="G427" s="148" t="s">
        <v>195</v>
      </c>
      <c r="H427" s="149">
        <v>503.64</v>
      </c>
      <c r="I427" s="150"/>
      <c r="J427" s="151">
        <f>ROUND(I427*H427,2)</f>
        <v>0</v>
      </c>
      <c r="K427" s="147" t="s">
        <v>152</v>
      </c>
      <c r="L427" s="34"/>
      <c r="M427" s="152" t="s">
        <v>1</v>
      </c>
      <c r="N427" s="153" t="s">
        <v>38</v>
      </c>
      <c r="O427" s="59"/>
      <c r="P427" s="154">
        <f>O427*H427</f>
        <v>0</v>
      </c>
      <c r="Q427" s="154">
        <v>0</v>
      </c>
      <c r="R427" s="154">
        <f>Q427*H427</f>
        <v>0</v>
      </c>
      <c r="S427" s="154">
        <v>0</v>
      </c>
      <c r="T427" s="155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56" t="s">
        <v>143</v>
      </c>
      <c r="AT427" s="156" t="s">
        <v>139</v>
      </c>
      <c r="AU427" s="156" t="s">
        <v>82</v>
      </c>
      <c r="AY427" s="18" t="s">
        <v>137</v>
      </c>
      <c r="BE427" s="157">
        <f>IF(N427="základní",J427,0)</f>
        <v>0</v>
      </c>
      <c r="BF427" s="157">
        <f>IF(N427="snížená",J427,0)</f>
        <v>0</v>
      </c>
      <c r="BG427" s="157">
        <f>IF(N427="zákl. přenesená",J427,0)</f>
        <v>0</v>
      </c>
      <c r="BH427" s="157">
        <f>IF(N427="sníž. přenesená",J427,0)</f>
        <v>0</v>
      </c>
      <c r="BI427" s="157">
        <f>IF(N427="nulová",J427,0)</f>
        <v>0</v>
      </c>
      <c r="BJ427" s="18" t="s">
        <v>30</v>
      </c>
      <c r="BK427" s="157">
        <f>ROUND(I427*H427,2)</f>
        <v>0</v>
      </c>
      <c r="BL427" s="18" t="s">
        <v>143</v>
      </c>
      <c r="BM427" s="156" t="s">
        <v>1305</v>
      </c>
    </row>
    <row r="428" spans="1:65" s="13" customFormat="1">
      <c r="B428" s="158"/>
      <c r="D428" s="159" t="s">
        <v>145</v>
      </c>
      <c r="E428" s="160" t="s">
        <v>1</v>
      </c>
      <c r="F428" s="161" t="s">
        <v>1300</v>
      </c>
      <c r="H428" s="162">
        <v>54.475000000000001</v>
      </c>
      <c r="I428" s="163"/>
      <c r="L428" s="158"/>
      <c r="M428" s="164"/>
      <c r="N428" s="165"/>
      <c r="O428" s="165"/>
      <c r="P428" s="165"/>
      <c r="Q428" s="165"/>
      <c r="R428" s="165"/>
      <c r="S428" s="165"/>
      <c r="T428" s="166"/>
      <c r="AT428" s="160" t="s">
        <v>145</v>
      </c>
      <c r="AU428" s="160" t="s">
        <v>82</v>
      </c>
      <c r="AV428" s="13" t="s">
        <v>82</v>
      </c>
      <c r="AW428" s="13" t="s">
        <v>29</v>
      </c>
      <c r="AX428" s="13" t="s">
        <v>73</v>
      </c>
      <c r="AY428" s="160" t="s">
        <v>137</v>
      </c>
    </row>
    <row r="429" spans="1:65" s="13" customFormat="1">
      <c r="B429" s="158"/>
      <c r="D429" s="159" t="s">
        <v>145</v>
      </c>
      <c r="E429" s="160" t="s">
        <v>1</v>
      </c>
      <c r="F429" s="161" t="s">
        <v>1301</v>
      </c>
      <c r="H429" s="162">
        <v>398.80099999999999</v>
      </c>
      <c r="I429" s="163"/>
      <c r="L429" s="158"/>
      <c r="M429" s="164"/>
      <c r="N429" s="165"/>
      <c r="O429" s="165"/>
      <c r="P429" s="165"/>
      <c r="Q429" s="165"/>
      <c r="R429" s="165"/>
      <c r="S429" s="165"/>
      <c r="T429" s="166"/>
      <c r="AT429" s="160" t="s">
        <v>145</v>
      </c>
      <c r="AU429" s="160" t="s">
        <v>82</v>
      </c>
      <c r="AV429" s="13" t="s">
        <v>82</v>
      </c>
      <c r="AW429" s="13" t="s">
        <v>29</v>
      </c>
      <c r="AX429" s="13" t="s">
        <v>73</v>
      </c>
      <c r="AY429" s="160" t="s">
        <v>137</v>
      </c>
    </row>
    <row r="430" spans="1:65" s="13" customFormat="1">
      <c r="B430" s="158"/>
      <c r="D430" s="159" t="s">
        <v>145</v>
      </c>
      <c r="E430" s="160" t="s">
        <v>1</v>
      </c>
      <c r="F430" s="161" t="s">
        <v>1303</v>
      </c>
      <c r="H430" s="162">
        <v>6.0529999999999999</v>
      </c>
      <c r="I430" s="163"/>
      <c r="L430" s="158"/>
      <c r="M430" s="164"/>
      <c r="N430" s="165"/>
      <c r="O430" s="165"/>
      <c r="P430" s="165"/>
      <c r="Q430" s="165"/>
      <c r="R430" s="165"/>
      <c r="S430" s="165"/>
      <c r="T430" s="166"/>
      <c r="AT430" s="160" t="s">
        <v>145</v>
      </c>
      <c r="AU430" s="160" t="s">
        <v>82</v>
      </c>
      <c r="AV430" s="13" t="s">
        <v>82</v>
      </c>
      <c r="AW430" s="13" t="s">
        <v>29</v>
      </c>
      <c r="AX430" s="13" t="s">
        <v>73</v>
      </c>
      <c r="AY430" s="160" t="s">
        <v>137</v>
      </c>
    </row>
    <row r="431" spans="1:65" s="13" customFormat="1">
      <c r="B431" s="158"/>
      <c r="D431" s="159" t="s">
        <v>145</v>
      </c>
      <c r="E431" s="160" t="s">
        <v>1</v>
      </c>
      <c r="F431" s="161" t="s">
        <v>1304</v>
      </c>
      <c r="H431" s="162">
        <v>44.311</v>
      </c>
      <c r="I431" s="163"/>
      <c r="L431" s="158"/>
      <c r="M431" s="164"/>
      <c r="N431" s="165"/>
      <c r="O431" s="165"/>
      <c r="P431" s="165"/>
      <c r="Q431" s="165"/>
      <c r="R431" s="165"/>
      <c r="S431" s="165"/>
      <c r="T431" s="166"/>
      <c r="AT431" s="160" t="s">
        <v>145</v>
      </c>
      <c r="AU431" s="160" t="s">
        <v>82</v>
      </c>
      <c r="AV431" s="13" t="s">
        <v>82</v>
      </c>
      <c r="AW431" s="13" t="s">
        <v>29</v>
      </c>
      <c r="AX431" s="13" t="s">
        <v>73</v>
      </c>
      <c r="AY431" s="160" t="s">
        <v>137</v>
      </c>
    </row>
    <row r="432" spans="1:65" s="15" customFormat="1">
      <c r="B432" s="174"/>
      <c r="D432" s="159" t="s">
        <v>145</v>
      </c>
      <c r="E432" s="175" t="s">
        <v>1</v>
      </c>
      <c r="F432" s="176" t="s">
        <v>148</v>
      </c>
      <c r="H432" s="177">
        <v>503.64</v>
      </c>
      <c r="I432" s="178"/>
      <c r="L432" s="174"/>
      <c r="M432" s="179"/>
      <c r="N432" s="180"/>
      <c r="O432" s="180"/>
      <c r="P432" s="180"/>
      <c r="Q432" s="180"/>
      <c r="R432" s="180"/>
      <c r="S432" s="180"/>
      <c r="T432" s="181"/>
      <c r="AT432" s="175" t="s">
        <v>145</v>
      </c>
      <c r="AU432" s="175" t="s">
        <v>82</v>
      </c>
      <c r="AV432" s="15" t="s">
        <v>143</v>
      </c>
      <c r="AW432" s="15" t="s">
        <v>29</v>
      </c>
      <c r="AX432" s="15" t="s">
        <v>30</v>
      </c>
      <c r="AY432" s="175" t="s">
        <v>137</v>
      </c>
    </row>
    <row r="433" spans="1:65" s="2" customFormat="1" ht="16.5" customHeight="1">
      <c r="A433" s="33"/>
      <c r="B433" s="144"/>
      <c r="C433" s="145" t="s">
        <v>339</v>
      </c>
      <c r="D433" s="145" t="s">
        <v>139</v>
      </c>
      <c r="E433" s="146" t="s">
        <v>247</v>
      </c>
      <c r="F433" s="147" t="s">
        <v>248</v>
      </c>
      <c r="G433" s="148" t="s">
        <v>195</v>
      </c>
      <c r="H433" s="149">
        <v>352.548</v>
      </c>
      <c r="I433" s="150"/>
      <c r="J433" s="151">
        <f>ROUND(I433*H433,2)</f>
        <v>0</v>
      </c>
      <c r="K433" s="147" t="s">
        <v>1</v>
      </c>
      <c r="L433" s="34"/>
      <c r="M433" s="152" t="s">
        <v>1</v>
      </c>
      <c r="N433" s="153" t="s">
        <v>38</v>
      </c>
      <c r="O433" s="59"/>
      <c r="P433" s="154">
        <f>O433*H433</f>
        <v>0</v>
      </c>
      <c r="Q433" s="154">
        <v>0</v>
      </c>
      <c r="R433" s="154">
        <f>Q433*H433</f>
        <v>0</v>
      </c>
      <c r="S433" s="154">
        <v>0</v>
      </c>
      <c r="T433" s="155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56" t="s">
        <v>143</v>
      </c>
      <c r="AT433" s="156" t="s">
        <v>139</v>
      </c>
      <c r="AU433" s="156" t="s">
        <v>82</v>
      </c>
      <c r="AY433" s="18" t="s">
        <v>137</v>
      </c>
      <c r="BE433" s="157">
        <f>IF(N433="základní",J433,0)</f>
        <v>0</v>
      </c>
      <c r="BF433" s="157">
        <f>IF(N433="snížená",J433,0)</f>
        <v>0</v>
      </c>
      <c r="BG433" s="157">
        <f>IF(N433="zákl. přenesená",J433,0)</f>
        <v>0</v>
      </c>
      <c r="BH433" s="157">
        <f>IF(N433="sníž. přenesená",J433,0)</f>
        <v>0</v>
      </c>
      <c r="BI433" s="157">
        <f>IF(N433="nulová",J433,0)</f>
        <v>0</v>
      </c>
      <c r="BJ433" s="18" t="s">
        <v>30</v>
      </c>
      <c r="BK433" s="157">
        <f>ROUND(I433*H433,2)</f>
        <v>0</v>
      </c>
      <c r="BL433" s="18" t="s">
        <v>143</v>
      </c>
      <c r="BM433" s="156" t="s">
        <v>1306</v>
      </c>
    </row>
    <row r="434" spans="1:65" s="13" customFormat="1">
      <c r="B434" s="158"/>
      <c r="D434" s="159" t="s">
        <v>145</v>
      </c>
      <c r="E434" s="160" t="s">
        <v>1</v>
      </c>
      <c r="F434" s="161" t="s">
        <v>1307</v>
      </c>
      <c r="H434" s="162">
        <v>352.548</v>
      </c>
      <c r="I434" s="163"/>
      <c r="L434" s="158"/>
      <c r="M434" s="164"/>
      <c r="N434" s="165"/>
      <c r="O434" s="165"/>
      <c r="P434" s="165"/>
      <c r="Q434" s="165"/>
      <c r="R434" s="165"/>
      <c r="S434" s="165"/>
      <c r="T434" s="166"/>
      <c r="AT434" s="160" t="s">
        <v>145</v>
      </c>
      <c r="AU434" s="160" t="s">
        <v>82</v>
      </c>
      <c r="AV434" s="13" t="s">
        <v>82</v>
      </c>
      <c r="AW434" s="13" t="s">
        <v>29</v>
      </c>
      <c r="AX434" s="13" t="s">
        <v>30</v>
      </c>
      <c r="AY434" s="160" t="s">
        <v>137</v>
      </c>
    </row>
    <row r="435" spans="1:65" s="2" customFormat="1" ht="16.5" customHeight="1">
      <c r="A435" s="33"/>
      <c r="B435" s="144"/>
      <c r="C435" s="145" t="s">
        <v>343</v>
      </c>
      <c r="D435" s="145" t="s">
        <v>139</v>
      </c>
      <c r="E435" s="146" t="s">
        <v>251</v>
      </c>
      <c r="F435" s="147" t="s">
        <v>252</v>
      </c>
      <c r="G435" s="148" t="s">
        <v>195</v>
      </c>
      <c r="H435" s="149">
        <v>151.09200000000001</v>
      </c>
      <c r="I435" s="150"/>
      <c r="J435" s="151">
        <f>ROUND(I435*H435,2)</f>
        <v>0</v>
      </c>
      <c r="K435" s="147" t="s">
        <v>1</v>
      </c>
      <c r="L435" s="34"/>
      <c r="M435" s="152" t="s">
        <v>1</v>
      </c>
      <c r="N435" s="153" t="s">
        <v>38</v>
      </c>
      <c r="O435" s="59"/>
      <c r="P435" s="154">
        <f>O435*H435</f>
        <v>0</v>
      </c>
      <c r="Q435" s="154">
        <v>0</v>
      </c>
      <c r="R435" s="154">
        <f>Q435*H435</f>
        <v>0</v>
      </c>
      <c r="S435" s="154">
        <v>0</v>
      </c>
      <c r="T435" s="155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6" t="s">
        <v>143</v>
      </c>
      <c r="AT435" s="156" t="s">
        <v>139</v>
      </c>
      <c r="AU435" s="156" t="s">
        <v>82</v>
      </c>
      <c r="AY435" s="18" t="s">
        <v>137</v>
      </c>
      <c r="BE435" s="157">
        <f>IF(N435="základní",J435,0)</f>
        <v>0</v>
      </c>
      <c r="BF435" s="157">
        <f>IF(N435="snížená",J435,0)</f>
        <v>0</v>
      </c>
      <c r="BG435" s="157">
        <f>IF(N435="zákl. přenesená",J435,0)</f>
        <v>0</v>
      </c>
      <c r="BH435" s="157">
        <f>IF(N435="sníž. přenesená",J435,0)</f>
        <v>0</v>
      </c>
      <c r="BI435" s="157">
        <f>IF(N435="nulová",J435,0)</f>
        <v>0</v>
      </c>
      <c r="BJ435" s="18" t="s">
        <v>30</v>
      </c>
      <c r="BK435" s="157">
        <f>ROUND(I435*H435,2)</f>
        <v>0</v>
      </c>
      <c r="BL435" s="18" t="s">
        <v>143</v>
      </c>
      <c r="BM435" s="156" t="s">
        <v>1308</v>
      </c>
    </row>
    <row r="436" spans="1:65" s="13" customFormat="1">
      <c r="B436" s="158"/>
      <c r="D436" s="159" t="s">
        <v>145</v>
      </c>
      <c r="E436" s="160" t="s">
        <v>1</v>
      </c>
      <c r="F436" s="161" t="s">
        <v>1309</v>
      </c>
      <c r="H436" s="162">
        <v>151.09200000000001</v>
      </c>
      <c r="I436" s="163"/>
      <c r="L436" s="158"/>
      <c r="M436" s="164"/>
      <c r="N436" s="165"/>
      <c r="O436" s="165"/>
      <c r="P436" s="165"/>
      <c r="Q436" s="165"/>
      <c r="R436" s="165"/>
      <c r="S436" s="165"/>
      <c r="T436" s="166"/>
      <c r="AT436" s="160" t="s">
        <v>145</v>
      </c>
      <c r="AU436" s="160" t="s">
        <v>82</v>
      </c>
      <c r="AV436" s="13" t="s">
        <v>82</v>
      </c>
      <c r="AW436" s="13" t="s">
        <v>29</v>
      </c>
      <c r="AX436" s="13" t="s">
        <v>30</v>
      </c>
      <c r="AY436" s="160" t="s">
        <v>137</v>
      </c>
    </row>
    <row r="437" spans="1:65" s="2" customFormat="1" ht="24.2" customHeight="1">
      <c r="A437" s="33"/>
      <c r="B437" s="144"/>
      <c r="C437" s="145" t="s">
        <v>347</v>
      </c>
      <c r="D437" s="145" t="s">
        <v>139</v>
      </c>
      <c r="E437" s="146" t="s">
        <v>652</v>
      </c>
      <c r="F437" s="147" t="s">
        <v>653</v>
      </c>
      <c r="G437" s="148" t="s">
        <v>195</v>
      </c>
      <c r="H437" s="149">
        <v>456.54500000000002</v>
      </c>
      <c r="I437" s="150"/>
      <c r="J437" s="151">
        <f>ROUND(I437*H437,2)</f>
        <v>0</v>
      </c>
      <c r="K437" s="147" t="s">
        <v>152</v>
      </c>
      <c r="L437" s="34"/>
      <c r="M437" s="152" t="s">
        <v>1</v>
      </c>
      <c r="N437" s="153" t="s">
        <v>38</v>
      </c>
      <c r="O437" s="59"/>
      <c r="P437" s="154">
        <f>O437*H437</f>
        <v>0</v>
      </c>
      <c r="Q437" s="154">
        <v>0</v>
      </c>
      <c r="R437" s="154">
        <f>Q437*H437</f>
        <v>0</v>
      </c>
      <c r="S437" s="154">
        <v>0</v>
      </c>
      <c r="T437" s="155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56" t="s">
        <v>143</v>
      </c>
      <c r="AT437" s="156" t="s">
        <v>139</v>
      </c>
      <c r="AU437" s="156" t="s">
        <v>82</v>
      </c>
      <c r="AY437" s="18" t="s">
        <v>137</v>
      </c>
      <c r="BE437" s="157">
        <f>IF(N437="základní",J437,0)</f>
        <v>0</v>
      </c>
      <c r="BF437" s="157">
        <f>IF(N437="snížená",J437,0)</f>
        <v>0</v>
      </c>
      <c r="BG437" s="157">
        <f>IF(N437="zákl. přenesená",J437,0)</f>
        <v>0</v>
      </c>
      <c r="BH437" s="157">
        <f>IF(N437="sníž. přenesená",J437,0)</f>
        <v>0</v>
      </c>
      <c r="BI437" s="157">
        <f>IF(N437="nulová",J437,0)</f>
        <v>0</v>
      </c>
      <c r="BJ437" s="18" t="s">
        <v>30</v>
      </c>
      <c r="BK437" s="157">
        <f>ROUND(I437*H437,2)</f>
        <v>0</v>
      </c>
      <c r="BL437" s="18" t="s">
        <v>143</v>
      </c>
      <c r="BM437" s="156" t="s">
        <v>1310</v>
      </c>
    </row>
    <row r="438" spans="1:65" s="14" customFormat="1">
      <c r="B438" s="167"/>
      <c r="D438" s="159" t="s">
        <v>145</v>
      </c>
      <c r="E438" s="168" t="s">
        <v>1</v>
      </c>
      <c r="F438" s="169" t="s">
        <v>1311</v>
      </c>
      <c r="H438" s="168" t="s">
        <v>1</v>
      </c>
      <c r="I438" s="170"/>
      <c r="L438" s="167"/>
      <c r="M438" s="171"/>
      <c r="N438" s="172"/>
      <c r="O438" s="172"/>
      <c r="P438" s="172"/>
      <c r="Q438" s="172"/>
      <c r="R438" s="172"/>
      <c r="S438" s="172"/>
      <c r="T438" s="173"/>
      <c r="AT438" s="168" t="s">
        <v>145</v>
      </c>
      <c r="AU438" s="168" t="s">
        <v>82</v>
      </c>
      <c r="AV438" s="14" t="s">
        <v>30</v>
      </c>
      <c r="AW438" s="14" t="s">
        <v>29</v>
      </c>
      <c r="AX438" s="14" t="s">
        <v>73</v>
      </c>
      <c r="AY438" s="168" t="s">
        <v>137</v>
      </c>
    </row>
    <row r="439" spans="1:65" s="13" customFormat="1">
      <c r="B439" s="158"/>
      <c r="D439" s="159" t="s">
        <v>145</v>
      </c>
      <c r="E439" s="160" t="s">
        <v>1</v>
      </c>
      <c r="F439" s="161" t="s">
        <v>1312</v>
      </c>
      <c r="H439" s="162">
        <v>577.80499999999995</v>
      </c>
      <c r="I439" s="163"/>
      <c r="L439" s="158"/>
      <c r="M439" s="164"/>
      <c r="N439" s="165"/>
      <c r="O439" s="165"/>
      <c r="P439" s="165"/>
      <c r="Q439" s="165"/>
      <c r="R439" s="165"/>
      <c r="S439" s="165"/>
      <c r="T439" s="166"/>
      <c r="AT439" s="160" t="s">
        <v>145</v>
      </c>
      <c r="AU439" s="160" t="s">
        <v>82</v>
      </c>
      <c r="AV439" s="13" t="s">
        <v>82</v>
      </c>
      <c r="AW439" s="13" t="s">
        <v>29</v>
      </c>
      <c r="AX439" s="13" t="s">
        <v>73</v>
      </c>
      <c r="AY439" s="160" t="s">
        <v>137</v>
      </c>
    </row>
    <row r="440" spans="1:65" s="14" customFormat="1">
      <c r="B440" s="167"/>
      <c r="D440" s="159" t="s">
        <v>145</v>
      </c>
      <c r="E440" s="168" t="s">
        <v>1</v>
      </c>
      <c r="F440" s="169" t="s">
        <v>502</v>
      </c>
      <c r="H440" s="168" t="s">
        <v>1</v>
      </c>
      <c r="I440" s="170"/>
      <c r="L440" s="167"/>
      <c r="M440" s="171"/>
      <c r="N440" s="172"/>
      <c r="O440" s="172"/>
      <c r="P440" s="172"/>
      <c r="Q440" s="172"/>
      <c r="R440" s="172"/>
      <c r="S440" s="172"/>
      <c r="T440" s="173"/>
      <c r="AT440" s="168" t="s">
        <v>145</v>
      </c>
      <c r="AU440" s="168" t="s">
        <v>82</v>
      </c>
      <c r="AV440" s="14" t="s">
        <v>30</v>
      </c>
      <c r="AW440" s="14" t="s">
        <v>29</v>
      </c>
      <c r="AX440" s="14" t="s">
        <v>73</v>
      </c>
      <c r="AY440" s="168" t="s">
        <v>137</v>
      </c>
    </row>
    <row r="441" spans="1:65" s="14" customFormat="1">
      <c r="B441" s="167"/>
      <c r="D441" s="159" t="s">
        <v>145</v>
      </c>
      <c r="E441" s="168" t="s">
        <v>1</v>
      </c>
      <c r="F441" s="169" t="s">
        <v>661</v>
      </c>
      <c r="H441" s="168" t="s">
        <v>1</v>
      </c>
      <c r="I441" s="170"/>
      <c r="L441" s="167"/>
      <c r="M441" s="171"/>
      <c r="N441" s="172"/>
      <c r="O441" s="172"/>
      <c r="P441" s="172"/>
      <c r="Q441" s="172"/>
      <c r="R441" s="172"/>
      <c r="S441" s="172"/>
      <c r="T441" s="173"/>
      <c r="AT441" s="168" t="s">
        <v>145</v>
      </c>
      <c r="AU441" s="168" t="s">
        <v>82</v>
      </c>
      <c r="AV441" s="14" t="s">
        <v>30</v>
      </c>
      <c r="AW441" s="14" t="s">
        <v>29</v>
      </c>
      <c r="AX441" s="14" t="s">
        <v>73</v>
      </c>
      <c r="AY441" s="168" t="s">
        <v>137</v>
      </c>
    </row>
    <row r="442" spans="1:65" s="13" customFormat="1">
      <c r="B442" s="158"/>
      <c r="D442" s="159" t="s">
        <v>145</v>
      </c>
      <c r="E442" s="160" t="s">
        <v>1</v>
      </c>
      <c r="F442" s="161" t="s">
        <v>1313</v>
      </c>
      <c r="H442" s="162">
        <v>-53.613</v>
      </c>
      <c r="I442" s="163"/>
      <c r="L442" s="158"/>
      <c r="M442" s="164"/>
      <c r="N442" s="165"/>
      <c r="O442" s="165"/>
      <c r="P442" s="165"/>
      <c r="Q442" s="165"/>
      <c r="R442" s="165"/>
      <c r="S442" s="165"/>
      <c r="T442" s="166"/>
      <c r="AT442" s="160" t="s">
        <v>145</v>
      </c>
      <c r="AU442" s="160" t="s">
        <v>82</v>
      </c>
      <c r="AV442" s="13" t="s">
        <v>82</v>
      </c>
      <c r="AW442" s="13" t="s">
        <v>29</v>
      </c>
      <c r="AX442" s="13" t="s">
        <v>73</v>
      </c>
      <c r="AY442" s="160" t="s">
        <v>137</v>
      </c>
    </row>
    <row r="443" spans="1:65" s="14" customFormat="1">
      <c r="B443" s="167"/>
      <c r="D443" s="159" t="s">
        <v>145</v>
      </c>
      <c r="E443" s="168" t="s">
        <v>1</v>
      </c>
      <c r="F443" s="169" t="s">
        <v>1314</v>
      </c>
      <c r="H443" s="168" t="s">
        <v>1</v>
      </c>
      <c r="I443" s="170"/>
      <c r="L443" s="167"/>
      <c r="M443" s="171"/>
      <c r="N443" s="172"/>
      <c r="O443" s="172"/>
      <c r="P443" s="172"/>
      <c r="Q443" s="172"/>
      <c r="R443" s="172"/>
      <c r="S443" s="172"/>
      <c r="T443" s="173"/>
      <c r="AT443" s="168" t="s">
        <v>145</v>
      </c>
      <c r="AU443" s="168" t="s">
        <v>82</v>
      </c>
      <c r="AV443" s="14" t="s">
        <v>30</v>
      </c>
      <c r="AW443" s="14" t="s">
        <v>29</v>
      </c>
      <c r="AX443" s="14" t="s">
        <v>73</v>
      </c>
      <c r="AY443" s="168" t="s">
        <v>137</v>
      </c>
    </row>
    <row r="444" spans="1:65" s="14" customFormat="1">
      <c r="B444" s="167"/>
      <c r="D444" s="159" t="s">
        <v>145</v>
      </c>
      <c r="E444" s="168" t="s">
        <v>1</v>
      </c>
      <c r="F444" s="169" t="s">
        <v>1221</v>
      </c>
      <c r="H444" s="168" t="s">
        <v>1</v>
      </c>
      <c r="I444" s="170"/>
      <c r="L444" s="167"/>
      <c r="M444" s="171"/>
      <c r="N444" s="172"/>
      <c r="O444" s="172"/>
      <c r="P444" s="172"/>
      <c r="Q444" s="172"/>
      <c r="R444" s="172"/>
      <c r="S444" s="172"/>
      <c r="T444" s="173"/>
      <c r="AT444" s="168" t="s">
        <v>145</v>
      </c>
      <c r="AU444" s="168" t="s">
        <v>82</v>
      </c>
      <c r="AV444" s="14" t="s">
        <v>30</v>
      </c>
      <c r="AW444" s="14" t="s">
        <v>29</v>
      </c>
      <c r="AX444" s="14" t="s">
        <v>73</v>
      </c>
      <c r="AY444" s="168" t="s">
        <v>137</v>
      </c>
    </row>
    <row r="445" spans="1:65" s="13" customFormat="1">
      <c r="B445" s="158"/>
      <c r="D445" s="159" t="s">
        <v>145</v>
      </c>
      <c r="E445" s="160" t="s">
        <v>1</v>
      </c>
      <c r="F445" s="161" t="s">
        <v>1315</v>
      </c>
      <c r="H445" s="162">
        <v>-28.518000000000001</v>
      </c>
      <c r="I445" s="163"/>
      <c r="L445" s="158"/>
      <c r="M445" s="164"/>
      <c r="N445" s="165"/>
      <c r="O445" s="165"/>
      <c r="P445" s="165"/>
      <c r="Q445" s="165"/>
      <c r="R445" s="165"/>
      <c r="S445" s="165"/>
      <c r="T445" s="166"/>
      <c r="AT445" s="160" t="s">
        <v>145</v>
      </c>
      <c r="AU445" s="160" t="s">
        <v>82</v>
      </c>
      <c r="AV445" s="13" t="s">
        <v>82</v>
      </c>
      <c r="AW445" s="13" t="s">
        <v>29</v>
      </c>
      <c r="AX445" s="13" t="s">
        <v>73</v>
      </c>
      <c r="AY445" s="160" t="s">
        <v>137</v>
      </c>
    </row>
    <row r="446" spans="1:65" s="13" customFormat="1">
      <c r="B446" s="158"/>
      <c r="D446" s="159" t="s">
        <v>145</v>
      </c>
      <c r="E446" s="160" t="s">
        <v>1</v>
      </c>
      <c r="F446" s="161" t="s">
        <v>1316</v>
      </c>
      <c r="H446" s="162">
        <v>-12.917</v>
      </c>
      <c r="I446" s="163"/>
      <c r="L446" s="158"/>
      <c r="M446" s="164"/>
      <c r="N446" s="165"/>
      <c r="O446" s="165"/>
      <c r="P446" s="165"/>
      <c r="Q446" s="165"/>
      <c r="R446" s="165"/>
      <c r="S446" s="165"/>
      <c r="T446" s="166"/>
      <c r="AT446" s="160" t="s">
        <v>145</v>
      </c>
      <c r="AU446" s="160" t="s">
        <v>82</v>
      </c>
      <c r="AV446" s="13" t="s">
        <v>82</v>
      </c>
      <c r="AW446" s="13" t="s">
        <v>29</v>
      </c>
      <c r="AX446" s="13" t="s">
        <v>73</v>
      </c>
      <c r="AY446" s="160" t="s">
        <v>137</v>
      </c>
    </row>
    <row r="447" spans="1:65" s="14" customFormat="1">
      <c r="B447" s="167"/>
      <c r="D447" s="159" t="s">
        <v>145</v>
      </c>
      <c r="E447" s="168" t="s">
        <v>1</v>
      </c>
      <c r="F447" s="169" t="s">
        <v>1224</v>
      </c>
      <c r="H447" s="168" t="s">
        <v>1</v>
      </c>
      <c r="I447" s="170"/>
      <c r="L447" s="167"/>
      <c r="M447" s="171"/>
      <c r="N447" s="172"/>
      <c r="O447" s="172"/>
      <c r="P447" s="172"/>
      <c r="Q447" s="172"/>
      <c r="R447" s="172"/>
      <c r="S447" s="172"/>
      <c r="T447" s="173"/>
      <c r="AT447" s="168" t="s">
        <v>145</v>
      </c>
      <c r="AU447" s="168" t="s">
        <v>82</v>
      </c>
      <c r="AV447" s="14" t="s">
        <v>30</v>
      </c>
      <c r="AW447" s="14" t="s">
        <v>29</v>
      </c>
      <c r="AX447" s="14" t="s">
        <v>73</v>
      </c>
      <c r="AY447" s="168" t="s">
        <v>137</v>
      </c>
    </row>
    <row r="448" spans="1:65" s="13" customFormat="1">
      <c r="B448" s="158"/>
      <c r="D448" s="159" t="s">
        <v>145</v>
      </c>
      <c r="E448" s="160" t="s">
        <v>1</v>
      </c>
      <c r="F448" s="161" t="s">
        <v>1317</v>
      </c>
      <c r="H448" s="162">
        <v>-3.6360000000000001</v>
      </c>
      <c r="I448" s="163"/>
      <c r="L448" s="158"/>
      <c r="M448" s="164"/>
      <c r="N448" s="165"/>
      <c r="O448" s="165"/>
      <c r="P448" s="165"/>
      <c r="Q448" s="165"/>
      <c r="R448" s="165"/>
      <c r="S448" s="165"/>
      <c r="T448" s="166"/>
      <c r="AT448" s="160" t="s">
        <v>145</v>
      </c>
      <c r="AU448" s="160" t="s">
        <v>82</v>
      </c>
      <c r="AV448" s="13" t="s">
        <v>82</v>
      </c>
      <c r="AW448" s="13" t="s">
        <v>29</v>
      </c>
      <c r="AX448" s="13" t="s">
        <v>73</v>
      </c>
      <c r="AY448" s="160" t="s">
        <v>137</v>
      </c>
    </row>
    <row r="449" spans="1:65" s="13" customFormat="1">
      <c r="B449" s="158"/>
      <c r="D449" s="159" t="s">
        <v>145</v>
      </c>
      <c r="E449" s="160" t="s">
        <v>1</v>
      </c>
      <c r="F449" s="161" t="s">
        <v>1318</v>
      </c>
      <c r="H449" s="162">
        <v>-1.667</v>
      </c>
      <c r="I449" s="163"/>
      <c r="L449" s="158"/>
      <c r="M449" s="164"/>
      <c r="N449" s="165"/>
      <c r="O449" s="165"/>
      <c r="P449" s="165"/>
      <c r="Q449" s="165"/>
      <c r="R449" s="165"/>
      <c r="S449" s="165"/>
      <c r="T449" s="166"/>
      <c r="AT449" s="160" t="s">
        <v>145</v>
      </c>
      <c r="AU449" s="160" t="s">
        <v>82</v>
      </c>
      <c r="AV449" s="13" t="s">
        <v>82</v>
      </c>
      <c r="AW449" s="13" t="s">
        <v>29</v>
      </c>
      <c r="AX449" s="13" t="s">
        <v>73</v>
      </c>
      <c r="AY449" s="160" t="s">
        <v>137</v>
      </c>
    </row>
    <row r="450" spans="1:65" s="14" customFormat="1">
      <c r="B450" s="167"/>
      <c r="D450" s="159" t="s">
        <v>145</v>
      </c>
      <c r="E450" s="168" t="s">
        <v>1</v>
      </c>
      <c r="F450" s="169" t="s">
        <v>1319</v>
      </c>
      <c r="H450" s="168" t="s">
        <v>1</v>
      </c>
      <c r="I450" s="170"/>
      <c r="L450" s="167"/>
      <c r="M450" s="171"/>
      <c r="N450" s="172"/>
      <c r="O450" s="172"/>
      <c r="P450" s="172"/>
      <c r="Q450" s="172"/>
      <c r="R450" s="172"/>
      <c r="S450" s="172"/>
      <c r="T450" s="173"/>
      <c r="AT450" s="168" t="s">
        <v>145</v>
      </c>
      <c r="AU450" s="168" t="s">
        <v>82</v>
      </c>
      <c r="AV450" s="14" t="s">
        <v>30</v>
      </c>
      <c r="AW450" s="14" t="s">
        <v>29</v>
      </c>
      <c r="AX450" s="14" t="s">
        <v>73</v>
      </c>
      <c r="AY450" s="168" t="s">
        <v>137</v>
      </c>
    </row>
    <row r="451" spans="1:65" s="13" customFormat="1">
      <c r="B451" s="158"/>
      <c r="D451" s="159" t="s">
        <v>145</v>
      </c>
      <c r="E451" s="160" t="s">
        <v>1</v>
      </c>
      <c r="F451" s="161" t="s">
        <v>1320</v>
      </c>
      <c r="H451" s="162">
        <v>-11.948</v>
      </c>
      <c r="I451" s="163"/>
      <c r="L451" s="158"/>
      <c r="M451" s="164"/>
      <c r="N451" s="165"/>
      <c r="O451" s="165"/>
      <c r="P451" s="165"/>
      <c r="Q451" s="165"/>
      <c r="R451" s="165"/>
      <c r="S451" s="165"/>
      <c r="T451" s="166"/>
      <c r="AT451" s="160" t="s">
        <v>145</v>
      </c>
      <c r="AU451" s="160" t="s">
        <v>82</v>
      </c>
      <c r="AV451" s="13" t="s">
        <v>82</v>
      </c>
      <c r="AW451" s="13" t="s">
        <v>29</v>
      </c>
      <c r="AX451" s="13" t="s">
        <v>73</v>
      </c>
      <c r="AY451" s="160" t="s">
        <v>137</v>
      </c>
    </row>
    <row r="452" spans="1:65" s="14" customFormat="1">
      <c r="B452" s="167"/>
      <c r="D452" s="159" t="s">
        <v>145</v>
      </c>
      <c r="E452" s="168" t="s">
        <v>1</v>
      </c>
      <c r="F452" s="169" t="s">
        <v>670</v>
      </c>
      <c r="H452" s="168" t="s">
        <v>1</v>
      </c>
      <c r="I452" s="170"/>
      <c r="L452" s="167"/>
      <c r="M452" s="171"/>
      <c r="N452" s="172"/>
      <c r="O452" s="172"/>
      <c r="P452" s="172"/>
      <c r="Q452" s="172"/>
      <c r="R452" s="172"/>
      <c r="S452" s="172"/>
      <c r="T452" s="173"/>
      <c r="AT452" s="168" t="s">
        <v>145</v>
      </c>
      <c r="AU452" s="168" t="s">
        <v>82</v>
      </c>
      <c r="AV452" s="14" t="s">
        <v>30</v>
      </c>
      <c r="AW452" s="14" t="s">
        <v>29</v>
      </c>
      <c r="AX452" s="14" t="s">
        <v>73</v>
      </c>
      <c r="AY452" s="168" t="s">
        <v>137</v>
      </c>
    </row>
    <row r="453" spans="1:65" s="13" customFormat="1">
      <c r="B453" s="158"/>
      <c r="D453" s="159" t="s">
        <v>145</v>
      </c>
      <c r="E453" s="160" t="s">
        <v>1</v>
      </c>
      <c r="F453" s="161" t="s">
        <v>1321</v>
      </c>
      <c r="H453" s="162">
        <v>-8.9610000000000003</v>
      </c>
      <c r="I453" s="163"/>
      <c r="L453" s="158"/>
      <c r="M453" s="164"/>
      <c r="N453" s="165"/>
      <c r="O453" s="165"/>
      <c r="P453" s="165"/>
      <c r="Q453" s="165"/>
      <c r="R453" s="165"/>
      <c r="S453" s="165"/>
      <c r="T453" s="166"/>
      <c r="AT453" s="160" t="s">
        <v>145</v>
      </c>
      <c r="AU453" s="160" t="s">
        <v>82</v>
      </c>
      <c r="AV453" s="13" t="s">
        <v>82</v>
      </c>
      <c r="AW453" s="13" t="s">
        <v>29</v>
      </c>
      <c r="AX453" s="13" t="s">
        <v>73</v>
      </c>
      <c r="AY453" s="160" t="s">
        <v>137</v>
      </c>
    </row>
    <row r="454" spans="1:65" s="15" customFormat="1">
      <c r="B454" s="174"/>
      <c r="D454" s="159" t="s">
        <v>145</v>
      </c>
      <c r="E454" s="175" t="s">
        <v>1</v>
      </c>
      <c r="F454" s="176" t="s">
        <v>148</v>
      </c>
      <c r="H454" s="177">
        <v>456.54500000000002</v>
      </c>
      <c r="I454" s="178"/>
      <c r="L454" s="174"/>
      <c r="M454" s="179"/>
      <c r="N454" s="180"/>
      <c r="O454" s="180"/>
      <c r="P454" s="180"/>
      <c r="Q454" s="180"/>
      <c r="R454" s="180"/>
      <c r="S454" s="180"/>
      <c r="T454" s="181"/>
      <c r="AT454" s="175" t="s">
        <v>145</v>
      </c>
      <c r="AU454" s="175" t="s">
        <v>82</v>
      </c>
      <c r="AV454" s="15" t="s">
        <v>143</v>
      </c>
      <c r="AW454" s="15" t="s">
        <v>29</v>
      </c>
      <c r="AX454" s="15" t="s">
        <v>30</v>
      </c>
      <c r="AY454" s="175" t="s">
        <v>137</v>
      </c>
    </row>
    <row r="455" spans="1:65" s="2" customFormat="1" ht="37.9" customHeight="1">
      <c r="A455" s="33"/>
      <c r="B455" s="144"/>
      <c r="C455" s="182" t="s">
        <v>352</v>
      </c>
      <c r="D455" s="182" t="s">
        <v>181</v>
      </c>
      <c r="E455" s="183" t="s">
        <v>686</v>
      </c>
      <c r="F455" s="184" t="s">
        <v>687</v>
      </c>
      <c r="G455" s="185" t="s">
        <v>151</v>
      </c>
      <c r="H455" s="186">
        <v>949.15700000000004</v>
      </c>
      <c r="I455" s="187"/>
      <c r="J455" s="188">
        <f>ROUND(I455*H455,2)</f>
        <v>0</v>
      </c>
      <c r="K455" s="184" t="s">
        <v>1</v>
      </c>
      <c r="L455" s="189"/>
      <c r="M455" s="190" t="s">
        <v>1</v>
      </c>
      <c r="N455" s="191" t="s">
        <v>38</v>
      </c>
      <c r="O455" s="59"/>
      <c r="P455" s="154">
        <f>O455*H455</f>
        <v>0</v>
      </c>
      <c r="Q455" s="154">
        <v>0</v>
      </c>
      <c r="R455" s="154">
        <f>Q455*H455</f>
        <v>0</v>
      </c>
      <c r="S455" s="154">
        <v>0</v>
      </c>
      <c r="T455" s="155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6" t="s">
        <v>176</v>
      </c>
      <c r="AT455" s="156" t="s">
        <v>181</v>
      </c>
      <c r="AU455" s="156" t="s">
        <v>82</v>
      </c>
      <c r="AY455" s="18" t="s">
        <v>137</v>
      </c>
      <c r="BE455" s="157">
        <f>IF(N455="základní",J455,0)</f>
        <v>0</v>
      </c>
      <c r="BF455" s="157">
        <f>IF(N455="snížená",J455,0)</f>
        <v>0</v>
      </c>
      <c r="BG455" s="157">
        <f>IF(N455="zákl. přenesená",J455,0)</f>
        <v>0</v>
      </c>
      <c r="BH455" s="157">
        <f>IF(N455="sníž. přenesená",J455,0)</f>
        <v>0</v>
      </c>
      <c r="BI455" s="157">
        <f>IF(N455="nulová",J455,0)</f>
        <v>0</v>
      </c>
      <c r="BJ455" s="18" t="s">
        <v>30</v>
      </c>
      <c r="BK455" s="157">
        <f>ROUND(I455*H455,2)</f>
        <v>0</v>
      </c>
      <c r="BL455" s="18" t="s">
        <v>143</v>
      </c>
      <c r="BM455" s="156" t="s">
        <v>1322</v>
      </c>
    </row>
    <row r="456" spans="1:65" s="13" customFormat="1">
      <c r="B456" s="158"/>
      <c r="D456" s="159" t="s">
        <v>145</v>
      </c>
      <c r="E456" s="160" t="s">
        <v>1</v>
      </c>
      <c r="F456" s="161" t="s">
        <v>1323</v>
      </c>
      <c r="H456" s="162">
        <v>949.15700000000004</v>
      </c>
      <c r="I456" s="163"/>
      <c r="L456" s="158"/>
      <c r="M456" s="164"/>
      <c r="N456" s="165"/>
      <c r="O456" s="165"/>
      <c r="P456" s="165"/>
      <c r="Q456" s="165"/>
      <c r="R456" s="165"/>
      <c r="S456" s="165"/>
      <c r="T456" s="166"/>
      <c r="AT456" s="160" t="s">
        <v>145</v>
      </c>
      <c r="AU456" s="160" t="s">
        <v>82</v>
      </c>
      <c r="AV456" s="13" t="s">
        <v>82</v>
      </c>
      <c r="AW456" s="13" t="s">
        <v>29</v>
      </c>
      <c r="AX456" s="13" t="s">
        <v>73</v>
      </c>
      <c r="AY456" s="160" t="s">
        <v>137</v>
      </c>
    </row>
    <row r="457" spans="1:65" s="15" customFormat="1">
      <c r="B457" s="174"/>
      <c r="D457" s="159" t="s">
        <v>145</v>
      </c>
      <c r="E457" s="175" t="s">
        <v>1</v>
      </c>
      <c r="F457" s="176" t="s">
        <v>148</v>
      </c>
      <c r="H457" s="177">
        <v>949.15700000000004</v>
      </c>
      <c r="I457" s="178"/>
      <c r="L457" s="174"/>
      <c r="M457" s="179"/>
      <c r="N457" s="180"/>
      <c r="O457" s="180"/>
      <c r="P457" s="180"/>
      <c r="Q457" s="180"/>
      <c r="R457" s="180"/>
      <c r="S457" s="180"/>
      <c r="T457" s="181"/>
      <c r="AT457" s="175" t="s">
        <v>145</v>
      </c>
      <c r="AU457" s="175" t="s">
        <v>82</v>
      </c>
      <c r="AV457" s="15" t="s">
        <v>143</v>
      </c>
      <c r="AW457" s="15" t="s">
        <v>29</v>
      </c>
      <c r="AX457" s="15" t="s">
        <v>30</v>
      </c>
      <c r="AY457" s="175" t="s">
        <v>137</v>
      </c>
    </row>
    <row r="458" spans="1:65" s="2" customFormat="1" ht="24.2" customHeight="1">
      <c r="A458" s="33"/>
      <c r="B458" s="144"/>
      <c r="C458" s="145" t="s">
        <v>357</v>
      </c>
      <c r="D458" s="145" t="s">
        <v>139</v>
      </c>
      <c r="E458" s="146" t="s">
        <v>691</v>
      </c>
      <c r="F458" s="147" t="s">
        <v>653</v>
      </c>
      <c r="G458" s="148" t="s">
        <v>195</v>
      </c>
      <c r="H458" s="149">
        <v>53.613</v>
      </c>
      <c r="I458" s="150"/>
      <c r="J458" s="151">
        <f>ROUND(I458*H458,2)</f>
        <v>0</v>
      </c>
      <c r="K458" s="147" t="s">
        <v>152</v>
      </c>
      <c r="L458" s="34"/>
      <c r="M458" s="152" t="s">
        <v>1</v>
      </c>
      <c r="N458" s="153" t="s">
        <v>38</v>
      </c>
      <c r="O458" s="59"/>
      <c r="P458" s="154">
        <f>O458*H458</f>
        <v>0</v>
      </c>
      <c r="Q458" s="154">
        <v>0</v>
      </c>
      <c r="R458" s="154">
        <f>Q458*H458</f>
        <v>0</v>
      </c>
      <c r="S458" s="154">
        <v>0</v>
      </c>
      <c r="T458" s="155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6" t="s">
        <v>143</v>
      </c>
      <c r="AT458" s="156" t="s">
        <v>139</v>
      </c>
      <c r="AU458" s="156" t="s">
        <v>82</v>
      </c>
      <c r="AY458" s="18" t="s">
        <v>137</v>
      </c>
      <c r="BE458" s="157">
        <f>IF(N458="základní",J458,0)</f>
        <v>0</v>
      </c>
      <c r="BF458" s="157">
        <f>IF(N458="snížená",J458,0)</f>
        <v>0</v>
      </c>
      <c r="BG458" s="157">
        <f>IF(N458="zákl. přenesená",J458,0)</f>
        <v>0</v>
      </c>
      <c r="BH458" s="157">
        <f>IF(N458="sníž. přenesená",J458,0)</f>
        <v>0</v>
      </c>
      <c r="BI458" s="157">
        <f>IF(N458="nulová",J458,0)</f>
        <v>0</v>
      </c>
      <c r="BJ458" s="18" t="s">
        <v>30</v>
      </c>
      <c r="BK458" s="157">
        <f>ROUND(I458*H458,2)</f>
        <v>0</v>
      </c>
      <c r="BL458" s="18" t="s">
        <v>143</v>
      </c>
      <c r="BM458" s="156" t="s">
        <v>1324</v>
      </c>
    </row>
    <row r="459" spans="1:65" s="14" customFormat="1">
      <c r="B459" s="167"/>
      <c r="D459" s="159" t="s">
        <v>145</v>
      </c>
      <c r="E459" s="168" t="s">
        <v>1</v>
      </c>
      <c r="F459" s="169" t="s">
        <v>535</v>
      </c>
      <c r="H459" s="168" t="s">
        <v>1</v>
      </c>
      <c r="I459" s="170"/>
      <c r="L459" s="167"/>
      <c r="M459" s="171"/>
      <c r="N459" s="172"/>
      <c r="O459" s="172"/>
      <c r="P459" s="172"/>
      <c r="Q459" s="172"/>
      <c r="R459" s="172"/>
      <c r="S459" s="172"/>
      <c r="T459" s="173"/>
      <c r="AT459" s="168" t="s">
        <v>145</v>
      </c>
      <c r="AU459" s="168" t="s">
        <v>82</v>
      </c>
      <c r="AV459" s="14" t="s">
        <v>30</v>
      </c>
      <c r="AW459" s="14" t="s">
        <v>29</v>
      </c>
      <c r="AX459" s="14" t="s">
        <v>73</v>
      </c>
      <c r="AY459" s="168" t="s">
        <v>137</v>
      </c>
    </row>
    <row r="460" spans="1:65" s="13" customFormat="1">
      <c r="B460" s="158"/>
      <c r="D460" s="159" t="s">
        <v>145</v>
      </c>
      <c r="E460" s="160" t="s">
        <v>1</v>
      </c>
      <c r="F460" s="161" t="s">
        <v>1325</v>
      </c>
      <c r="H460" s="162">
        <v>19.687999999999999</v>
      </c>
      <c r="I460" s="163"/>
      <c r="L460" s="158"/>
      <c r="M460" s="164"/>
      <c r="N460" s="165"/>
      <c r="O460" s="165"/>
      <c r="P460" s="165"/>
      <c r="Q460" s="165"/>
      <c r="R460" s="165"/>
      <c r="S460" s="165"/>
      <c r="T460" s="166"/>
      <c r="AT460" s="160" t="s">
        <v>145</v>
      </c>
      <c r="AU460" s="160" t="s">
        <v>82</v>
      </c>
      <c r="AV460" s="13" t="s">
        <v>82</v>
      </c>
      <c r="AW460" s="13" t="s">
        <v>29</v>
      </c>
      <c r="AX460" s="13" t="s">
        <v>73</v>
      </c>
      <c r="AY460" s="160" t="s">
        <v>137</v>
      </c>
    </row>
    <row r="461" spans="1:65" s="14" customFormat="1">
      <c r="B461" s="167"/>
      <c r="D461" s="159" t="s">
        <v>145</v>
      </c>
      <c r="E461" s="168" t="s">
        <v>1</v>
      </c>
      <c r="F461" s="169" t="s">
        <v>1202</v>
      </c>
      <c r="H461" s="168" t="s">
        <v>1</v>
      </c>
      <c r="I461" s="170"/>
      <c r="L461" s="167"/>
      <c r="M461" s="171"/>
      <c r="N461" s="172"/>
      <c r="O461" s="172"/>
      <c r="P461" s="172"/>
      <c r="Q461" s="172"/>
      <c r="R461" s="172"/>
      <c r="S461" s="172"/>
      <c r="T461" s="173"/>
      <c r="AT461" s="168" t="s">
        <v>145</v>
      </c>
      <c r="AU461" s="168" t="s">
        <v>82</v>
      </c>
      <c r="AV461" s="14" t="s">
        <v>30</v>
      </c>
      <c r="AW461" s="14" t="s">
        <v>29</v>
      </c>
      <c r="AX461" s="14" t="s">
        <v>73</v>
      </c>
      <c r="AY461" s="168" t="s">
        <v>137</v>
      </c>
    </row>
    <row r="462" spans="1:65" s="13" customFormat="1">
      <c r="B462" s="158"/>
      <c r="D462" s="159" t="s">
        <v>145</v>
      </c>
      <c r="E462" s="160" t="s">
        <v>1</v>
      </c>
      <c r="F462" s="161" t="s">
        <v>1326</v>
      </c>
      <c r="H462" s="162">
        <v>30.245000000000001</v>
      </c>
      <c r="I462" s="163"/>
      <c r="L462" s="158"/>
      <c r="M462" s="164"/>
      <c r="N462" s="165"/>
      <c r="O462" s="165"/>
      <c r="P462" s="165"/>
      <c r="Q462" s="165"/>
      <c r="R462" s="165"/>
      <c r="S462" s="165"/>
      <c r="T462" s="166"/>
      <c r="AT462" s="160" t="s">
        <v>145</v>
      </c>
      <c r="AU462" s="160" t="s">
        <v>82</v>
      </c>
      <c r="AV462" s="13" t="s">
        <v>82</v>
      </c>
      <c r="AW462" s="13" t="s">
        <v>29</v>
      </c>
      <c r="AX462" s="13" t="s">
        <v>73</v>
      </c>
      <c r="AY462" s="160" t="s">
        <v>137</v>
      </c>
    </row>
    <row r="463" spans="1:65" s="14" customFormat="1">
      <c r="B463" s="167"/>
      <c r="D463" s="159" t="s">
        <v>145</v>
      </c>
      <c r="E463" s="168" t="s">
        <v>1</v>
      </c>
      <c r="F463" s="169" t="s">
        <v>1204</v>
      </c>
      <c r="H463" s="168" t="s">
        <v>1</v>
      </c>
      <c r="I463" s="170"/>
      <c r="L463" s="167"/>
      <c r="M463" s="171"/>
      <c r="N463" s="172"/>
      <c r="O463" s="172"/>
      <c r="P463" s="172"/>
      <c r="Q463" s="172"/>
      <c r="R463" s="172"/>
      <c r="S463" s="172"/>
      <c r="T463" s="173"/>
      <c r="AT463" s="168" t="s">
        <v>145</v>
      </c>
      <c r="AU463" s="168" t="s">
        <v>82</v>
      </c>
      <c r="AV463" s="14" t="s">
        <v>30</v>
      </c>
      <c r="AW463" s="14" t="s">
        <v>29</v>
      </c>
      <c r="AX463" s="14" t="s">
        <v>73</v>
      </c>
      <c r="AY463" s="168" t="s">
        <v>137</v>
      </c>
    </row>
    <row r="464" spans="1:65" s="13" customFormat="1">
      <c r="B464" s="158"/>
      <c r="D464" s="159" t="s">
        <v>145</v>
      </c>
      <c r="E464" s="160" t="s">
        <v>1</v>
      </c>
      <c r="F464" s="161" t="s">
        <v>1327</v>
      </c>
      <c r="H464" s="162">
        <v>3.68</v>
      </c>
      <c r="I464" s="163"/>
      <c r="L464" s="158"/>
      <c r="M464" s="164"/>
      <c r="N464" s="165"/>
      <c r="O464" s="165"/>
      <c r="P464" s="165"/>
      <c r="Q464" s="165"/>
      <c r="R464" s="165"/>
      <c r="S464" s="165"/>
      <c r="T464" s="166"/>
      <c r="AT464" s="160" t="s">
        <v>145</v>
      </c>
      <c r="AU464" s="160" t="s">
        <v>82</v>
      </c>
      <c r="AV464" s="13" t="s">
        <v>82</v>
      </c>
      <c r="AW464" s="13" t="s">
        <v>29</v>
      </c>
      <c r="AX464" s="13" t="s">
        <v>73</v>
      </c>
      <c r="AY464" s="160" t="s">
        <v>137</v>
      </c>
    </row>
    <row r="465" spans="1:65" s="15" customFormat="1">
      <c r="B465" s="174"/>
      <c r="D465" s="159" t="s">
        <v>145</v>
      </c>
      <c r="E465" s="175" t="s">
        <v>1</v>
      </c>
      <c r="F465" s="176" t="s">
        <v>148</v>
      </c>
      <c r="H465" s="177">
        <v>53.613</v>
      </c>
      <c r="I465" s="178"/>
      <c r="L465" s="174"/>
      <c r="M465" s="179"/>
      <c r="N465" s="180"/>
      <c r="O465" s="180"/>
      <c r="P465" s="180"/>
      <c r="Q465" s="180"/>
      <c r="R465" s="180"/>
      <c r="S465" s="180"/>
      <c r="T465" s="181"/>
      <c r="AT465" s="175" t="s">
        <v>145</v>
      </c>
      <c r="AU465" s="175" t="s">
        <v>82</v>
      </c>
      <c r="AV465" s="15" t="s">
        <v>143</v>
      </c>
      <c r="AW465" s="15" t="s">
        <v>29</v>
      </c>
      <c r="AX465" s="15" t="s">
        <v>30</v>
      </c>
      <c r="AY465" s="175" t="s">
        <v>137</v>
      </c>
    </row>
    <row r="466" spans="1:65" s="2" customFormat="1" ht="16.5" customHeight="1">
      <c r="A466" s="33"/>
      <c r="B466" s="144"/>
      <c r="C466" s="182" t="s">
        <v>362</v>
      </c>
      <c r="D466" s="182" t="s">
        <v>181</v>
      </c>
      <c r="E466" s="183" t="s">
        <v>707</v>
      </c>
      <c r="F466" s="184" t="s">
        <v>708</v>
      </c>
      <c r="G466" s="185" t="s">
        <v>151</v>
      </c>
      <c r="H466" s="186">
        <v>111.461</v>
      </c>
      <c r="I466" s="187"/>
      <c r="J466" s="188">
        <f>ROUND(I466*H466,2)</f>
        <v>0</v>
      </c>
      <c r="K466" s="184" t="s">
        <v>1</v>
      </c>
      <c r="L466" s="189"/>
      <c r="M466" s="190" t="s">
        <v>1</v>
      </c>
      <c r="N466" s="191" t="s">
        <v>38</v>
      </c>
      <c r="O466" s="59"/>
      <c r="P466" s="154">
        <f>O466*H466</f>
        <v>0</v>
      </c>
      <c r="Q466" s="154">
        <v>0</v>
      </c>
      <c r="R466" s="154">
        <f>Q466*H466</f>
        <v>0</v>
      </c>
      <c r="S466" s="154">
        <v>0</v>
      </c>
      <c r="T466" s="155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6" t="s">
        <v>176</v>
      </c>
      <c r="AT466" s="156" t="s">
        <v>181</v>
      </c>
      <c r="AU466" s="156" t="s">
        <v>82</v>
      </c>
      <c r="AY466" s="18" t="s">
        <v>137</v>
      </c>
      <c r="BE466" s="157">
        <f>IF(N466="základní",J466,0)</f>
        <v>0</v>
      </c>
      <c r="BF466" s="157">
        <f>IF(N466="snížená",J466,0)</f>
        <v>0</v>
      </c>
      <c r="BG466" s="157">
        <f>IF(N466="zákl. přenesená",J466,0)</f>
        <v>0</v>
      </c>
      <c r="BH466" s="157">
        <f>IF(N466="sníž. přenesená",J466,0)</f>
        <v>0</v>
      </c>
      <c r="BI466" s="157">
        <f>IF(N466="nulová",J466,0)</f>
        <v>0</v>
      </c>
      <c r="BJ466" s="18" t="s">
        <v>30</v>
      </c>
      <c r="BK466" s="157">
        <f>ROUND(I466*H466,2)</f>
        <v>0</v>
      </c>
      <c r="BL466" s="18" t="s">
        <v>143</v>
      </c>
      <c r="BM466" s="156" t="s">
        <v>1328</v>
      </c>
    </row>
    <row r="467" spans="1:65" s="13" customFormat="1">
      <c r="B467" s="158"/>
      <c r="D467" s="159" t="s">
        <v>145</v>
      </c>
      <c r="E467" s="160" t="s">
        <v>1</v>
      </c>
      <c r="F467" s="161" t="s">
        <v>1329</v>
      </c>
      <c r="H467" s="162">
        <v>111.461</v>
      </c>
      <c r="I467" s="163"/>
      <c r="L467" s="158"/>
      <c r="M467" s="164"/>
      <c r="N467" s="165"/>
      <c r="O467" s="165"/>
      <c r="P467" s="165"/>
      <c r="Q467" s="165"/>
      <c r="R467" s="165"/>
      <c r="S467" s="165"/>
      <c r="T467" s="166"/>
      <c r="AT467" s="160" t="s">
        <v>145</v>
      </c>
      <c r="AU467" s="160" t="s">
        <v>82</v>
      </c>
      <c r="AV467" s="13" t="s">
        <v>82</v>
      </c>
      <c r="AW467" s="13" t="s">
        <v>29</v>
      </c>
      <c r="AX467" s="13" t="s">
        <v>73</v>
      </c>
      <c r="AY467" s="160" t="s">
        <v>137</v>
      </c>
    </row>
    <row r="468" spans="1:65" s="15" customFormat="1">
      <c r="B468" s="174"/>
      <c r="D468" s="159" t="s">
        <v>145</v>
      </c>
      <c r="E468" s="175" t="s">
        <v>1</v>
      </c>
      <c r="F468" s="176" t="s">
        <v>148</v>
      </c>
      <c r="H468" s="177">
        <v>111.461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145</v>
      </c>
      <c r="AU468" s="175" t="s">
        <v>82</v>
      </c>
      <c r="AV468" s="15" t="s">
        <v>143</v>
      </c>
      <c r="AW468" s="15" t="s">
        <v>29</v>
      </c>
      <c r="AX468" s="15" t="s">
        <v>30</v>
      </c>
      <c r="AY468" s="175" t="s">
        <v>137</v>
      </c>
    </row>
    <row r="469" spans="1:65" s="2" customFormat="1" ht="24.2" customHeight="1">
      <c r="A469" s="33"/>
      <c r="B469" s="144"/>
      <c r="C469" s="145" t="s">
        <v>367</v>
      </c>
      <c r="D469" s="145" t="s">
        <v>139</v>
      </c>
      <c r="E469" s="146" t="s">
        <v>711</v>
      </c>
      <c r="F469" s="147" t="s">
        <v>712</v>
      </c>
      <c r="G469" s="148" t="s">
        <v>195</v>
      </c>
      <c r="H469" s="149">
        <v>589.23199999999997</v>
      </c>
      <c r="I469" s="150"/>
      <c r="J469" s="151">
        <f>ROUND(I469*H469,2)</f>
        <v>0</v>
      </c>
      <c r="K469" s="147" t="s">
        <v>152</v>
      </c>
      <c r="L469" s="34"/>
      <c r="M469" s="152" t="s">
        <v>1</v>
      </c>
      <c r="N469" s="153" t="s">
        <v>38</v>
      </c>
      <c r="O469" s="59"/>
      <c r="P469" s="154">
        <f>O469*H469</f>
        <v>0</v>
      </c>
      <c r="Q469" s="154">
        <v>0</v>
      </c>
      <c r="R469" s="154">
        <f>Q469*H469</f>
        <v>0</v>
      </c>
      <c r="S469" s="154">
        <v>0</v>
      </c>
      <c r="T469" s="155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56" t="s">
        <v>143</v>
      </c>
      <c r="AT469" s="156" t="s">
        <v>139</v>
      </c>
      <c r="AU469" s="156" t="s">
        <v>82</v>
      </c>
      <c r="AY469" s="18" t="s">
        <v>137</v>
      </c>
      <c r="BE469" s="157">
        <f>IF(N469="základní",J469,0)</f>
        <v>0</v>
      </c>
      <c r="BF469" s="157">
        <f>IF(N469="snížená",J469,0)</f>
        <v>0</v>
      </c>
      <c r="BG469" s="157">
        <f>IF(N469="zákl. přenesená",J469,0)</f>
        <v>0</v>
      </c>
      <c r="BH469" s="157">
        <f>IF(N469="sníž. přenesená",J469,0)</f>
        <v>0</v>
      </c>
      <c r="BI469" s="157">
        <f>IF(N469="nulová",J469,0)</f>
        <v>0</v>
      </c>
      <c r="BJ469" s="18" t="s">
        <v>30</v>
      </c>
      <c r="BK469" s="157">
        <f>ROUND(I469*H469,2)</f>
        <v>0</v>
      </c>
      <c r="BL469" s="18" t="s">
        <v>143</v>
      </c>
      <c r="BM469" s="156" t="s">
        <v>1330</v>
      </c>
    </row>
    <row r="470" spans="1:65" s="13" customFormat="1">
      <c r="B470" s="158"/>
      <c r="D470" s="159" t="s">
        <v>145</v>
      </c>
      <c r="E470" s="160" t="s">
        <v>1</v>
      </c>
      <c r="F470" s="161" t="s">
        <v>1331</v>
      </c>
      <c r="H470" s="162">
        <v>61.923000000000002</v>
      </c>
      <c r="I470" s="163"/>
      <c r="L470" s="158"/>
      <c r="M470" s="164"/>
      <c r="N470" s="165"/>
      <c r="O470" s="165"/>
      <c r="P470" s="165"/>
      <c r="Q470" s="165"/>
      <c r="R470" s="165"/>
      <c r="S470" s="165"/>
      <c r="T470" s="166"/>
      <c r="AT470" s="160" t="s">
        <v>145</v>
      </c>
      <c r="AU470" s="160" t="s">
        <v>82</v>
      </c>
      <c r="AV470" s="13" t="s">
        <v>82</v>
      </c>
      <c r="AW470" s="13" t="s">
        <v>29</v>
      </c>
      <c r="AX470" s="13" t="s">
        <v>73</v>
      </c>
      <c r="AY470" s="160" t="s">
        <v>137</v>
      </c>
    </row>
    <row r="471" spans="1:65" s="13" customFormat="1">
      <c r="B471" s="158"/>
      <c r="D471" s="159" t="s">
        <v>145</v>
      </c>
      <c r="E471" s="160" t="s">
        <v>1</v>
      </c>
      <c r="F471" s="161" t="s">
        <v>1332</v>
      </c>
      <c r="H471" s="162">
        <v>527.30899999999997</v>
      </c>
      <c r="I471" s="163"/>
      <c r="L471" s="158"/>
      <c r="M471" s="164"/>
      <c r="N471" s="165"/>
      <c r="O471" s="165"/>
      <c r="P471" s="165"/>
      <c r="Q471" s="165"/>
      <c r="R471" s="165"/>
      <c r="S471" s="165"/>
      <c r="T471" s="166"/>
      <c r="AT471" s="160" t="s">
        <v>145</v>
      </c>
      <c r="AU471" s="160" t="s">
        <v>82</v>
      </c>
      <c r="AV471" s="13" t="s">
        <v>82</v>
      </c>
      <c r="AW471" s="13" t="s">
        <v>29</v>
      </c>
      <c r="AX471" s="13" t="s">
        <v>73</v>
      </c>
      <c r="AY471" s="160" t="s">
        <v>137</v>
      </c>
    </row>
    <row r="472" spans="1:65" s="15" customFormat="1">
      <c r="B472" s="174"/>
      <c r="D472" s="159" t="s">
        <v>145</v>
      </c>
      <c r="E472" s="175" t="s">
        <v>1</v>
      </c>
      <c r="F472" s="176" t="s">
        <v>148</v>
      </c>
      <c r="H472" s="177">
        <v>589.23199999999997</v>
      </c>
      <c r="I472" s="178"/>
      <c r="L472" s="174"/>
      <c r="M472" s="179"/>
      <c r="N472" s="180"/>
      <c r="O472" s="180"/>
      <c r="P472" s="180"/>
      <c r="Q472" s="180"/>
      <c r="R472" s="180"/>
      <c r="S472" s="180"/>
      <c r="T472" s="181"/>
      <c r="AT472" s="175" t="s">
        <v>145</v>
      </c>
      <c r="AU472" s="175" t="s">
        <v>82</v>
      </c>
      <c r="AV472" s="15" t="s">
        <v>143</v>
      </c>
      <c r="AW472" s="15" t="s">
        <v>29</v>
      </c>
      <c r="AX472" s="15" t="s">
        <v>30</v>
      </c>
      <c r="AY472" s="175" t="s">
        <v>137</v>
      </c>
    </row>
    <row r="473" spans="1:65" s="2" customFormat="1" ht="37.9" customHeight="1">
      <c r="A473" s="33"/>
      <c r="B473" s="144"/>
      <c r="C473" s="145" t="s">
        <v>372</v>
      </c>
      <c r="D473" s="145" t="s">
        <v>139</v>
      </c>
      <c r="E473" s="146" t="s">
        <v>266</v>
      </c>
      <c r="F473" s="147" t="s">
        <v>267</v>
      </c>
      <c r="G473" s="148" t="s">
        <v>195</v>
      </c>
      <c r="H473" s="149">
        <v>589.23199999999997</v>
      </c>
      <c r="I473" s="150"/>
      <c r="J473" s="151">
        <f>ROUND(I473*H473,2)</f>
        <v>0</v>
      </c>
      <c r="K473" s="147" t="s">
        <v>152</v>
      </c>
      <c r="L473" s="34"/>
      <c r="M473" s="152" t="s">
        <v>1</v>
      </c>
      <c r="N473" s="153" t="s">
        <v>38</v>
      </c>
      <c r="O473" s="59"/>
      <c r="P473" s="154">
        <f>O473*H473</f>
        <v>0</v>
      </c>
      <c r="Q473" s="154">
        <v>0</v>
      </c>
      <c r="R473" s="154">
        <f>Q473*H473</f>
        <v>0</v>
      </c>
      <c r="S473" s="154">
        <v>0</v>
      </c>
      <c r="T473" s="155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56" t="s">
        <v>143</v>
      </c>
      <c r="AT473" s="156" t="s">
        <v>139</v>
      </c>
      <c r="AU473" s="156" t="s">
        <v>82</v>
      </c>
      <c r="AY473" s="18" t="s">
        <v>137</v>
      </c>
      <c r="BE473" s="157">
        <f>IF(N473="základní",J473,0)</f>
        <v>0</v>
      </c>
      <c r="BF473" s="157">
        <f>IF(N473="snížená",J473,0)</f>
        <v>0</v>
      </c>
      <c r="BG473" s="157">
        <f>IF(N473="zákl. přenesená",J473,0)</f>
        <v>0</v>
      </c>
      <c r="BH473" s="157">
        <f>IF(N473="sníž. přenesená",J473,0)</f>
        <v>0</v>
      </c>
      <c r="BI473" s="157">
        <f>IF(N473="nulová",J473,0)</f>
        <v>0</v>
      </c>
      <c r="BJ473" s="18" t="s">
        <v>30</v>
      </c>
      <c r="BK473" s="157">
        <f>ROUND(I473*H473,2)</f>
        <v>0</v>
      </c>
      <c r="BL473" s="18" t="s">
        <v>143</v>
      </c>
      <c r="BM473" s="156" t="s">
        <v>1333</v>
      </c>
    </row>
    <row r="474" spans="1:65" s="13" customFormat="1">
      <c r="B474" s="158"/>
      <c r="D474" s="159" t="s">
        <v>145</v>
      </c>
      <c r="E474" s="160" t="s">
        <v>1</v>
      </c>
      <c r="F474" s="161" t="s">
        <v>1334</v>
      </c>
      <c r="H474" s="162">
        <v>589.23199999999997</v>
      </c>
      <c r="I474" s="163"/>
      <c r="L474" s="158"/>
      <c r="M474" s="164"/>
      <c r="N474" s="165"/>
      <c r="O474" s="165"/>
      <c r="P474" s="165"/>
      <c r="Q474" s="165"/>
      <c r="R474" s="165"/>
      <c r="S474" s="165"/>
      <c r="T474" s="166"/>
      <c r="AT474" s="160" t="s">
        <v>145</v>
      </c>
      <c r="AU474" s="160" t="s">
        <v>82</v>
      </c>
      <c r="AV474" s="13" t="s">
        <v>82</v>
      </c>
      <c r="AW474" s="13" t="s">
        <v>29</v>
      </c>
      <c r="AX474" s="13" t="s">
        <v>30</v>
      </c>
      <c r="AY474" s="160" t="s">
        <v>137</v>
      </c>
    </row>
    <row r="475" spans="1:65" s="12" customFormat="1" ht="22.9" customHeight="1">
      <c r="B475" s="131"/>
      <c r="D475" s="132" t="s">
        <v>72</v>
      </c>
      <c r="E475" s="142" t="s">
        <v>155</v>
      </c>
      <c r="F475" s="142" t="s">
        <v>738</v>
      </c>
      <c r="I475" s="134"/>
      <c r="J475" s="143">
        <f>BK475</f>
        <v>0</v>
      </c>
      <c r="L475" s="131"/>
      <c r="M475" s="136"/>
      <c r="N475" s="137"/>
      <c r="O475" s="137"/>
      <c r="P475" s="138">
        <f>SUM(P476:P512)</f>
        <v>0</v>
      </c>
      <c r="Q475" s="137"/>
      <c r="R475" s="138">
        <f>SUM(R476:R512)</f>
        <v>0</v>
      </c>
      <c r="S475" s="137"/>
      <c r="T475" s="139">
        <f>SUM(T476:T512)</f>
        <v>0</v>
      </c>
      <c r="AR475" s="132" t="s">
        <v>30</v>
      </c>
      <c r="AT475" s="140" t="s">
        <v>72</v>
      </c>
      <c r="AU475" s="140" t="s">
        <v>30</v>
      </c>
      <c r="AY475" s="132" t="s">
        <v>137</v>
      </c>
      <c r="BK475" s="141">
        <f>SUM(BK476:BK512)</f>
        <v>0</v>
      </c>
    </row>
    <row r="476" spans="1:65" s="2" customFormat="1" ht="24.2" customHeight="1">
      <c r="A476" s="33"/>
      <c r="B476" s="144"/>
      <c r="C476" s="145" t="s">
        <v>376</v>
      </c>
      <c r="D476" s="145" t="s">
        <v>139</v>
      </c>
      <c r="E476" s="146" t="s">
        <v>740</v>
      </c>
      <c r="F476" s="147" t="s">
        <v>741</v>
      </c>
      <c r="G476" s="148" t="s">
        <v>195</v>
      </c>
      <c r="H476" s="149">
        <v>20.417999999999999</v>
      </c>
      <c r="I476" s="150"/>
      <c r="J476" s="151">
        <f>ROUND(I476*H476,2)</f>
        <v>0</v>
      </c>
      <c r="K476" s="147" t="s">
        <v>152</v>
      </c>
      <c r="L476" s="34"/>
      <c r="M476" s="152" t="s">
        <v>1</v>
      </c>
      <c r="N476" s="153" t="s">
        <v>38</v>
      </c>
      <c r="O476" s="59"/>
      <c r="P476" s="154">
        <f>O476*H476</f>
        <v>0</v>
      </c>
      <c r="Q476" s="154">
        <v>0</v>
      </c>
      <c r="R476" s="154">
        <f>Q476*H476</f>
        <v>0</v>
      </c>
      <c r="S476" s="154">
        <v>0</v>
      </c>
      <c r="T476" s="155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6" t="s">
        <v>143</v>
      </c>
      <c r="AT476" s="156" t="s">
        <v>139</v>
      </c>
      <c r="AU476" s="156" t="s">
        <v>82</v>
      </c>
      <c r="AY476" s="18" t="s">
        <v>137</v>
      </c>
      <c r="BE476" s="157">
        <f>IF(N476="základní",J476,0)</f>
        <v>0</v>
      </c>
      <c r="BF476" s="157">
        <f>IF(N476="snížená",J476,0)</f>
        <v>0</v>
      </c>
      <c r="BG476" s="157">
        <f>IF(N476="zákl. přenesená",J476,0)</f>
        <v>0</v>
      </c>
      <c r="BH476" s="157">
        <f>IF(N476="sníž. přenesená",J476,0)</f>
        <v>0</v>
      </c>
      <c r="BI476" s="157">
        <f>IF(N476="nulová",J476,0)</f>
        <v>0</v>
      </c>
      <c r="BJ476" s="18" t="s">
        <v>30</v>
      </c>
      <c r="BK476" s="157">
        <f>ROUND(I476*H476,2)</f>
        <v>0</v>
      </c>
      <c r="BL476" s="18" t="s">
        <v>143</v>
      </c>
      <c r="BM476" s="156" t="s">
        <v>1335</v>
      </c>
    </row>
    <row r="477" spans="1:65" s="14" customFormat="1">
      <c r="B477" s="167"/>
      <c r="D477" s="159" t="s">
        <v>145</v>
      </c>
      <c r="E477" s="168" t="s">
        <v>1</v>
      </c>
      <c r="F477" s="169" t="s">
        <v>1208</v>
      </c>
      <c r="H477" s="168" t="s">
        <v>1</v>
      </c>
      <c r="I477" s="170"/>
      <c r="L477" s="167"/>
      <c r="M477" s="171"/>
      <c r="N477" s="172"/>
      <c r="O477" s="172"/>
      <c r="P477" s="172"/>
      <c r="Q477" s="172"/>
      <c r="R477" s="172"/>
      <c r="S477" s="172"/>
      <c r="T477" s="173"/>
      <c r="AT477" s="168" t="s">
        <v>145</v>
      </c>
      <c r="AU477" s="168" t="s">
        <v>82</v>
      </c>
      <c r="AV477" s="14" t="s">
        <v>30</v>
      </c>
      <c r="AW477" s="14" t="s">
        <v>29</v>
      </c>
      <c r="AX477" s="14" t="s">
        <v>73</v>
      </c>
      <c r="AY477" s="168" t="s">
        <v>137</v>
      </c>
    </row>
    <row r="478" spans="1:65" s="14" customFormat="1">
      <c r="B478" s="167"/>
      <c r="D478" s="159" t="s">
        <v>145</v>
      </c>
      <c r="E478" s="168" t="s">
        <v>1</v>
      </c>
      <c r="F478" s="169" t="s">
        <v>1209</v>
      </c>
      <c r="H478" s="168" t="s">
        <v>1</v>
      </c>
      <c r="I478" s="170"/>
      <c r="L478" s="167"/>
      <c r="M478" s="171"/>
      <c r="N478" s="172"/>
      <c r="O478" s="172"/>
      <c r="P478" s="172"/>
      <c r="Q478" s="172"/>
      <c r="R478" s="172"/>
      <c r="S478" s="172"/>
      <c r="T478" s="173"/>
      <c r="AT478" s="168" t="s">
        <v>145</v>
      </c>
      <c r="AU478" s="168" t="s">
        <v>82</v>
      </c>
      <c r="AV478" s="14" t="s">
        <v>30</v>
      </c>
      <c r="AW478" s="14" t="s">
        <v>29</v>
      </c>
      <c r="AX478" s="14" t="s">
        <v>73</v>
      </c>
      <c r="AY478" s="168" t="s">
        <v>137</v>
      </c>
    </row>
    <row r="479" spans="1:65" s="13" customFormat="1">
      <c r="B479" s="158"/>
      <c r="D479" s="159" t="s">
        <v>145</v>
      </c>
      <c r="E479" s="160" t="s">
        <v>1</v>
      </c>
      <c r="F479" s="161" t="s">
        <v>1336</v>
      </c>
      <c r="H479" s="162">
        <v>1.5569999999999999</v>
      </c>
      <c r="I479" s="163"/>
      <c r="L479" s="158"/>
      <c r="M479" s="164"/>
      <c r="N479" s="165"/>
      <c r="O479" s="165"/>
      <c r="P479" s="165"/>
      <c r="Q479" s="165"/>
      <c r="R479" s="165"/>
      <c r="S479" s="165"/>
      <c r="T479" s="166"/>
      <c r="AT479" s="160" t="s">
        <v>145</v>
      </c>
      <c r="AU479" s="160" t="s">
        <v>82</v>
      </c>
      <c r="AV479" s="13" t="s">
        <v>82</v>
      </c>
      <c r="AW479" s="13" t="s">
        <v>29</v>
      </c>
      <c r="AX479" s="13" t="s">
        <v>73</v>
      </c>
      <c r="AY479" s="160" t="s">
        <v>137</v>
      </c>
    </row>
    <row r="480" spans="1:65" s="13" customFormat="1">
      <c r="B480" s="158"/>
      <c r="D480" s="159" t="s">
        <v>145</v>
      </c>
      <c r="E480" s="160" t="s">
        <v>1</v>
      </c>
      <c r="F480" s="161" t="s">
        <v>1337</v>
      </c>
      <c r="H480" s="162">
        <v>0.432</v>
      </c>
      <c r="I480" s="163"/>
      <c r="L480" s="158"/>
      <c r="M480" s="164"/>
      <c r="N480" s="165"/>
      <c r="O480" s="165"/>
      <c r="P480" s="165"/>
      <c r="Q480" s="165"/>
      <c r="R480" s="165"/>
      <c r="S480" s="165"/>
      <c r="T480" s="166"/>
      <c r="AT480" s="160" t="s">
        <v>145</v>
      </c>
      <c r="AU480" s="160" t="s">
        <v>82</v>
      </c>
      <c r="AV480" s="13" t="s">
        <v>82</v>
      </c>
      <c r="AW480" s="13" t="s">
        <v>29</v>
      </c>
      <c r="AX480" s="13" t="s">
        <v>73</v>
      </c>
      <c r="AY480" s="160" t="s">
        <v>137</v>
      </c>
    </row>
    <row r="481" spans="2:51" s="14" customFormat="1">
      <c r="B481" s="167"/>
      <c r="D481" s="159" t="s">
        <v>145</v>
      </c>
      <c r="E481" s="168" t="s">
        <v>1</v>
      </c>
      <c r="F481" s="169" t="s">
        <v>1212</v>
      </c>
      <c r="H481" s="168" t="s">
        <v>1</v>
      </c>
      <c r="I481" s="170"/>
      <c r="L481" s="167"/>
      <c r="M481" s="171"/>
      <c r="N481" s="172"/>
      <c r="O481" s="172"/>
      <c r="P481" s="172"/>
      <c r="Q481" s="172"/>
      <c r="R481" s="172"/>
      <c r="S481" s="172"/>
      <c r="T481" s="173"/>
      <c r="AT481" s="168" t="s">
        <v>145</v>
      </c>
      <c r="AU481" s="168" t="s">
        <v>82</v>
      </c>
      <c r="AV481" s="14" t="s">
        <v>30</v>
      </c>
      <c r="AW481" s="14" t="s">
        <v>29</v>
      </c>
      <c r="AX481" s="14" t="s">
        <v>73</v>
      </c>
      <c r="AY481" s="168" t="s">
        <v>137</v>
      </c>
    </row>
    <row r="482" spans="2:51" s="13" customFormat="1">
      <c r="B482" s="158"/>
      <c r="D482" s="159" t="s">
        <v>145</v>
      </c>
      <c r="E482" s="160" t="s">
        <v>1</v>
      </c>
      <c r="F482" s="161" t="s">
        <v>1338</v>
      </c>
      <c r="H482" s="162">
        <v>1.363</v>
      </c>
      <c r="I482" s="163"/>
      <c r="L482" s="158"/>
      <c r="M482" s="164"/>
      <c r="N482" s="165"/>
      <c r="O482" s="165"/>
      <c r="P482" s="165"/>
      <c r="Q482" s="165"/>
      <c r="R482" s="165"/>
      <c r="S482" s="165"/>
      <c r="T482" s="166"/>
      <c r="AT482" s="160" t="s">
        <v>145</v>
      </c>
      <c r="AU482" s="160" t="s">
        <v>82</v>
      </c>
      <c r="AV482" s="13" t="s">
        <v>82</v>
      </c>
      <c r="AW482" s="13" t="s">
        <v>29</v>
      </c>
      <c r="AX482" s="13" t="s">
        <v>73</v>
      </c>
      <c r="AY482" s="160" t="s">
        <v>137</v>
      </c>
    </row>
    <row r="483" spans="2:51" s="13" customFormat="1">
      <c r="B483" s="158"/>
      <c r="D483" s="159" t="s">
        <v>145</v>
      </c>
      <c r="E483" s="160" t="s">
        <v>1</v>
      </c>
      <c r="F483" s="161" t="s">
        <v>1339</v>
      </c>
      <c r="H483" s="162">
        <v>0.216</v>
      </c>
      <c r="I483" s="163"/>
      <c r="L483" s="158"/>
      <c r="M483" s="164"/>
      <c r="N483" s="165"/>
      <c r="O483" s="165"/>
      <c r="P483" s="165"/>
      <c r="Q483" s="165"/>
      <c r="R483" s="165"/>
      <c r="S483" s="165"/>
      <c r="T483" s="166"/>
      <c r="AT483" s="160" t="s">
        <v>145</v>
      </c>
      <c r="AU483" s="160" t="s">
        <v>82</v>
      </c>
      <c r="AV483" s="13" t="s">
        <v>82</v>
      </c>
      <c r="AW483" s="13" t="s">
        <v>29</v>
      </c>
      <c r="AX483" s="13" t="s">
        <v>73</v>
      </c>
      <c r="AY483" s="160" t="s">
        <v>137</v>
      </c>
    </row>
    <row r="484" spans="2:51" s="16" customFormat="1">
      <c r="B484" s="197"/>
      <c r="D484" s="159" t="s">
        <v>145</v>
      </c>
      <c r="E484" s="198" t="s">
        <v>1</v>
      </c>
      <c r="F484" s="199" t="s">
        <v>416</v>
      </c>
      <c r="H484" s="200">
        <v>3.5680000000000001</v>
      </c>
      <c r="I484" s="201"/>
      <c r="L484" s="197"/>
      <c r="M484" s="202"/>
      <c r="N484" s="203"/>
      <c r="O484" s="203"/>
      <c r="P484" s="203"/>
      <c r="Q484" s="203"/>
      <c r="R484" s="203"/>
      <c r="S484" s="203"/>
      <c r="T484" s="204"/>
      <c r="AT484" s="198" t="s">
        <v>145</v>
      </c>
      <c r="AU484" s="198" t="s">
        <v>82</v>
      </c>
      <c r="AV484" s="16" t="s">
        <v>155</v>
      </c>
      <c r="AW484" s="16" t="s">
        <v>29</v>
      </c>
      <c r="AX484" s="16" t="s">
        <v>73</v>
      </c>
      <c r="AY484" s="198" t="s">
        <v>137</v>
      </c>
    </row>
    <row r="485" spans="2:51" s="14" customFormat="1">
      <c r="B485" s="167"/>
      <c r="D485" s="159" t="s">
        <v>145</v>
      </c>
      <c r="E485" s="168" t="s">
        <v>1</v>
      </c>
      <c r="F485" s="169" t="s">
        <v>1215</v>
      </c>
      <c r="H485" s="168" t="s">
        <v>1</v>
      </c>
      <c r="I485" s="170"/>
      <c r="L485" s="167"/>
      <c r="M485" s="171"/>
      <c r="N485" s="172"/>
      <c r="O485" s="172"/>
      <c r="P485" s="172"/>
      <c r="Q485" s="172"/>
      <c r="R485" s="172"/>
      <c r="S485" s="172"/>
      <c r="T485" s="173"/>
      <c r="AT485" s="168" t="s">
        <v>145</v>
      </c>
      <c r="AU485" s="168" t="s">
        <v>82</v>
      </c>
      <c r="AV485" s="14" t="s">
        <v>30</v>
      </c>
      <c r="AW485" s="14" t="s">
        <v>29</v>
      </c>
      <c r="AX485" s="14" t="s">
        <v>73</v>
      </c>
      <c r="AY485" s="168" t="s">
        <v>137</v>
      </c>
    </row>
    <row r="486" spans="2:51" s="13" customFormat="1">
      <c r="B486" s="158"/>
      <c r="D486" s="159" t="s">
        <v>145</v>
      </c>
      <c r="E486" s="160" t="s">
        <v>1</v>
      </c>
      <c r="F486" s="161" t="s">
        <v>1340</v>
      </c>
      <c r="H486" s="162">
        <v>0.108</v>
      </c>
      <c r="I486" s="163"/>
      <c r="L486" s="158"/>
      <c r="M486" s="164"/>
      <c r="N486" s="165"/>
      <c r="O486" s="165"/>
      <c r="P486" s="165"/>
      <c r="Q486" s="165"/>
      <c r="R486" s="165"/>
      <c r="S486" s="165"/>
      <c r="T486" s="166"/>
      <c r="AT486" s="160" t="s">
        <v>145</v>
      </c>
      <c r="AU486" s="160" t="s">
        <v>82</v>
      </c>
      <c r="AV486" s="13" t="s">
        <v>82</v>
      </c>
      <c r="AW486" s="13" t="s">
        <v>29</v>
      </c>
      <c r="AX486" s="13" t="s">
        <v>73</v>
      </c>
      <c r="AY486" s="160" t="s">
        <v>137</v>
      </c>
    </row>
    <row r="487" spans="2:51" s="13" customFormat="1">
      <c r="B487" s="158"/>
      <c r="D487" s="159" t="s">
        <v>145</v>
      </c>
      <c r="E487" s="160" t="s">
        <v>1</v>
      </c>
      <c r="F487" s="161" t="s">
        <v>1341</v>
      </c>
      <c r="H487" s="162">
        <v>-4.2000000000000003E-2</v>
      </c>
      <c r="I487" s="163"/>
      <c r="L487" s="158"/>
      <c r="M487" s="164"/>
      <c r="N487" s="165"/>
      <c r="O487" s="165"/>
      <c r="P487" s="165"/>
      <c r="Q487" s="165"/>
      <c r="R487" s="165"/>
      <c r="S487" s="165"/>
      <c r="T487" s="166"/>
      <c r="AT487" s="160" t="s">
        <v>145</v>
      </c>
      <c r="AU487" s="160" t="s">
        <v>82</v>
      </c>
      <c r="AV487" s="13" t="s">
        <v>82</v>
      </c>
      <c r="AW487" s="13" t="s">
        <v>29</v>
      </c>
      <c r="AX487" s="13" t="s">
        <v>73</v>
      </c>
      <c r="AY487" s="160" t="s">
        <v>137</v>
      </c>
    </row>
    <row r="488" spans="2:51" s="13" customFormat="1">
      <c r="B488" s="158"/>
      <c r="D488" s="159" t="s">
        <v>145</v>
      </c>
      <c r="E488" s="160" t="s">
        <v>1</v>
      </c>
      <c r="F488" s="161" t="s">
        <v>1342</v>
      </c>
      <c r="H488" s="162">
        <v>0.64200000000000002</v>
      </c>
      <c r="I488" s="163"/>
      <c r="L488" s="158"/>
      <c r="M488" s="164"/>
      <c r="N488" s="165"/>
      <c r="O488" s="165"/>
      <c r="P488" s="165"/>
      <c r="Q488" s="165"/>
      <c r="R488" s="165"/>
      <c r="S488" s="165"/>
      <c r="T488" s="166"/>
      <c r="AT488" s="160" t="s">
        <v>145</v>
      </c>
      <c r="AU488" s="160" t="s">
        <v>82</v>
      </c>
      <c r="AV488" s="13" t="s">
        <v>82</v>
      </c>
      <c r="AW488" s="13" t="s">
        <v>29</v>
      </c>
      <c r="AX488" s="13" t="s">
        <v>73</v>
      </c>
      <c r="AY488" s="160" t="s">
        <v>137</v>
      </c>
    </row>
    <row r="489" spans="2:51" s="14" customFormat="1">
      <c r="B489" s="167"/>
      <c r="D489" s="159" t="s">
        <v>145</v>
      </c>
      <c r="E489" s="168" t="s">
        <v>1</v>
      </c>
      <c r="F489" s="169" t="s">
        <v>1218</v>
      </c>
      <c r="H489" s="168" t="s">
        <v>1</v>
      </c>
      <c r="I489" s="170"/>
      <c r="L489" s="167"/>
      <c r="M489" s="171"/>
      <c r="N489" s="172"/>
      <c r="O489" s="172"/>
      <c r="P489" s="172"/>
      <c r="Q489" s="172"/>
      <c r="R489" s="172"/>
      <c r="S489" s="172"/>
      <c r="T489" s="173"/>
      <c r="AT489" s="168" t="s">
        <v>145</v>
      </c>
      <c r="AU489" s="168" t="s">
        <v>82</v>
      </c>
      <c r="AV489" s="14" t="s">
        <v>30</v>
      </c>
      <c r="AW489" s="14" t="s">
        <v>29</v>
      </c>
      <c r="AX489" s="14" t="s">
        <v>73</v>
      </c>
      <c r="AY489" s="168" t="s">
        <v>137</v>
      </c>
    </row>
    <row r="490" spans="2:51" s="13" customFormat="1">
      <c r="B490" s="158"/>
      <c r="D490" s="159" t="s">
        <v>145</v>
      </c>
      <c r="E490" s="160" t="s">
        <v>1</v>
      </c>
      <c r="F490" s="161" t="s">
        <v>1343</v>
      </c>
      <c r="H490" s="162">
        <v>0.30499999999999999</v>
      </c>
      <c r="I490" s="163"/>
      <c r="L490" s="158"/>
      <c r="M490" s="164"/>
      <c r="N490" s="165"/>
      <c r="O490" s="165"/>
      <c r="P490" s="165"/>
      <c r="Q490" s="165"/>
      <c r="R490" s="165"/>
      <c r="S490" s="165"/>
      <c r="T490" s="166"/>
      <c r="AT490" s="160" t="s">
        <v>145</v>
      </c>
      <c r="AU490" s="160" t="s">
        <v>82</v>
      </c>
      <c r="AV490" s="13" t="s">
        <v>82</v>
      </c>
      <c r="AW490" s="13" t="s">
        <v>29</v>
      </c>
      <c r="AX490" s="13" t="s">
        <v>73</v>
      </c>
      <c r="AY490" s="160" t="s">
        <v>137</v>
      </c>
    </row>
    <row r="491" spans="2:51" s="13" customFormat="1">
      <c r="B491" s="158"/>
      <c r="D491" s="159" t="s">
        <v>145</v>
      </c>
      <c r="E491" s="160" t="s">
        <v>1</v>
      </c>
      <c r="F491" s="161" t="s">
        <v>1344</v>
      </c>
      <c r="H491" s="162">
        <v>-0.13900000000000001</v>
      </c>
      <c r="I491" s="163"/>
      <c r="L491" s="158"/>
      <c r="M491" s="164"/>
      <c r="N491" s="165"/>
      <c r="O491" s="165"/>
      <c r="P491" s="165"/>
      <c r="Q491" s="165"/>
      <c r="R491" s="165"/>
      <c r="S491" s="165"/>
      <c r="T491" s="166"/>
      <c r="AT491" s="160" t="s">
        <v>145</v>
      </c>
      <c r="AU491" s="160" t="s">
        <v>82</v>
      </c>
      <c r="AV491" s="13" t="s">
        <v>82</v>
      </c>
      <c r="AW491" s="13" t="s">
        <v>29</v>
      </c>
      <c r="AX491" s="13" t="s">
        <v>73</v>
      </c>
      <c r="AY491" s="160" t="s">
        <v>137</v>
      </c>
    </row>
    <row r="492" spans="2:51" s="13" customFormat="1">
      <c r="B492" s="158"/>
      <c r="D492" s="159" t="s">
        <v>145</v>
      </c>
      <c r="E492" s="160" t="s">
        <v>1</v>
      </c>
      <c r="F492" s="161" t="s">
        <v>1345</v>
      </c>
      <c r="H492" s="162">
        <v>1.3620000000000001</v>
      </c>
      <c r="I492" s="163"/>
      <c r="L492" s="158"/>
      <c r="M492" s="164"/>
      <c r="N492" s="165"/>
      <c r="O492" s="165"/>
      <c r="P492" s="165"/>
      <c r="Q492" s="165"/>
      <c r="R492" s="165"/>
      <c r="S492" s="165"/>
      <c r="T492" s="166"/>
      <c r="AT492" s="160" t="s">
        <v>145</v>
      </c>
      <c r="AU492" s="160" t="s">
        <v>82</v>
      </c>
      <c r="AV492" s="13" t="s">
        <v>82</v>
      </c>
      <c r="AW492" s="13" t="s">
        <v>29</v>
      </c>
      <c r="AX492" s="13" t="s">
        <v>73</v>
      </c>
      <c r="AY492" s="160" t="s">
        <v>137</v>
      </c>
    </row>
    <row r="493" spans="2:51" s="14" customFormat="1">
      <c r="B493" s="167"/>
      <c r="D493" s="159" t="s">
        <v>145</v>
      </c>
      <c r="E493" s="168" t="s">
        <v>1</v>
      </c>
      <c r="F493" s="169" t="s">
        <v>1221</v>
      </c>
      <c r="H493" s="168" t="s">
        <v>1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145</v>
      </c>
      <c r="AU493" s="168" t="s">
        <v>82</v>
      </c>
      <c r="AV493" s="14" t="s">
        <v>30</v>
      </c>
      <c r="AW493" s="14" t="s">
        <v>29</v>
      </c>
      <c r="AX493" s="14" t="s">
        <v>73</v>
      </c>
      <c r="AY493" s="168" t="s">
        <v>137</v>
      </c>
    </row>
    <row r="494" spans="2:51" s="13" customFormat="1">
      <c r="B494" s="158"/>
      <c r="D494" s="159" t="s">
        <v>145</v>
      </c>
      <c r="E494" s="160" t="s">
        <v>1</v>
      </c>
      <c r="F494" s="161" t="s">
        <v>1346</v>
      </c>
      <c r="H494" s="162">
        <v>2.766</v>
      </c>
      <c r="I494" s="163"/>
      <c r="L494" s="158"/>
      <c r="M494" s="164"/>
      <c r="N494" s="165"/>
      <c r="O494" s="165"/>
      <c r="P494" s="165"/>
      <c r="Q494" s="165"/>
      <c r="R494" s="165"/>
      <c r="S494" s="165"/>
      <c r="T494" s="166"/>
      <c r="AT494" s="160" t="s">
        <v>145</v>
      </c>
      <c r="AU494" s="160" t="s">
        <v>82</v>
      </c>
      <c r="AV494" s="13" t="s">
        <v>82</v>
      </c>
      <c r="AW494" s="13" t="s">
        <v>29</v>
      </c>
      <c r="AX494" s="13" t="s">
        <v>73</v>
      </c>
      <c r="AY494" s="160" t="s">
        <v>137</v>
      </c>
    </row>
    <row r="495" spans="2:51" s="13" customFormat="1">
      <c r="B495" s="158"/>
      <c r="D495" s="159" t="s">
        <v>145</v>
      </c>
      <c r="E495" s="160" t="s">
        <v>1</v>
      </c>
      <c r="F495" s="161" t="s">
        <v>1347</v>
      </c>
      <c r="H495" s="162">
        <v>-1.411</v>
      </c>
      <c r="I495" s="163"/>
      <c r="L495" s="158"/>
      <c r="M495" s="164"/>
      <c r="N495" s="165"/>
      <c r="O495" s="165"/>
      <c r="P495" s="165"/>
      <c r="Q495" s="165"/>
      <c r="R495" s="165"/>
      <c r="S495" s="165"/>
      <c r="T495" s="166"/>
      <c r="AT495" s="160" t="s">
        <v>145</v>
      </c>
      <c r="AU495" s="160" t="s">
        <v>82</v>
      </c>
      <c r="AV495" s="13" t="s">
        <v>82</v>
      </c>
      <c r="AW495" s="13" t="s">
        <v>29</v>
      </c>
      <c r="AX495" s="13" t="s">
        <v>73</v>
      </c>
      <c r="AY495" s="160" t="s">
        <v>137</v>
      </c>
    </row>
    <row r="496" spans="2:51" s="13" customFormat="1">
      <c r="B496" s="158"/>
      <c r="D496" s="159" t="s">
        <v>145</v>
      </c>
      <c r="E496" s="160" t="s">
        <v>1</v>
      </c>
      <c r="F496" s="161" t="s">
        <v>1348</v>
      </c>
      <c r="H496" s="162">
        <v>11.506</v>
      </c>
      <c r="I496" s="163"/>
      <c r="L496" s="158"/>
      <c r="M496" s="164"/>
      <c r="N496" s="165"/>
      <c r="O496" s="165"/>
      <c r="P496" s="165"/>
      <c r="Q496" s="165"/>
      <c r="R496" s="165"/>
      <c r="S496" s="165"/>
      <c r="T496" s="166"/>
      <c r="AT496" s="160" t="s">
        <v>145</v>
      </c>
      <c r="AU496" s="160" t="s">
        <v>82</v>
      </c>
      <c r="AV496" s="13" t="s">
        <v>82</v>
      </c>
      <c r="AW496" s="13" t="s">
        <v>29</v>
      </c>
      <c r="AX496" s="13" t="s">
        <v>73</v>
      </c>
      <c r="AY496" s="160" t="s">
        <v>137</v>
      </c>
    </row>
    <row r="497" spans="1:65" s="14" customFormat="1">
      <c r="B497" s="167"/>
      <c r="D497" s="159" t="s">
        <v>145</v>
      </c>
      <c r="E497" s="168" t="s">
        <v>1</v>
      </c>
      <c r="F497" s="169" t="s">
        <v>1224</v>
      </c>
      <c r="H497" s="168" t="s">
        <v>1</v>
      </c>
      <c r="I497" s="170"/>
      <c r="L497" s="167"/>
      <c r="M497" s="171"/>
      <c r="N497" s="172"/>
      <c r="O497" s="172"/>
      <c r="P497" s="172"/>
      <c r="Q497" s="172"/>
      <c r="R497" s="172"/>
      <c r="S497" s="172"/>
      <c r="T497" s="173"/>
      <c r="AT497" s="168" t="s">
        <v>145</v>
      </c>
      <c r="AU497" s="168" t="s">
        <v>82</v>
      </c>
      <c r="AV497" s="14" t="s">
        <v>30</v>
      </c>
      <c r="AW497" s="14" t="s">
        <v>29</v>
      </c>
      <c r="AX497" s="14" t="s">
        <v>73</v>
      </c>
      <c r="AY497" s="168" t="s">
        <v>137</v>
      </c>
    </row>
    <row r="498" spans="1:65" s="13" customFormat="1">
      <c r="B498" s="158"/>
      <c r="D498" s="159" t="s">
        <v>145</v>
      </c>
      <c r="E498" s="160" t="s">
        <v>1</v>
      </c>
      <c r="F498" s="161" t="s">
        <v>1349</v>
      </c>
      <c r="H498" s="162">
        <v>0.51200000000000001</v>
      </c>
      <c r="I498" s="163"/>
      <c r="L498" s="158"/>
      <c r="M498" s="164"/>
      <c r="N498" s="165"/>
      <c r="O498" s="165"/>
      <c r="P498" s="165"/>
      <c r="Q498" s="165"/>
      <c r="R498" s="165"/>
      <c r="S498" s="165"/>
      <c r="T498" s="166"/>
      <c r="AT498" s="160" t="s">
        <v>145</v>
      </c>
      <c r="AU498" s="160" t="s">
        <v>82</v>
      </c>
      <c r="AV498" s="13" t="s">
        <v>82</v>
      </c>
      <c r="AW498" s="13" t="s">
        <v>29</v>
      </c>
      <c r="AX498" s="13" t="s">
        <v>73</v>
      </c>
      <c r="AY498" s="160" t="s">
        <v>137</v>
      </c>
    </row>
    <row r="499" spans="1:65" s="13" customFormat="1">
      <c r="B499" s="158"/>
      <c r="D499" s="159" t="s">
        <v>145</v>
      </c>
      <c r="E499" s="160" t="s">
        <v>1</v>
      </c>
      <c r="F499" s="161" t="s">
        <v>1350</v>
      </c>
      <c r="H499" s="162">
        <v>-0.30299999999999999</v>
      </c>
      <c r="I499" s="163"/>
      <c r="L499" s="158"/>
      <c r="M499" s="164"/>
      <c r="N499" s="165"/>
      <c r="O499" s="165"/>
      <c r="P499" s="165"/>
      <c r="Q499" s="165"/>
      <c r="R499" s="165"/>
      <c r="S499" s="165"/>
      <c r="T499" s="166"/>
      <c r="AT499" s="160" t="s">
        <v>145</v>
      </c>
      <c r="AU499" s="160" t="s">
        <v>82</v>
      </c>
      <c r="AV499" s="13" t="s">
        <v>82</v>
      </c>
      <c r="AW499" s="13" t="s">
        <v>29</v>
      </c>
      <c r="AX499" s="13" t="s">
        <v>73</v>
      </c>
      <c r="AY499" s="160" t="s">
        <v>137</v>
      </c>
    </row>
    <row r="500" spans="1:65" s="13" customFormat="1">
      <c r="B500" s="158"/>
      <c r="D500" s="159" t="s">
        <v>145</v>
      </c>
      <c r="E500" s="160" t="s">
        <v>1</v>
      </c>
      <c r="F500" s="161" t="s">
        <v>1351</v>
      </c>
      <c r="H500" s="162">
        <v>1.544</v>
      </c>
      <c r="I500" s="163"/>
      <c r="L500" s="158"/>
      <c r="M500" s="164"/>
      <c r="N500" s="165"/>
      <c r="O500" s="165"/>
      <c r="P500" s="165"/>
      <c r="Q500" s="165"/>
      <c r="R500" s="165"/>
      <c r="S500" s="165"/>
      <c r="T500" s="166"/>
      <c r="AT500" s="160" t="s">
        <v>145</v>
      </c>
      <c r="AU500" s="160" t="s">
        <v>82</v>
      </c>
      <c r="AV500" s="13" t="s">
        <v>82</v>
      </c>
      <c r="AW500" s="13" t="s">
        <v>29</v>
      </c>
      <c r="AX500" s="13" t="s">
        <v>73</v>
      </c>
      <c r="AY500" s="160" t="s">
        <v>137</v>
      </c>
    </row>
    <row r="501" spans="1:65" s="16" customFormat="1">
      <c r="B501" s="197"/>
      <c r="D501" s="159" t="s">
        <v>145</v>
      </c>
      <c r="E501" s="198" t="s">
        <v>1</v>
      </c>
      <c r="F501" s="199" t="s">
        <v>416</v>
      </c>
      <c r="H501" s="200">
        <v>16.850000000000001</v>
      </c>
      <c r="I501" s="201"/>
      <c r="L501" s="197"/>
      <c r="M501" s="202"/>
      <c r="N501" s="203"/>
      <c r="O501" s="203"/>
      <c r="P501" s="203"/>
      <c r="Q501" s="203"/>
      <c r="R501" s="203"/>
      <c r="S501" s="203"/>
      <c r="T501" s="204"/>
      <c r="AT501" s="198" t="s">
        <v>145</v>
      </c>
      <c r="AU501" s="198" t="s">
        <v>82</v>
      </c>
      <c r="AV501" s="16" t="s">
        <v>155</v>
      </c>
      <c r="AW501" s="16" t="s">
        <v>29</v>
      </c>
      <c r="AX501" s="16" t="s">
        <v>73</v>
      </c>
      <c r="AY501" s="198" t="s">
        <v>137</v>
      </c>
    </row>
    <row r="502" spans="1:65" s="15" customFormat="1">
      <c r="B502" s="174"/>
      <c r="D502" s="159" t="s">
        <v>145</v>
      </c>
      <c r="E502" s="175" t="s">
        <v>1</v>
      </c>
      <c r="F502" s="176" t="s">
        <v>148</v>
      </c>
      <c r="H502" s="177">
        <v>20.417999999999999</v>
      </c>
      <c r="I502" s="178"/>
      <c r="L502" s="174"/>
      <c r="M502" s="179"/>
      <c r="N502" s="180"/>
      <c r="O502" s="180"/>
      <c r="P502" s="180"/>
      <c r="Q502" s="180"/>
      <c r="R502" s="180"/>
      <c r="S502" s="180"/>
      <c r="T502" s="181"/>
      <c r="AT502" s="175" t="s">
        <v>145</v>
      </c>
      <c r="AU502" s="175" t="s">
        <v>82</v>
      </c>
      <c r="AV502" s="15" t="s">
        <v>143</v>
      </c>
      <c r="AW502" s="15" t="s">
        <v>29</v>
      </c>
      <c r="AX502" s="15" t="s">
        <v>30</v>
      </c>
      <c r="AY502" s="175" t="s">
        <v>137</v>
      </c>
    </row>
    <row r="503" spans="1:65" s="2" customFormat="1" ht="24.2" customHeight="1">
      <c r="A503" s="33"/>
      <c r="B503" s="144"/>
      <c r="C503" s="145" t="s">
        <v>380</v>
      </c>
      <c r="D503" s="145" t="s">
        <v>139</v>
      </c>
      <c r="E503" s="146" t="s">
        <v>777</v>
      </c>
      <c r="F503" s="147" t="s">
        <v>778</v>
      </c>
      <c r="G503" s="148" t="s">
        <v>151</v>
      </c>
      <c r="H503" s="149">
        <v>44.92</v>
      </c>
      <c r="I503" s="150"/>
      <c r="J503" s="151">
        <f>ROUND(I503*H503,2)</f>
        <v>0</v>
      </c>
      <c r="K503" s="147" t="s">
        <v>152</v>
      </c>
      <c r="L503" s="34"/>
      <c r="M503" s="152" t="s">
        <v>1</v>
      </c>
      <c r="N503" s="153" t="s">
        <v>38</v>
      </c>
      <c r="O503" s="59"/>
      <c r="P503" s="154">
        <f>O503*H503</f>
        <v>0</v>
      </c>
      <c r="Q503" s="154">
        <v>0</v>
      </c>
      <c r="R503" s="154">
        <f>Q503*H503</f>
        <v>0</v>
      </c>
      <c r="S503" s="154">
        <v>0</v>
      </c>
      <c r="T503" s="155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56" t="s">
        <v>143</v>
      </c>
      <c r="AT503" s="156" t="s">
        <v>139</v>
      </c>
      <c r="AU503" s="156" t="s">
        <v>82</v>
      </c>
      <c r="AY503" s="18" t="s">
        <v>137</v>
      </c>
      <c r="BE503" s="157">
        <f>IF(N503="základní",J503,0)</f>
        <v>0</v>
      </c>
      <c r="BF503" s="157">
        <f>IF(N503="snížená",J503,0)</f>
        <v>0</v>
      </c>
      <c r="BG503" s="157">
        <f>IF(N503="zákl. přenesená",J503,0)</f>
        <v>0</v>
      </c>
      <c r="BH503" s="157">
        <f>IF(N503="sníž. přenesená",J503,0)</f>
        <v>0</v>
      </c>
      <c r="BI503" s="157">
        <f>IF(N503="nulová",J503,0)</f>
        <v>0</v>
      </c>
      <c r="BJ503" s="18" t="s">
        <v>30</v>
      </c>
      <c r="BK503" s="157">
        <f>ROUND(I503*H503,2)</f>
        <v>0</v>
      </c>
      <c r="BL503" s="18" t="s">
        <v>143</v>
      </c>
      <c r="BM503" s="156" t="s">
        <v>1352</v>
      </c>
    </row>
    <row r="504" spans="1:65" s="13" customFormat="1">
      <c r="B504" s="158"/>
      <c r="D504" s="159" t="s">
        <v>145</v>
      </c>
      <c r="E504" s="160" t="s">
        <v>1</v>
      </c>
      <c r="F504" s="161" t="s">
        <v>1353</v>
      </c>
      <c r="H504" s="162">
        <v>44.92</v>
      </c>
      <c r="I504" s="163"/>
      <c r="L504" s="158"/>
      <c r="M504" s="164"/>
      <c r="N504" s="165"/>
      <c r="O504" s="165"/>
      <c r="P504" s="165"/>
      <c r="Q504" s="165"/>
      <c r="R504" s="165"/>
      <c r="S504" s="165"/>
      <c r="T504" s="166"/>
      <c r="AT504" s="160" t="s">
        <v>145</v>
      </c>
      <c r="AU504" s="160" t="s">
        <v>82</v>
      </c>
      <c r="AV504" s="13" t="s">
        <v>82</v>
      </c>
      <c r="AW504" s="13" t="s">
        <v>29</v>
      </c>
      <c r="AX504" s="13" t="s">
        <v>73</v>
      </c>
      <c r="AY504" s="160" t="s">
        <v>137</v>
      </c>
    </row>
    <row r="505" spans="1:65" s="15" customFormat="1">
      <c r="B505" s="174"/>
      <c r="D505" s="159" t="s">
        <v>145</v>
      </c>
      <c r="E505" s="175" t="s">
        <v>1</v>
      </c>
      <c r="F505" s="176" t="s">
        <v>148</v>
      </c>
      <c r="H505" s="177">
        <v>44.92</v>
      </c>
      <c r="I505" s="178"/>
      <c r="L505" s="174"/>
      <c r="M505" s="179"/>
      <c r="N505" s="180"/>
      <c r="O505" s="180"/>
      <c r="P505" s="180"/>
      <c r="Q505" s="180"/>
      <c r="R505" s="180"/>
      <c r="S505" s="180"/>
      <c r="T505" s="181"/>
      <c r="AT505" s="175" t="s">
        <v>145</v>
      </c>
      <c r="AU505" s="175" t="s">
        <v>82</v>
      </c>
      <c r="AV505" s="15" t="s">
        <v>143</v>
      </c>
      <c r="AW505" s="15" t="s">
        <v>29</v>
      </c>
      <c r="AX505" s="15" t="s">
        <v>30</v>
      </c>
      <c r="AY505" s="175" t="s">
        <v>137</v>
      </c>
    </row>
    <row r="506" spans="1:65" s="2" customFormat="1" ht="24.2" customHeight="1">
      <c r="A506" s="33"/>
      <c r="B506" s="144"/>
      <c r="C506" s="145" t="s">
        <v>384</v>
      </c>
      <c r="D506" s="145" t="s">
        <v>139</v>
      </c>
      <c r="E506" s="146" t="s">
        <v>784</v>
      </c>
      <c r="F506" s="147" t="s">
        <v>785</v>
      </c>
      <c r="G506" s="148" t="s">
        <v>151</v>
      </c>
      <c r="H506" s="149">
        <v>44.92</v>
      </c>
      <c r="I506" s="150"/>
      <c r="J506" s="151">
        <f>ROUND(I506*H506,2)</f>
        <v>0</v>
      </c>
      <c r="K506" s="147" t="s">
        <v>152</v>
      </c>
      <c r="L506" s="34"/>
      <c r="M506" s="152" t="s">
        <v>1</v>
      </c>
      <c r="N506" s="153" t="s">
        <v>38</v>
      </c>
      <c r="O506" s="59"/>
      <c r="P506" s="154">
        <f>O506*H506</f>
        <v>0</v>
      </c>
      <c r="Q506" s="154">
        <v>0</v>
      </c>
      <c r="R506" s="154">
        <f>Q506*H506</f>
        <v>0</v>
      </c>
      <c r="S506" s="154">
        <v>0</v>
      </c>
      <c r="T506" s="155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56" t="s">
        <v>143</v>
      </c>
      <c r="AT506" s="156" t="s">
        <v>139</v>
      </c>
      <c r="AU506" s="156" t="s">
        <v>82</v>
      </c>
      <c r="AY506" s="18" t="s">
        <v>137</v>
      </c>
      <c r="BE506" s="157">
        <f>IF(N506="základní",J506,0)</f>
        <v>0</v>
      </c>
      <c r="BF506" s="157">
        <f>IF(N506="snížená",J506,0)</f>
        <v>0</v>
      </c>
      <c r="BG506" s="157">
        <f>IF(N506="zákl. přenesená",J506,0)</f>
        <v>0</v>
      </c>
      <c r="BH506" s="157">
        <f>IF(N506="sníž. přenesená",J506,0)</f>
        <v>0</v>
      </c>
      <c r="BI506" s="157">
        <f>IF(N506="nulová",J506,0)</f>
        <v>0</v>
      </c>
      <c r="BJ506" s="18" t="s">
        <v>30</v>
      </c>
      <c r="BK506" s="157">
        <f>ROUND(I506*H506,2)</f>
        <v>0</v>
      </c>
      <c r="BL506" s="18" t="s">
        <v>143</v>
      </c>
      <c r="BM506" s="156" t="s">
        <v>1354</v>
      </c>
    </row>
    <row r="507" spans="1:65" s="13" customFormat="1">
      <c r="B507" s="158"/>
      <c r="D507" s="159" t="s">
        <v>145</v>
      </c>
      <c r="E507" s="160" t="s">
        <v>1</v>
      </c>
      <c r="F507" s="161" t="s">
        <v>1355</v>
      </c>
      <c r="H507" s="162">
        <v>44.92</v>
      </c>
      <c r="I507" s="163"/>
      <c r="L507" s="158"/>
      <c r="M507" s="164"/>
      <c r="N507" s="165"/>
      <c r="O507" s="165"/>
      <c r="P507" s="165"/>
      <c r="Q507" s="165"/>
      <c r="R507" s="165"/>
      <c r="S507" s="165"/>
      <c r="T507" s="166"/>
      <c r="AT507" s="160" t="s">
        <v>145</v>
      </c>
      <c r="AU507" s="160" t="s">
        <v>82</v>
      </c>
      <c r="AV507" s="13" t="s">
        <v>82</v>
      </c>
      <c r="AW507" s="13" t="s">
        <v>29</v>
      </c>
      <c r="AX507" s="13" t="s">
        <v>30</v>
      </c>
      <c r="AY507" s="160" t="s">
        <v>137</v>
      </c>
    </row>
    <row r="508" spans="1:65" s="2" customFormat="1" ht="24.2" customHeight="1">
      <c r="A508" s="33"/>
      <c r="B508" s="144"/>
      <c r="C508" s="145" t="s">
        <v>388</v>
      </c>
      <c r="D508" s="145" t="s">
        <v>139</v>
      </c>
      <c r="E508" s="146" t="s">
        <v>789</v>
      </c>
      <c r="F508" s="147" t="s">
        <v>790</v>
      </c>
      <c r="G508" s="148" t="s">
        <v>151</v>
      </c>
      <c r="H508" s="149">
        <v>179.68</v>
      </c>
      <c r="I508" s="150"/>
      <c r="J508" s="151">
        <f>ROUND(I508*H508,2)</f>
        <v>0</v>
      </c>
      <c r="K508" s="147" t="s">
        <v>152</v>
      </c>
      <c r="L508" s="34"/>
      <c r="M508" s="152" t="s">
        <v>1</v>
      </c>
      <c r="N508" s="153" t="s">
        <v>38</v>
      </c>
      <c r="O508" s="59"/>
      <c r="P508" s="154">
        <f>O508*H508</f>
        <v>0</v>
      </c>
      <c r="Q508" s="154">
        <v>0</v>
      </c>
      <c r="R508" s="154">
        <f>Q508*H508</f>
        <v>0</v>
      </c>
      <c r="S508" s="154">
        <v>0</v>
      </c>
      <c r="T508" s="155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56" t="s">
        <v>143</v>
      </c>
      <c r="AT508" s="156" t="s">
        <v>139</v>
      </c>
      <c r="AU508" s="156" t="s">
        <v>82</v>
      </c>
      <c r="AY508" s="18" t="s">
        <v>137</v>
      </c>
      <c r="BE508" s="157">
        <f>IF(N508="základní",J508,0)</f>
        <v>0</v>
      </c>
      <c r="BF508" s="157">
        <f>IF(N508="snížená",J508,0)</f>
        <v>0</v>
      </c>
      <c r="BG508" s="157">
        <f>IF(N508="zákl. přenesená",J508,0)</f>
        <v>0</v>
      </c>
      <c r="BH508" s="157">
        <f>IF(N508="sníž. přenesená",J508,0)</f>
        <v>0</v>
      </c>
      <c r="BI508" s="157">
        <f>IF(N508="nulová",J508,0)</f>
        <v>0</v>
      </c>
      <c r="BJ508" s="18" t="s">
        <v>30</v>
      </c>
      <c r="BK508" s="157">
        <f>ROUND(I508*H508,2)</f>
        <v>0</v>
      </c>
      <c r="BL508" s="18" t="s">
        <v>143</v>
      </c>
      <c r="BM508" s="156" t="s">
        <v>1356</v>
      </c>
    </row>
    <row r="509" spans="1:65" s="13" customFormat="1">
      <c r="B509" s="158"/>
      <c r="D509" s="159" t="s">
        <v>145</v>
      </c>
      <c r="E509" s="160" t="s">
        <v>1</v>
      </c>
      <c r="F509" s="161" t="s">
        <v>1357</v>
      </c>
      <c r="H509" s="162">
        <v>179.68</v>
      </c>
      <c r="I509" s="163"/>
      <c r="L509" s="158"/>
      <c r="M509" s="164"/>
      <c r="N509" s="165"/>
      <c r="O509" s="165"/>
      <c r="P509" s="165"/>
      <c r="Q509" s="165"/>
      <c r="R509" s="165"/>
      <c r="S509" s="165"/>
      <c r="T509" s="166"/>
      <c r="AT509" s="160" t="s">
        <v>145</v>
      </c>
      <c r="AU509" s="160" t="s">
        <v>82</v>
      </c>
      <c r="AV509" s="13" t="s">
        <v>82</v>
      </c>
      <c r="AW509" s="13" t="s">
        <v>29</v>
      </c>
      <c r="AX509" s="13" t="s">
        <v>73</v>
      </c>
      <c r="AY509" s="160" t="s">
        <v>137</v>
      </c>
    </row>
    <row r="510" spans="1:65" s="15" customFormat="1">
      <c r="B510" s="174"/>
      <c r="D510" s="159" t="s">
        <v>145</v>
      </c>
      <c r="E510" s="175" t="s">
        <v>1</v>
      </c>
      <c r="F510" s="176" t="s">
        <v>148</v>
      </c>
      <c r="H510" s="177">
        <v>179.68</v>
      </c>
      <c r="I510" s="178"/>
      <c r="L510" s="174"/>
      <c r="M510" s="179"/>
      <c r="N510" s="180"/>
      <c r="O510" s="180"/>
      <c r="P510" s="180"/>
      <c r="Q510" s="180"/>
      <c r="R510" s="180"/>
      <c r="S510" s="180"/>
      <c r="T510" s="181"/>
      <c r="AT510" s="175" t="s">
        <v>145</v>
      </c>
      <c r="AU510" s="175" t="s">
        <v>82</v>
      </c>
      <c r="AV510" s="15" t="s">
        <v>143</v>
      </c>
      <c r="AW510" s="15" t="s">
        <v>29</v>
      </c>
      <c r="AX510" s="15" t="s">
        <v>30</v>
      </c>
      <c r="AY510" s="175" t="s">
        <v>137</v>
      </c>
    </row>
    <row r="511" spans="1:65" s="2" customFormat="1" ht="16.5" customHeight="1">
      <c r="A511" s="33"/>
      <c r="B511" s="144"/>
      <c r="C511" s="145" t="s">
        <v>390</v>
      </c>
      <c r="D511" s="145" t="s">
        <v>139</v>
      </c>
      <c r="E511" s="146" t="s">
        <v>323</v>
      </c>
      <c r="F511" s="147" t="s">
        <v>324</v>
      </c>
      <c r="G511" s="148" t="s">
        <v>151</v>
      </c>
      <c r="H511" s="149">
        <v>44.92</v>
      </c>
      <c r="I511" s="150"/>
      <c r="J511" s="151">
        <f>ROUND(I511*H511,2)</f>
        <v>0</v>
      </c>
      <c r="K511" s="147" t="s">
        <v>1</v>
      </c>
      <c r="L511" s="34"/>
      <c r="M511" s="152" t="s">
        <v>1</v>
      </c>
      <c r="N511" s="153" t="s">
        <v>38</v>
      </c>
      <c r="O511" s="59"/>
      <c r="P511" s="154">
        <f>O511*H511</f>
        <v>0</v>
      </c>
      <c r="Q511" s="154">
        <v>0</v>
      </c>
      <c r="R511" s="154">
        <f>Q511*H511</f>
        <v>0</v>
      </c>
      <c r="S511" s="154">
        <v>0</v>
      </c>
      <c r="T511" s="155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56" t="s">
        <v>143</v>
      </c>
      <c r="AT511" s="156" t="s">
        <v>139</v>
      </c>
      <c r="AU511" s="156" t="s">
        <v>82</v>
      </c>
      <c r="AY511" s="18" t="s">
        <v>137</v>
      </c>
      <c r="BE511" s="157">
        <f>IF(N511="základní",J511,0)</f>
        <v>0</v>
      </c>
      <c r="BF511" s="157">
        <f>IF(N511="snížená",J511,0)</f>
        <v>0</v>
      </c>
      <c r="BG511" s="157">
        <f>IF(N511="zákl. přenesená",J511,0)</f>
        <v>0</v>
      </c>
      <c r="BH511" s="157">
        <f>IF(N511="sníž. přenesená",J511,0)</f>
        <v>0</v>
      </c>
      <c r="BI511" s="157">
        <f>IF(N511="nulová",J511,0)</f>
        <v>0</v>
      </c>
      <c r="BJ511" s="18" t="s">
        <v>30</v>
      </c>
      <c r="BK511" s="157">
        <f>ROUND(I511*H511,2)</f>
        <v>0</v>
      </c>
      <c r="BL511" s="18" t="s">
        <v>143</v>
      </c>
      <c r="BM511" s="156" t="s">
        <v>1358</v>
      </c>
    </row>
    <row r="512" spans="1:65" s="13" customFormat="1">
      <c r="B512" s="158"/>
      <c r="D512" s="159" t="s">
        <v>145</v>
      </c>
      <c r="E512" s="160" t="s">
        <v>1</v>
      </c>
      <c r="F512" s="161" t="s">
        <v>1355</v>
      </c>
      <c r="H512" s="162">
        <v>44.92</v>
      </c>
      <c r="I512" s="163"/>
      <c r="L512" s="158"/>
      <c r="M512" s="164"/>
      <c r="N512" s="165"/>
      <c r="O512" s="165"/>
      <c r="P512" s="165"/>
      <c r="Q512" s="165"/>
      <c r="R512" s="165"/>
      <c r="S512" s="165"/>
      <c r="T512" s="166"/>
      <c r="AT512" s="160" t="s">
        <v>145</v>
      </c>
      <c r="AU512" s="160" t="s">
        <v>82</v>
      </c>
      <c r="AV512" s="13" t="s">
        <v>82</v>
      </c>
      <c r="AW512" s="13" t="s">
        <v>29</v>
      </c>
      <c r="AX512" s="13" t="s">
        <v>30</v>
      </c>
      <c r="AY512" s="160" t="s">
        <v>137</v>
      </c>
    </row>
    <row r="513" spans="1:65" s="12" customFormat="1" ht="22.9" customHeight="1">
      <c r="B513" s="131"/>
      <c r="D513" s="132" t="s">
        <v>72</v>
      </c>
      <c r="E513" s="142" t="s">
        <v>143</v>
      </c>
      <c r="F513" s="142" t="s">
        <v>795</v>
      </c>
      <c r="I513" s="134"/>
      <c r="J513" s="143">
        <f>BK513</f>
        <v>0</v>
      </c>
      <c r="L513" s="131"/>
      <c r="M513" s="136"/>
      <c r="N513" s="137"/>
      <c r="O513" s="137"/>
      <c r="P513" s="138">
        <f>SUM(P514:P540)</f>
        <v>0</v>
      </c>
      <c r="Q513" s="137"/>
      <c r="R513" s="138">
        <f>SUM(R514:R540)</f>
        <v>33.953631960000003</v>
      </c>
      <c r="S513" s="137"/>
      <c r="T513" s="139">
        <f>SUM(T514:T540)</f>
        <v>0</v>
      </c>
      <c r="AR513" s="132" t="s">
        <v>30</v>
      </c>
      <c r="AT513" s="140" t="s">
        <v>72</v>
      </c>
      <c r="AU513" s="140" t="s">
        <v>30</v>
      </c>
      <c r="AY513" s="132" t="s">
        <v>137</v>
      </c>
      <c r="BK513" s="141">
        <f>SUM(BK514:BK540)</f>
        <v>0</v>
      </c>
    </row>
    <row r="514" spans="1:65" s="2" customFormat="1" ht="24.2" customHeight="1">
      <c r="A514" s="33"/>
      <c r="B514" s="144"/>
      <c r="C514" s="145" t="s">
        <v>396</v>
      </c>
      <c r="D514" s="145" t="s">
        <v>139</v>
      </c>
      <c r="E514" s="146" t="s">
        <v>797</v>
      </c>
      <c r="F514" s="147" t="s">
        <v>798</v>
      </c>
      <c r="G514" s="148" t="s">
        <v>195</v>
      </c>
      <c r="H514" s="149">
        <v>0.23300000000000001</v>
      </c>
      <c r="I514" s="150"/>
      <c r="J514" s="151">
        <f>ROUND(I514*H514,2)</f>
        <v>0</v>
      </c>
      <c r="K514" s="147" t="s">
        <v>1</v>
      </c>
      <c r="L514" s="34"/>
      <c r="M514" s="152" t="s">
        <v>1</v>
      </c>
      <c r="N514" s="153" t="s">
        <v>38</v>
      </c>
      <c r="O514" s="59"/>
      <c r="P514" s="154">
        <f>O514*H514</f>
        <v>0</v>
      </c>
      <c r="Q514" s="154">
        <v>0</v>
      </c>
      <c r="R514" s="154">
        <f>Q514*H514</f>
        <v>0</v>
      </c>
      <c r="S514" s="154">
        <v>0</v>
      </c>
      <c r="T514" s="155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56" t="s">
        <v>143</v>
      </c>
      <c r="AT514" s="156" t="s">
        <v>139</v>
      </c>
      <c r="AU514" s="156" t="s">
        <v>82</v>
      </c>
      <c r="AY514" s="18" t="s">
        <v>137</v>
      </c>
      <c r="BE514" s="157">
        <f>IF(N514="základní",J514,0)</f>
        <v>0</v>
      </c>
      <c r="BF514" s="157">
        <f>IF(N514="snížená",J514,0)</f>
        <v>0</v>
      </c>
      <c r="BG514" s="157">
        <f>IF(N514="zákl. přenesená",J514,0)</f>
        <v>0</v>
      </c>
      <c r="BH514" s="157">
        <f>IF(N514="sníž. přenesená",J514,0)</f>
        <v>0</v>
      </c>
      <c r="BI514" s="157">
        <f>IF(N514="nulová",J514,0)</f>
        <v>0</v>
      </c>
      <c r="BJ514" s="18" t="s">
        <v>30</v>
      </c>
      <c r="BK514" s="157">
        <f>ROUND(I514*H514,2)</f>
        <v>0</v>
      </c>
      <c r="BL514" s="18" t="s">
        <v>143</v>
      </c>
      <c r="BM514" s="156" t="s">
        <v>1359</v>
      </c>
    </row>
    <row r="515" spans="1:65" s="14" customFormat="1">
      <c r="B515" s="167"/>
      <c r="D515" s="159" t="s">
        <v>145</v>
      </c>
      <c r="E515" s="168" t="s">
        <v>1</v>
      </c>
      <c r="F515" s="169" t="s">
        <v>1215</v>
      </c>
      <c r="H515" s="168" t="s">
        <v>1</v>
      </c>
      <c r="I515" s="170"/>
      <c r="L515" s="167"/>
      <c r="M515" s="171"/>
      <c r="N515" s="172"/>
      <c r="O515" s="172"/>
      <c r="P515" s="172"/>
      <c r="Q515" s="172"/>
      <c r="R515" s="172"/>
      <c r="S515" s="172"/>
      <c r="T515" s="173"/>
      <c r="AT515" s="168" t="s">
        <v>145</v>
      </c>
      <c r="AU515" s="168" t="s">
        <v>82</v>
      </c>
      <c r="AV515" s="14" t="s">
        <v>30</v>
      </c>
      <c r="AW515" s="14" t="s">
        <v>29</v>
      </c>
      <c r="AX515" s="14" t="s">
        <v>73</v>
      </c>
      <c r="AY515" s="168" t="s">
        <v>137</v>
      </c>
    </row>
    <row r="516" spans="1:65" s="13" customFormat="1">
      <c r="B516" s="158"/>
      <c r="D516" s="159" t="s">
        <v>145</v>
      </c>
      <c r="E516" s="160" t="s">
        <v>1</v>
      </c>
      <c r="F516" s="161" t="s">
        <v>1360</v>
      </c>
      <c r="H516" s="162">
        <v>3.7999999999999999E-2</v>
      </c>
      <c r="I516" s="163"/>
      <c r="L516" s="158"/>
      <c r="M516" s="164"/>
      <c r="N516" s="165"/>
      <c r="O516" s="165"/>
      <c r="P516" s="165"/>
      <c r="Q516" s="165"/>
      <c r="R516" s="165"/>
      <c r="S516" s="165"/>
      <c r="T516" s="166"/>
      <c r="AT516" s="160" t="s">
        <v>145</v>
      </c>
      <c r="AU516" s="160" t="s">
        <v>82</v>
      </c>
      <c r="AV516" s="13" t="s">
        <v>82</v>
      </c>
      <c r="AW516" s="13" t="s">
        <v>29</v>
      </c>
      <c r="AX516" s="13" t="s">
        <v>73</v>
      </c>
      <c r="AY516" s="160" t="s">
        <v>137</v>
      </c>
    </row>
    <row r="517" spans="1:65" s="14" customFormat="1">
      <c r="B517" s="167"/>
      <c r="D517" s="159" t="s">
        <v>145</v>
      </c>
      <c r="E517" s="168" t="s">
        <v>1</v>
      </c>
      <c r="F517" s="169" t="s">
        <v>1218</v>
      </c>
      <c r="H517" s="168" t="s">
        <v>1</v>
      </c>
      <c r="I517" s="170"/>
      <c r="L517" s="167"/>
      <c r="M517" s="171"/>
      <c r="N517" s="172"/>
      <c r="O517" s="172"/>
      <c r="P517" s="172"/>
      <c r="Q517" s="172"/>
      <c r="R517" s="172"/>
      <c r="S517" s="172"/>
      <c r="T517" s="173"/>
      <c r="AT517" s="168" t="s">
        <v>145</v>
      </c>
      <c r="AU517" s="168" t="s">
        <v>82</v>
      </c>
      <c r="AV517" s="14" t="s">
        <v>30</v>
      </c>
      <c r="AW517" s="14" t="s">
        <v>29</v>
      </c>
      <c r="AX517" s="14" t="s">
        <v>73</v>
      </c>
      <c r="AY517" s="168" t="s">
        <v>137</v>
      </c>
    </row>
    <row r="518" spans="1:65" s="13" customFormat="1">
      <c r="B518" s="158"/>
      <c r="D518" s="159" t="s">
        <v>145</v>
      </c>
      <c r="E518" s="160" t="s">
        <v>1</v>
      </c>
      <c r="F518" s="161" t="s">
        <v>1361</v>
      </c>
      <c r="H518" s="162">
        <v>1.7999999999999999E-2</v>
      </c>
      <c r="I518" s="163"/>
      <c r="L518" s="158"/>
      <c r="M518" s="164"/>
      <c r="N518" s="165"/>
      <c r="O518" s="165"/>
      <c r="P518" s="165"/>
      <c r="Q518" s="165"/>
      <c r="R518" s="165"/>
      <c r="S518" s="165"/>
      <c r="T518" s="166"/>
      <c r="AT518" s="160" t="s">
        <v>145</v>
      </c>
      <c r="AU518" s="160" t="s">
        <v>82</v>
      </c>
      <c r="AV518" s="13" t="s">
        <v>82</v>
      </c>
      <c r="AW518" s="13" t="s">
        <v>29</v>
      </c>
      <c r="AX518" s="13" t="s">
        <v>73</v>
      </c>
      <c r="AY518" s="160" t="s">
        <v>137</v>
      </c>
    </row>
    <row r="519" spans="1:65" s="14" customFormat="1">
      <c r="B519" s="167"/>
      <c r="D519" s="159" t="s">
        <v>145</v>
      </c>
      <c r="E519" s="168" t="s">
        <v>1</v>
      </c>
      <c r="F519" s="169" t="s">
        <v>1221</v>
      </c>
      <c r="H519" s="168" t="s">
        <v>1</v>
      </c>
      <c r="I519" s="170"/>
      <c r="L519" s="167"/>
      <c r="M519" s="171"/>
      <c r="N519" s="172"/>
      <c r="O519" s="172"/>
      <c r="P519" s="172"/>
      <c r="Q519" s="172"/>
      <c r="R519" s="172"/>
      <c r="S519" s="172"/>
      <c r="T519" s="173"/>
      <c r="AT519" s="168" t="s">
        <v>145</v>
      </c>
      <c r="AU519" s="168" t="s">
        <v>82</v>
      </c>
      <c r="AV519" s="14" t="s">
        <v>30</v>
      </c>
      <c r="AW519" s="14" t="s">
        <v>29</v>
      </c>
      <c r="AX519" s="14" t="s">
        <v>73</v>
      </c>
      <c r="AY519" s="168" t="s">
        <v>137</v>
      </c>
    </row>
    <row r="520" spans="1:65" s="13" customFormat="1">
      <c r="B520" s="158"/>
      <c r="D520" s="159" t="s">
        <v>145</v>
      </c>
      <c r="E520" s="160" t="s">
        <v>1</v>
      </c>
      <c r="F520" s="161" t="s">
        <v>1362</v>
      </c>
      <c r="H520" s="162">
        <v>0.17699999999999999</v>
      </c>
      <c r="I520" s="163"/>
      <c r="L520" s="158"/>
      <c r="M520" s="164"/>
      <c r="N520" s="165"/>
      <c r="O520" s="165"/>
      <c r="P520" s="165"/>
      <c r="Q520" s="165"/>
      <c r="R520" s="165"/>
      <c r="S520" s="165"/>
      <c r="T520" s="166"/>
      <c r="AT520" s="160" t="s">
        <v>145</v>
      </c>
      <c r="AU520" s="160" t="s">
        <v>82</v>
      </c>
      <c r="AV520" s="13" t="s">
        <v>82</v>
      </c>
      <c r="AW520" s="13" t="s">
        <v>29</v>
      </c>
      <c r="AX520" s="13" t="s">
        <v>73</v>
      </c>
      <c r="AY520" s="160" t="s">
        <v>137</v>
      </c>
    </row>
    <row r="521" spans="1:65" s="15" customFormat="1">
      <c r="B521" s="174"/>
      <c r="D521" s="159" t="s">
        <v>145</v>
      </c>
      <c r="E521" s="175" t="s">
        <v>1</v>
      </c>
      <c r="F521" s="176" t="s">
        <v>148</v>
      </c>
      <c r="H521" s="177">
        <v>0.23300000000000001</v>
      </c>
      <c r="I521" s="178"/>
      <c r="L521" s="174"/>
      <c r="M521" s="179"/>
      <c r="N521" s="180"/>
      <c r="O521" s="180"/>
      <c r="P521" s="180"/>
      <c r="Q521" s="180"/>
      <c r="R521" s="180"/>
      <c r="S521" s="180"/>
      <c r="T521" s="181"/>
      <c r="AT521" s="175" t="s">
        <v>145</v>
      </c>
      <c r="AU521" s="175" t="s">
        <v>82</v>
      </c>
      <c r="AV521" s="15" t="s">
        <v>143</v>
      </c>
      <c r="AW521" s="15" t="s">
        <v>29</v>
      </c>
      <c r="AX521" s="15" t="s">
        <v>30</v>
      </c>
      <c r="AY521" s="175" t="s">
        <v>137</v>
      </c>
    </row>
    <row r="522" spans="1:65" s="2" customFormat="1" ht="16.5" customHeight="1">
      <c r="A522" s="33"/>
      <c r="B522" s="144"/>
      <c r="C522" s="145" t="s">
        <v>399</v>
      </c>
      <c r="D522" s="145" t="s">
        <v>139</v>
      </c>
      <c r="E522" s="146" t="s">
        <v>814</v>
      </c>
      <c r="F522" s="147" t="s">
        <v>815</v>
      </c>
      <c r="G522" s="148" t="s">
        <v>195</v>
      </c>
      <c r="H522" s="149">
        <v>8.9610000000000003</v>
      </c>
      <c r="I522" s="150"/>
      <c r="J522" s="151">
        <f>ROUND(I522*H522,2)</f>
        <v>0</v>
      </c>
      <c r="K522" s="147" t="s">
        <v>152</v>
      </c>
      <c r="L522" s="34"/>
      <c r="M522" s="152" t="s">
        <v>1</v>
      </c>
      <c r="N522" s="153" t="s">
        <v>38</v>
      </c>
      <c r="O522" s="59"/>
      <c r="P522" s="154">
        <f>O522*H522</f>
        <v>0</v>
      </c>
      <c r="Q522" s="154">
        <v>0</v>
      </c>
      <c r="R522" s="154">
        <f>Q522*H522</f>
        <v>0</v>
      </c>
      <c r="S522" s="154">
        <v>0</v>
      </c>
      <c r="T522" s="155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56" t="s">
        <v>143</v>
      </c>
      <c r="AT522" s="156" t="s">
        <v>139</v>
      </c>
      <c r="AU522" s="156" t="s">
        <v>82</v>
      </c>
      <c r="AY522" s="18" t="s">
        <v>137</v>
      </c>
      <c r="BE522" s="157">
        <f>IF(N522="základní",J522,0)</f>
        <v>0</v>
      </c>
      <c r="BF522" s="157">
        <f>IF(N522="snížená",J522,0)</f>
        <v>0</v>
      </c>
      <c r="BG522" s="157">
        <f>IF(N522="zákl. přenesená",J522,0)</f>
        <v>0</v>
      </c>
      <c r="BH522" s="157">
        <f>IF(N522="sníž. přenesená",J522,0)</f>
        <v>0</v>
      </c>
      <c r="BI522" s="157">
        <f>IF(N522="nulová",J522,0)</f>
        <v>0</v>
      </c>
      <c r="BJ522" s="18" t="s">
        <v>30</v>
      </c>
      <c r="BK522" s="157">
        <f>ROUND(I522*H522,2)</f>
        <v>0</v>
      </c>
      <c r="BL522" s="18" t="s">
        <v>143</v>
      </c>
      <c r="BM522" s="156" t="s">
        <v>1363</v>
      </c>
    </row>
    <row r="523" spans="1:65" s="13" customFormat="1">
      <c r="B523" s="158"/>
      <c r="D523" s="159" t="s">
        <v>145</v>
      </c>
      <c r="E523" s="160" t="s">
        <v>1</v>
      </c>
      <c r="F523" s="161" t="s">
        <v>1364</v>
      </c>
      <c r="H523" s="162">
        <v>8.0519999999999996</v>
      </c>
      <c r="I523" s="163"/>
      <c r="L523" s="158"/>
      <c r="M523" s="164"/>
      <c r="N523" s="165"/>
      <c r="O523" s="165"/>
      <c r="P523" s="165"/>
      <c r="Q523" s="165"/>
      <c r="R523" s="165"/>
      <c r="S523" s="165"/>
      <c r="T523" s="166"/>
      <c r="AT523" s="160" t="s">
        <v>145</v>
      </c>
      <c r="AU523" s="160" t="s">
        <v>82</v>
      </c>
      <c r="AV523" s="13" t="s">
        <v>82</v>
      </c>
      <c r="AW523" s="13" t="s">
        <v>29</v>
      </c>
      <c r="AX523" s="13" t="s">
        <v>73</v>
      </c>
      <c r="AY523" s="160" t="s">
        <v>137</v>
      </c>
    </row>
    <row r="524" spans="1:65" s="13" customFormat="1">
      <c r="B524" s="158"/>
      <c r="D524" s="159" t="s">
        <v>145</v>
      </c>
      <c r="E524" s="160" t="s">
        <v>1</v>
      </c>
      <c r="F524" s="161" t="s">
        <v>1365</v>
      </c>
      <c r="H524" s="162">
        <v>0.90900000000000003</v>
      </c>
      <c r="I524" s="163"/>
      <c r="L524" s="158"/>
      <c r="M524" s="164"/>
      <c r="N524" s="165"/>
      <c r="O524" s="165"/>
      <c r="P524" s="165"/>
      <c r="Q524" s="165"/>
      <c r="R524" s="165"/>
      <c r="S524" s="165"/>
      <c r="T524" s="166"/>
      <c r="AT524" s="160" t="s">
        <v>145</v>
      </c>
      <c r="AU524" s="160" t="s">
        <v>82</v>
      </c>
      <c r="AV524" s="13" t="s">
        <v>82</v>
      </c>
      <c r="AW524" s="13" t="s">
        <v>29</v>
      </c>
      <c r="AX524" s="13" t="s">
        <v>73</v>
      </c>
      <c r="AY524" s="160" t="s">
        <v>137</v>
      </c>
    </row>
    <row r="525" spans="1:65" s="15" customFormat="1">
      <c r="B525" s="174"/>
      <c r="D525" s="159" t="s">
        <v>145</v>
      </c>
      <c r="E525" s="175" t="s">
        <v>1</v>
      </c>
      <c r="F525" s="176" t="s">
        <v>148</v>
      </c>
      <c r="H525" s="177">
        <v>8.9610000000000003</v>
      </c>
      <c r="I525" s="178"/>
      <c r="L525" s="174"/>
      <c r="M525" s="179"/>
      <c r="N525" s="180"/>
      <c r="O525" s="180"/>
      <c r="P525" s="180"/>
      <c r="Q525" s="180"/>
      <c r="R525" s="180"/>
      <c r="S525" s="180"/>
      <c r="T525" s="181"/>
      <c r="AT525" s="175" t="s">
        <v>145</v>
      </c>
      <c r="AU525" s="175" t="s">
        <v>82</v>
      </c>
      <c r="AV525" s="15" t="s">
        <v>143</v>
      </c>
      <c r="AW525" s="15" t="s">
        <v>29</v>
      </c>
      <c r="AX525" s="15" t="s">
        <v>30</v>
      </c>
      <c r="AY525" s="175" t="s">
        <v>137</v>
      </c>
    </row>
    <row r="526" spans="1:65" s="2" customFormat="1" ht="24.2" customHeight="1">
      <c r="A526" s="33"/>
      <c r="B526" s="144"/>
      <c r="C526" s="145" t="s">
        <v>401</v>
      </c>
      <c r="D526" s="145" t="s">
        <v>139</v>
      </c>
      <c r="E526" s="146" t="s">
        <v>262</v>
      </c>
      <c r="F526" s="147" t="s">
        <v>263</v>
      </c>
      <c r="G526" s="148" t="s">
        <v>195</v>
      </c>
      <c r="H526" s="149">
        <v>8.9610000000000003</v>
      </c>
      <c r="I526" s="150"/>
      <c r="J526" s="151">
        <f>ROUND(I526*H526,2)</f>
        <v>0</v>
      </c>
      <c r="K526" s="147" t="s">
        <v>152</v>
      </c>
      <c r="L526" s="34"/>
      <c r="M526" s="152" t="s">
        <v>1</v>
      </c>
      <c r="N526" s="153" t="s">
        <v>38</v>
      </c>
      <c r="O526" s="59"/>
      <c r="P526" s="154">
        <f>O526*H526</f>
        <v>0</v>
      </c>
      <c r="Q526" s="154">
        <v>0</v>
      </c>
      <c r="R526" s="154">
        <f>Q526*H526</f>
        <v>0</v>
      </c>
      <c r="S526" s="154">
        <v>0</v>
      </c>
      <c r="T526" s="155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56" t="s">
        <v>143</v>
      </c>
      <c r="AT526" s="156" t="s">
        <v>139</v>
      </c>
      <c r="AU526" s="156" t="s">
        <v>82</v>
      </c>
      <c r="AY526" s="18" t="s">
        <v>137</v>
      </c>
      <c r="BE526" s="157">
        <f>IF(N526="základní",J526,0)</f>
        <v>0</v>
      </c>
      <c r="BF526" s="157">
        <f>IF(N526="snížená",J526,0)</f>
        <v>0</v>
      </c>
      <c r="BG526" s="157">
        <f>IF(N526="zákl. přenesená",J526,0)</f>
        <v>0</v>
      </c>
      <c r="BH526" s="157">
        <f>IF(N526="sníž. přenesená",J526,0)</f>
        <v>0</v>
      </c>
      <c r="BI526" s="157">
        <f>IF(N526="nulová",J526,0)</f>
        <v>0</v>
      </c>
      <c r="BJ526" s="18" t="s">
        <v>30</v>
      </c>
      <c r="BK526" s="157">
        <f>ROUND(I526*H526,2)</f>
        <v>0</v>
      </c>
      <c r="BL526" s="18" t="s">
        <v>143</v>
      </c>
      <c r="BM526" s="156" t="s">
        <v>1366</v>
      </c>
    </row>
    <row r="527" spans="1:65" s="13" customFormat="1">
      <c r="B527" s="158"/>
      <c r="D527" s="159" t="s">
        <v>145</v>
      </c>
      <c r="E527" s="160" t="s">
        <v>1</v>
      </c>
      <c r="F527" s="161" t="s">
        <v>1367</v>
      </c>
      <c r="H527" s="162">
        <v>8.9610000000000003</v>
      </c>
      <c r="I527" s="163"/>
      <c r="L527" s="158"/>
      <c r="M527" s="164"/>
      <c r="N527" s="165"/>
      <c r="O527" s="165"/>
      <c r="P527" s="165"/>
      <c r="Q527" s="165"/>
      <c r="R527" s="165"/>
      <c r="S527" s="165"/>
      <c r="T527" s="166"/>
      <c r="AT527" s="160" t="s">
        <v>145</v>
      </c>
      <c r="AU527" s="160" t="s">
        <v>82</v>
      </c>
      <c r="AV527" s="13" t="s">
        <v>82</v>
      </c>
      <c r="AW527" s="13" t="s">
        <v>29</v>
      </c>
      <c r="AX527" s="13" t="s">
        <v>30</v>
      </c>
      <c r="AY527" s="160" t="s">
        <v>137</v>
      </c>
    </row>
    <row r="528" spans="1:65" s="2" customFormat="1" ht="37.9" customHeight="1">
      <c r="A528" s="33"/>
      <c r="B528" s="144"/>
      <c r="C528" s="145" t="s">
        <v>403</v>
      </c>
      <c r="D528" s="145" t="s">
        <v>139</v>
      </c>
      <c r="E528" s="146" t="s">
        <v>266</v>
      </c>
      <c r="F528" s="147" t="s">
        <v>267</v>
      </c>
      <c r="G528" s="148" t="s">
        <v>195</v>
      </c>
      <c r="H528" s="149">
        <v>8.9610000000000003</v>
      </c>
      <c r="I528" s="150"/>
      <c r="J528" s="151">
        <f>ROUND(I528*H528,2)</f>
        <v>0</v>
      </c>
      <c r="K528" s="147" t="s">
        <v>152</v>
      </c>
      <c r="L528" s="34"/>
      <c r="M528" s="152" t="s">
        <v>1</v>
      </c>
      <c r="N528" s="153" t="s">
        <v>38</v>
      </c>
      <c r="O528" s="59"/>
      <c r="P528" s="154">
        <f>O528*H528</f>
        <v>0</v>
      </c>
      <c r="Q528" s="154">
        <v>0</v>
      </c>
      <c r="R528" s="154">
        <f>Q528*H528</f>
        <v>0</v>
      </c>
      <c r="S528" s="154">
        <v>0</v>
      </c>
      <c r="T528" s="155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56" t="s">
        <v>143</v>
      </c>
      <c r="AT528" s="156" t="s">
        <v>139</v>
      </c>
      <c r="AU528" s="156" t="s">
        <v>82</v>
      </c>
      <c r="AY528" s="18" t="s">
        <v>137</v>
      </c>
      <c r="BE528" s="157">
        <f>IF(N528="základní",J528,0)</f>
        <v>0</v>
      </c>
      <c r="BF528" s="157">
        <f>IF(N528="snížená",J528,0)</f>
        <v>0</v>
      </c>
      <c r="BG528" s="157">
        <f>IF(N528="zákl. přenesená",J528,0)</f>
        <v>0</v>
      </c>
      <c r="BH528" s="157">
        <f>IF(N528="sníž. přenesená",J528,0)</f>
        <v>0</v>
      </c>
      <c r="BI528" s="157">
        <f>IF(N528="nulová",J528,0)</f>
        <v>0</v>
      </c>
      <c r="BJ528" s="18" t="s">
        <v>30</v>
      </c>
      <c r="BK528" s="157">
        <f>ROUND(I528*H528,2)</f>
        <v>0</v>
      </c>
      <c r="BL528" s="18" t="s">
        <v>143</v>
      </c>
      <c r="BM528" s="156" t="s">
        <v>1368</v>
      </c>
    </row>
    <row r="529" spans="1:65" s="13" customFormat="1">
      <c r="B529" s="158"/>
      <c r="D529" s="159" t="s">
        <v>145</v>
      </c>
      <c r="E529" s="160" t="s">
        <v>1</v>
      </c>
      <c r="F529" s="161" t="s">
        <v>1367</v>
      </c>
      <c r="H529" s="162">
        <v>8.9610000000000003</v>
      </c>
      <c r="I529" s="163"/>
      <c r="L529" s="158"/>
      <c r="M529" s="164"/>
      <c r="N529" s="165"/>
      <c r="O529" s="165"/>
      <c r="P529" s="165"/>
      <c r="Q529" s="165"/>
      <c r="R529" s="165"/>
      <c r="S529" s="165"/>
      <c r="T529" s="166"/>
      <c r="AT529" s="160" t="s">
        <v>145</v>
      </c>
      <c r="AU529" s="160" t="s">
        <v>82</v>
      </c>
      <c r="AV529" s="13" t="s">
        <v>82</v>
      </c>
      <c r="AW529" s="13" t="s">
        <v>29</v>
      </c>
      <c r="AX529" s="13" t="s">
        <v>30</v>
      </c>
      <c r="AY529" s="160" t="s">
        <v>137</v>
      </c>
    </row>
    <row r="530" spans="1:65" s="2" customFormat="1" ht="33" customHeight="1">
      <c r="A530" s="33"/>
      <c r="B530" s="144"/>
      <c r="C530" s="145" t="s">
        <v>717</v>
      </c>
      <c r="D530" s="145" t="s">
        <v>139</v>
      </c>
      <c r="E530" s="146" t="s">
        <v>828</v>
      </c>
      <c r="F530" s="147" t="s">
        <v>829</v>
      </c>
      <c r="G530" s="148" t="s">
        <v>195</v>
      </c>
      <c r="H530" s="149">
        <v>11.948</v>
      </c>
      <c r="I530" s="150"/>
      <c r="J530" s="151">
        <f>ROUND(I530*H530,2)</f>
        <v>0</v>
      </c>
      <c r="K530" s="147" t="s">
        <v>152</v>
      </c>
      <c r="L530" s="34"/>
      <c r="M530" s="152" t="s">
        <v>1</v>
      </c>
      <c r="N530" s="153" t="s">
        <v>38</v>
      </c>
      <c r="O530" s="59"/>
      <c r="P530" s="154">
        <f>O530*H530</f>
        <v>0</v>
      </c>
      <c r="Q530" s="154">
        <v>2.3010199999999998</v>
      </c>
      <c r="R530" s="154">
        <f>Q530*H530</f>
        <v>27.492586960000001</v>
      </c>
      <c r="S530" s="154">
        <v>0</v>
      </c>
      <c r="T530" s="155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56" t="s">
        <v>143</v>
      </c>
      <c r="AT530" s="156" t="s">
        <v>139</v>
      </c>
      <c r="AU530" s="156" t="s">
        <v>82</v>
      </c>
      <c r="AY530" s="18" t="s">
        <v>137</v>
      </c>
      <c r="BE530" s="157">
        <f>IF(N530="základní",J530,0)</f>
        <v>0</v>
      </c>
      <c r="BF530" s="157">
        <f>IF(N530="snížená",J530,0)</f>
        <v>0</v>
      </c>
      <c r="BG530" s="157">
        <f>IF(N530="zákl. přenesená",J530,0)</f>
        <v>0</v>
      </c>
      <c r="BH530" s="157">
        <f>IF(N530="sníž. přenesená",J530,0)</f>
        <v>0</v>
      </c>
      <c r="BI530" s="157">
        <f>IF(N530="nulová",J530,0)</f>
        <v>0</v>
      </c>
      <c r="BJ530" s="18" t="s">
        <v>30</v>
      </c>
      <c r="BK530" s="157">
        <f>ROUND(I530*H530,2)</f>
        <v>0</v>
      </c>
      <c r="BL530" s="18" t="s">
        <v>143</v>
      </c>
      <c r="BM530" s="156" t="s">
        <v>1369</v>
      </c>
    </row>
    <row r="531" spans="1:65" s="13" customFormat="1">
      <c r="B531" s="158"/>
      <c r="D531" s="159" t="s">
        <v>145</v>
      </c>
      <c r="E531" s="160" t="s">
        <v>1</v>
      </c>
      <c r="F531" s="161" t="s">
        <v>1370</v>
      </c>
      <c r="H531" s="162">
        <v>10.736000000000001</v>
      </c>
      <c r="I531" s="163"/>
      <c r="L531" s="158"/>
      <c r="M531" s="164"/>
      <c r="N531" s="165"/>
      <c r="O531" s="165"/>
      <c r="P531" s="165"/>
      <c r="Q531" s="165"/>
      <c r="R531" s="165"/>
      <c r="S531" s="165"/>
      <c r="T531" s="166"/>
      <c r="AT531" s="160" t="s">
        <v>145</v>
      </c>
      <c r="AU531" s="160" t="s">
        <v>82</v>
      </c>
      <c r="AV531" s="13" t="s">
        <v>82</v>
      </c>
      <c r="AW531" s="13" t="s">
        <v>29</v>
      </c>
      <c r="AX531" s="13" t="s">
        <v>73</v>
      </c>
      <c r="AY531" s="160" t="s">
        <v>137</v>
      </c>
    </row>
    <row r="532" spans="1:65" s="13" customFormat="1">
      <c r="B532" s="158"/>
      <c r="D532" s="159" t="s">
        <v>145</v>
      </c>
      <c r="E532" s="160" t="s">
        <v>1</v>
      </c>
      <c r="F532" s="161" t="s">
        <v>1371</v>
      </c>
      <c r="H532" s="162">
        <v>1.212</v>
      </c>
      <c r="I532" s="163"/>
      <c r="L532" s="158"/>
      <c r="M532" s="164"/>
      <c r="N532" s="165"/>
      <c r="O532" s="165"/>
      <c r="P532" s="165"/>
      <c r="Q532" s="165"/>
      <c r="R532" s="165"/>
      <c r="S532" s="165"/>
      <c r="T532" s="166"/>
      <c r="AT532" s="160" t="s">
        <v>145</v>
      </c>
      <c r="AU532" s="160" t="s">
        <v>82</v>
      </c>
      <c r="AV532" s="13" t="s">
        <v>82</v>
      </c>
      <c r="AW532" s="13" t="s">
        <v>29</v>
      </c>
      <c r="AX532" s="13" t="s">
        <v>73</v>
      </c>
      <c r="AY532" s="160" t="s">
        <v>137</v>
      </c>
    </row>
    <row r="533" spans="1:65" s="15" customFormat="1">
      <c r="B533" s="174"/>
      <c r="D533" s="159" t="s">
        <v>145</v>
      </c>
      <c r="E533" s="175" t="s">
        <v>1</v>
      </c>
      <c r="F533" s="176" t="s">
        <v>148</v>
      </c>
      <c r="H533" s="177">
        <v>11.948</v>
      </c>
      <c r="I533" s="178"/>
      <c r="L533" s="174"/>
      <c r="M533" s="179"/>
      <c r="N533" s="180"/>
      <c r="O533" s="180"/>
      <c r="P533" s="180"/>
      <c r="Q533" s="180"/>
      <c r="R533" s="180"/>
      <c r="S533" s="180"/>
      <c r="T533" s="181"/>
      <c r="AT533" s="175" t="s">
        <v>145</v>
      </c>
      <c r="AU533" s="175" t="s">
        <v>82</v>
      </c>
      <c r="AV533" s="15" t="s">
        <v>143</v>
      </c>
      <c r="AW533" s="15" t="s">
        <v>29</v>
      </c>
      <c r="AX533" s="15" t="s">
        <v>30</v>
      </c>
      <c r="AY533" s="175" t="s">
        <v>137</v>
      </c>
    </row>
    <row r="534" spans="1:65" s="2" customFormat="1" ht="24.2" customHeight="1">
      <c r="A534" s="33"/>
      <c r="B534" s="144"/>
      <c r="C534" s="145" t="s">
        <v>720</v>
      </c>
      <c r="D534" s="145" t="s">
        <v>139</v>
      </c>
      <c r="E534" s="146" t="s">
        <v>1372</v>
      </c>
      <c r="F534" s="147" t="s">
        <v>1373</v>
      </c>
      <c r="G534" s="148" t="s">
        <v>210</v>
      </c>
      <c r="H534" s="149">
        <v>295.7</v>
      </c>
      <c r="I534" s="150"/>
      <c r="J534" s="151">
        <f>ROUND(I534*H534,2)</f>
        <v>0</v>
      </c>
      <c r="K534" s="147" t="s">
        <v>152</v>
      </c>
      <c r="L534" s="34"/>
      <c r="M534" s="152" t="s">
        <v>1</v>
      </c>
      <c r="N534" s="153" t="s">
        <v>38</v>
      </c>
      <c r="O534" s="59"/>
      <c r="P534" s="154">
        <f>O534*H534</f>
        <v>0</v>
      </c>
      <c r="Q534" s="154">
        <v>1.65E-3</v>
      </c>
      <c r="R534" s="154">
        <f>Q534*H534</f>
        <v>0.48790499999999998</v>
      </c>
      <c r="S534" s="154">
        <v>0</v>
      </c>
      <c r="T534" s="155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56" t="s">
        <v>143</v>
      </c>
      <c r="AT534" s="156" t="s">
        <v>139</v>
      </c>
      <c r="AU534" s="156" t="s">
        <v>82</v>
      </c>
      <c r="AY534" s="18" t="s">
        <v>137</v>
      </c>
      <c r="BE534" s="157">
        <f>IF(N534="základní",J534,0)</f>
        <v>0</v>
      </c>
      <c r="BF534" s="157">
        <f>IF(N534="snížená",J534,0)</f>
        <v>0</v>
      </c>
      <c r="BG534" s="157">
        <f>IF(N534="zákl. přenesená",J534,0)</f>
        <v>0</v>
      </c>
      <c r="BH534" s="157">
        <f>IF(N534="sníž. přenesená",J534,0)</f>
        <v>0</v>
      </c>
      <c r="BI534" s="157">
        <f>IF(N534="nulová",J534,0)</f>
        <v>0</v>
      </c>
      <c r="BJ534" s="18" t="s">
        <v>30</v>
      </c>
      <c r="BK534" s="157">
        <f>ROUND(I534*H534,2)</f>
        <v>0</v>
      </c>
      <c r="BL534" s="18" t="s">
        <v>143</v>
      </c>
      <c r="BM534" s="156" t="s">
        <v>1374</v>
      </c>
    </row>
    <row r="535" spans="1:65" s="13" customFormat="1">
      <c r="B535" s="158"/>
      <c r="D535" s="159" t="s">
        <v>145</v>
      </c>
      <c r="E535" s="160" t="s">
        <v>1</v>
      </c>
      <c r="F535" s="161" t="s">
        <v>1375</v>
      </c>
      <c r="H535" s="162">
        <v>268.39999999999998</v>
      </c>
      <c r="I535" s="163"/>
      <c r="L535" s="158"/>
      <c r="M535" s="164"/>
      <c r="N535" s="165"/>
      <c r="O535" s="165"/>
      <c r="P535" s="165"/>
      <c r="Q535" s="165"/>
      <c r="R535" s="165"/>
      <c r="S535" s="165"/>
      <c r="T535" s="166"/>
      <c r="AT535" s="160" t="s">
        <v>145</v>
      </c>
      <c r="AU535" s="160" t="s">
        <v>82</v>
      </c>
      <c r="AV535" s="13" t="s">
        <v>82</v>
      </c>
      <c r="AW535" s="13" t="s">
        <v>29</v>
      </c>
      <c r="AX535" s="13" t="s">
        <v>73</v>
      </c>
      <c r="AY535" s="160" t="s">
        <v>137</v>
      </c>
    </row>
    <row r="536" spans="1:65" s="13" customFormat="1">
      <c r="B536" s="158"/>
      <c r="D536" s="159" t="s">
        <v>145</v>
      </c>
      <c r="E536" s="160" t="s">
        <v>1</v>
      </c>
      <c r="F536" s="161" t="s">
        <v>1376</v>
      </c>
      <c r="H536" s="162">
        <v>27.3</v>
      </c>
      <c r="I536" s="163"/>
      <c r="L536" s="158"/>
      <c r="M536" s="164"/>
      <c r="N536" s="165"/>
      <c r="O536" s="165"/>
      <c r="P536" s="165"/>
      <c r="Q536" s="165"/>
      <c r="R536" s="165"/>
      <c r="S536" s="165"/>
      <c r="T536" s="166"/>
      <c r="AT536" s="160" t="s">
        <v>145</v>
      </c>
      <c r="AU536" s="160" t="s">
        <v>82</v>
      </c>
      <c r="AV536" s="13" t="s">
        <v>82</v>
      </c>
      <c r="AW536" s="13" t="s">
        <v>29</v>
      </c>
      <c r="AX536" s="13" t="s">
        <v>73</v>
      </c>
      <c r="AY536" s="160" t="s">
        <v>137</v>
      </c>
    </row>
    <row r="537" spans="1:65" s="15" customFormat="1">
      <c r="B537" s="174"/>
      <c r="D537" s="159" t="s">
        <v>145</v>
      </c>
      <c r="E537" s="175" t="s">
        <v>1</v>
      </c>
      <c r="F537" s="176" t="s">
        <v>148</v>
      </c>
      <c r="H537" s="177">
        <v>295.7</v>
      </c>
      <c r="I537" s="178"/>
      <c r="L537" s="174"/>
      <c r="M537" s="179"/>
      <c r="N537" s="180"/>
      <c r="O537" s="180"/>
      <c r="P537" s="180"/>
      <c r="Q537" s="180"/>
      <c r="R537" s="180"/>
      <c r="S537" s="180"/>
      <c r="T537" s="181"/>
      <c r="AT537" s="175" t="s">
        <v>145</v>
      </c>
      <c r="AU537" s="175" t="s">
        <v>82</v>
      </c>
      <c r="AV537" s="15" t="s">
        <v>143</v>
      </c>
      <c r="AW537" s="15" t="s">
        <v>29</v>
      </c>
      <c r="AX537" s="15" t="s">
        <v>30</v>
      </c>
      <c r="AY537" s="175" t="s">
        <v>137</v>
      </c>
    </row>
    <row r="538" spans="1:65" s="2" customFormat="1" ht="24.2" customHeight="1">
      <c r="A538" s="33"/>
      <c r="B538" s="144"/>
      <c r="C538" s="182" t="s">
        <v>722</v>
      </c>
      <c r="D538" s="182" t="s">
        <v>181</v>
      </c>
      <c r="E538" s="183" t="s">
        <v>1377</v>
      </c>
      <c r="F538" s="184" t="s">
        <v>1378</v>
      </c>
      <c r="G538" s="185" t="s">
        <v>210</v>
      </c>
      <c r="H538" s="186">
        <v>298.65699999999998</v>
      </c>
      <c r="I538" s="187"/>
      <c r="J538" s="188">
        <f>ROUND(I538*H538,2)</f>
        <v>0</v>
      </c>
      <c r="K538" s="184" t="s">
        <v>1</v>
      </c>
      <c r="L538" s="189"/>
      <c r="M538" s="190" t="s">
        <v>1</v>
      </c>
      <c r="N538" s="191" t="s">
        <v>38</v>
      </c>
      <c r="O538" s="59"/>
      <c r="P538" s="154">
        <f>O538*H538</f>
        <v>0</v>
      </c>
      <c r="Q538" s="154">
        <v>0.02</v>
      </c>
      <c r="R538" s="154">
        <f>Q538*H538</f>
        <v>5.9731399999999999</v>
      </c>
      <c r="S538" s="154">
        <v>0</v>
      </c>
      <c r="T538" s="155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56" t="s">
        <v>176</v>
      </c>
      <c r="AT538" s="156" t="s">
        <v>181</v>
      </c>
      <c r="AU538" s="156" t="s">
        <v>82</v>
      </c>
      <c r="AY538" s="18" t="s">
        <v>137</v>
      </c>
      <c r="BE538" s="157">
        <f>IF(N538="základní",J538,0)</f>
        <v>0</v>
      </c>
      <c r="BF538" s="157">
        <f>IF(N538="snížená",J538,0)</f>
        <v>0</v>
      </c>
      <c r="BG538" s="157">
        <f>IF(N538="zákl. přenesená",J538,0)</f>
        <v>0</v>
      </c>
      <c r="BH538" s="157">
        <f>IF(N538="sníž. přenesená",J538,0)</f>
        <v>0</v>
      </c>
      <c r="BI538" s="157">
        <f>IF(N538="nulová",J538,0)</f>
        <v>0</v>
      </c>
      <c r="BJ538" s="18" t="s">
        <v>30</v>
      </c>
      <c r="BK538" s="157">
        <f>ROUND(I538*H538,2)</f>
        <v>0</v>
      </c>
      <c r="BL538" s="18" t="s">
        <v>143</v>
      </c>
      <c r="BM538" s="156" t="s">
        <v>1379</v>
      </c>
    </row>
    <row r="539" spans="1:65" s="13" customFormat="1">
      <c r="B539" s="158"/>
      <c r="D539" s="159" t="s">
        <v>145</v>
      </c>
      <c r="E539" s="160" t="s">
        <v>1</v>
      </c>
      <c r="F539" s="161" t="s">
        <v>1380</v>
      </c>
      <c r="H539" s="162">
        <v>298.65699999999998</v>
      </c>
      <c r="I539" s="163"/>
      <c r="L539" s="158"/>
      <c r="M539" s="164"/>
      <c r="N539" s="165"/>
      <c r="O539" s="165"/>
      <c r="P539" s="165"/>
      <c r="Q539" s="165"/>
      <c r="R539" s="165"/>
      <c r="S539" s="165"/>
      <c r="T539" s="166"/>
      <c r="AT539" s="160" t="s">
        <v>145</v>
      </c>
      <c r="AU539" s="160" t="s">
        <v>82</v>
      </c>
      <c r="AV539" s="13" t="s">
        <v>82</v>
      </c>
      <c r="AW539" s="13" t="s">
        <v>29</v>
      </c>
      <c r="AX539" s="13" t="s">
        <v>73</v>
      </c>
      <c r="AY539" s="160" t="s">
        <v>137</v>
      </c>
    </row>
    <row r="540" spans="1:65" s="15" customFormat="1">
      <c r="B540" s="174"/>
      <c r="D540" s="159" t="s">
        <v>145</v>
      </c>
      <c r="E540" s="175" t="s">
        <v>1</v>
      </c>
      <c r="F540" s="176" t="s">
        <v>148</v>
      </c>
      <c r="H540" s="177">
        <v>298.65699999999998</v>
      </c>
      <c r="I540" s="178"/>
      <c r="L540" s="174"/>
      <c r="M540" s="179"/>
      <c r="N540" s="180"/>
      <c r="O540" s="180"/>
      <c r="P540" s="180"/>
      <c r="Q540" s="180"/>
      <c r="R540" s="180"/>
      <c r="S540" s="180"/>
      <c r="T540" s="181"/>
      <c r="AT540" s="175" t="s">
        <v>145</v>
      </c>
      <c r="AU540" s="175" t="s">
        <v>82</v>
      </c>
      <c r="AV540" s="15" t="s">
        <v>143</v>
      </c>
      <c r="AW540" s="15" t="s">
        <v>29</v>
      </c>
      <c r="AX540" s="15" t="s">
        <v>30</v>
      </c>
      <c r="AY540" s="175" t="s">
        <v>137</v>
      </c>
    </row>
    <row r="541" spans="1:65" s="12" customFormat="1" ht="22.9" customHeight="1">
      <c r="B541" s="131"/>
      <c r="D541" s="132" t="s">
        <v>72</v>
      </c>
      <c r="E541" s="142" t="s">
        <v>176</v>
      </c>
      <c r="F541" s="142" t="s">
        <v>851</v>
      </c>
      <c r="I541" s="134"/>
      <c r="J541" s="143">
        <f>BK541</f>
        <v>0</v>
      </c>
      <c r="L541" s="131"/>
      <c r="M541" s="136"/>
      <c r="N541" s="137"/>
      <c r="O541" s="137"/>
      <c r="P541" s="138">
        <f>SUM(P542:P622)</f>
        <v>0</v>
      </c>
      <c r="Q541" s="137"/>
      <c r="R541" s="138">
        <f>SUM(R542:R622)</f>
        <v>102.08325429999999</v>
      </c>
      <c r="S541" s="137"/>
      <c r="T541" s="139">
        <f>SUM(T542:T622)</f>
        <v>0</v>
      </c>
      <c r="AR541" s="132" t="s">
        <v>30</v>
      </c>
      <c r="AT541" s="140" t="s">
        <v>72</v>
      </c>
      <c r="AU541" s="140" t="s">
        <v>30</v>
      </c>
      <c r="AY541" s="132" t="s">
        <v>137</v>
      </c>
      <c r="BK541" s="141">
        <f>SUM(BK542:BK622)</f>
        <v>0</v>
      </c>
    </row>
    <row r="542" spans="1:65" s="2" customFormat="1" ht="33" customHeight="1">
      <c r="A542" s="33"/>
      <c r="B542" s="144"/>
      <c r="C542" s="145" t="s">
        <v>289</v>
      </c>
      <c r="D542" s="145" t="s">
        <v>139</v>
      </c>
      <c r="E542" s="146" t="s">
        <v>1381</v>
      </c>
      <c r="F542" s="147" t="s">
        <v>1382</v>
      </c>
      <c r="G542" s="148" t="s">
        <v>190</v>
      </c>
      <c r="H542" s="149">
        <v>134.19999999999999</v>
      </c>
      <c r="I542" s="150"/>
      <c r="J542" s="151">
        <f>ROUND(I542*H542,2)</f>
        <v>0</v>
      </c>
      <c r="K542" s="147" t="s">
        <v>152</v>
      </c>
      <c r="L542" s="34"/>
      <c r="M542" s="152" t="s">
        <v>1</v>
      </c>
      <c r="N542" s="153" t="s">
        <v>38</v>
      </c>
      <c r="O542" s="59"/>
      <c r="P542" s="154">
        <f>O542*H542</f>
        <v>0</v>
      </c>
      <c r="Q542" s="154">
        <v>3.0000000000000001E-5</v>
      </c>
      <c r="R542" s="154">
        <f>Q542*H542</f>
        <v>4.0260000000000001E-3</v>
      </c>
      <c r="S542" s="154">
        <v>0</v>
      </c>
      <c r="T542" s="155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56" t="s">
        <v>143</v>
      </c>
      <c r="AT542" s="156" t="s">
        <v>139</v>
      </c>
      <c r="AU542" s="156" t="s">
        <v>82</v>
      </c>
      <c r="AY542" s="18" t="s">
        <v>137</v>
      </c>
      <c r="BE542" s="157">
        <f>IF(N542="základní",J542,0)</f>
        <v>0</v>
      </c>
      <c r="BF542" s="157">
        <f>IF(N542="snížená",J542,0)</f>
        <v>0</v>
      </c>
      <c r="BG542" s="157">
        <f>IF(N542="zákl. přenesená",J542,0)</f>
        <v>0</v>
      </c>
      <c r="BH542" s="157">
        <f>IF(N542="sníž. přenesená",J542,0)</f>
        <v>0</v>
      </c>
      <c r="BI542" s="157">
        <f>IF(N542="nulová",J542,0)</f>
        <v>0</v>
      </c>
      <c r="BJ542" s="18" t="s">
        <v>30</v>
      </c>
      <c r="BK542" s="157">
        <f>ROUND(I542*H542,2)</f>
        <v>0</v>
      </c>
      <c r="BL542" s="18" t="s">
        <v>143</v>
      </c>
      <c r="BM542" s="156" t="s">
        <v>1383</v>
      </c>
    </row>
    <row r="543" spans="1:65" s="13" customFormat="1">
      <c r="B543" s="158"/>
      <c r="D543" s="159" t="s">
        <v>145</v>
      </c>
      <c r="E543" s="160" t="s">
        <v>1</v>
      </c>
      <c r="F543" s="161" t="s">
        <v>1384</v>
      </c>
      <c r="H543" s="162">
        <v>134.19999999999999</v>
      </c>
      <c r="I543" s="163"/>
      <c r="L543" s="158"/>
      <c r="M543" s="164"/>
      <c r="N543" s="165"/>
      <c r="O543" s="165"/>
      <c r="P543" s="165"/>
      <c r="Q543" s="165"/>
      <c r="R543" s="165"/>
      <c r="S543" s="165"/>
      <c r="T543" s="166"/>
      <c r="AT543" s="160" t="s">
        <v>145</v>
      </c>
      <c r="AU543" s="160" t="s">
        <v>82</v>
      </c>
      <c r="AV543" s="13" t="s">
        <v>82</v>
      </c>
      <c r="AW543" s="13" t="s">
        <v>29</v>
      </c>
      <c r="AX543" s="13" t="s">
        <v>30</v>
      </c>
      <c r="AY543" s="160" t="s">
        <v>137</v>
      </c>
    </row>
    <row r="544" spans="1:65" s="2" customFormat="1" ht="24.2" customHeight="1">
      <c r="A544" s="33"/>
      <c r="B544" s="144"/>
      <c r="C544" s="182" t="s">
        <v>729</v>
      </c>
      <c r="D544" s="182" t="s">
        <v>181</v>
      </c>
      <c r="E544" s="183" t="s">
        <v>1385</v>
      </c>
      <c r="F544" s="184" t="s">
        <v>1386</v>
      </c>
      <c r="G544" s="185" t="s">
        <v>190</v>
      </c>
      <c r="H544" s="186">
        <v>136.21299999999999</v>
      </c>
      <c r="I544" s="187"/>
      <c r="J544" s="188">
        <f>ROUND(I544*H544,2)</f>
        <v>0</v>
      </c>
      <c r="K544" s="184" t="s">
        <v>152</v>
      </c>
      <c r="L544" s="189"/>
      <c r="M544" s="190" t="s">
        <v>1</v>
      </c>
      <c r="N544" s="191" t="s">
        <v>38</v>
      </c>
      <c r="O544" s="59"/>
      <c r="P544" s="154">
        <f>O544*H544</f>
        <v>0</v>
      </c>
      <c r="Q544" s="154">
        <v>2.4E-2</v>
      </c>
      <c r="R544" s="154">
        <f>Q544*H544</f>
        <v>3.2691119999999998</v>
      </c>
      <c r="S544" s="154">
        <v>0</v>
      </c>
      <c r="T544" s="155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56" t="s">
        <v>176</v>
      </c>
      <c r="AT544" s="156" t="s">
        <v>181</v>
      </c>
      <c r="AU544" s="156" t="s">
        <v>82</v>
      </c>
      <c r="AY544" s="18" t="s">
        <v>137</v>
      </c>
      <c r="BE544" s="157">
        <f>IF(N544="základní",J544,0)</f>
        <v>0</v>
      </c>
      <c r="BF544" s="157">
        <f>IF(N544="snížená",J544,0)</f>
        <v>0</v>
      </c>
      <c r="BG544" s="157">
        <f>IF(N544="zákl. přenesená",J544,0)</f>
        <v>0</v>
      </c>
      <c r="BH544" s="157">
        <f>IF(N544="sníž. přenesená",J544,0)</f>
        <v>0</v>
      </c>
      <c r="BI544" s="157">
        <f>IF(N544="nulová",J544,0)</f>
        <v>0</v>
      </c>
      <c r="BJ544" s="18" t="s">
        <v>30</v>
      </c>
      <c r="BK544" s="157">
        <f>ROUND(I544*H544,2)</f>
        <v>0</v>
      </c>
      <c r="BL544" s="18" t="s">
        <v>143</v>
      </c>
      <c r="BM544" s="156" t="s">
        <v>1387</v>
      </c>
    </row>
    <row r="545" spans="1:65" s="13" customFormat="1">
      <c r="B545" s="158"/>
      <c r="D545" s="159" t="s">
        <v>145</v>
      </c>
      <c r="E545" s="160" t="s">
        <v>1</v>
      </c>
      <c r="F545" s="161" t="s">
        <v>1388</v>
      </c>
      <c r="H545" s="162">
        <v>136.21299999999999</v>
      </c>
      <c r="I545" s="163"/>
      <c r="L545" s="158"/>
      <c r="M545" s="164"/>
      <c r="N545" s="165"/>
      <c r="O545" s="165"/>
      <c r="P545" s="165"/>
      <c r="Q545" s="165"/>
      <c r="R545" s="165"/>
      <c r="S545" s="165"/>
      <c r="T545" s="166"/>
      <c r="AT545" s="160" t="s">
        <v>145</v>
      </c>
      <c r="AU545" s="160" t="s">
        <v>82</v>
      </c>
      <c r="AV545" s="13" t="s">
        <v>82</v>
      </c>
      <c r="AW545" s="13" t="s">
        <v>29</v>
      </c>
      <c r="AX545" s="13" t="s">
        <v>73</v>
      </c>
      <c r="AY545" s="160" t="s">
        <v>137</v>
      </c>
    </row>
    <row r="546" spans="1:65" s="15" customFormat="1">
      <c r="B546" s="174"/>
      <c r="D546" s="159" t="s">
        <v>145</v>
      </c>
      <c r="E546" s="175" t="s">
        <v>1</v>
      </c>
      <c r="F546" s="176" t="s">
        <v>148</v>
      </c>
      <c r="H546" s="177">
        <v>136.21299999999999</v>
      </c>
      <c r="I546" s="178"/>
      <c r="L546" s="174"/>
      <c r="M546" s="179"/>
      <c r="N546" s="180"/>
      <c r="O546" s="180"/>
      <c r="P546" s="180"/>
      <c r="Q546" s="180"/>
      <c r="R546" s="180"/>
      <c r="S546" s="180"/>
      <c r="T546" s="181"/>
      <c r="AT546" s="175" t="s">
        <v>145</v>
      </c>
      <c r="AU546" s="175" t="s">
        <v>82</v>
      </c>
      <c r="AV546" s="15" t="s">
        <v>143</v>
      </c>
      <c r="AW546" s="15" t="s">
        <v>29</v>
      </c>
      <c r="AX546" s="15" t="s">
        <v>30</v>
      </c>
      <c r="AY546" s="175" t="s">
        <v>137</v>
      </c>
    </row>
    <row r="547" spans="1:65" s="2" customFormat="1" ht="33" customHeight="1">
      <c r="A547" s="33"/>
      <c r="B547" s="144"/>
      <c r="C547" s="145" t="s">
        <v>733</v>
      </c>
      <c r="D547" s="145" t="s">
        <v>139</v>
      </c>
      <c r="E547" s="146" t="s">
        <v>1389</v>
      </c>
      <c r="F547" s="147" t="s">
        <v>1390</v>
      </c>
      <c r="G547" s="148" t="s">
        <v>190</v>
      </c>
      <c r="H547" s="149">
        <v>13.65</v>
      </c>
      <c r="I547" s="150"/>
      <c r="J547" s="151">
        <f>ROUND(I547*H547,2)</f>
        <v>0</v>
      </c>
      <c r="K547" s="147" t="s">
        <v>152</v>
      </c>
      <c r="L547" s="34"/>
      <c r="M547" s="152" t="s">
        <v>1</v>
      </c>
      <c r="N547" s="153" t="s">
        <v>38</v>
      </c>
      <c r="O547" s="59"/>
      <c r="P547" s="154">
        <f>O547*H547</f>
        <v>0</v>
      </c>
      <c r="Q547" s="154">
        <v>4.0000000000000003E-5</v>
      </c>
      <c r="R547" s="154">
        <f>Q547*H547</f>
        <v>5.4600000000000004E-4</v>
      </c>
      <c r="S547" s="154">
        <v>0</v>
      </c>
      <c r="T547" s="155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56" t="s">
        <v>143</v>
      </c>
      <c r="AT547" s="156" t="s">
        <v>139</v>
      </c>
      <c r="AU547" s="156" t="s">
        <v>82</v>
      </c>
      <c r="AY547" s="18" t="s">
        <v>137</v>
      </c>
      <c r="BE547" s="157">
        <f>IF(N547="základní",J547,0)</f>
        <v>0</v>
      </c>
      <c r="BF547" s="157">
        <f>IF(N547="snížená",J547,0)</f>
        <v>0</v>
      </c>
      <c r="BG547" s="157">
        <f>IF(N547="zákl. přenesená",J547,0)</f>
        <v>0</v>
      </c>
      <c r="BH547" s="157">
        <f>IF(N547="sníž. přenesená",J547,0)</f>
        <v>0</v>
      </c>
      <c r="BI547" s="157">
        <f>IF(N547="nulová",J547,0)</f>
        <v>0</v>
      </c>
      <c r="BJ547" s="18" t="s">
        <v>30</v>
      </c>
      <c r="BK547" s="157">
        <f>ROUND(I547*H547,2)</f>
        <v>0</v>
      </c>
      <c r="BL547" s="18" t="s">
        <v>143</v>
      </c>
      <c r="BM547" s="156" t="s">
        <v>1391</v>
      </c>
    </row>
    <row r="548" spans="1:65" s="13" customFormat="1">
      <c r="B548" s="158"/>
      <c r="D548" s="159" t="s">
        <v>145</v>
      </c>
      <c r="E548" s="160" t="s">
        <v>1</v>
      </c>
      <c r="F548" s="161" t="s">
        <v>1392</v>
      </c>
      <c r="H548" s="162">
        <v>13.65</v>
      </c>
      <c r="I548" s="163"/>
      <c r="L548" s="158"/>
      <c r="M548" s="164"/>
      <c r="N548" s="165"/>
      <c r="O548" s="165"/>
      <c r="P548" s="165"/>
      <c r="Q548" s="165"/>
      <c r="R548" s="165"/>
      <c r="S548" s="165"/>
      <c r="T548" s="166"/>
      <c r="AT548" s="160" t="s">
        <v>145</v>
      </c>
      <c r="AU548" s="160" t="s">
        <v>82</v>
      </c>
      <c r="AV548" s="13" t="s">
        <v>82</v>
      </c>
      <c r="AW548" s="13" t="s">
        <v>29</v>
      </c>
      <c r="AX548" s="13" t="s">
        <v>30</v>
      </c>
      <c r="AY548" s="160" t="s">
        <v>137</v>
      </c>
    </row>
    <row r="549" spans="1:65" s="2" customFormat="1" ht="24.2" customHeight="1">
      <c r="A549" s="33"/>
      <c r="B549" s="144"/>
      <c r="C549" s="182" t="s">
        <v>739</v>
      </c>
      <c r="D549" s="182" t="s">
        <v>181</v>
      </c>
      <c r="E549" s="183" t="s">
        <v>1393</v>
      </c>
      <c r="F549" s="184" t="s">
        <v>1394</v>
      </c>
      <c r="G549" s="185" t="s">
        <v>190</v>
      </c>
      <c r="H549" s="186">
        <v>13.855</v>
      </c>
      <c r="I549" s="187"/>
      <c r="J549" s="188">
        <f>ROUND(I549*H549,2)</f>
        <v>0</v>
      </c>
      <c r="K549" s="184" t="s">
        <v>152</v>
      </c>
      <c r="L549" s="189"/>
      <c r="M549" s="190" t="s">
        <v>1</v>
      </c>
      <c r="N549" s="191" t="s">
        <v>38</v>
      </c>
      <c r="O549" s="59"/>
      <c r="P549" s="154">
        <f>O549*H549</f>
        <v>0</v>
      </c>
      <c r="Q549" s="154">
        <v>3.6999999999999998E-2</v>
      </c>
      <c r="R549" s="154">
        <f>Q549*H549</f>
        <v>0.51263499999999995</v>
      </c>
      <c r="S549" s="154">
        <v>0</v>
      </c>
      <c r="T549" s="155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56" t="s">
        <v>176</v>
      </c>
      <c r="AT549" s="156" t="s">
        <v>181</v>
      </c>
      <c r="AU549" s="156" t="s">
        <v>82</v>
      </c>
      <c r="AY549" s="18" t="s">
        <v>137</v>
      </c>
      <c r="BE549" s="157">
        <f>IF(N549="základní",J549,0)</f>
        <v>0</v>
      </c>
      <c r="BF549" s="157">
        <f>IF(N549="snížená",J549,0)</f>
        <v>0</v>
      </c>
      <c r="BG549" s="157">
        <f>IF(N549="zákl. přenesená",J549,0)</f>
        <v>0</v>
      </c>
      <c r="BH549" s="157">
        <f>IF(N549="sníž. přenesená",J549,0)</f>
        <v>0</v>
      </c>
      <c r="BI549" s="157">
        <f>IF(N549="nulová",J549,0)</f>
        <v>0</v>
      </c>
      <c r="BJ549" s="18" t="s">
        <v>30</v>
      </c>
      <c r="BK549" s="157">
        <f>ROUND(I549*H549,2)</f>
        <v>0</v>
      </c>
      <c r="BL549" s="18" t="s">
        <v>143</v>
      </c>
      <c r="BM549" s="156" t="s">
        <v>1395</v>
      </c>
    </row>
    <row r="550" spans="1:65" s="13" customFormat="1">
      <c r="B550" s="158"/>
      <c r="D550" s="159" t="s">
        <v>145</v>
      </c>
      <c r="E550" s="160" t="s">
        <v>1</v>
      </c>
      <c r="F550" s="161" t="s">
        <v>1396</v>
      </c>
      <c r="H550" s="162">
        <v>13.855</v>
      </c>
      <c r="I550" s="163"/>
      <c r="L550" s="158"/>
      <c r="M550" s="164"/>
      <c r="N550" s="165"/>
      <c r="O550" s="165"/>
      <c r="P550" s="165"/>
      <c r="Q550" s="165"/>
      <c r="R550" s="165"/>
      <c r="S550" s="165"/>
      <c r="T550" s="166"/>
      <c r="AT550" s="160" t="s">
        <v>145</v>
      </c>
      <c r="AU550" s="160" t="s">
        <v>82</v>
      </c>
      <c r="AV550" s="13" t="s">
        <v>82</v>
      </c>
      <c r="AW550" s="13" t="s">
        <v>29</v>
      </c>
      <c r="AX550" s="13" t="s">
        <v>73</v>
      </c>
      <c r="AY550" s="160" t="s">
        <v>137</v>
      </c>
    </row>
    <row r="551" spans="1:65" s="15" customFormat="1">
      <c r="B551" s="174"/>
      <c r="D551" s="159" t="s">
        <v>145</v>
      </c>
      <c r="E551" s="175" t="s">
        <v>1</v>
      </c>
      <c r="F551" s="176" t="s">
        <v>148</v>
      </c>
      <c r="H551" s="177">
        <v>13.855</v>
      </c>
      <c r="I551" s="178"/>
      <c r="L551" s="174"/>
      <c r="M551" s="179"/>
      <c r="N551" s="180"/>
      <c r="O551" s="180"/>
      <c r="P551" s="180"/>
      <c r="Q551" s="180"/>
      <c r="R551" s="180"/>
      <c r="S551" s="180"/>
      <c r="T551" s="181"/>
      <c r="AT551" s="175" t="s">
        <v>145</v>
      </c>
      <c r="AU551" s="175" t="s">
        <v>82</v>
      </c>
      <c r="AV551" s="15" t="s">
        <v>143</v>
      </c>
      <c r="AW551" s="15" t="s">
        <v>29</v>
      </c>
      <c r="AX551" s="15" t="s">
        <v>30</v>
      </c>
      <c r="AY551" s="175" t="s">
        <v>137</v>
      </c>
    </row>
    <row r="552" spans="1:65" s="2" customFormat="1" ht="33" customHeight="1">
      <c r="A552" s="33"/>
      <c r="B552" s="144"/>
      <c r="C552" s="145" t="s">
        <v>759</v>
      </c>
      <c r="D552" s="145" t="s">
        <v>139</v>
      </c>
      <c r="E552" s="146" t="s">
        <v>1397</v>
      </c>
      <c r="F552" s="147" t="s">
        <v>1398</v>
      </c>
      <c r="G552" s="148" t="s">
        <v>190</v>
      </c>
      <c r="H552" s="149">
        <v>12.09</v>
      </c>
      <c r="I552" s="150"/>
      <c r="J552" s="151">
        <f>ROUND(I552*H552,2)</f>
        <v>0</v>
      </c>
      <c r="K552" s="147" t="s">
        <v>152</v>
      </c>
      <c r="L552" s="34"/>
      <c r="M552" s="152" t="s">
        <v>1</v>
      </c>
      <c r="N552" s="153" t="s">
        <v>38</v>
      </c>
      <c r="O552" s="59"/>
      <c r="P552" s="154">
        <f>O552*H552</f>
        <v>0</v>
      </c>
      <c r="Q552" s="154">
        <v>0</v>
      </c>
      <c r="R552" s="154">
        <f>Q552*H552</f>
        <v>0</v>
      </c>
      <c r="S552" s="154">
        <v>0</v>
      </c>
      <c r="T552" s="155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56" t="s">
        <v>143</v>
      </c>
      <c r="AT552" s="156" t="s">
        <v>139</v>
      </c>
      <c r="AU552" s="156" t="s">
        <v>82</v>
      </c>
      <c r="AY552" s="18" t="s">
        <v>137</v>
      </c>
      <c r="BE552" s="157">
        <f>IF(N552="základní",J552,0)</f>
        <v>0</v>
      </c>
      <c r="BF552" s="157">
        <f>IF(N552="snížená",J552,0)</f>
        <v>0</v>
      </c>
      <c r="BG552" s="157">
        <f>IF(N552="zákl. přenesená",J552,0)</f>
        <v>0</v>
      </c>
      <c r="BH552" s="157">
        <f>IF(N552="sníž. přenesená",J552,0)</f>
        <v>0</v>
      </c>
      <c r="BI552" s="157">
        <f>IF(N552="nulová",J552,0)</f>
        <v>0</v>
      </c>
      <c r="BJ552" s="18" t="s">
        <v>30</v>
      </c>
      <c r="BK552" s="157">
        <f>ROUND(I552*H552,2)</f>
        <v>0</v>
      </c>
      <c r="BL552" s="18" t="s">
        <v>143</v>
      </c>
      <c r="BM552" s="156" t="s">
        <v>1399</v>
      </c>
    </row>
    <row r="553" spans="1:65" s="14" customFormat="1">
      <c r="B553" s="167"/>
      <c r="D553" s="159" t="s">
        <v>145</v>
      </c>
      <c r="E553" s="168" t="s">
        <v>1</v>
      </c>
      <c r="F553" s="169" t="s">
        <v>1123</v>
      </c>
      <c r="H553" s="168" t="s">
        <v>1</v>
      </c>
      <c r="I553" s="170"/>
      <c r="L553" s="167"/>
      <c r="M553" s="171"/>
      <c r="N553" s="172"/>
      <c r="O553" s="172"/>
      <c r="P553" s="172"/>
      <c r="Q553" s="172"/>
      <c r="R553" s="172"/>
      <c r="S553" s="172"/>
      <c r="T553" s="173"/>
      <c r="AT553" s="168" t="s">
        <v>145</v>
      </c>
      <c r="AU553" s="168" t="s">
        <v>82</v>
      </c>
      <c r="AV553" s="14" t="s">
        <v>30</v>
      </c>
      <c r="AW553" s="14" t="s">
        <v>29</v>
      </c>
      <c r="AX553" s="14" t="s">
        <v>73</v>
      </c>
      <c r="AY553" s="168" t="s">
        <v>137</v>
      </c>
    </row>
    <row r="554" spans="1:65" s="13" customFormat="1">
      <c r="B554" s="158"/>
      <c r="D554" s="159" t="s">
        <v>145</v>
      </c>
      <c r="E554" s="160" t="s">
        <v>1</v>
      </c>
      <c r="F554" s="161" t="s">
        <v>1400</v>
      </c>
      <c r="H554" s="162">
        <v>0.64</v>
      </c>
      <c r="I554" s="163"/>
      <c r="L554" s="158"/>
      <c r="M554" s="164"/>
      <c r="N554" s="165"/>
      <c r="O554" s="165"/>
      <c r="P554" s="165"/>
      <c r="Q554" s="165"/>
      <c r="R554" s="165"/>
      <c r="S554" s="165"/>
      <c r="T554" s="166"/>
      <c r="AT554" s="160" t="s">
        <v>145</v>
      </c>
      <c r="AU554" s="160" t="s">
        <v>82</v>
      </c>
      <c r="AV554" s="13" t="s">
        <v>82</v>
      </c>
      <c r="AW554" s="13" t="s">
        <v>29</v>
      </c>
      <c r="AX554" s="13" t="s">
        <v>73</v>
      </c>
      <c r="AY554" s="160" t="s">
        <v>137</v>
      </c>
    </row>
    <row r="555" spans="1:65" s="14" customFormat="1">
      <c r="B555" s="167"/>
      <c r="D555" s="159" t="s">
        <v>145</v>
      </c>
      <c r="E555" s="168" t="s">
        <v>1</v>
      </c>
      <c r="F555" s="169" t="s">
        <v>1128</v>
      </c>
      <c r="H555" s="168" t="s">
        <v>1</v>
      </c>
      <c r="I555" s="170"/>
      <c r="L555" s="167"/>
      <c r="M555" s="171"/>
      <c r="N555" s="172"/>
      <c r="O555" s="172"/>
      <c r="P555" s="172"/>
      <c r="Q555" s="172"/>
      <c r="R555" s="172"/>
      <c r="S555" s="172"/>
      <c r="T555" s="173"/>
      <c r="AT555" s="168" t="s">
        <v>145</v>
      </c>
      <c r="AU555" s="168" t="s">
        <v>82</v>
      </c>
      <c r="AV555" s="14" t="s">
        <v>30</v>
      </c>
      <c r="AW555" s="14" t="s">
        <v>29</v>
      </c>
      <c r="AX555" s="14" t="s">
        <v>73</v>
      </c>
      <c r="AY555" s="168" t="s">
        <v>137</v>
      </c>
    </row>
    <row r="556" spans="1:65" s="13" customFormat="1">
      <c r="B556" s="158"/>
      <c r="D556" s="159" t="s">
        <v>145</v>
      </c>
      <c r="E556" s="160" t="s">
        <v>1</v>
      </c>
      <c r="F556" s="161" t="s">
        <v>1400</v>
      </c>
      <c r="H556" s="162">
        <v>0.64</v>
      </c>
      <c r="I556" s="163"/>
      <c r="L556" s="158"/>
      <c r="M556" s="164"/>
      <c r="N556" s="165"/>
      <c r="O556" s="165"/>
      <c r="P556" s="165"/>
      <c r="Q556" s="165"/>
      <c r="R556" s="165"/>
      <c r="S556" s="165"/>
      <c r="T556" s="166"/>
      <c r="AT556" s="160" t="s">
        <v>145</v>
      </c>
      <c r="AU556" s="160" t="s">
        <v>82</v>
      </c>
      <c r="AV556" s="13" t="s">
        <v>82</v>
      </c>
      <c r="AW556" s="13" t="s">
        <v>29</v>
      </c>
      <c r="AX556" s="13" t="s">
        <v>73</v>
      </c>
      <c r="AY556" s="160" t="s">
        <v>137</v>
      </c>
    </row>
    <row r="557" spans="1:65" s="14" customFormat="1">
      <c r="B557" s="167"/>
      <c r="D557" s="159" t="s">
        <v>145</v>
      </c>
      <c r="E557" s="168" t="s">
        <v>1</v>
      </c>
      <c r="F557" s="169" t="s">
        <v>1133</v>
      </c>
      <c r="H557" s="168" t="s">
        <v>1</v>
      </c>
      <c r="I557" s="170"/>
      <c r="L557" s="167"/>
      <c r="M557" s="171"/>
      <c r="N557" s="172"/>
      <c r="O557" s="172"/>
      <c r="P557" s="172"/>
      <c r="Q557" s="172"/>
      <c r="R557" s="172"/>
      <c r="S557" s="172"/>
      <c r="T557" s="173"/>
      <c r="AT557" s="168" t="s">
        <v>145</v>
      </c>
      <c r="AU557" s="168" t="s">
        <v>82</v>
      </c>
      <c r="AV557" s="14" t="s">
        <v>30</v>
      </c>
      <c r="AW557" s="14" t="s">
        <v>29</v>
      </c>
      <c r="AX557" s="14" t="s">
        <v>73</v>
      </c>
      <c r="AY557" s="168" t="s">
        <v>137</v>
      </c>
    </row>
    <row r="558" spans="1:65" s="13" customFormat="1">
      <c r="B558" s="158"/>
      <c r="D558" s="159" t="s">
        <v>145</v>
      </c>
      <c r="E558" s="160" t="s">
        <v>1</v>
      </c>
      <c r="F558" s="161" t="s">
        <v>1401</v>
      </c>
      <c r="H558" s="162">
        <v>1.66</v>
      </c>
      <c r="I558" s="163"/>
      <c r="L558" s="158"/>
      <c r="M558" s="164"/>
      <c r="N558" s="165"/>
      <c r="O558" s="165"/>
      <c r="P558" s="165"/>
      <c r="Q558" s="165"/>
      <c r="R558" s="165"/>
      <c r="S558" s="165"/>
      <c r="T558" s="166"/>
      <c r="AT558" s="160" t="s">
        <v>145</v>
      </c>
      <c r="AU558" s="160" t="s">
        <v>82</v>
      </c>
      <c r="AV558" s="13" t="s">
        <v>82</v>
      </c>
      <c r="AW558" s="13" t="s">
        <v>29</v>
      </c>
      <c r="AX558" s="13" t="s">
        <v>73</v>
      </c>
      <c r="AY558" s="160" t="s">
        <v>137</v>
      </c>
    </row>
    <row r="559" spans="1:65" s="14" customFormat="1">
      <c r="B559" s="167"/>
      <c r="D559" s="159" t="s">
        <v>145</v>
      </c>
      <c r="E559" s="168" t="s">
        <v>1</v>
      </c>
      <c r="F559" s="169" t="s">
        <v>1138</v>
      </c>
      <c r="H559" s="168" t="s">
        <v>1</v>
      </c>
      <c r="I559" s="170"/>
      <c r="L559" s="167"/>
      <c r="M559" s="171"/>
      <c r="N559" s="172"/>
      <c r="O559" s="172"/>
      <c r="P559" s="172"/>
      <c r="Q559" s="172"/>
      <c r="R559" s="172"/>
      <c r="S559" s="172"/>
      <c r="T559" s="173"/>
      <c r="AT559" s="168" t="s">
        <v>145</v>
      </c>
      <c r="AU559" s="168" t="s">
        <v>82</v>
      </c>
      <c r="AV559" s="14" t="s">
        <v>30</v>
      </c>
      <c r="AW559" s="14" t="s">
        <v>29</v>
      </c>
      <c r="AX559" s="14" t="s">
        <v>73</v>
      </c>
      <c r="AY559" s="168" t="s">
        <v>137</v>
      </c>
    </row>
    <row r="560" spans="1:65" s="13" customFormat="1">
      <c r="B560" s="158"/>
      <c r="D560" s="159" t="s">
        <v>145</v>
      </c>
      <c r="E560" s="160" t="s">
        <v>1</v>
      </c>
      <c r="F560" s="161" t="s">
        <v>1402</v>
      </c>
      <c r="H560" s="162">
        <v>0.78</v>
      </c>
      <c r="I560" s="163"/>
      <c r="L560" s="158"/>
      <c r="M560" s="164"/>
      <c r="N560" s="165"/>
      <c r="O560" s="165"/>
      <c r="P560" s="165"/>
      <c r="Q560" s="165"/>
      <c r="R560" s="165"/>
      <c r="S560" s="165"/>
      <c r="T560" s="166"/>
      <c r="AT560" s="160" t="s">
        <v>145</v>
      </c>
      <c r="AU560" s="160" t="s">
        <v>82</v>
      </c>
      <c r="AV560" s="13" t="s">
        <v>82</v>
      </c>
      <c r="AW560" s="13" t="s">
        <v>29</v>
      </c>
      <c r="AX560" s="13" t="s">
        <v>73</v>
      </c>
      <c r="AY560" s="160" t="s">
        <v>137</v>
      </c>
    </row>
    <row r="561" spans="2:51" s="14" customFormat="1">
      <c r="B561" s="167"/>
      <c r="D561" s="159" t="s">
        <v>145</v>
      </c>
      <c r="E561" s="168" t="s">
        <v>1</v>
      </c>
      <c r="F561" s="169" t="s">
        <v>1143</v>
      </c>
      <c r="H561" s="168" t="s">
        <v>1</v>
      </c>
      <c r="I561" s="170"/>
      <c r="L561" s="167"/>
      <c r="M561" s="171"/>
      <c r="N561" s="172"/>
      <c r="O561" s="172"/>
      <c r="P561" s="172"/>
      <c r="Q561" s="172"/>
      <c r="R561" s="172"/>
      <c r="S561" s="172"/>
      <c r="T561" s="173"/>
      <c r="AT561" s="168" t="s">
        <v>145</v>
      </c>
      <c r="AU561" s="168" t="s">
        <v>82</v>
      </c>
      <c r="AV561" s="14" t="s">
        <v>30</v>
      </c>
      <c r="AW561" s="14" t="s">
        <v>29</v>
      </c>
      <c r="AX561" s="14" t="s">
        <v>73</v>
      </c>
      <c r="AY561" s="168" t="s">
        <v>137</v>
      </c>
    </row>
    <row r="562" spans="2:51" s="13" customFormat="1">
      <c r="B562" s="158"/>
      <c r="D562" s="159" t="s">
        <v>145</v>
      </c>
      <c r="E562" s="160" t="s">
        <v>1</v>
      </c>
      <c r="F562" s="161" t="s">
        <v>1403</v>
      </c>
      <c r="H562" s="162">
        <v>0.65</v>
      </c>
      <c r="I562" s="163"/>
      <c r="L562" s="158"/>
      <c r="M562" s="164"/>
      <c r="N562" s="165"/>
      <c r="O562" s="165"/>
      <c r="P562" s="165"/>
      <c r="Q562" s="165"/>
      <c r="R562" s="165"/>
      <c r="S562" s="165"/>
      <c r="T562" s="166"/>
      <c r="AT562" s="160" t="s">
        <v>145</v>
      </c>
      <c r="AU562" s="160" t="s">
        <v>82</v>
      </c>
      <c r="AV562" s="13" t="s">
        <v>82</v>
      </c>
      <c r="AW562" s="13" t="s">
        <v>29</v>
      </c>
      <c r="AX562" s="13" t="s">
        <v>73</v>
      </c>
      <c r="AY562" s="160" t="s">
        <v>137</v>
      </c>
    </row>
    <row r="563" spans="2:51" s="14" customFormat="1">
      <c r="B563" s="167"/>
      <c r="D563" s="159" t="s">
        <v>145</v>
      </c>
      <c r="E563" s="168" t="s">
        <v>1</v>
      </c>
      <c r="F563" s="169" t="s">
        <v>1148</v>
      </c>
      <c r="H563" s="168" t="s">
        <v>1</v>
      </c>
      <c r="I563" s="170"/>
      <c r="L563" s="167"/>
      <c r="M563" s="171"/>
      <c r="N563" s="172"/>
      <c r="O563" s="172"/>
      <c r="P563" s="172"/>
      <c r="Q563" s="172"/>
      <c r="R563" s="172"/>
      <c r="S563" s="172"/>
      <c r="T563" s="173"/>
      <c r="AT563" s="168" t="s">
        <v>145</v>
      </c>
      <c r="AU563" s="168" t="s">
        <v>82</v>
      </c>
      <c r="AV563" s="14" t="s">
        <v>30</v>
      </c>
      <c r="AW563" s="14" t="s">
        <v>29</v>
      </c>
      <c r="AX563" s="14" t="s">
        <v>73</v>
      </c>
      <c r="AY563" s="168" t="s">
        <v>137</v>
      </c>
    </row>
    <row r="564" spans="2:51" s="13" customFormat="1">
      <c r="B564" s="158"/>
      <c r="D564" s="159" t="s">
        <v>145</v>
      </c>
      <c r="E564" s="160" t="s">
        <v>1</v>
      </c>
      <c r="F564" s="161" t="s">
        <v>1403</v>
      </c>
      <c r="H564" s="162">
        <v>0.65</v>
      </c>
      <c r="I564" s="163"/>
      <c r="L564" s="158"/>
      <c r="M564" s="164"/>
      <c r="N564" s="165"/>
      <c r="O564" s="165"/>
      <c r="P564" s="165"/>
      <c r="Q564" s="165"/>
      <c r="R564" s="165"/>
      <c r="S564" s="165"/>
      <c r="T564" s="166"/>
      <c r="AT564" s="160" t="s">
        <v>145</v>
      </c>
      <c r="AU564" s="160" t="s">
        <v>82</v>
      </c>
      <c r="AV564" s="13" t="s">
        <v>82</v>
      </c>
      <c r="AW564" s="13" t="s">
        <v>29</v>
      </c>
      <c r="AX564" s="13" t="s">
        <v>73</v>
      </c>
      <c r="AY564" s="160" t="s">
        <v>137</v>
      </c>
    </row>
    <row r="565" spans="2:51" s="14" customFormat="1">
      <c r="B565" s="167"/>
      <c r="D565" s="159" t="s">
        <v>145</v>
      </c>
      <c r="E565" s="168" t="s">
        <v>1</v>
      </c>
      <c r="F565" s="169" t="s">
        <v>1153</v>
      </c>
      <c r="H565" s="168" t="s">
        <v>1</v>
      </c>
      <c r="I565" s="170"/>
      <c r="L565" s="167"/>
      <c r="M565" s="171"/>
      <c r="N565" s="172"/>
      <c r="O565" s="172"/>
      <c r="P565" s="172"/>
      <c r="Q565" s="172"/>
      <c r="R565" s="172"/>
      <c r="S565" s="172"/>
      <c r="T565" s="173"/>
      <c r="AT565" s="168" t="s">
        <v>145</v>
      </c>
      <c r="AU565" s="168" t="s">
        <v>82</v>
      </c>
      <c r="AV565" s="14" t="s">
        <v>30</v>
      </c>
      <c r="AW565" s="14" t="s">
        <v>29</v>
      </c>
      <c r="AX565" s="14" t="s">
        <v>73</v>
      </c>
      <c r="AY565" s="168" t="s">
        <v>137</v>
      </c>
    </row>
    <row r="566" spans="2:51" s="13" customFormat="1">
      <c r="B566" s="158"/>
      <c r="D566" s="159" t="s">
        <v>145</v>
      </c>
      <c r="E566" s="160" t="s">
        <v>1</v>
      </c>
      <c r="F566" s="161" t="s">
        <v>1404</v>
      </c>
      <c r="H566" s="162">
        <v>0.75</v>
      </c>
      <c r="I566" s="163"/>
      <c r="L566" s="158"/>
      <c r="M566" s="164"/>
      <c r="N566" s="165"/>
      <c r="O566" s="165"/>
      <c r="P566" s="165"/>
      <c r="Q566" s="165"/>
      <c r="R566" s="165"/>
      <c r="S566" s="165"/>
      <c r="T566" s="166"/>
      <c r="AT566" s="160" t="s">
        <v>145</v>
      </c>
      <c r="AU566" s="160" t="s">
        <v>82</v>
      </c>
      <c r="AV566" s="13" t="s">
        <v>82</v>
      </c>
      <c r="AW566" s="13" t="s">
        <v>29</v>
      </c>
      <c r="AX566" s="13" t="s">
        <v>73</v>
      </c>
      <c r="AY566" s="160" t="s">
        <v>137</v>
      </c>
    </row>
    <row r="567" spans="2:51" s="14" customFormat="1">
      <c r="B567" s="167"/>
      <c r="D567" s="159" t="s">
        <v>145</v>
      </c>
      <c r="E567" s="168" t="s">
        <v>1</v>
      </c>
      <c r="F567" s="169" t="s">
        <v>1158</v>
      </c>
      <c r="H567" s="168" t="s">
        <v>1</v>
      </c>
      <c r="I567" s="170"/>
      <c r="L567" s="167"/>
      <c r="M567" s="171"/>
      <c r="N567" s="172"/>
      <c r="O567" s="172"/>
      <c r="P567" s="172"/>
      <c r="Q567" s="172"/>
      <c r="R567" s="172"/>
      <c r="S567" s="172"/>
      <c r="T567" s="173"/>
      <c r="AT567" s="168" t="s">
        <v>145</v>
      </c>
      <c r="AU567" s="168" t="s">
        <v>82</v>
      </c>
      <c r="AV567" s="14" t="s">
        <v>30</v>
      </c>
      <c r="AW567" s="14" t="s">
        <v>29</v>
      </c>
      <c r="AX567" s="14" t="s">
        <v>73</v>
      </c>
      <c r="AY567" s="168" t="s">
        <v>137</v>
      </c>
    </row>
    <row r="568" spans="2:51" s="13" customFormat="1">
      <c r="B568" s="158"/>
      <c r="D568" s="159" t="s">
        <v>145</v>
      </c>
      <c r="E568" s="160" t="s">
        <v>1</v>
      </c>
      <c r="F568" s="161" t="s">
        <v>1405</v>
      </c>
      <c r="H568" s="162">
        <v>0.95</v>
      </c>
      <c r="I568" s="163"/>
      <c r="L568" s="158"/>
      <c r="M568" s="164"/>
      <c r="N568" s="165"/>
      <c r="O568" s="165"/>
      <c r="P568" s="165"/>
      <c r="Q568" s="165"/>
      <c r="R568" s="165"/>
      <c r="S568" s="165"/>
      <c r="T568" s="166"/>
      <c r="AT568" s="160" t="s">
        <v>145</v>
      </c>
      <c r="AU568" s="160" t="s">
        <v>82</v>
      </c>
      <c r="AV568" s="13" t="s">
        <v>82</v>
      </c>
      <c r="AW568" s="13" t="s">
        <v>29</v>
      </c>
      <c r="AX568" s="13" t="s">
        <v>73</v>
      </c>
      <c r="AY568" s="160" t="s">
        <v>137</v>
      </c>
    </row>
    <row r="569" spans="2:51" s="14" customFormat="1">
      <c r="B569" s="167"/>
      <c r="D569" s="159" t="s">
        <v>145</v>
      </c>
      <c r="E569" s="168" t="s">
        <v>1</v>
      </c>
      <c r="F569" s="169" t="s">
        <v>1163</v>
      </c>
      <c r="H569" s="168" t="s">
        <v>1</v>
      </c>
      <c r="I569" s="170"/>
      <c r="L569" s="167"/>
      <c r="M569" s="171"/>
      <c r="N569" s="172"/>
      <c r="O569" s="172"/>
      <c r="P569" s="172"/>
      <c r="Q569" s="172"/>
      <c r="R569" s="172"/>
      <c r="S569" s="172"/>
      <c r="T569" s="173"/>
      <c r="AT569" s="168" t="s">
        <v>145</v>
      </c>
      <c r="AU569" s="168" t="s">
        <v>82</v>
      </c>
      <c r="AV569" s="14" t="s">
        <v>30</v>
      </c>
      <c r="AW569" s="14" t="s">
        <v>29</v>
      </c>
      <c r="AX569" s="14" t="s">
        <v>73</v>
      </c>
      <c r="AY569" s="168" t="s">
        <v>137</v>
      </c>
    </row>
    <row r="570" spans="2:51" s="13" customFormat="1">
      <c r="B570" s="158"/>
      <c r="D570" s="159" t="s">
        <v>145</v>
      </c>
      <c r="E570" s="160" t="s">
        <v>1</v>
      </c>
      <c r="F570" s="161" t="s">
        <v>1406</v>
      </c>
      <c r="H570" s="162">
        <v>0.51</v>
      </c>
      <c r="I570" s="163"/>
      <c r="L570" s="158"/>
      <c r="M570" s="164"/>
      <c r="N570" s="165"/>
      <c r="O570" s="165"/>
      <c r="P570" s="165"/>
      <c r="Q570" s="165"/>
      <c r="R570" s="165"/>
      <c r="S570" s="165"/>
      <c r="T570" s="166"/>
      <c r="AT570" s="160" t="s">
        <v>145</v>
      </c>
      <c r="AU570" s="160" t="s">
        <v>82</v>
      </c>
      <c r="AV570" s="13" t="s">
        <v>82</v>
      </c>
      <c r="AW570" s="13" t="s">
        <v>29</v>
      </c>
      <c r="AX570" s="13" t="s">
        <v>73</v>
      </c>
      <c r="AY570" s="160" t="s">
        <v>137</v>
      </c>
    </row>
    <row r="571" spans="2:51" s="14" customFormat="1">
      <c r="B571" s="167"/>
      <c r="D571" s="159" t="s">
        <v>145</v>
      </c>
      <c r="E571" s="168" t="s">
        <v>1</v>
      </c>
      <c r="F571" s="169" t="s">
        <v>1168</v>
      </c>
      <c r="H571" s="168" t="s">
        <v>1</v>
      </c>
      <c r="I571" s="170"/>
      <c r="L571" s="167"/>
      <c r="M571" s="171"/>
      <c r="N571" s="172"/>
      <c r="O571" s="172"/>
      <c r="P571" s="172"/>
      <c r="Q571" s="172"/>
      <c r="R571" s="172"/>
      <c r="S571" s="172"/>
      <c r="T571" s="173"/>
      <c r="AT571" s="168" t="s">
        <v>145</v>
      </c>
      <c r="AU571" s="168" t="s">
        <v>82</v>
      </c>
      <c r="AV571" s="14" t="s">
        <v>30</v>
      </c>
      <c r="AW571" s="14" t="s">
        <v>29</v>
      </c>
      <c r="AX571" s="14" t="s">
        <v>73</v>
      </c>
      <c r="AY571" s="168" t="s">
        <v>137</v>
      </c>
    </row>
    <row r="572" spans="2:51" s="13" customFormat="1">
      <c r="B572" s="158"/>
      <c r="D572" s="159" t="s">
        <v>145</v>
      </c>
      <c r="E572" s="160" t="s">
        <v>1</v>
      </c>
      <c r="F572" s="161" t="s">
        <v>1407</v>
      </c>
      <c r="H572" s="162">
        <v>0.71</v>
      </c>
      <c r="I572" s="163"/>
      <c r="L572" s="158"/>
      <c r="M572" s="164"/>
      <c r="N572" s="165"/>
      <c r="O572" s="165"/>
      <c r="P572" s="165"/>
      <c r="Q572" s="165"/>
      <c r="R572" s="165"/>
      <c r="S572" s="165"/>
      <c r="T572" s="166"/>
      <c r="AT572" s="160" t="s">
        <v>145</v>
      </c>
      <c r="AU572" s="160" t="s">
        <v>82</v>
      </c>
      <c r="AV572" s="13" t="s">
        <v>82</v>
      </c>
      <c r="AW572" s="13" t="s">
        <v>29</v>
      </c>
      <c r="AX572" s="13" t="s">
        <v>73</v>
      </c>
      <c r="AY572" s="160" t="s">
        <v>137</v>
      </c>
    </row>
    <row r="573" spans="2:51" s="14" customFormat="1">
      <c r="B573" s="167"/>
      <c r="D573" s="159" t="s">
        <v>145</v>
      </c>
      <c r="E573" s="168" t="s">
        <v>1</v>
      </c>
      <c r="F573" s="169" t="s">
        <v>1173</v>
      </c>
      <c r="H573" s="168" t="s">
        <v>1</v>
      </c>
      <c r="I573" s="170"/>
      <c r="L573" s="167"/>
      <c r="M573" s="171"/>
      <c r="N573" s="172"/>
      <c r="O573" s="172"/>
      <c r="P573" s="172"/>
      <c r="Q573" s="172"/>
      <c r="R573" s="172"/>
      <c r="S573" s="172"/>
      <c r="T573" s="173"/>
      <c r="AT573" s="168" t="s">
        <v>145</v>
      </c>
      <c r="AU573" s="168" t="s">
        <v>82</v>
      </c>
      <c r="AV573" s="14" t="s">
        <v>30</v>
      </c>
      <c r="AW573" s="14" t="s">
        <v>29</v>
      </c>
      <c r="AX573" s="14" t="s">
        <v>73</v>
      </c>
      <c r="AY573" s="168" t="s">
        <v>137</v>
      </c>
    </row>
    <row r="574" spans="2:51" s="13" customFormat="1">
      <c r="B574" s="158"/>
      <c r="D574" s="159" t="s">
        <v>145</v>
      </c>
      <c r="E574" s="160" t="s">
        <v>1</v>
      </c>
      <c r="F574" s="161" t="s">
        <v>1404</v>
      </c>
      <c r="H574" s="162">
        <v>0.75</v>
      </c>
      <c r="I574" s="163"/>
      <c r="L574" s="158"/>
      <c r="M574" s="164"/>
      <c r="N574" s="165"/>
      <c r="O574" s="165"/>
      <c r="P574" s="165"/>
      <c r="Q574" s="165"/>
      <c r="R574" s="165"/>
      <c r="S574" s="165"/>
      <c r="T574" s="166"/>
      <c r="AT574" s="160" t="s">
        <v>145</v>
      </c>
      <c r="AU574" s="160" t="s">
        <v>82</v>
      </c>
      <c r="AV574" s="13" t="s">
        <v>82</v>
      </c>
      <c r="AW574" s="13" t="s">
        <v>29</v>
      </c>
      <c r="AX574" s="13" t="s">
        <v>73</v>
      </c>
      <c r="AY574" s="160" t="s">
        <v>137</v>
      </c>
    </row>
    <row r="575" spans="2:51" s="14" customFormat="1">
      <c r="B575" s="167"/>
      <c r="D575" s="159" t="s">
        <v>145</v>
      </c>
      <c r="E575" s="168" t="s">
        <v>1</v>
      </c>
      <c r="F575" s="169" t="s">
        <v>1178</v>
      </c>
      <c r="H575" s="168" t="s">
        <v>1</v>
      </c>
      <c r="I575" s="170"/>
      <c r="L575" s="167"/>
      <c r="M575" s="171"/>
      <c r="N575" s="172"/>
      <c r="O575" s="172"/>
      <c r="P575" s="172"/>
      <c r="Q575" s="172"/>
      <c r="R575" s="172"/>
      <c r="S575" s="172"/>
      <c r="T575" s="173"/>
      <c r="AT575" s="168" t="s">
        <v>145</v>
      </c>
      <c r="AU575" s="168" t="s">
        <v>82</v>
      </c>
      <c r="AV575" s="14" t="s">
        <v>30</v>
      </c>
      <c r="AW575" s="14" t="s">
        <v>29</v>
      </c>
      <c r="AX575" s="14" t="s">
        <v>73</v>
      </c>
      <c r="AY575" s="168" t="s">
        <v>137</v>
      </c>
    </row>
    <row r="576" spans="2:51" s="13" customFormat="1">
      <c r="B576" s="158"/>
      <c r="D576" s="159" t="s">
        <v>145</v>
      </c>
      <c r="E576" s="160" t="s">
        <v>1</v>
      </c>
      <c r="F576" s="161" t="s">
        <v>1408</v>
      </c>
      <c r="H576" s="162">
        <v>0.7</v>
      </c>
      <c r="I576" s="163"/>
      <c r="L576" s="158"/>
      <c r="M576" s="164"/>
      <c r="N576" s="165"/>
      <c r="O576" s="165"/>
      <c r="P576" s="165"/>
      <c r="Q576" s="165"/>
      <c r="R576" s="165"/>
      <c r="S576" s="165"/>
      <c r="T576" s="166"/>
      <c r="AT576" s="160" t="s">
        <v>145</v>
      </c>
      <c r="AU576" s="160" t="s">
        <v>82</v>
      </c>
      <c r="AV576" s="13" t="s">
        <v>82</v>
      </c>
      <c r="AW576" s="13" t="s">
        <v>29</v>
      </c>
      <c r="AX576" s="13" t="s">
        <v>73</v>
      </c>
      <c r="AY576" s="160" t="s">
        <v>137</v>
      </c>
    </row>
    <row r="577" spans="1:65" s="14" customFormat="1">
      <c r="B577" s="167"/>
      <c r="D577" s="159" t="s">
        <v>145</v>
      </c>
      <c r="E577" s="168" t="s">
        <v>1</v>
      </c>
      <c r="F577" s="169" t="s">
        <v>1183</v>
      </c>
      <c r="H577" s="168" t="s">
        <v>1</v>
      </c>
      <c r="I577" s="170"/>
      <c r="L577" s="167"/>
      <c r="M577" s="171"/>
      <c r="N577" s="172"/>
      <c r="O577" s="172"/>
      <c r="P577" s="172"/>
      <c r="Q577" s="172"/>
      <c r="R577" s="172"/>
      <c r="S577" s="172"/>
      <c r="T577" s="173"/>
      <c r="AT577" s="168" t="s">
        <v>145</v>
      </c>
      <c r="AU577" s="168" t="s">
        <v>82</v>
      </c>
      <c r="AV577" s="14" t="s">
        <v>30</v>
      </c>
      <c r="AW577" s="14" t="s">
        <v>29</v>
      </c>
      <c r="AX577" s="14" t="s">
        <v>73</v>
      </c>
      <c r="AY577" s="168" t="s">
        <v>137</v>
      </c>
    </row>
    <row r="578" spans="1:65" s="13" customFormat="1">
      <c r="B578" s="158"/>
      <c r="D578" s="159" t="s">
        <v>145</v>
      </c>
      <c r="E578" s="160" t="s">
        <v>1</v>
      </c>
      <c r="F578" s="161" t="s">
        <v>1409</v>
      </c>
      <c r="H578" s="162">
        <v>0.6</v>
      </c>
      <c r="I578" s="163"/>
      <c r="L578" s="158"/>
      <c r="M578" s="164"/>
      <c r="N578" s="165"/>
      <c r="O578" s="165"/>
      <c r="P578" s="165"/>
      <c r="Q578" s="165"/>
      <c r="R578" s="165"/>
      <c r="S578" s="165"/>
      <c r="T578" s="166"/>
      <c r="AT578" s="160" t="s">
        <v>145</v>
      </c>
      <c r="AU578" s="160" t="s">
        <v>82</v>
      </c>
      <c r="AV578" s="13" t="s">
        <v>82</v>
      </c>
      <c r="AW578" s="13" t="s">
        <v>29</v>
      </c>
      <c r="AX578" s="13" t="s">
        <v>73</v>
      </c>
      <c r="AY578" s="160" t="s">
        <v>137</v>
      </c>
    </row>
    <row r="579" spans="1:65" s="14" customFormat="1">
      <c r="B579" s="167"/>
      <c r="D579" s="159" t="s">
        <v>145</v>
      </c>
      <c r="E579" s="168" t="s">
        <v>1</v>
      </c>
      <c r="F579" s="169" t="s">
        <v>1188</v>
      </c>
      <c r="H579" s="168" t="s">
        <v>1</v>
      </c>
      <c r="I579" s="170"/>
      <c r="L579" s="167"/>
      <c r="M579" s="171"/>
      <c r="N579" s="172"/>
      <c r="O579" s="172"/>
      <c r="P579" s="172"/>
      <c r="Q579" s="172"/>
      <c r="R579" s="172"/>
      <c r="S579" s="172"/>
      <c r="T579" s="173"/>
      <c r="AT579" s="168" t="s">
        <v>145</v>
      </c>
      <c r="AU579" s="168" t="s">
        <v>82</v>
      </c>
      <c r="AV579" s="14" t="s">
        <v>30</v>
      </c>
      <c r="AW579" s="14" t="s">
        <v>29</v>
      </c>
      <c r="AX579" s="14" t="s">
        <v>73</v>
      </c>
      <c r="AY579" s="168" t="s">
        <v>137</v>
      </c>
    </row>
    <row r="580" spans="1:65" s="13" customFormat="1">
      <c r="B580" s="158"/>
      <c r="D580" s="159" t="s">
        <v>145</v>
      </c>
      <c r="E580" s="160" t="s">
        <v>1</v>
      </c>
      <c r="F580" s="161" t="s">
        <v>1409</v>
      </c>
      <c r="H580" s="162">
        <v>0.6</v>
      </c>
      <c r="I580" s="163"/>
      <c r="L580" s="158"/>
      <c r="M580" s="164"/>
      <c r="N580" s="165"/>
      <c r="O580" s="165"/>
      <c r="P580" s="165"/>
      <c r="Q580" s="165"/>
      <c r="R580" s="165"/>
      <c r="S580" s="165"/>
      <c r="T580" s="166"/>
      <c r="AT580" s="160" t="s">
        <v>145</v>
      </c>
      <c r="AU580" s="160" t="s">
        <v>82</v>
      </c>
      <c r="AV580" s="13" t="s">
        <v>82</v>
      </c>
      <c r="AW580" s="13" t="s">
        <v>29</v>
      </c>
      <c r="AX580" s="13" t="s">
        <v>73</v>
      </c>
      <c r="AY580" s="160" t="s">
        <v>137</v>
      </c>
    </row>
    <row r="581" spans="1:65" s="14" customFormat="1">
      <c r="B581" s="167"/>
      <c r="D581" s="159" t="s">
        <v>145</v>
      </c>
      <c r="E581" s="168" t="s">
        <v>1</v>
      </c>
      <c r="F581" s="169" t="s">
        <v>1193</v>
      </c>
      <c r="H581" s="168" t="s">
        <v>1</v>
      </c>
      <c r="I581" s="170"/>
      <c r="L581" s="167"/>
      <c r="M581" s="171"/>
      <c r="N581" s="172"/>
      <c r="O581" s="172"/>
      <c r="P581" s="172"/>
      <c r="Q581" s="172"/>
      <c r="R581" s="172"/>
      <c r="S581" s="172"/>
      <c r="T581" s="173"/>
      <c r="AT581" s="168" t="s">
        <v>145</v>
      </c>
      <c r="AU581" s="168" t="s">
        <v>82</v>
      </c>
      <c r="AV581" s="14" t="s">
        <v>30</v>
      </c>
      <c r="AW581" s="14" t="s">
        <v>29</v>
      </c>
      <c r="AX581" s="14" t="s">
        <v>73</v>
      </c>
      <c r="AY581" s="168" t="s">
        <v>137</v>
      </c>
    </row>
    <row r="582" spans="1:65" s="13" customFormat="1">
      <c r="B582" s="158"/>
      <c r="D582" s="159" t="s">
        <v>145</v>
      </c>
      <c r="E582" s="160" t="s">
        <v>1</v>
      </c>
      <c r="F582" s="161" t="s">
        <v>1408</v>
      </c>
      <c r="H582" s="162">
        <v>0.7</v>
      </c>
      <c r="I582" s="163"/>
      <c r="L582" s="158"/>
      <c r="M582" s="164"/>
      <c r="N582" s="165"/>
      <c r="O582" s="165"/>
      <c r="P582" s="165"/>
      <c r="Q582" s="165"/>
      <c r="R582" s="165"/>
      <c r="S582" s="165"/>
      <c r="T582" s="166"/>
      <c r="AT582" s="160" t="s">
        <v>145</v>
      </c>
      <c r="AU582" s="160" t="s">
        <v>82</v>
      </c>
      <c r="AV582" s="13" t="s">
        <v>82</v>
      </c>
      <c r="AW582" s="13" t="s">
        <v>29</v>
      </c>
      <c r="AX582" s="13" t="s">
        <v>73</v>
      </c>
      <c r="AY582" s="160" t="s">
        <v>137</v>
      </c>
    </row>
    <row r="583" spans="1:65" s="14" customFormat="1">
      <c r="B583" s="167"/>
      <c r="D583" s="159" t="s">
        <v>145</v>
      </c>
      <c r="E583" s="168" t="s">
        <v>1</v>
      </c>
      <c r="F583" s="169" t="s">
        <v>1198</v>
      </c>
      <c r="H583" s="168" t="s">
        <v>1</v>
      </c>
      <c r="I583" s="170"/>
      <c r="L583" s="167"/>
      <c r="M583" s="171"/>
      <c r="N583" s="172"/>
      <c r="O583" s="172"/>
      <c r="P583" s="172"/>
      <c r="Q583" s="172"/>
      <c r="R583" s="172"/>
      <c r="S583" s="172"/>
      <c r="T583" s="173"/>
      <c r="AT583" s="168" t="s">
        <v>145</v>
      </c>
      <c r="AU583" s="168" t="s">
        <v>82</v>
      </c>
      <c r="AV583" s="14" t="s">
        <v>30</v>
      </c>
      <c r="AW583" s="14" t="s">
        <v>29</v>
      </c>
      <c r="AX583" s="14" t="s">
        <v>73</v>
      </c>
      <c r="AY583" s="168" t="s">
        <v>137</v>
      </c>
    </row>
    <row r="584" spans="1:65" s="13" customFormat="1">
      <c r="B584" s="158"/>
      <c r="D584" s="159" t="s">
        <v>145</v>
      </c>
      <c r="E584" s="160" t="s">
        <v>1</v>
      </c>
      <c r="F584" s="161" t="s">
        <v>1410</v>
      </c>
      <c r="H584" s="162">
        <v>0.8</v>
      </c>
      <c r="I584" s="163"/>
      <c r="L584" s="158"/>
      <c r="M584" s="164"/>
      <c r="N584" s="165"/>
      <c r="O584" s="165"/>
      <c r="P584" s="165"/>
      <c r="Q584" s="165"/>
      <c r="R584" s="165"/>
      <c r="S584" s="165"/>
      <c r="T584" s="166"/>
      <c r="AT584" s="160" t="s">
        <v>145</v>
      </c>
      <c r="AU584" s="160" t="s">
        <v>82</v>
      </c>
      <c r="AV584" s="13" t="s">
        <v>82</v>
      </c>
      <c r="AW584" s="13" t="s">
        <v>29</v>
      </c>
      <c r="AX584" s="13" t="s">
        <v>73</v>
      </c>
      <c r="AY584" s="160" t="s">
        <v>137</v>
      </c>
    </row>
    <row r="585" spans="1:65" s="15" customFormat="1">
      <c r="B585" s="174"/>
      <c r="D585" s="159" t="s">
        <v>145</v>
      </c>
      <c r="E585" s="175" t="s">
        <v>1</v>
      </c>
      <c r="F585" s="176" t="s">
        <v>148</v>
      </c>
      <c r="H585" s="177">
        <v>12.09</v>
      </c>
      <c r="I585" s="178"/>
      <c r="L585" s="174"/>
      <c r="M585" s="179"/>
      <c r="N585" s="180"/>
      <c r="O585" s="180"/>
      <c r="P585" s="180"/>
      <c r="Q585" s="180"/>
      <c r="R585" s="180"/>
      <c r="S585" s="180"/>
      <c r="T585" s="181"/>
      <c r="AT585" s="175" t="s">
        <v>145</v>
      </c>
      <c r="AU585" s="175" t="s">
        <v>82</v>
      </c>
      <c r="AV585" s="15" t="s">
        <v>143</v>
      </c>
      <c r="AW585" s="15" t="s">
        <v>29</v>
      </c>
      <c r="AX585" s="15" t="s">
        <v>73</v>
      </c>
      <c r="AY585" s="175" t="s">
        <v>137</v>
      </c>
    </row>
    <row r="586" spans="1:65" s="13" customFormat="1">
      <c r="B586" s="158"/>
      <c r="D586" s="159" t="s">
        <v>145</v>
      </c>
      <c r="E586" s="160" t="s">
        <v>1</v>
      </c>
      <c r="F586" s="161" t="s">
        <v>1411</v>
      </c>
      <c r="H586" s="162">
        <v>12.09</v>
      </c>
      <c r="I586" s="163"/>
      <c r="L586" s="158"/>
      <c r="M586" s="164"/>
      <c r="N586" s="165"/>
      <c r="O586" s="165"/>
      <c r="P586" s="165"/>
      <c r="Q586" s="165"/>
      <c r="R586" s="165"/>
      <c r="S586" s="165"/>
      <c r="T586" s="166"/>
      <c r="AT586" s="160" t="s">
        <v>145</v>
      </c>
      <c r="AU586" s="160" t="s">
        <v>82</v>
      </c>
      <c r="AV586" s="13" t="s">
        <v>82</v>
      </c>
      <c r="AW586" s="13" t="s">
        <v>29</v>
      </c>
      <c r="AX586" s="13" t="s">
        <v>30</v>
      </c>
      <c r="AY586" s="160" t="s">
        <v>137</v>
      </c>
    </row>
    <row r="587" spans="1:65" s="2" customFormat="1" ht="33" customHeight="1">
      <c r="A587" s="33"/>
      <c r="B587" s="144"/>
      <c r="C587" s="145" t="s">
        <v>772</v>
      </c>
      <c r="D587" s="145" t="s">
        <v>139</v>
      </c>
      <c r="E587" s="146" t="s">
        <v>1412</v>
      </c>
      <c r="F587" s="147" t="s">
        <v>1413</v>
      </c>
      <c r="G587" s="148" t="s">
        <v>210</v>
      </c>
      <c r="H587" s="149">
        <v>3</v>
      </c>
      <c r="I587" s="150"/>
      <c r="J587" s="151">
        <f>ROUND(I587*H587,2)</f>
        <v>0</v>
      </c>
      <c r="K587" s="147" t="s">
        <v>152</v>
      </c>
      <c r="L587" s="34"/>
      <c r="M587" s="152" t="s">
        <v>1</v>
      </c>
      <c r="N587" s="153" t="s">
        <v>38</v>
      </c>
      <c r="O587" s="59"/>
      <c r="P587" s="154">
        <f>O587*H587</f>
        <v>0</v>
      </c>
      <c r="Q587" s="154">
        <v>6.4999999999999997E-4</v>
      </c>
      <c r="R587" s="154">
        <f>Q587*H587</f>
        <v>1.9499999999999999E-3</v>
      </c>
      <c r="S587" s="154">
        <v>0</v>
      </c>
      <c r="T587" s="155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56" t="s">
        <v>143</v>
      </c>
      <c r="AT587" s="156" t="s">
        <v>139</v>
      </c>
      <c r="AU587" s="156" t="s">
        <v>82</v>
      </c>
      <c r="AY587" s="18" t="s">
        <v>137</v>
      </c>
      <c r="BE587" s="157">
        <f>IF(N587="základní",J587,0)</f>
        <v>0</v>
      </c>
      <c r="BF587" s="157">
        <f>IF(N587="snížená",J587,0)</f>
        <v>0</v>
      </c>
      <c r="BG587" s="157">
        <f>IF(N587="zákl. přenesená",J587,0)</f>
        <v>0</v>
      </c>
      <c r="BH587" s="157">
        <f>IF(N587="sníž. přenesená",J587,0)</f>
        <v>0</v>
      </c>
      <c r="BI587" s="157">
        <f>IF(N587="nulová",J587,0)</f>
        <v>0</v>
      </c>
      <c r="BJ587" s="18" t="s">
        <v>30</v>
      </c>
      <c r="BK587" s="157">
        <f>ROUND(I587*H587,2)</f>
        <v>0</v>
      </c>
      <c r="BL587" s="18" t="s">
        <v>143</v>
      </c>
      <c r="BM587" s="156" t="s">
        <v>1414</v>
      </c>
    </row>
    <row r="588" spans="1:65" s="13" customFormat="1">
      <c r="B588" s="158"/>
      <c r="D588" s="159" t="s">
        <v>145</v>
      </c>
      <c r="E588" s="160" t="s">
        <v>1</v>
      </c>
      <c r="F588" s="161" t="s">
        <v>155</v>
      </c>
      <c r="H588" s="162">
        <v>3</v>
      </c>
      <c r="I588" s="163"/>
      <c r="L588" s="158"/>
      <c r="M588" s="164"/>
      <c r="N588" s="165"/>
      <c r="O588" s="165"/>
      <c r="P588" s="165"/>
      <c r="Q588" s="165"/>
      <c r="R588" s="165"/>
      <c r="S588" s="165"/>
      <c r="T588" s="166"/>
      <c r="AT588" s="160" t="s">
        <v>145</v>
      </c>
      <c r="AU588" s="160" t="s">
        <v>82</v>
      </c>
      <c r="AV588" s="13" t="s">
        <v>82</v>
      </c>
      <c r="AW588" s="13" t="s">
        <v>29</v>
      </c>
      <c r="AX588" s="13" t="s">
        <v>30</v>
      </c>
      <c r="AY588" s="160" t="s">
        <v>137</v>
      </c>
    </row>
    <row r="589" spans="1:65" s="2" customFormat="1" ht="33" customHeight="1">
      <c r="A589" s="33"/>
      <c r="B589" s="144"/>
      <c r="C589" s="145" t="s">
        <v>776</v>
      </c>
      <c r="D589" s="145" t="s">
        <v>139</v>
      </c>
      <c r="E589" s="146" t="s">
        <v>1415</v>
      </c>
      <c r="F589" s="147" t="s">
        <v>1416</v>
      </c>
      <c r="G589" s="148" t="s">
        <v>210</v>
      </c>
      <c r="H589" s="149">
        <v>3</v>
      </c>
      <c r="I589" s="150"/>
      <c r="J589" s="151">
        <f>ROUND(I589*H589,2)</f>
        <v>0</v>
      </c>
      <c r="K589" s="147" t="s">
        <v>152</v>
      </c>
      <c r="L589" s="34"/>
      <c r="M589" s="152" t="s">
        <v>1</v>
      </c>
      <c r="N589" s="153" t="s">
        <v>38</v>
      </c>
      <c r="O589" s="59"/>
      <c r="P589" s="154">
        <f>O589*H589</f>
        <v>0</v>
      </c>
      <c r="Q589" s="154">
        <v>6.9999999999999999E-4</v>
      </c>
      <c r="R589" s="154">
        <f>Q589*H589</f>
        <v>2.0999999999999999E-3</v>
      </c>
      <c r="S589" s="154">
        <v>0</v>
      </c>
      <c r="T589" s="155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56" t="s">
        <v>143</v>
      </c>
      <c r="AT589" s="156" t="s">
        <v>139</v>
      </c>
      <c r="AU589" s="156" t="s">
        <v>82</v>
      </c>
      <c r="AY589" s="18" t="s">
        <v>137</v>
      </c>
      <c r="BE589" s="157">
        <f>IF(N589="základní",J589,0)</f>
        <v>0</v>
      </c>
      <c r="BF589" s="157">
        <f>IF(N589="snížená",J589,0)</f>
        <v>0</v>
      </c>
      <c r="BG589" s="157">
        <f>IF(N589="zákl. přenesená",J589,0)</f>
        <v>0</v>
      </c>
      <c r="BH589" s="157">
        <f>IF(N589="sníž. přenesená",J589,0)</f>
        <v>0</v>
      </c>
      <c r="BI589" s="157">
        <f>IF(N589="nulová",J589,0)</f>
        <v>0</v>
      </c>
      <c r="BJ589" s="18" t="s">
        <v>30</v>
      </c>
      <c r="BK589" s="157">
        <f>ROUND(I589*H589,2)</f>
        <v>0</v>
      </c>
      <c r="BL589" s="18" t="s">
        <v>143</v>
      </c>
      <c r="BM589" s="156" t="s">
        <v>1417</v>
      </c>
    </row>
    <row r="590" spans="1:65" s="13" customFormat="1">
      <c r="B590" s="158"/>
      <c r="D590" s="159" t="s">
        <v>145</v>
      </c>
      <c r="E590" s="160" t="s">
        <v>1</v>
      </c>
      <c r="F590" s="161" t="s">
        <v>155</v>
      </c>
      <c r="H590" s="162">
        <v>3</v>
      </c>
      <c r="I590" s="163"/>
      <c r="L590" s="158"/>
      <c r="M590" s="164"/>
      <c r="N590" s="165"/>
      <c r="O590" s="165"/>
      <c r="P590" s="165"/>
      <c r="Q590" s="165"/>
      <c r="R590" s="165"/>
      <c r="S590" s="165"/>
      <c r="T590" s="166"/>
      <c r="AT590" s="160" t="s">
        <v>145</v>
      </c>
      <c r="AU590" s="160" t="s">
        <v>82</v>
      </c>
      <c r="AV590" s="13" t="s">
        <v>82</v>
      </c>
      <c r="AW590" s="13" t="s">
        <v>29</v>
      </c>
      <c r="AX590" s="13" t="s">
        <v>30</v>
      </c>
      <c r="AY590" s="160" t="s">
        <v>137</v>
      </c>
    </row>
    <row r="591" spans="1:65" s="2" customFormat="1" ht="33" customHeight="1">
      <c r="A591" s="33"/>
      <c r="B591" s="144"/>
      <c r="C591" s="145" t="s">
        <v>783</v>
      </c>
      <c r="D591" s="145" t="s">
        <v>139</v>
      </c>
      <c r="E591" s="146" t="s">
        <v>1418</v>
      </c>
      <c r="F591" s="147" t="s">
        <v>1419</v>
      </c>
      <c r="G591" s="148" t="s">
        <v>210</v>
      </c>
      <c r="H591" s="149">
        <v>25</v>
      </c>
      <c r="I591" s="150"/>
      <c r="J591" s="151">
        <f>ROUND(I591*H591,2)</f>
        <v>0</v>
      </c>
      <c r="K591" s="147" t="s">
        <v>152</v>
      </c>
      <c r="L591" s="34"/>
      <c r="M591" s="152" t="s">
        <v>1</v>
      </c>
      <c r="N591" s="153" t="s">
        <v>38</v>
      </c>
      <c r="O591" s="59"/>
      <c r="P591" s="154">
        <f>O591*H591</f>
        <v>0</v>
      </c>
      <c r="Q591" s="154">
        <v>8.4999999999999995E-4</v>
      </c>
      <c r="R591" s="154">
        <f>Q591*H591</f>
        <v>2.1249999999999998E-2</v>
      </c>
      <c r="S591" s="154">
        <v>0</v>
      </c>
      <c r="T591" s="155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56" t="s">
        <v>143</v>
      </c>
      <c r="AT591" s="156" t="s">
        <v>139</v>
      </c>
      <c r="AU591" s="156" t="s">
        <v>82</v>
      </c>
      <c r="AY591" s="18" t="s">
        <v>137</v>
      </c>
      <c r="BE591" s="157">
        <f>IF(N591="základní",J591,0)</f>
        <v>0</v>
      </c>
      <c r="BF591" s="157">
        <f>IF(N591="snížená",J591,0)</f>
        <v>0</v>
      </c>
      <c r="BG591" s="157">
        <f>IF(N591="zákl. přenesená",J591,0)</f>
        <v>0</v>
      </c>
      <c r="BH591" s="157">
        <f>IF(N591="sníž. přenesená",J591,0)</f>
        <v>0</v>
      </c>
      <c r="BI591" s="157">
        <f>IF(N591="nulová",J591,0)</f>
        <v>0</v>
      </c>
      <c r="BJ591" s="18" t="s">
        <v>30</v>
      </c>
      <c r="BK591" s="157">
        <f>ROUND(I591*H591,2)</f>
        <v>0</v>
      </c>
      <c r="BL591" s="18" t="s">
        <v>143</v>
      </c>
      <c r="BM591" s="156" t="s">
        <v>1420</v>
      </c>
    </row>
    <row r="592" spans="1:65" s="13" customFormat="1">
      <c r="B592" s="158"/>
      <c r="D592" s="159" t="s">
        <v>145</v>
      </c>
      <c r="E592" s="160" t="s">
        <v>1</v>
      </c>
      <c r="F592" s="161" t="s">
        <v>319</v>
      </c>
      <c r="H592" s="162">
        <v>25</v>
      </c>
      <c r="I592" s="163"/>
      <c r="L592" s="158"/>
      <c r="M592" s="164"/>
      <c r="N592" s="165"/>
      <c r="O592" s="165"/>
      <c r="P592" s="165"/>
      <c r="Q592" s="165"/>
      <c r="R592" s="165"/>
      <c r="S592" s="165"/>
      <c r="T592" s="166"/>
      <c r="AT592" s="160" t="s">
        <v>145</v>
      </c>
      <c r="AU592" s="160" t="s">
        <v>82</v>
      </c>
      <c r="AV592" s="13" t="s">
        <v>82</v>
      </c>
      <c r="AW592" s="13" t="s">
        <v>29</v>
      </c>
      <c r="AX592" s="13" t="s">
        <v>30</v>
      </c>
      <c r="AY592" s="160" t="s">
        <v>137</v>
      </c>
    </row>
    <row r="593" spans="1:65" s="2" customFormat="1" ht="33" customHeight="1">
      <c r="A593" s="33"/>
      <c r="B593" s="144"/>
      <c r="C593" s="145" t="s">
        <v>788</v>
      </c>
      <c r="D593" s="145" t="s">
        <v>139</v>
      </c>
      <c r="E593" s="146" t="s">
        <v>1421</v>
      </c>
      <c r="F593" s="147" t="s">
        <v>1422</v>
      </c>
      <c r="G593" s="148" t="s">
        <v>210</v>
      </c>
      <c r="H593" s="149">
        <v>2</v>
      </c>
      <c r="I593" s="150"/>
      <c r="J593" s="151">
        <f>ROUND(I593*H593,2)</f>
        <v>0</v>
      </c>
      <c r="K593" s="147" t="s">
        <v>152</v>
      </c>
      <c r="L593" s="34"/>
      <c r="M593" s="152" t="s">
        <v>1</v>
      </c>
      <c r="N593" s="153" t="s">
        <v>38</v>
      </c>
      <c r="O593" s="59"/>
      <c r="P593" s="154">
        <f>O593*H593</f>
        <v>0</v>
      </c>
      <c r="Q593" s="154">
        <v>1E-3</v>
      </c>
      <c r="R593" s="154">
        <f>Q593*H593</f>
        <v>2E-3</v>
      </c>
      <c r="S593" s="154">
        <v>0</v>
      </c>
      <c r="T593" s="155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56" t="s">
        <v>143</v>
      </c>
      <c r="AT593" s="156" t="s">
        <v>139</v>
      </c>
      <c r="AU593" s="156" t="s">
        <v>82</v>
      </c>
      <c r="AY593" s="18" t="s">
        <v>137</v>
      </c>
      <c r="BE593" s="157">
        <f>IF(N593="základní",J593,0)</f>
        <v>0</v>
      </c>
      <c r="BF593" s="157">
        <f>IF(N593="snížená",J593,0)</f>
        <v>0</v>
      </c>
      <c r="BG593" s="157">
        <f>IF(N593="zákl. přenesená",J593,0)</f>
        <v>0</v>
      </c>
      <c r="BH593" s="157">
        <f>IF(N593="sníž. přenesená",J593,0)</f>
        <v>0</v>
      </c>
      <c r="BI593" s="157">
        <f>IF(N593="nulová",J593,0)</f>
        <v>0</v>
      </c>
      <c r="BJ593" s="18" t="s">
        <v>30</v>
      </c>
      <c r="BK593" s="157">
        <f>ROUND(I593*H593,2)</f>
        <v>0</v>
      </c>
      <c r="BL593" s="18" t="s">
        <v>143</v>
      </c>
      <c r="BM593" s="156" t="s">
        <v>1423</v>
      </c>
    </row>
    <row r="594" spans="1:65" s="13" customFormat="1">
      <c r="B594" s="158"/>
      <c r="D594" s="159" t="s">
        <v>145</v>
      </c>
      <c r="E594" s="160" t="s">
        <v>1</v>
      </c>
      <c r="F594" s="161" t="s">
        <v>82</v>
      </c>
      <c r="H594" s="162">
        <v>2</v>
      </c>
      <c r="I594" s="163"/>
      <c r="L594" s="158"/>
      <c r="M594" s="164"/>
      <c r="N594" s="165"/>
      <c r="O594" s="165"/>
      <c r="P594" s="165"/>
      <c r="Q594" s="165"/>
      <c r="R594" s="165"/>
      <c r="S594" s="165"/>
      <c r="T594" s="166"/>
      <c r="AT594" s="160" t="s">
        <v>145</v>
      </c>
      <c r="AU594" s="160" t="s">
        <v>82</v>
      </c>
      <c r="AV594" s="13" t="s">
        <v>82</v>
      </c>
      <c r="AW594" s="13" t="s">
        <v>29</v>
      </c>
      <c r="AX594" s="13" t="s">
        <v>30</v>
      </c>
      <c r="AY594" s="160" t="s">
        <v>137</v>
      </c>
    </row>
    <row r="595" spans="1:65" s="2" customFormat="1" ht="24.2" customHeight="1">
      <c r="A595" s="33"/>
      <c r="B595" s="144"/>
      <c r="C595" s="145" t="s">
        <v>793</v>
      </c>
      <c r="D595" s="145" t="s">
        <v>139</v>
      </c>
      <c r="E595" s="146" t="s">
        <v>1424</v>
      </c>
      <c r="F595" s="147" t="s">
        <v>1425</v>
      </c>
      <c r="G595" s="148" t="s">
        <v>210</v>
      </c>
      <c r="H595" s="149">
        <v>47</v>
      </c>
      <c r="I595" s="150"/>
      <c r="J595" s="151">
        <f>ROUND(I595*H595,2)</f>
        <v>0</v>
      </c>
      <c r="K595" s="147" t="s">
        <v>152</v>
      </c>
      <c r="L595" s="34"/>
      <c r="M595" s="152" t="s">
        <v>1</v>
      </c>
      <c r="N595" s="153" t="s">
        <v>38</v>
      </c>
      <c r="O595" s="59"/>
      <c r="P595" s="154">
        <f>O595*H595</f>
        <v>0</v>
      </c>
      <c r="Q595" s="154">
        <v>6.9999999999999994E-5</v>
      </c>
      <c r="R595" s="154">
        <f>Q595*H595</f>
        <v>3.2899999999999995E-3</v>
      </c>
      <c r="S595" s="154">
        <v>0</v>
      </c>
      <c r="T595" s="155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56" t="s">
        <v>143</v>
      </c>
      <c r="AT595" s="156" t="s">
        <v>139</v>
      </c>
      <c r="AU595" s="156" t="s">
        <v>82</v>
      </c>
      <c r="AY595" s="18" t="s">
        <v>137</v>
      </c>
      <c r="BE595" s="157">
        <f>IF(N595="základní",J595,0)</f>
        <v>0</v>
      </c>
      <c r="BF595" s="157">
        <f>IF(N595="snížená",J595,0)</f>
        <v>0</v>
      </c>
      <c r="BG595" s="157">
        <f>IF(N595="zákl. přenesená",J595,0)</f>
        <v>0</v>
      </c>
      <c r="BH595" s="157">
        <f>IF(N595="sníž. přenesená",J595,0)</f>
        <v>0</v>
      </c>
      <c r="BI595" s="157">
        <f>IF(N595="nulová",J595,0)</f>
        <v>0</v>
      </c>
      <c r="BJ595" s="18" t="s">
        <v>30</v>
      </c>
      <c r="BK595" s="157">
        <f>ROUND(I595*H595,2)</f>
        <v>0</v>
      </c>
      <c r="BL595" s="18" t="s">
        <v>143</v>
      </c>
      <c r="BM595" s="156" t="s">
        <v>1426</v>
      </c>
    </row>
    <row r="596" spans="1:65" s="13" customFormat="1">
      <c r="B596" s="158"/>
      <c r="D596" s="159" t="s">
        <v>145</v>
      </c>
      <c r="E596" s="160" t="s">
        <v>1</v>
      </c>
      <c r="F596" s="161" t="s">
        <v>1427</v>
      </c>
      <c r="H596" s="162">
        <v>47</v>
      </c>
      <c r="I596" s="163"/>
      <c r="L596" s="158"/>
      <c r="M596" s="164"/>
      <c r="N596" s="165"/>
      <c r="O596" s="165"/>
      <c r="P596" s="165"/>
      <c r="Q596" s="165"/>
      <c r="R596" s="165"/>
      <c r="S596" s="165"/>
      <c r="T596" s="166"/>
      <c r="AT596" s="160" t="s">
        <v>145</v>
      </c>
      <c r="AU596" s="160" t="s">
        <v>82</v>
      </c>
      <c r="AV596" s="13" t="s">
        <v>82</v>
      </c>
      <c r="AW596" s="13" t="s">
        <v>29</v>
      </c>
      <c r="AX596" s="13" t="s">
        <v>73</v>
      </c>
      <c r="AY596" s="160" t="s">
        <v>137</v>
      </c>
    </row>
    <row r="597" spans="1:65" s="15" customFormat="1">
      <c r="B597" s="174"/>
      <c r="D597" s="159" t="s">
        <v>145</v>
      </c>
      <c r="E597" s="175" t="s">
        <v>1</v>
      </c>
      <c r="F597" s="176" t="s">
        <v>148</v>
      </c>
      <c r="H597" s="177">
        <v>47</v>
      </c>
      <c r="I597" s="178"/>
      <c r="L597" s="174"/>
      <c r="M597" s="179"/>
      <c r="N597" s="180"/>
      <c r="O597" s="180"/>
      <c r="P597" s="180"/>
      <c r="Q597" s="180"/>
      <c r="R597" s="180"/>
      <c r="S597" s="180"/>
      <c r="T597" s="181"/>
      <c r="AT597" s="175" t="s">
        <v>145</v>
      </c>
      <c r="AU597" s="175" t="s">
        <v>82</v>
      </c>
      <c r="AV597" s="15" t="s">
        <v>143</v>
      </c>
      <c r="AW597" s="15" t="s">
        <v>29</v>
      </c>
      <c r="AX597" s="15" t="s">
        <v>30</v>
      </c>
      <c r="AY597" s="175" t="s">
        <v>137</v>
      </c>
    </row>
    <row r="598" spans="1:65" s="2" customFormat="1" ht="24.2" customHeight="1">
      <c r="A598" s="33"/>
      <c r="B598" s="144"/>
      <c r="C598" s="182" t="s">
        <v>796</v>
      </c>
      <c r="D598" s="182" t="s">
        <v>181</v>
      </c>
      <c r="E598" s="183" t="s">
        <v>1428</v>
      </c>
      <c r="F598" s="184" t="s">
        <v>1429</v>
      </c>
      <c r="G598" s="185" t="s">
        <v>210</v>
      </c>
      <c r="H598" s="186">
        <v>3.0449999999999999</v>
      </c>
      <c r="I598" s="187"/>
      <c r="J598" s="188">
        <f>ROUND(I598*H598,2)</f>
        <v>0</v>
      </c>
      <c r="K598" s="184" t="s">
        <v>152</v>
      </c>
      <c r="L598" s="189"/>
      <c r="M598" s="190" t="s">
        <v>1</v>
      </c>
      <c r="N598" s="191" t="s">
        <v>38</v>
      </c>
      <c r="O598" s="59"/>
      <c r="P598" s="154">
        <f>O598*H598</f>
        <v>0</v>
      </c>
      <c r="Q598" s="154">
        <v>7.0000000000000001E-3</v>
      </c>
      <c r="R598" s="154">
        <f>Q598*H598</f>
        <v>2.1315000000000001E-2</v>
      </c>
      <c r="S598" s="154">
        <v>0</v>
      </c>
      <c r="T598" s="155">
        <f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56" t="s">
        <v>176</v>
      </c>
      <c r="AT598" s="156" t="s">
        <v>181</v>
      </c>
      <c r="AU598" s="156" t="s">
        <v>82</v>
      </c>
      <c r="AY598" s="18" t="s">
        <v>137</v>
      </c>
      <c r="BE598" s="157">
        <f>IF(N598="základní",J598,0)</f>
        <v>0</v>
      </c>
      <c r="BF598" s="157">
        <f>IF(N598="snížená",J598,0)</f>
        <v>0</v>
      </c>
      <c r="BG598" s="157">
        <f>IF(N598="zákl. přenesená",J598,0)</f>
        <v>0</v>
      </c>
      <c r="BH598" s="157">
        <f>IF(N598="sníž. přenesená",J598,0)</f>
        <v>0</v>
      </c>
      <c r="BI598" s="157">
        <f>IF(N598="nulová",J598,0)</f>
        <v>0</v>
      </c>
      <c r="BJ598" s="18" t="s">
        <v>30</v>
      </c>
      <c r="BK598" s="157">
        <f>ROUND(I598*H598,2)</f>
        <v>0</v>
      </c>
      <c r="BL598" s="18" t="s">
        <v>143</v>
      </c>
      <c r="BM598" s="156" t="s">
        <v>1430</v>
      </c>
    </row>
    <row r="599" spans="1:65" s="13" customFormat="1">
      <c r="B599" s="158"/>
      <c r="D599" s="159" t="s">
        <v>145</v>
      </c>
      <c r="E599" s="160" t="s">
        <v>1</v>
      </c>
      <c r="F599" s="161" t="s">
        <v>1431</v>
      </c>
      <c r="H599" s="162">
        <v>3.0449999999999999</v>
      </c>
      <c r="I599" s="163"/>
      <c r="L599" s="158"/>
      <c r="M599" s="164"/>
      <c r="N599" s="165"/>
      <c r="O599" s="165"/>
      <c r="P599" s="165"/>
      <c r="Q599" s="165"/>
      <c r="R599" s="165"/>
      <c r="S599" s="165"/>
      <c r="T599" s="166"/>
      <c r="AT599" s="160" t="s">
        <v>145</v>
      </c>
      <c r="AU599" s="160" t="s">
        <v>82</v>
      </c>
      <c r="AV599" s="13" t="s">
        <v>82</v>
      </c>
      <c r="AW599" s="13" t="s">
        <v>29</v>
      </c>
      <c r="AX599" s="13" t="s">
        <v>73</v>
      </c>
      <c r="AY599" s="160" t="s">
        <v>137</v>
      </c>
    </row>
    <row r="600" spans="1:65" s="15" customFormat="1">
      <c r="B600" s="174"/>
      <c r="D600" s="159" t="s">
        <v>145</v>
      </c>
      <c r="E600" s="175" t="s">
        <v>1</v>
      </c>
      <c r="F600" s="176" t="s">
        <v>148</v>
      </c>
      <c r="H600" s="177">
        <v>3.0449999999999999</v>
      </c>
      <c r="I600" s="178"/>
      <c r="L600" s="174"/>
      <c r="M600" s="179"/>
      <c r="N600" s="180"/>
      <c r="O600" s="180"/>
      <c r="P600" s="180"/>
      <c r="Q600" s="180"/>
      <c r="R600" s="180"/>
      <c r="S600" s="180"/>
      <c r="T600" s="181"/>
      <c r="AT600" s="175" t="s">
        <v>145</v>
      </c>
      <c r="AU600" s="175" t="s">
        <v>82</v>
      </c>
      <c r="AV600" s="15" t="s">
        <v>143</v>
      </c>
      <c r="AW600" s="15" t="s">
        <v>29</v>
      </c>
      <c r="AX600" s="15" t="s">
        <v>30</v>
      </c>
      <c r="AY600" s="175" t="s">
        <v>137</v>
      </c>
    </row>
    <row r="601" spans="1:65" s="2" customFormat="1" ht="24.2" customHeight="1">
      <c r="A601" s="33"/>
      <c r="B601" s="144"/>
      <c r="C601" s="182" t="s">
        <v>813</v>
      </c>
      <c r="D601" s="182" t="s">
        <v>181</v>
      </c>
      <c r="E601" s="183" t="s">
        <v>1432</v>
      </c>
      <c r="F601" s="184" t="s">
        <v>1433</v>
      </c>
      <c r="G601" s="185" t="s">
        <v>210</v>
      </c>
      <c r="H601" s="186">
        <v>4.0599999999999996</v>
      </c>
      <c r="I601" s="187"/>
      <c r="J601" s="188">
        <f>ROUND(I601*H601,2)</f>
        <v>0</v>
      </c>
      <c r="K601" s="184" t="s">
        <v>152</v>
      </c>
      <c r="L601" s="189"/>
      <c r="M601" s="190" t="s">
        <v>1</v>
      </c>
      <c r="N601" s="191" t="s">
        <v>38</v>
      </c>
      <c r="O601" s="59"/>
      <c r="P601" s="154">
        <f>O601*H601</f>
        <v>0</v>
      </c>
      <c r="Q601" s="154">
        <v>8.0000000000000002E-3</v>
      </c>
      <c r="R601" s="154">
        <f>Q601*H601</f>
        <v>3.2479999999999995E-2</v>
      </c>
      <c r="S601" s="154">
        <v>0</v>
      </c>
      <c r="T601" s="155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56" t="s">
        <v>176</v>
      </c>
      <c r="AT601" s="156" t="s">
        <v>181</v>
      </c>
      <c r="AU601" s="156" t="s">
        <v>82</v>
      </c>
      <c r="AY601" s="18" t="s">
        <v>137</v>
      </c>
      <c r="BE601" s="157">
        <f>IF(N601="základní",J601,0)</f>
        <v>0</v>
      </c>
      <c r="BF601" s="157">
        <f>IF(N601="snížená",J601,0)</f>
        <v>0</v>
      </c>
      <c r="BG601" s="157">
        <f>IF(N601="zákl. přenesená",J601,0)</f>
        <v>0</v>
      </c>
      <c r="BH601" s="157">
        <f>IF(N601="sníž. přenesená",J601,0)</f>
        <v>0</v>
      </c>
      <c r="BI601" s="157">
        <f>IF(N601="nulová",J601,0)</f>
        <v>0</v>
      </c>
      <c r="BJ601" s="18" t="s">
        <v>30</v>
      </c>
      <c r="BK601" s="157">
        <f>ROUND(I601*H601,2)</f>
        <v>0</v>
      </c>
      <c r="BL601" s="18" t="s">
        <v>143</v>
      </c>
      <c r="BM601" s="156" t="s">
        <v>1434</v>
      </c>
    </row>
    <row r="602" spans="1:65" s="13" customFormat="1">
      <c r="B602" s="158"/>
      <c r="D602" s="159" t="s">
        <v>145</v>
      </c>
      <c r="E602" s="160" t="s">
        <v>1</v>
      </c>
      <c r="F602" s="161" t="s">
        <v>1435</v>
      </c>
      <c r="H602" s="162">
        <v>4.0599999999999996</v>
      </c>
      <c r="I602" s="163"/>
      <c r="L602" s="158"/>
      <c r="M602" s="164"/>
      <c r="N602" s="165"/>
      <c r="O602" s="165"/>
      <c r="P602" s="165"/>
      <c r="Q602" s="165"/>
      <c r="R602" s="165"/>
      <c r="S602" s="165"/>
      <c r="T602" s="166"/>
      <c r="AT602" s="160" t="s">
        <v>145</v>
      </c>
      <c r="AU602" s="160" t="s">
        <v>82</v>
      </c>
      <c r="AV602" s="13" t="s">
        <v>82</v>
      </c>
      <c r="AW602" s="13" t="s">
        <v>29</v>
      </c>
      <c r="AX602" s="13" t="s">
        <v>73</v>
      </c>
      <c r="AY602" s="160" t="s">
        <v>137</v>
      </c>
    </row>
    <row r="603" spans="1:65" s="15" customFormat="1">
      <c r="B603" s="174"/>
      <c r="D603" s="159" t="s">
        <v>145</v>
      </c>
      <c r="E603" s="175" t="s">
        <v>1</v>
      </c>
      <c r="F603" s="176" t="s">
        <v>148</v>
      </c>
      <c r="H603" s="177">
        <v>4.0599999999999996</v>
      </c>
      <c r="I603" s="178"/>
      <c r="L603" s="174"/>
      <c r="M603" s="179"/>
      <c r="N603" s="180"/>
      <c r="O603" s="180"/>
      <c r="P603" s="180"/>
      <c r="Q603" s="180"/>
      <c r="R603" s="180"/>
      <c r="S603" s="180"/>
      <c r="T603" s="181"/>
      <c r="AT603" s="175" t="s">
        <v>145</v>
      </c>
      <c r="AU603" s="175" t="s">
        <v>82</v>
      </c>
      <c r="AV603" s="15" t="s">
        <v>143</v>
      </c>
      <c r="AW603" s="15" t="s">
        <v>29</v>
      </c>
      <c r="AX603" s="15" t="s">
        <v>30</v>
      </c>
      <c r="AY603" s="175" t="s">
        <v>137</v>
      </c>
    </row>
    <row r="604" spans="1:65" s="2" customFormat="1" ht="24.2" customHeight="1">
      <c r="A604" s="33"/>
      <c r="B604" s="144"/>
      <c r="C604" s="182" t="s">
        <v>827</v>
      </c>
      <c r="D604" s="182" t="s">
        <v>181</v>
      </c>
      <c r="E604" s="183" t="s">
        <v>1436</v>
      </c>
      <c r="F604" s="184" t="s">
        <v>1437</v>
      </c>
      <c r="G604" s="185" t="s">
        <v>210</v>
      </c>
      <c r="H604" s="186">
        <v>27.405000000000001</v>
      </c>
      <c r="I604" s="187"/>
      <c r="J604" s="188">
        <f>ROUND(I604*H604,2)</f>
        <v>0</v>
      </c>
      <c r="K604" s="184" t="s">
        <v>152</v>
      </c>
      <c r="L604" s="189"/>
      <c r="M604" s="190" t="s">
        <v>1</v>
      </c>
      <c r="N604" s="191" t="s">
        <v>38</v>
      </c>
      <c r="O604" s="59"/>
      <c r="P604" s="154">
        <f>O604*H604</f>
        <v>0</v>
      </c>
      <c r="Q604" s="154">
        <v>0.01</v>
      </c>
      <c r="R604" s="154">
        <f>Q604*H604</f>
        <v>0.27405000000000002</v>
      </c>
      <c r="S604" s="154">
        <v>0</v>
      </c>
      <c r="T604" s="155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56" t="s">
        <v>176</v>
      </c>
      <c r="AT604" s="156" t="s">
        <v>181</v>
      </c>
      <c r="AU604" s="156" t="s">
        <v>82</v>
      </c>
      <c r="AY604" s="18" t="s">
        <v>137</v>
      </c>
      <c r="BE604" s="157">
        <f>IF(N604="základní",J604,0)</f>
        <v>0</v>
      </c>
      <c r="BF604" s="157">
        <f>IF(N604="snížená",J604,0)</f>
        <v>0</v>
      </c>
      <c r="BG604" s="157">
        <f>IF(N604="zákl. přenesená",J604,0)</f>
        <v>0</v>
      </c>
      <c r="BH604" s="157">
        <f>IF(N604="sníž. přenesená",J604,0)</f>
        <v>0</v>
      </c>
      <c r="BI604" s="157">
        <f>IF(N604="nulová",J604,0)</f>
        <v>0</v>
      </c>
      <c r="BJ604" s="18" t="s">
        <v>30</v>
      </c>
      <c r="BK604" s="157">
        <f>ROUND(I604*H604,2)</f>
        <v>0</v>
      </c>
      <c r="BL604" s="18" t="s">
        <v>143</v>
      </c>
      <c r="BM604" s="156" t="s">
        <v>1438</v>
      </c>
    </row>
    <row r="605" spans="1:65" s="13" customFormat="1">
      <c r="B605" s="158"/>
      <c r="D605" s="159" t="s">
        <v>145</v>
      </c>
      <c r="E605" s="160" t="s">
        <v>1</v>
      </c>
      <c r="F605" s="161" t="s">
        <v>1439</v>
      </c>
      <c r="H605" s="162">
        <v>27.405000000000001</v>
      </c>
      <c r="I605" s="163"/>
      <c r="L605" s="158"/>
      <c r="M605" s="164"/>
      <c r="N605" s="165"/>
      <c r="O605" s="165"/>
      <c r="P605" s="165"/>
      <c r="Q605" s="165"/>
      <c r="R605" s="165"/>
      <c r="S605" s="165"/>
      <c r="T605" s="166"/>
      <c r="AT605" s="160" t="s">
        <v>145</v>
      </c>
      <c r="AU605" s="160" t="s">
        <v>82</v>
      </c>
      <c r="AV605" s="13" t="s">
        <v>82</v>
      </c>
      <c r="AW605" s="13" t="s">
        <v>29</v>
      </c>
      <c r="AX605" s="13" t="s">
        <v>73</v>
      </c>
      <c r="AY605" s="160" t="s">
        <v>137</v>
      </c>
    </row>
    <row r="606" spans="1:65" s="15" customFormat="1">
      <c r="B606" s="174"/>
      <c r="D606" s="159" t="s">
        <v>145</v>
      </c>
      <c r="E606" s="175" t="s">
        <v>1</v>
      </c>
      <c r="F606" s="176" t="s">
        <v>148</v>
      </c>
      <c r="H606" s="177">
        <v>27.405000000000001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145</v>
      </c>
      <c r="AU606" s="175" t="s">
        <v>82</v>
      </c>
      <c r="AV606" s="15" t="s">
        <v>143</v>
      </c>
      <c r="AW606" s="15" t="s">
        <v>29</v>
      </c>
      <c r="AX606" s="15" t="s">
        <v>30</v>
      </c>
      <c r="AY606" s="175" t="s">
        <v>137</v>
      </c>
    </row>
    <row r="607" spans="1:65" s="2" customFormat="1" ht="24.2" customHeight="1">
      <c r="A607" s="33"/>
      <c r="B607" s="144"/>
      <c r="C607" s="182" t="s">
        <v>831</v>
      </c>
      <c r="D607" s="182" t="s">
        <v>181</v>
      </c>
      <c r="E607" s="183" t="s">
        <v>1440</v>
      </c>
      <c r="F607" s="184" t="s">
        <v>1441</v>
      </c>
      <c r="G607" s="185" t="s">
        <v>210</v>
      </c>
      <c r="H607" s="186">
        <v>10.15</v>
      </c>
      <c r="I607" s="187"/>
      <c r="J607" s="188">
        <f>ROUND(I607*H607,2)</f>
        <v>0</v>
      </c>
      <c r="K607" s="184" t="s">
        <v>152</v>
      </c>
      <c r="L607" s="189"/>
      <c r="M607" s="190" t="s">
        <v>1</v>
      </c>
      <c r="N607" s="191" t="s">
        <v>38</v>
      </c>
      <c r="O607" s="59"/>
      <c r="P607" s="154">
        <f>O607*H607</f>
        <v>0</v>
      </c>
      <c r="Q607" s="154">
        <v>0.01</v>
      </c>
      <c r="R607" s="154">
        <f>Q607*H607</f>
        <v>0.10150000000000001</v>
      </c>
      <c r="S607" s="154">
        <v>0</v>
      </c>
      <c r="T607" s="155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56" t="s">
        <v>176</v>
      </c>
      <c r="AT607" s="156" t="s">
        <v>181</v>
      </c>
      <c r="AU607" s="156" t="s">
        <v>82</v>
      </c>
      <c r="AY607" s="18" t="s">
        <v>137</v>
      </c>
      <c r="BE607" s="157">
        <f>IF(N607="základní",J607,0)</f>
        <v>0</v>
      </c>
      <c r="BF607" s="157">
        <f>IF(N607="snížená",J607,0)</f>
        <v>0</v>
      </c>
      <c r="BG607" s="157">
        <f>IF(N607="zákl. přenesená",J607,0)</f>
        <v>0</v>
      </c>
      <c r="BH607" s="157">
        <f>IF(N607="sníž. přenesená",J607,0)</f>
        <v>0</v>
      </c>
      <c r="BI607" s="157">
        <f>IF(N607="nulová",J607,0)</f>
        <v>0</v>
      </c>
      <c r="BJ607" s="18" t="s">
        <v>30</v>
      </c>
      <c r="BK607" s="157">
        <f>ROUND(I607*H607,2)</f>
        <v>0</v>
      </c>
      <c r="BL607" s="18" t="s">
        <v>143</v>
      </c>
      <c r="BM607" s="156" t="s">
        <v>1442</v>
      </c>
    </row>
    <row r="608" spans="1:65" s="13" customFormat="1">
      <c r="B608" s="158"/>
      <c r="D608" s="159" t="s">
        <v>145</v>
      </c>
      <c r="E608" s="160" t="s">
        <v>1</v>
      </c>
      <c r="F608" s="161" t="s">
        <v>1443</v>
      </c>
      <c r="H608" s="162">
        <v>10.15</v>
      </c>
      <c r="I608" s="163"/>
      <c r="L608" s="158"/>
      <c r="M608" s="164"/>
      <c r="N608" s="165"/>
      <c r="O608" s="165"/>
      <c r="P608" s="165"/>
      <c r="Q608" s="165"/>
      <c r="R608" s="165"/>
      <c r="S608" s="165"/>
      <c r="T608" s="166"/>
      <c r="AT608" s="160" t="s">
        <v>145</v>
      </c>
      <c r="AU608" s="160" t="s">
        <v>82</v>
      </c>
      <c r="AV608" s="13" t="s">
        <v>82</v>
      </c>
      <c r="AW608" s="13" t="s">
        <v>29</v>
      </c>
      <c r="AX608" s="13" t="s">
        <v>73</v>
      </c>
      <c r="AY608" s="160" t="s">
        <v>137</v>
      </c>
    </row>
    <row r="609" spans="1:65" s="15" customFormat="1">
      <c r="B609" s="174"/>
      <c r="D609" s="159" t="s">
        <v>145</v>
      </c>
      <c r="E609" s="175" t="s">
        <v>1</v>
      </c>
      <c r="F609" s="176" t="s">
        <v>148</v>
      </c>
      <c r="H609" s="177">
        <v>10.15</v>
      </c>
      <c r="I609" s="178"/>
      <c r="L609" s="174"/>
      <c r="M609" s="179"/>
      <c r="N609" s="180"/>
      <c r="O609" s="180"/>
      <c r="P609" s="180"/>
      <c r="Q609" s="180"/>
      <c r="R609" s="180"/>
      <c r="S609" s="180"/>
      <c r="T609" s="181"/>
      <c r="AT609" s="175" t="s">
        <v>145</v>
      </c>
      <c r="AU609" s="175" t="s">
        <v>82</v>
      </c>
      <c r="AV609" s="15" t="s">
        <v>143</v>
      </c>
      <c r="AW609" s="15" t="s">
        <v>29</v>
      </c>
      <c r="AX609" s="15" t="s">
        <v>30</v>
      </c>
      <c r="AY609" s="175" t="s">
        <v>137</v>
      </c>
    </row>
    <row r="610" spans="1:65" s="2" customFormat="1" ht="24.2" customHeight="1">
      <c r="A610" s="33"/>
      <c r="B610" s="144"/>
      <c r="C610" s="182" t="s">
        <v>1444</v>
      </c>
      <c r="D610" s="182" t="s">
        <v>181</v>
      </c>
      <c r="E610" s="183" t="s">
        <v>1445</v>
      </c>
      <c r="F610" s="184" t="s">
        <v>1446</v>
      </c>
      <c r="G610" s="185" t="s">
        <v>210</v>
      </c>
      <c r="H610" s="186">
        <v>3.0449999999999999</v>
      </c>
      <c r="I610" s="187"/>
      <c r="J610" s="188">
        <f>ROUND(I610*H610,2)</f>
        <v>0</v>
      </c>
      <c r="K610" s="184" t="s">
        <v>152</v>
      </c>
      <c r="L610" s="189"/>
      <c r="M610" s="190" t="s">
        <v>1</v>
      </c>
      <c r="N610" s="191" t="s">
        <v>38</v>
      </c>
      <c r="O610" s="59"/>
      <c r="P610" s="154">
        <f>O610*H610</f>
        <v>0</v>
      </c>
      <c r="Q610" s="154">
        <v>3.0000000000000001E-3</v>
      </c>
      <c r="R610" s="154">
        <f>Q610*H610</f>
        <v>9.1350000000000008E-3</v>
      </c>
      <c r="S610" s="154">
        <v>0</v>
      </c>
      <c r="T610" s="155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56" t="s">
        <v>176</v>
      </c>
      <c r="AT610" s="156" t="s">
        <v>181</v>
      </c>
      <c r="AU610" s="156" t="s">
        <v>82</v>
      </c>
      <c r="AY610" s="18" t="s">
        <v>137</v>
      </c>
      <c r="BE610" s="157">
        <f>IF(N610="základní",J610,0)</f>
        <v>0</v>
      </c>
      <c r="BF610" s="157">
        <f>IF(N610="snížená",J610,0)</f>
        <v>0</v>
      </c>
      <c r="BG610" s="157">
        <f>IF(N610="zákl. přenesená",J610,0)</f>
        <v>0</v>
      </c>
      <c r="BH610" s="157">
        <f>IF(N610="sníž. přenesená",J610,0)</f>
        <v>0</v>
      </c>
      <c r="BI610" s="157">
        <f>IF(N610="nulová",J610,0)</f>
        <v>0</v>
      </c>
      <c r="BJ610" s="18" t="s">
        <v>30</v>
      </c>
      <c r="BK610" s="157">
        <f>ROUND(I610*H610,2)</f>
        <v>0</v>
      </c>
      <c r="BL610" s="18" t="s">
        <v>143</v>
      </c>
      <c r="BM610" s="156" t="s">
        <v>1447</v>
      </c>
    </row>
    <row r="611" spans="1:65" s="13" customFormat="1">
      <c r="B611" s="158"/>
      <c r="D611" s="159" t="s">
        <v>145</v>
      </c>
      <c r="E611" s="160" t="s">
        <v>1</v>
      </c>
      <c r="F611" s="161" t="s">
        <v>1431</v>
      </c>
      <c r="H611" s="162">
        <v>3.0449999999999999</v>
      </c>
      <c r="I611" s="163"/>
      <c r="L611" s="158"/>
      <c r="M611" s="164"/>
      <c r="N611" s="165"/>
      <c r="O611" s="165"/>
      <c r="P611" s="165"/>
      <c r="Q611" s="165"/>
      <c r="R611" s="165"/>
      <c r="S611" s="165"/>
      <c r="T611" s="166"/>
      <c r="AT611" s="160" t="s">
        <v>145</v>
      </c>
      <c r="AU611" s="160" t="s">
        <v>82</v>
      </c>
      <c r="AV611" s="13" t="s">
        <v>82</v>
      </c>
      <c r="AW611" s="13" t="s">
        <v>29</v>
      </c>
      <c r="AX611" s="13" t="s">
        <v>73</v>
      </c>
      <c r="AY611" s="160" t="s">
        <v>137</v>
      </c>
    </row>
    <row r="612" spans="1:65" s="15" customFormat="1">
      <c r="B612" s="174"/>
      <c r="D612" s="159" t="s">
        <v>145</v>
      </c>
      <c r="E612" s="175" t="s">
        <v>1</v>
      </c>
      <c r="F612" s="176" t="s">
        <v>148</v>
      </c>
      <c r="H612" s="177">
        <v>3.0449999999999999</v>
      </c>
      <c r="I612" s="178"/>
      <c r="L612" s="174"/>
      <c r="M612" s="179"/>
      <c r="N612" s="180"/>
      <c r="O612" s="180"/>
      <c r="P612" s="180"/>
      <c r="Q612" s="180"/>
      <c r="R612" s="180"/>
      <c r="S612" s="180"/>
      <c r="T612" s="181"/>
      <c r="AT612" s="175" t="s">
        <v>145</v>
      </c>
      <c r="AU612" s="175" t="s">
        <v>82</v>
      </c>
      <c r="AV612" s="15" t="s">
        <v>143</v>
      </c>
      <c r="AW612" s="15" t="s">
        <v>29</v>
      </c>
      <c r="AX612" s="15" t="s">
        <v>30</v>
      </c>
      <c r="AY612" s="175" t="s">
        <v>137</v>
      </c>
    </row>
    <row r="613" spans="1:65" s="2" customFormat="1" ht="24.2" customHeight="1">
      <c r="A613" s="33"/>
      <c r="B613" s="144"/>
      <c r="C613" s="145" t="s">
        <v>1082</v>
      </c>
      <c r="D613" s="145" t="s">
        <v>139</v>
      </c>
      <c r="E613" s="146" t="s">
        <v>1448</v>
      </c>
      <c r="F613" s="147" t="s">
        <v>1449</v>
      </c>
      <c r="G613" s="148" t="s">
        <v>195</v>
      </c>
      <c r="H613" s="149">
        <v>42.515000000000001</v>
      </c>
      <c r="I613" s="150"/>
      <c r="J613" s="151">
        <f>ROUND(I613*H613,2)</f>
        <v>0</v>
      </c>
      <c r="K613" s="147" t="s">
        <v>152</v>
      </c>
      <c r="L613" s="34"/>
      <c r="M613" s="152" t="s">
        <v>1</v>
      </c>
      <c r="N613" s="153" t="s">
        <v>38</v>
      </c>
      <c r="O613" s="59"/>
      <c r="P613" s="154">
        <f>O613*H613</f>
        <v>0</v>
      </c>
      <c r="Q613" s="154">
        <v>2.3010199999999998</v>
      </c>
      <c r="R613" s="154">
        <f>Q613*H613</f>
        <v>97.827865299999999</v>
      </c>
      <c r="S613" s="154">
        <v>0</v>
      </c>
      <c r="T613" s="155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56" t="s">
        <v>143</v>
      </c>
      <c r="AT613" s="156" t="s">
        <v>139</v>
      </c>
      <c r="AU613" s="156" t="s">
        <v>82</v>
      </c>
      <c r="AY613" s="18" t="s">
        <v>137</v>
      </c>
      <c r="BE613" s="157">
        <f>IF(N613="základní",J613,0)</f>
        <v>0</v>
      </c>
      <c r="BF613" s="157">
        <f>IF(N613="snížená",J613,0)</f>
        <v>0</v>
      </c>
      <c r="BG613" s="157">
        <f>IF(N613="zákl. přenesená",J613,0)</f>
        <v>0</v>
      </c>
      <c r="BH613" s="157">
        <f>IF(N613="sníž. přenesená",J613,0)</f>
        <v>0</v>
      </c>
      <c r="BI613" s="157">
        <f>IF(N613="nulová",J613,0)</f>
        <v>0</v>
      </c>
      <c r="BJ613" s="18" t="s">
        <v>30</v>
      </c>
      <c r="BK613" s="157">
        <f>ROUND(I613*H613,2)</f>
        <v>0</v>
      </c>
      <c r="BL613" s="18" t="s">
        <v>143</v>
      </c>
      <c r="BM613" s="156" t="s">
        <v>1450</v>
      </c>
    </row>
    <row r="614" spans="1:65" s="14" customFormat="1">
      <c r="B614" s="167"/>
      <c r="D614" s="159" t="s">
        <v>145</v>
      </c>
      <c r="E614" s="168" t="s">
        <v>1</v>
      </c>
      <c r="F614" s="169" t="s">
        <v>1221</v>
      </c>
      <c r="H614" s="168" t="s">
        <v>1</v>
      </c>
      <c r="I614" s="170"/>
      <c r="L614" s="167"/>
      <c r="M614" s="171"/>
      <c r="N614" s="172"/>
      <c r="O614" s="172"/>
      <c r="P614" s="172"/>
      <c r="Q614" s="172"/>
      <c r="R614" s="172"/>
      <c r="S614" s="172"/>
      <c r="T614" s="173"/>
      <c r="AT614" s="168" t="s">
        <v>145</v>
      </c>
      <c r="AU614" s="168" t="s">
        <v>82</v>
      </c>
      <c r="AV614" s="14" t="s">
        <v>30</v>
      </c>
      <c r="AW614" s="14" t="s">
        <v>29</v>
      </c>
      <c r="AX614" s="14" t="s">
        <v>73</v>
      </c>
      <c r="AY614" s="168" t="s">
        <v>137</v>
      </c>
    </row>
    <row r="615" spans="1:65" s="13" customFormat="1">
      <c r="B615" s="158"/>
      <c r="D615" s="159" t="s">
        <v>145</v>
      </c>
      <c r="E615" s="160" t="s">
        <v>1</v>
      </c>
      <c r="F615" s="161" t="s">
        <v>1451</v>
      </c>
      <c r="H615" s="162">
        <v>28.518000000000001</v>
      </c>
      <c r="I615" s="163"/>
      <c r="L615" s="158"/>
      <c r="M615" s="164"/>
      <c r="N615" s="165"/>
      <c r="O615" s="165"/>
      <c r="P615" s="165"/>
      <c r="Q615" s="165"/>
      <c r="R615" s="165"/>
      <c r="S615" s="165"/>
      <c r="T615" s="166"/>
      <c r="AT615" s="160" t="s">
        <v>145</v>
      </c>
      <c r="AU615" s="160" t="s">
        <v>82</v>
      </c>
      <c r="AV615" s="13" t="s">
        <v>82</v>
      </c>
      <c r="AW615" s="13" t="s">
        <v>29</v>
      </c>
      <c r="AX615" s="13" t="s">
        <v>73</v>
      </c>
      <c r="AY615" s="160" t="s">
        <v>137</v>
      </c>
    </row>
    <row r="616" spans="1:65" s="13" customFormat="1">
      <c r="B616" s="158"/>
      <c r="D616" s="159" t="s">
        <v>145</v>
      </c>
      <c r="E616" s="160" t="s">
        <v>1</v>
      </c>
      <c r="F616" s="161" t="s">
        <v>1452</v>
      </c>
      <c r="H616" s="162">
        <v>12.917</v>
      </c>
      <c r="I616" s="163"/>
      <c r="L616" s="158"/>
      <c r="M616" s="164"/>
      <c r="N616" s="165"/>
      <c r="O616" s="165"/>
      <c r="P616" s="165"/>
      <c r="Q616" s="165"/>
      <c r="R616" s="165"/>
      <c r="S616" s="165"/>
      <c r="T616" s="166"/>
      <c r="AT616" s="160" t="s">
        <v>145</v>
      </c>
      <c r="AU616" s="160" t="s">
        <v>82</v>
      </c>
      <c r="AV616" s="13" t="s">
        <v>82</v>
      </c>
      <c r="AW616" s="13" t="s">
        <v>29</v>
      </c>
      <c r="AX616" s="13" t="s">
        <v>73</v>
      </c>
      <c r="AY616" s="160" t="s">
        <v>137</v>
      </c>
    </row>
    <row r="617" spans="1:65" s="13" customFormat="1">
      <c r="B617" s="158"/>
      <c r="D617" s="159" t="s">
        <v>145</v>
      </c>
      <c r="E617" s="160" t="s">
        <v>1</v>
      </c>
      <c r="F617" s="161" t="s">
        <v>1453</v>
      </c>
      <c r="H617" s="162">
        <v>-3.6059999999999999</v>
      </c>
      <c r="I617" s="163"/>
      <c r="L617" s="158"/>
      <c r="M617" s="164"/>
      <c r="N617" s="165"/>
      <c r="O617" s="165"/>
      <c r="P617" s="165"/>
      <c r="Q617" s="165"/>
      <c r="R617" s="165"/>
      <c r="S617" s="165"/>
      <c r="T617" s="166"/>
      <c r="AT617" s="160" t="s">
        <v>145</v>
      </c>
      <c r="AU617" s="160" t="s">
        <v>82</v>
      </c>
      <c r="AV617" s="13" t="s">
        <v>82</v>
      </c>
      <c r="AW617" s="13" t="s">
        <v>29</v>
      </c>
      <c r="AX617" s="13" t="s">
        <v>73</v>
      </c>
      <c r="AY617" s="160" t="s">
        <v>137</v>
      </c>
    </row>
    <row r="618" spans="1:65" s="14" customFormat="1">
      <c r="B618" s="167"/>
      <c r="D618" s="159" t="s">
        <v>145</v>
      </c>
      <c r="E618" s="168" t="s">
        <v>1</v>
      </c>
      <c r="F618" s="169" t="s">
        <v>1224</v>
      </c>
      <c r="H618" s="168" t="s">
        <v>1</v>
      </c>
      <c r="I618" s="170"/>
      <c r="L618" s="167"/>
      <c r="M618" s="171"/>
      <c r="N618" s="172"/>
      <c r="O618" s="172"/>
      <c r="P618" s="172"/>
      <c r="Q618" s="172"/>
      <c r="R618" s="172"/>
      <c r="S618" s="172"/>
      <c r="T618" s="173"/>
      <c r="AT618" s="168" t="s">
        <v>145</v>
      </c>
      <c r="AU618" s="168" t="s">
        <v>82</v>
      </c>
      <c r="AV618" s="14" t="s">
        <v>30</v>
      </c>
      <c r="AW618" s="14" t="s">
        <v>29</v>
      </c>
      <c r="AX618" s="14" t="s">
        <v>73</v>
      </c>
      <c r="AY618" s="168" t="s">
        <v>137</v>
      </c>
    </row>
    <row r="619" spans="1:65" s="13" customFormat="1">
      <c r="B619" s="158"/>
      <c r="D619" s="159" t="s">
        <v>145</v>
      </c>
      <c r="E619" s="160" t="s">
        <v>1</v>
      </c>
      <c r="F619" s="161" t="s">
        <v>1454</v>
      </c>
      <c r="H619" s="162">
        <v>3.6360000000000001</v>
      </c>
      <c r="I619" s="163"/>
      <c r="L619" s="158"/>
      <c r="M619" s="164"/>
      <c r="N619" s="165"/>
      <c r="O619" s="165"/>
      <c r="P619" s="165"/>
      <c r="Q619" s="165"/>
      <c r="R619" s="165"/>
      <c r="S619" s="165"/>
      <c r="T619" s="166"/>
      <c r="AT619" s="160" t="s">
        <v>145</v>
      </c>
      <c r="AU619" s="160" t="s">
        <v>82</v>
      </c>
      <c r="AV619" s="13" t="s">
        <v>82</v>
      </c>
      <c r="AW619" s="13" t="s">
        <v>29</v>
      </c>
      <c r="AX619" s="13" t="s">
        <v>73</v>
      </c>
      <c r="AY619" s="160" t="s">
        <v>137</v>
      </c>
    </row>
    <row r="620" spans="1:65" s="13" customFormat="1">
      <c r="B620" s="158"/>
      <c r="D620" s="159" t="s">
        <v>145</v>
      </c>
      <c r="E620" s="160" t="s">
        <v>1</v>
      </c>
      <c r="F620" s="161" t="s">
        <v>1455</v>
      </c>
      <c r="H620" s="162">
        <v>1.667</v>
      </c>
      <c r="I620" s="163"/>
      <c r="L620" s="158"/>
      <c r="M620" s="164"/>
      <c r="N620" s="165"/>
      <c r="O620" s="165"/>
      <c r="P620" s="165"/>
      <c r="Q620" s="165"/>
      <c r="R620" s="165"/>
      <c r="S620" s="165"/>
      <c r="T620" s="166"/>
      <c r="AT620" s="160" t="s">
        <v>145</v>
      </c>
      <c r="AU620" s="160" t="s">
        <v>82</v>
      </c>
      <c r="AV620" s="13" t="s">
        <v>82</v>
      </c>
      <c r="AW620" s="13" t="s">
        <v>29</v>
      </c>
      <c r="AX620" s="13" t="s">
        <v>73</v>
      </c>
      <c r="AY620" s="160" t="s">
        <v>137</v>
      </c>
    </row>
    <row r="621" spans="1:65" s="13" customFormat="1">
      <c r="B621" s="158"/>
      <c r="D621" s="159" t="s">
        <v>145</v>
      </c>
      <c r="E621" s="160" t="s">
        <v>1</v>
      </c>
      <c r="F621" s="161" t="s">
        <v>1456</v>
      </c>
      <c r="H621" s="162">
        <v>-0.61699999999999999</v>
      </c>
      <c r="I621" s="163"/>
      <c r="L621" s="158"/>
      <c r="M621" s="164"/>
      <c r="N621" s="165"/>
      <c r="O621" s="165"/>
      <c r="P621" s="165"/>
      <c r="Q621" s="165"/>
      <c r="R621" s="165"/>
      <c r="S621" s="165"/>
      <c r="T621" s="166"/>
      <c r="AT621" s="160" t="s">
        <v>145</v>
      </c>
      <c r="AU621" s="160" t="s">
        <v>82</v>
      </c>
      <c r="AV621" s="13" t="s">
        <v>82</v>
      </c>
      <c r="AW621" s="13" t="s">
        <v>29</v>
      </c>
      <c r="AX621" s="13" t="s">
        <v>73</v>
      </c>
      <c r="AY621" s="160" t="s">
        <v>137</v>
      </c>
    </row>
    <row r="622" spans="1:65" s="15" customFormat="1">
      <c r="B622" s="174"/>
      <c r="D622" s="159" t="s">
        <v>145</v>
      </c>
      <c r="E622" s="175" t="s">
        <v>1</v>
      </c>
      <c r="F622" s="176" t="s">
        <v>148</v>
      </c>
      <c r="H622" s="177">
        <v>42.515000000000001</v>
      </c>
      <c r="I622" s="178"/>
      <c r="L622" s="174"/>
      <c r="M622" s="179"/>
      <c r="N622" s="180"/>
      <c r="O622" s="180"/>
      <c r="P622" s="180"/>
      <c r="Q622" s="180"/>
      <c r="R622" s="180"/>
      <c r="S622" s="180"/>
      <c r="T622" s="181"/>
      <c r="AT622" s="175" t="s">
        <v>145</v>
      </c>
      <c r="AU622" s="175" t="s">
        <v>82</v>
      </c>
      <c r="AV622" s="15" t="s">
        <v>143</v>
      </c>
      <c r="AW622" s="15" t="s">
        <v>29</v>
      </c>
      <c r="AX622" s="15" t="s">
        <v>30</v>
      </c>
      <c r="AY622" s="175" t="s">
        <v>137</v>
      </c>
    </row>
    <row r="623" spans="1:65" s="12" customFormat="1" ht="22.9" customHeight="1">
      <c r="B623" s="131"/>
      <c r="D623" s="132" t="s">
        <v>72</v>
      </c>
      <c r="E623" s="142" t="s">
        <v>180</v>
      </c>
      <c r="F623" s="142" t="s">
        <v>186</v>
      </c>
      <c r="I623" s="134"/>
      <c r="J623" s="143">
        <f>BK623</f>
        <v>0</v>
      </c>
      <c r="L623" s="131"/>
      <c r="M623" s="136"/>
      <c r="N623" s="137"/>
      <c r="O623" s="137"/>
      <c r="P623" s="138">
        <f>SUM(P624:P641)</f>
        <v>0</v>
      </c>
      <c r="Q623" s="137"/>
      <c r="R623" s="138">
        <f>SUM(R624:R641)</f>
        <v>0</v>
      </c>
      <c r="S623" s="137"/>
      <c r="T623" s="139">
        <f>SUM(T624:T641)</f>
        <v>0</v>
      </c>
      <c r="AR623" s="132" t="s">
        <v>30</v>
      </c>
      <c r="AT623" s="140" t="s">
        <v>72</v>
      </c>
      <c r="AU623" s="140" t="s">
        <v>30</v>
      </c>
      <c r="AY623" s="132" t="s">
        <v>137</v>
      </c>
      <c r="BK623" s="141">
        <f>SUM(BK624:BK641)</f>
        <v>0</v>
      </c>
    </row>
    <row r="624" spans="1:65" s="2" customFormat="1" ht="24.2" customHeight="1">
      <c r="A624" s="33"/>
      <c r="B624" s="144"/>
      <c r="C624" s="145" t="s">
        <v>1457</v>
      </c>
      <c r="D624" s="145" t="s">
        <v>139</v>
      </c>
      <c r="E624" s="146" t="s">
        <v>1049</v>
      </c>
      <c r="F624" s="147" t="s">
        <v>1050</v>
      </c>
      <c r="G624" s="148" t="s">
        <v>190</v>
      </c>
      <c r="H624" s="149">
        <v>129.214</v>
      </c>
      <c r="I624" s="150"/>
      <c r="J624" s="151">
        <f>ROUND(I624*H624,2)</f>
        <v>0</v>
      </c>
      <c r="K624" s="147" t="s">
        <v>152</v>
      </c>
      <c r="L624" s="34"/>
      <c r="M624" s="152" t="s">
        <v>1</v>
      </c>
      <c r="N624" s="153" t="s">
        <v>38</v>
      </c>
      <c r="O624" s="59"/>
      <c r="P624" s="154">
        <f>O624*H624</f>
        <v>0</v>
      </c>
      <c r="Q624" s="154">
        <v>0</v>
      </c>
      <c r="R624" s="154">
        <f>Q624*H624</f>
        <v>0</v>
      </c>
      <c r="S624" s="154">
        <v>0</v>
      </c>
      <c r="T624" s="155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56" t="s">
        <v>143</v>
      </c>
      <c r="AT624" s="156" t="s">
        <v>139</v>
      </c>
      <c r="AU624" s="156" t="s">
        <v>82</v>
      </c>
      <c r="AY624" s="18" t="s">
        <v>137</v>
      </c>
      <c r="BE624" s="157">
        <f>IF(N624="základní",J624,0)</f>
        <v>0</v>
      </c>
      <c r="BF624" s="157">
        <f>IF(N624="snížená",J624,0)</f>
        <v>0</v>
      </c>
      <c r="BG624" s="157">
        <f>IF(N624="zákl. přenesená",J624,0)</f>
        <v>0</v>
      </c>
      <c r="BH624" s="157">
        <f>IF(N624="sníž. přenesená",J624,0)</f>
        <v>0</v>
      </c>
      <c r="BI624" s="157">
        <f>IF(N624="nulová",J624,0)</f>
        <v>0</v>
      </c>
      <c r="BJ624" s="18" t="s">
        <v>30</v>
      </c>
      <c r="BK624" s="157">
        <f>ROUND(I624*H624,2)</f>
        <v>0</v>
      </c>
      <c r="BL624" s="18" t="s">
        <v>143</v>
      </c>
      <c r="BM624" s="156" t="s">
        <v>1458</v>
      </c>
    </row>
    <row r="625" spans="1:65" s="14" customFormat="1">
      <c r="B625" s="167"/>
      <c r="D625" s="159" t="s">
        <v>145</v>
      </c>
      <c r="E625" s="168" t="s">
        <v>1</v>
      </c>
      <c r="F625" s="169" t="s">
        <v>1224</v>
      </c>
      <c r="H625" s="168" t="s">
        <v>1</v>
      </c>
      <c r="I625" s="170"/>
      <c r="L625" s="167"/>
      <c r="M625" s="171"/>
      <c r="N625" s="172"/>
      <c r="O625" s="172"/>
      <c r="P625" s="172"/>
      <c r="Q625" s="172"/>
      <c r="R625" s="172"/>
      <c r="S625" s="172"/>
      <c r="T625" s="173"/>
      <c r="AT625" s="168" t="s">
        <v>145</v>
      </c>
      <c r="AU625" s="168" t="s">
        <v>82</v>
      </c>
      <c r="AV625" s="14" t="s">
        <v>30</v>
      </c>
      <c r="AW625" s="14" t="s">
        <v>29</v>
      </c>
      <c r="AX625" s="14" t="s">
        <v>73</v>
      </c>
      <c r="AY625" s="168" t="s">
        <v>137</v>
      </c>
    </row>
    <row r="626" spans="1:65" s="13" customFormat="1">
      <c r="B626" s="158"/>
      <c r="D626" s="159" t="s">
        <v>145</v>
      </c>
      <c r="E626" s="160" t="s">
        <v>1</v>
      </c>
      <c r="F626" s="161" t="s">
        <v>1459</v>
      </c>
      <c r="H626" s="162">
        <v>20.78</v>
      </c>
      <c r="I626" s="163"/>
      <c r="L626" s="158"/>
      <c r="M626" s="164"/>
      <c r="N626" s="165"/>
      <c r="O626" s="165"/>
      <c r="P626" s="165"/>
      <c r="Q626" s="165"/>
      <c r="R626" s="165"/>
      <c r="S626" s="165"/>
      <c r="T626" s="166"/>
      <c r="AT626" s="160" t="s">
        <v>145</v>
      </c>
      <c r="AU626" s="160" t="s">
        <v>82</v>
      </c>
      <c r="AV626" s="13" t="s">
        <v>82</v>
      </c>
      <c r="AW626" s="13" t="s">
        <v>29</v>
      </c>
      <c r="AX626" s="13" t="s">
        <v>73</v>
      </c>
      <c r="AY626" s="160" t="s">
        <v>137</v>
      </c>
    </row>
    <row r="627" spans="1:65" s="14" customFormat="1">
      <c r="B627" s="167"/>
      <c r="D627" s="159" t="s">
        <v>145</v>
      </c>
      <c r="E627" s="168" t="s">
        <v>1</v>
      </c>
      <c r="F627" s="169" t="s">
        <v>1221</v>
      </c>
      <c r="H627" s="168" t="s">
        <v>1</v>
      </c>
      <c r="I627" s="170"/>
      <c r="L627" s="167"/>
      <c r="M627" s="171"/>
      <c r="N627" s="172"/>
      <c r="O627" s="172"/>
      <c r="P627" s="172"/>
      <c r="Q627" s="172"/>
      <c r="R627" s="172"/>
      <c r="S627" s="172"/>
      <c r="T627" s="173"/>
      <c r="AT627" s="168" t="s">
        <v>145</v>
      </c>
      <c r="AU627" s="168" t="s">
        <v>82</v>
      </c>
      <c r="AV627" s="14" t="s">
        <v>30</v>
      </c>
      <c r="AW627" s="14" t="s">
        <v>29</v>
      </c>
      <c r="AX627" s="14" t="s">
        <v>73</v>
      </c>
      <c r="AY627" s="168" t="s">
        <v>137</v>
      </c>
    </row>
    <row r="628" spans="1:65" s="13" customFormat="1">
      <c r="B628" s="158"/>
      <c r="D628" s="159" t="s">
        <v>145</v>
      </c>
      <c r="E628" s="160" t="s">
        <v>1</v>
      </c>
      <c r="F628" s="161" t="s">
        <v>1460</v>
      </c>
      <c r="H628" s="162">
        <v>108.434</v>
      </c>
      <c r="I628" s="163"/>
      <c r="L628" s="158"/>
      <c r="M628" s="164"/>
      <c r="N628" s="165"/>
      <c r="O628" s="165"/>
      <c r="P628" s="165"/>
      <c r="Q628" s="165"/>
      <c r="R628" s="165"/>
      <c r="S628" s="165"/>
      <c r="T628" s="166"/>
      <c r="AT628" s="160" t="s">
        <v>145</v>
      </c>
      <c r="AU628" s="160" t="s">
        <v>82</v>
      </c>
      <c r="AV628" s="13" t="s">
        <v>82</v>
      </c>
      <c r="AW628" s="13" t="s">
        <v>29</v>
      </c>
      <c r="AX628" s="13" t="s">
        <v>73</v>
      </c>
      <c r="AY628" s="160" t="s">
        <v>137</v>
      </c>
    </row>
    <row r="629" spans="1:65" s="14" customFormat="1">
      <c r="B629" s="167"/>
      <c r="D629" s="159" t="s">
        <v>145</v>
      </c>
      <c r="E629" s="168" t="s">
        <v>1</v>
      </c>
      <c r="F629" s="169" t="s">
        <v>1461</v>
      </c>
      <c r="H629" s="168" t="s">
        <v>1</v>
      </c>
      <c r="I629" s="170"/>
      <c r="L629" s="167"/>
      <c r="M629" s="171"/>
      <c r="N629" s="172"/>
      <c r="O629" s="172"/>
      <c r="P629" s="172"/>
      <c r="Q629" s="172"/>
      <c r="R629" s="172"/>
      <c r="S629" s="172"/>
      <c r="T629" s="173"/>
      <c r="AT629" s="168" t="s">
        <v>145</v>
      </c>
      <c r="AU629" s="168" t="s">
        <v>82</v>
      </c>
      <c r="AV629" s="14" t="s">
        <v>30</v>
      </c>
      <c r="AW629" s="14" t="s">
        <v>29</v>
      </c>
      <c r="AX629" s="14" t="s">
        <v>73</v>
      </c>
      <c r="AY629" s="168" t="s">
        <v>137</v>
      </c>
    </row>
    <row r="630" spans="1:65" s="14" customFormat="1">
      <c r="B630" s="167"/>
      <c r="D630" s="159" t="s">
        <v>145</v>
      </c>
      <c r="E630" s="168" t="s">
        <v>1</v>
      </c>
      <c r="F630" s="169" t="s">
        <v>1462</v>
      </c>
      <c r="H630" s="168" t="s">
        <v>1</v>
      </c>
      <c r="I630" s="170"/>
      <c r="L630" s="167"/>
      <c r="M630" s="171"/>
      <c r="N630" s="172"/>
      <c r="O630" s="172"/>
      <c r="P630" s="172"/>
      <c r="Q630" s="172"/>
      <c r="R630" s="172"/>
      <c r="S630" s="172"/>
      <c r="T630" s="173"/>
      <c r="AT630" s="168" t="s">
        <v>145</v>
      </c>
      <c r="AU630" s="168" t="s">
        <v>82</v>
      </c>
      <c r="AV630" s="14" t="s">
        <v>30</v>
      </c>
      <c r="AW630" s="14" t="s">
        <v>29</v>
      </c>
      <c r="AX630" s="14" t="s">
        <v>73</v>
      </c>
      <c r="AY630" s="168" t="s">
        <v>137</v>
      </c>
    </row>
    <row r="631" spans="1:65" s="15" customFormat="1">
      <c r="B631" s="174"/>
      <c r="D631" s="159" t="s">
        <v>145</v>
      </c>
      <c r="E631" s="175" t="s">
        <v>1</v>
      </c>
      <c r="F631" s="176" t="s">
        <v>148</v>
      </c>
      <c r="H631" s="177">
        <v>129.214</v>
      </c>
      <c r="I631" s="178"/>
      <c r="L631" s="174"/>
      <c r="M631" s="179"/>
      <c r="N631" s="180"/>
      <c r="O631" s="180"/>
      <c r="P631" s="180"/>
      <c r="Q631" s="180"/>
      <c r="R631" s="180"/>
      <c r="S631" s="180"/>
      <c r="T631" s="181"/>
      <c r="AT631" s="175" t="s">
        <v>145</v>
      </c>
      <c r="AU631" s="175" t="s">
        <v>82</v>
      </c>
      <c r="AV631" s="15" t="s">
        <v>143</v>
      </c>
      <c r="AW631" s="15" t="s">
        <v>29</v>
      </c>
      <c r="AX631" s="15" t="s">
        <v>30</v>
      </c>
      <c r="AY631" s="175" t="s">
        <v>137</v>
      </c>
    </row>
    <row r="632" spans="1:65" s="2" customFormat="1" ht="21.75" customHeight="1">
      <c r="A632" s="33"/>
      <c r="B632" s="144"/>
      <c r="C632" s="145" t="s">
        <v>852</v>
      </c>
      <c r="D632" s="145" t="s">
        <v>139</v>
      </c>
      <c r="E632" s="146" t="s">
        <v>312</v>
      </c>
      <c r="F632" s="147" t="s">
        <v>150</v>
      </c>
      <c r="G632" s="148" t="s">
        <v>151</v>
      </c>
      <c r="H632" s="149">
        <v>108.69</v>
      </c>
      <c r="I632" s="150"/>
      <c r="J632" s="151">
        <f>ROUND(I632*H632,2)</f>
        <v>0</v>
      </c>
      <c r="K632" s="147" t="s">
        <v>152</v>
      </c>
      <c r="L632" s="34"/>
      <c r="M632" s="152" t="s">
        <v>1</v>
      </c>
      <c r="N632" s="153" t="s">
        <v>38</v>
      </c>
      <c r="O632" s="59"/>
      <c r="P632" s="154">
        <f>O632*H632</f>
        <v>0</v>
      </c>
      <c r="Q632" s="154">
        <v>0</v>
      </c>
      <c r="R632" s="154">
        <f>Q632*H632</f>
        <v>0</v>
      </c>
      <c r="S632" s="154">
        <v>0</v>
      </c>
      <c r="T632" s="155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56" t="s">
        <v>143</v>
      </c>
      <c r="AT632" s="156" t="s">
        <v>139</v>
      </c>
      <c r="AU632" s="156" t="s">
        <v>82</v>
      </c>
      <c r="AY632" s="18" t="s">
        <v>137</v>
      </c>
      <c r="BE632" s="157">
        <f>IF(N632="základní",J632,0)</f>
        <v>0</v>
      </c>
      <c r="BF632" s="157">
        <f>IF(N632="snížená",J632,0)</f>
        <v>0</v>
      </c>
      <c r="BG632" s="157">
        <f>IF(N632="zákl. přenesená",J632,0)</f>
        <v>0</v>
      </c>
      <c r="BH632" s="157">
        <f>IF(N632="sníž. přenesená",J632,0)</f>
        <v>0</v>
      </c>
      <c r="BI632" s="157">
        <f>IF(N632="nulová",J632,0)</f>
        <v>0</v>
      </c>
      <c r="BJ632" s="18" t="s">
        <v>30</v>
      </c>
      <c r="BK632" s="157">
        <f>ROUND(I632*H632,2)</f>
        <v>0</v>
      </c>
      <c r="BL632" s="18" t="s">
        <v>143</v>
      </c>
      <c r="BM632" s="156" t="s">
        <v>1463</v>
      </c>
    </row>
    <row r="633" spans="1:65" s="2" customFormat="1" ht="24.2" customHeight="1">
      <c r="A633" s="33"/>
      <c r="B633" s="144"/>
      <c r="C633" s="145" t="s">
        <v>857</v>
      </c>
      <c r="D633" s="145" t="s">
        <v>139</v>
      </c>
      <c r="E633" s="146" t="s">
        <v>316</v>
      </c>
      <c r="F633" s="147" t="s">
        <v>157</v>
      </c>
      <c r="G633" s="148" t="s">
        <v>151</v>
      </c>
      <c r="H633" s="149">
        <v>434.76</v>
      </c>
      <c r="I633" s="150"/>
      <c r="J633" s="151">
        <f>ROUND(I633*H633,2)</f>
        <v>0</v>
      </c>
      <c r="K633" s="147" t="s">
        <v>152</v>
      </c>
      <c r="L633" s="34"/>
      <c r="M633" s="152" t="s">
        <v>1</v>
      </c>
      <c r="N633" s="153" t="s">
        <v>38</v>
      </c>
      <c r="O633" s="59"/>
      <c r="P633" s="154">
        <f>O633*H633</f>
        <v>0</v>
      </c>
      <c r="Q633" s="154">
        <v>0</v>
      </c>
      <c r="R633" s="154">
        <f>Q633*H633</f>
        <v>0</v>
      </c>
      <c r="S633" s="154">
        <v>0</v>
      </c>
      <c r="T633" s="155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156" t="s">
        <v>143</v>
      </c>
      <c r="AT633" s="156" t="s">
        <v>139</v>
      </c>
      <c r="AU633" s="156" t="s">
        <v>82</v>
      </c>
      <c r="AY633" s="18" t="s">
        <v>137</v>
      </c>
      <c r="BE633" s="157">
        <f>IF(N633="základní",J633,0)</f>
        <v>0</v>
      </c>
      <c r="BF633" s="157">
        <f>IF(N633="snížená",J633,0)</f>
        <v>0</v>
      </c>
      <c r="BG633" s="157">
        <f>IF(N633="zákl. přenesená",J633,0)</f>
        <v>0</v>
      </c>
      <c r="BH633" s="157">
        <f>IF(N633="sníž. přenesená",J633,0)</f>
        <v>0</v>
      </c>
      <c r="BI633" s="157">
        <f>IF(N633="nulová",J633,0)</f>
        <v>0</v>
      </c>
      <c r="BJ633" s="18" t="s">
        <v>30</v>
      </c>
      <c r="BK633" s="157">
        <f>ROUND(I633*H633,2)</f>
        <v>0</v>
      </c>
      <c r="BL633" s="18" t="s">
        <v>143</v>
      </c>
      <c r="BM633" s="156" t="s">
        <v>1464</v>
      </c>
    </row>
    <row r="634" spans="1:65" s="13" customFormat="1">
      <c r="B634" s="158"/>
      <c r="D634" s="159" t="s">
        <v>145</v>
      </c>
      <c r="E634" s="160" t="s">
        <v>1</v>
      </c>
      <c r="F634" s="161" t="s">
        <v>1465</v>
      </c>
      <c r="H634" s="162">
        <v>434.76</v>
      </c>
      <c r="I634" s="163"/>
      <c r="L634" s="158"/>
      <c r="M634" s="164"/>
      <c r="N634" s="165"/>
      <c r="O634" s="165"/>
      <c r="P634" s="165"/>
      <c r="Q634" s="165"/>
      <c r="R634" s="165"/>
      <c r="S634" s="165"/>
      <c r="T634" s="166"/>
      <c r="AT634" s="160" t="s">
        <v>145</v>
      </c>
      <c r="AU634" s="160" t="s">
        <v>82</v>
      </c>
      <c r="AV634" s="13" t="s">
        <v>82</v>
      </c>
      <c r="AW634" s="13" t="s">
        <v>29</v>
      </c>
      <c r="AX634" s="13" t="s">
        <v>73</v>
      </c>
      <c r="AY634" s="160" t="s">
        <v>137</v>
      </c>
    </row>
    <row r="635" spans="1:65" s="15" customFormat="1">
      <c r="B635" s="174"/>
      <c r="D635" s="159" t="s">
        <v>145</v>
      </c>
      <c r="E635" s="175" t="s">
        <v>1</v>
      </c>
      <c r="F635" s="176" t="s">
        <v>148</v>
      </c>
      <c r="H635" s="177">
        <v>434.76</v>
      </c>
      <c r="I635" s="178"/>
      <c r="L635" s="174"/>
      <c r="M635" s="179"/>
      <c r="N635" s="180"/>
      <c r="O635" s="180"/>
      <c r="P635" s="180"/>
      <c r="Q635" s="180"/>
      <c r="R635" s="180"/>
      <c r="S635" s="180"/>
      <c r="T635" s="181"/>
      <c r="AT635" s="175" t="s">
        <v>145</v>
      </c>
      <c r="AU635" s="175" t="s">
        <v>82</v>
      </c>
      <c r="AV635" s="15" t="s">
        <v>143</v>
      </c>
      <c r="AW635" s="15" t="s">
        <v>29</v>
      </c>
      <c r="AX635" s="15" t="s">
        <v>30</v>
      </c>
      <c r="AY635" s="175" t="s">
        <v>137</v>
      </c>
    </row>
    <row r="636" spans="1:65" s="2" customFormat="1" ht="16.5" customHeight="1">
      <c r="A636" s="33"/>
      <c r="B636" s="144"/>
      <c r="C636" s="145" t="s">
        <v>862</v>
      </c>
      <c r="D636" s="145" t="s">
        <v>139</v>
      </c>
      <c r="E636" s="146" t="s">
        <v>160</v>
      </c>
      <c r="F636" s="147" t="s">
        <v>161</v>
      </c>
      <c r="G636" s="148" t="s">
        <v>151</v>
      </c>
      <c r="H636" s="149">
        <v>14.465</v>
      </c>
      <c r="I636" s="150"/>
      <c r="J636" s="151">
        <f>ROUND(I636*H636,2)</f>
        <v>0</v>
      </c>
      <c r="K636" s="147" t="s">
        <v>1</v>
      </c>
      <c r="L636" s="34"/>
      <c r="M636" s="152" t="s">
        <v>1</v>
      </c>
      <c r="N636" s="153" t="s">
        <v>38</v>
      </c>
      <c r="O636" s="59"/>
      <c r="P636" s="154">
        <f>O636*H636</f>
        <v>0</v>
      </c>
      <c r="Q636" s="154">
        <v>0</v>
      </c>
      <c r="R636" s="154">
        <f>Q636*H636</f>
        <v>0</v>
      </c>
      <c r="S636" s="154">
        <v>0</v>
      </c>
      <c r="T636" s="155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56" t="s">
        <v>143</v>
      </c>
      <c r="AT636" s="156" t="s">
        <v>139</v>
      </c>
      <c r="AU636" s="156" t="s">
        <v>82</v>
      </c>
      <c r="AY636" s="18" t="s">
        <v>137</v>
      </c>
      <c r="BE636" s="157">
        <f>IF(N636="základní",J636,0)</f>
        <v>0</v>
      </c>
      <c r="BF636" s="157">
        <f>IF(N636="snížená",J636,0)</f>
        <v>0</v>
      </c>
      <c r="BG636" s="157">
        <f>IF(N636="zákl. přenesená",J636,0)</f>
        <v>0</v>
      </c>
      <c r="BH636" s="157">
        <f>IF(N636="sníž. přenesená",J636,0)</f>
        <v>0</v>
      </c>
      <c r="BI636" s="157">
        <f>IF(N636="nulová",J636,0)</f>
        <v>0</v>
      </c>
      <c r="BJ636" s="18" t="s">
        <v>30</v>
      </c>
      <c r="BK636" s="157">
        <f>ROUND(I636*H636,2)</f>
        <v>0</v>
      </c>
      <c r="BL636" s="18" t="s">
        <v>143</v>
      </c>
      <c r="BM636" s="156" t="s">
        <v>1466</v>
      </c>
    </row>
    <row r="637" spans="1:65" s="13" customFormat="1">
      <c r="B637" s="158"/>
      <c r="D637" s="159" t="s">
        <v>145</v>
      </c>
      <c r="E637" s="160" t="s">
        <v>1</v>
      </c>
      <c r="F637" s="161" t="s">
        <v>1467</v>
      </c>
      <c r="H637" s="162">
        <v>14.465</v>
      </c>
      <c r="I637" s="163"/>
      <c r="L637" s="158"/>
      <c r="M637" s="164"/>
      <c r="N637" s="165"/>
      <c r="O637" s="165"/>
      <c r="P637" s="165"/>
      <c r="Q637" s="165"/>
      <c r="R637" s="165"/>
      <c r="S637" s="165"/>
      <c r="T637" s="166"/>
      <c r="AT637" s="160" t="s">
        <v>145</v>
      </c>
      <c r="AU637" s="160" t="s">
        <v>82</v>
      </c>
      <c r="AV637" s="13" t="s">
        <v>82</v>
      </c>
      <c r="AW637" s="13" t="s">
        <v>29</v>
      </c>
      <c r="AX637" s="13" t="s">
        <v>30</v>
      </c>
      <c r="AY637" s="160" t="s">
        <v>137</v>
      </c>
    </row>
    <row r="638" spans="1:65" s="2" customFormat="1" ht="16.5" customHeight="1">
      <c r="A638" s="33"/>
      <c r="B638" s="144"/>
      <c r="C638" s="145" t="s">
        <v>867</v>
      </c>
      <c r="D638" s="145" t="s">
        <v>139</v>
      </c>
      <c r="E638" s="146" t="s">
        <v>323</v>
      </c>
      <c r="F638" s="147" t="s">
        <v>324</v>
      </c>
      <c r="G638" s="148" t="s">
        <v>151</v>
      </c>
      <c r="H638" s="149">
        <v>94.224999999999994</v>
      </c>
      <c r="I638" s="150"/>
      <c r="J638" s="151">
        <f>ROUND(I638*H638,2)</f>
        <v>0</v>
      </c>
      <c r="K638" s="147" t="s">
        <v>1</v>
      </c>
      <c r="L638" s="34"/>
      <c r="M638" s="152" t="s">
        <v>1</v>
      </c>
      <c r="N638" s="153" t="s">
        <v>38</v>
      </c>
      <c r="O638" s="59"/>
      <c r="P638" s="154">
        <f>O638*H638</f>
        <v>0</v>
      </c>
      <c r="Q638" s="154">
        <v>0</v>
      </c>
      <c r="R638" s="154">
        <f>Q638*H638</f>
        <v>0</v>
      </c>
      <c r="S638" s="154">
        <v>0</v>
      </c>
      <c r="T638" s="155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156" t="s">
        <v>143</v>
      </c>
      <c r="AT638" s="156" t="s">
        <v>139</v>
      </c>
      <c r="AU638" s="156" t="s">
        <v>82</v>
      </c>
      <c r="AY638" s="18" t="s">
        <v>137</v>
      </c>
      <c r="BE638" s="157">
        <f>IF(N638="základní",J638,0)</f>
        <v>0</v>
      </c>
      <c r="BF638" s="157">
        <f>IF(N638="snížená",J638,0)</f>
        <v>0</v>
      </c>
      <c r="BG638" s="157">
        <f>IF(N638="zákl. přenesená",J638,0)</f>
        <v>0</v>
      </c>
      <c r="BH638" s="157">
        <f>IF(N638="sníž. přenesená",J638,0)</f>
        <v>0</v>
      </c>
      <c r="BI638" s="157">
        <f>IF(N638="nulová",J638,0)</f>
        <v>0</v>
      </c>
      <c r="BJ638" s="18" t="s">
        <v>30</v>
      </c>
      <c r="BK638" s="157">
        <f>ROUND(I638*H638,2)</f>
        <v>0</v>
      </c>
      <c r="BL638" s="18" t="s">
        <v>143</v>
      </c>
      <c r="BM638" s="156" t="s">
        <v>1468</v>
      </c>
    </row>
    <row r="639" spans="1:65" s="13" customFormat="1">
      <c r="B639" s="158"/>
      <c r="D639" s="159" t="s">
        <v>145</v>
      </c>
      <c r="E639" s="160" t="s">
        <v>1</v>
      </c>
      <c r="F639" s="161" t="s">
        <v>1469</v>
      </c>
      <c r="H639" s="162">
        <v>94.224999999999994</v>
      </c>
      <c r="I639" s="163"/>
      <c r="L639" s="158"/>
      <c r="M639" s="164"/>
      <c r="N639" s="165"/>
      <c r="O639" s="165"/>
      <c r="P639" s="165"/>
      <c r="Q639" s="165"/>
      <c r="R639" s="165"/>
      <c r="S639" s="165"/>
      <c r="T639" s="166"/>
      <c r="AT639" s="160" t="s">
        <v>145</v>
      </c>
      <c r="AU639" s="160" t="s">
        <v>82</v>
      </c>
      <c r="AV639" s="13" t="s">
        <v>82</v>
      </c>
      <c r="AW639" s="13" t="s">
        <v>29</v>
      </c>
      <c r="AX639" s="13" t="s">
        <v>73</v>
      </c>
      <c r="AY639" s="160" t="s">
        <v>137</v>
      </c>
    </row>
    <row r="640" spans="1:65" s="15" customFormat="1">
      <c r="B640" s="174"/>
      <c r="D640" s="159" t="s">
        <v>145</v>
      </c>
      <c r="E640" s="175" t="s">
        <v>1</v>
      </c>
      <c r="F640" s="176" t="s">
        <v>148</v>
      </c>
      <c r="H640" s="177">
        <v>94.224999999999994</v>
      </c>
      <c r="I640" s="178"/>
      <c r="L640" s="174"/>
      <c r="M640" s="179"/>
      <c r="N640" s="180"/>
      <c r="O640" s="180"/>
      <c r="P640" s="180"/>
      <c r="Q640" s="180"/>
      <c r="R640" s="180"/>
      <c r="S640" s="180"/>
      <c r="T640" s="181"/>
      <c r="AT640" s="175" t="s">
        <v>145</v>
      </c>
      <c r="AU640" s="175" t="s">
        <v>82</v>
      </c>
      <c r="AV640" s="15" t="s">
        <v>143</v>
      </c>
      <c r="AW640" s="15" t="s">
        <v>29</v>
      </c>
      <c r="AX640" s="15" t="s">
        <v>30</v>
      </c>
      <c r="AY640" s="175" t="s">
        <v>137</v>
      </c>
    </row>
    <row r="641" spans="1:65" s="2" customFormat="1" ht="24.2" customHeight="1">
      <c r="A641" s="33"/>
      <c r="B641" s="144"/>
      <c r="C641" s="145" t="s">
        <v>873</v>
      </c>
      <c r="D641" s="145" t="s">
        <v>139</v>
      </c>
      <c r="E641" s="146" t="s">
        <v>1470</v>
      </c>
      <c r="F641" s="147" t="s">
        <v>1471</v>
      </c>
      <c r="G641" s="148" t="s">
        <v>151</v>
      </c>
      <c r="H641" s="149">
        <v>153.26400000000001</v>
      </c>
      <c r="I641" s="150"/>
      <c r="J641" s="151">
        <f>ROUND(I641*H641,2)</f>
        <v>0</v>
      </c>
      <c r="K641" s="147" t="s">
        <v>152</v>
      </c>
      <c r="L641" s="34"/>
      <c r="M641" s="192" t="s">
        <v>1</v>
      </c>
      <c r="N641" s="193" t="s">
        <v>38</v>
      </c>
      <c r="O641" s="194"/>
      <c r="P641" s="195">
        <f>O641*H641</f>
        <v>0</v>
      </c>
      <c r="Q641" s="195">
        <v>0</v>
      </c>
      <c r="R641" s="195">
        <f>Q641*H641</f>
        <v>0</v>
      </c>
      <c r="S641" s="195">
        <v>0</v>
      </c>
      <c r="T641" s="196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56" t="s">
        <v>143</v>
      </c>
      <c r="AT641" s="156" t="s">
        <v>139</v>
      </c>
      <c r="AU641" s="156" t="s">
        <v>82</v>
      </c>
      <c r="AY641" s="18" t="s">
        <v>137</v>
      </c>
      <c r="BE641" s="157">
        <f>IF(N641="základní",J641,0)</f>
        <v>0</v>
      </c>
      <c r="BF641" s="157">
        <f>IF(N641="snížená",J641,0)</f>
        <v>0</v>
      </c>
      <c r="BG641" s="157">
        <f>IF(N641="zákl. přenesená",J641,0)</f>
        <v>0</v>
      </c>
      <c r="BH641" s="157">
        <f>IF(N641="sníž. přenesená",J641,0)</f>
        <v>0</v>
      </c>
      <c r="BI641" s="157">
        <f>IF(N641="nulová",J641,0)</f>
        <v>0</v>
      </c>
      <c r="BJ641" s="18" t="s">
        <v>30</v>
      </c>
      <c r="BK641" s="157">
        <f>ROUND(I641*H641,2)</f>
        <v>0</v>
      </c>
      <c r="BL641" s="18" t="s">
        <v>143</v>
      </c>
      <c r="BM641" s="156" t="s">
        <v>1472</v>
      </c>
    </row>
    <row r="642" spans="1:65" s="2" customFormat="1" ht="6.95" customHeight="1">
      <c r="A642" s="33"/>
      <c r="B642" s="48"/>
      <c r="C642" s="49"/>
      <c r="D642" s="49"/>
      <c r="E642" s="49"/>
      <c r="F642" s="49"/>
      <c r="G642" s="49"/>
      <c r="H642" s="49"/>
      <c r="I642" s="49"/>
      <c r="J642" s="49"/>
      <c r="K642" s="49"/>
      <c r="L642" s="34"/>
      <c r="M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</row>
  </sheetData>
  <autoFilter ref="C121:K64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6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110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Ferrerova - rekonstrukce kanalizace a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111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2" t="s">
        <v>1473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37"/>
      <c r="G18" s="237"/>
      <c r="H18" s="237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41" t="s">
        <v>1</v>
      </c>
      <c r="F27" s="241"/>
      <c r="G27" s="241"/>
      <c r="H27" s="24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ROUND(J122,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ROUND((SUM(BE122:BE485)),  0)</f>
        <v>0</v>
      </c>
      <c r="G33" s="33"/>
      <c r="H33" s="33"/>
      <c r="I33" s="101">
        <v>0.21</v>
      </c>
      <c r="J33" s="100">
        <f>ROUND(((SUM(BE122:BE485))*I33),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ROUND((SUM(BF122:BF485)),  0)</f>
        <v>0</v>
      </c>
      <c r="G34" s="33"/>
      <c r="H34" s="33"/>
      <c r="I34" s="101">
        <v>0.15</v>
      </c>
      <c r="J34" s="100">
        <f>ROUND(((SUM(BF122:BF485))*I34),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ROUND((SUM(BG122:BG485)),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ROUND((SUM(BH122:BH485)),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ROUND((SUM(BI122:BI485)),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Ferrerova - rekonstrukce kanalizace a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2" t="str">
        <f>E9</f>
        <v>SO 330 - Vodovodní řady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114</v>
      </c>
      <c r="D94" s="102"/>
      <c r="E94" s="102"/>
      <c r="F94" s="102"/>
      <c r="G94" s="102"/>
      <c r="H94" s="102"/>
      <c r="I94" s="102"/>
      <c r="J94" s="111" t="s">
        <v>115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116</v>
      </c>
      <c r="D96" s="33"/>
      <c r="E96" s="33"/>
      <c r="F96" s="33"/>
      <c r="G96" s="33"/>
      <c r="H96" s="33"/>
      <c r="I96" s="3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117</v>
      </c>
    </row>
    <row r="97" spans="1:31" s="9" customFormat="1" ht="24.95" customHeight="1">
      <c r="B97" s="113"/>
      <c r="D97" s="114" t="s">
        <v>118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899999999999999" customHeight="1">
      <c r="B98" s="117"/>
      <c r="D98" s="118" t="s">
        <v>119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899999999999999" customHeight="1">
      <c r="B99" s="117"/>
      <c r="D99" s="118" t="s">
        <v>407</v>
      </c>
      <c r="E99" s="119"/>
      <c r="F99" s="119"/>
      <c r="G99" s="119"/>
      <c r="H99" s="119"/>
      <c r="I99" s="119"/>
      <c r="J99" s="120">
        <f>J315</f>
        <v>0</v>
      </c>
      <c r="L99" s="117"/>
    </row>
    <row r="100" spans="1:31" s="10" customFormat="1" ht="19.899999999999999" customHeight="1">
      <c r="B100" s="117"/>
      <c r="D100" s="118" t="s">
        <v>408</v>
      </c>
      <c r="E100" s="119"/>
      <c r="F100" s="119"/>
      <c r="G100" s="119"/>
      <c r="H100" s="119"/>
      <c r="I100" s="119"/>
      <c r="J100" s="120">
        <f>J329</f>
        <v>0</v>
      </c>
      <c r="L100" s="117"/>
    </row>
    <row r="101" spans="1:31" s="10" customFormat="1" ht="19.899999999999999" customHeight="1">
      <c r="B101" s="117"/>
      <c r="D101" s="118" t="s">
        <v>409</v>
      </c>
      <c r="E101" s="119"/>
      <c r="F101" s="119"/>
      <c r="G101" s="119"/>
      <c r="H101" s="119"/>
      <c r="I101" s="119"/>
      <c r="J101" s="120">
        <f>J346</f>
        <v>0</v>
      </c>
      <c r="L101" s="117"/>
    </row>
    <row r="102" spans="1:31" s="10" customFormat="1" ht="19.899999999999999" customHeight="1">
      <c r="B102" s="117"/>
      <c r="D102" s="118" t="s">
        <v>121</v>
      </c>
      <c r="E102" s="119"/>
      <c r="F102" s="119"/>
      <c r="G102" s="119"/>
      <c r="H102" s="119"/>
      <c r="I102" s="119"/>
      <c r="J102" s="120">
        <f>J467</f>
        <v>0</v>
      </c>
      <c r="L102" s="117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122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48" t="str">
        <f>E7</f>
        <v>Brno, Ferrerova - rekonstrukce kanalizace a vodovodu</v>
      </c>
      <c r="F112" s="249"/>
      <c r="G112" s="249"/>
      <c r="H112" s="249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111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2" t="str">
        <f>E9</f>
        <v>SO 330 - Vodovodní řady</v>
      </c>
      <c r="F114" s="247"/>
      <c r="G114" s="247"/>
      <c r="H114" s="247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F12</f>
        <v xml:space="preserve"> </v>
      </c>
      <c r="G116" s="33"/>
      <c r="H116" s="33"/>
      <c r="I116" s="28" t="s">
        <v>22</v>
      </c>
      <c r="J116" s="56" t="str">
        <f>IF(J12="","",J12)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23</v>
      </c>
      <c r="D118" s="33"/>
      <c r="E118" s="33"/>
      <c r="F118" s="26" t="str">
        <f>E15</f>
        <v xml:space="preserve"> </v>
      </c>
      <c r="G118" s="33"/>
      <c r="H118" s="33"/>
      <c r="I118" s="28" t="s">
        <v>28</v>
      </c>
      <c r="J118" s="31" t="str">
        <f>E21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26</v>
      </c>
      <c r="D119" s="33"/>
      <c r="E119" s="33"/>
      <c r="F119" s="26" t="str">
        <f>IF(E18="","",E18)</f>
        <v>Vyplň údaj</v>
      </c>
      <c r="G119" s="33"/>
      <c r="H119" s="33"/>
      <c r="I119" s="28" t="s">
        <v>31</v>
      </c>
      <c r="J119" s="31" t="str">
        <f>E24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1"/>
      <c r="B121" s="122"/>
      <c r="C121" s="123" t="s">
        <v>123</v>
      </c>
      <c r="D121" s="124" t="s">
        <v>58</v>
      </c>
      <c r="E121" s="124" t="s">
        <v>54</v>
      </c>
      <c r="F121" s="124" t="s">
        <v>55</v>
      </c>
      <c r="G121" s="124" t="s">
        <v>124</v>
      </c>
      <c r="H121" s="124" t="s">
        <v>125</v>
      </c>
      <c r="I121" s="124" t="s">
        <v>126</v>
      </c>
      <c r="J121" s="124" t="s">
        <v>115</v>
      </c>
      <c r="K121" s="125" t="s">
        <v>127</v>
      </c>
      <c r="L121" s="126"/>
      <c r="M121" s="63" t="s">
        <v>1</v>
      </c>
      <c r="N121" s="64" t="s">
        <v>37</v>
      </c>
      <c r="O121" s="64" t="s">
        <v>128</v>
      </c>
      <c r="P121" s="64" t="s">
        <v>129</v>
      </c>
      <c r="Q121" s="64" t="s">
        <v>130</v>
      </c>
      <c r="R121" s="64" t="s">
        <v>131</v>
      </c>
      <c r="S121" s="64" t="s">
        <v>132</v>
      </c>
      <c r="T121" s="65" t="s">
        <v>133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9" customHeight="1">
      <c r="A122" s="33"/>
      <c r="B122" s="34"/>
      <c r="C122" s="70" t="s">
        <v>134</v>
      </c>
      <c r="D122" s="33"/>
      <c r="E122" s="33"/>
      <c r="F122" s="33"/>
      <c r="G122" s="33"/>
      <c r="H122" s="33"/>
      <c r="I122" s="33"/>
      <c r="J122" s="127">
        <f>BK122</f>
        <v>0</v>
      </c>
      <c r="K122" s="33"/>
      <c r="L122" s="34"/>
      <c r="M122" s="66"/>
      <c r="N122" s="57"/>
      <c r="O122" s="67"/>
      <c r="P122" s="128">
        <f>P123</f>
        <v>0</v>
      </c>
      <c r="Q122" s="67"/>
      <c r="R122" s="128">
        <f>R123</f>
        <v>12.120366800000001</v>
      </c>
      <c r="S122" s="67"/>
      <c r="T122" s="129">
        <f>T123</f>
        <v>190.905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117</v>
      </c>
      <c r="BK122" s="130">
        <f>BK123</f>
        <v>0</v>
      </c>
    </row>
    <row r="123" spans="1:65" s="12" customFormat="1" ht="25.9" customHeight="1">
      <c r="B123" s="131"/>
      <c r="D123" s="132" t="s">
        <v>72</v>
      </c>
      <c r="E123" s="133" t="s">
        <v>135</v>
      </c>
      <c r="F123" s="133" t="s">
        <v>136</v>
      </c>
      <c r="I123" s="134"/>
      <c r="J123" s="135">
        <f>BK123</f>
        <v>0</v>
      </c>
      <c r="L123" s="131"/>
      <c r="M123" s="136"/>
      <c r="N123" s="137"/>
      <c r="O123" s="137"/>
      <c r="P123" s="138">
        <f>P124+P315+P329+P346+P467</f>
        <v>0</v>
      </c>
      <c r="Q123" s="137"/>
      <c r="R123" s="138">
        <f>R124+R315+R329+R346+R467</f>
        <v>12.120366800000001</v>
      </c>
      <c r="S123" s="137"/>
      <c r="T123" s="139">
        <f>T124+T315+T329+T346+T467</f>
        <v>190.905</v>
      </c>
      <c r="AR123" s="132" t="s">
        <v>30</v>
      </c>
      <c r="AT123" s="140" t="s">
        <v>72</v>
      </c>
      <c r="AU123" s="140" t="s">
        <v>73</v>
      </c>
      <c r="AY123" s="132" t="s">
        <v>137</v>
      </c>
      <c r="BK123" s="141">
        <f>BK124+BK315+BK329+BK346+BK467</f>
        <v>0</v>
      </c>
    </row>
    <row r="124" spans="1:65" s="12" customFormat="1" ht="22.9" customHeight="1">
      <c r="B124" s="131"/>
      <c r="D124" s="132" t="s">
        <v>72</v>
      </c>
      <c r="E124" s="142" t="s">
        <v>30</v>
      </c>
      <c r="F124" s="142" t="s">
        <v>138</v>
      </c>
      <c r="I124" s="134"/>
      <c r="J124" s="143">
        <f>BK124</f>
        <v>0</v>
      </c>
      <c r="L124" s="131"/>
      <c r="M124" s="136"/>
      <c r="N124" s="137"/>
      <c r="O124" s="137"/>
      <c r="P124" s="138">
        <f>SUM(P125:P314)</f>
        <v>0</v>
      </c>
      <c r="Q124" s="137"/>
      <c r="R124" s="138">
        <f>SUM(R125:R314)</f>
        <v>1.3569626000000001</v>
      </c>
      <c r="S124" s="137"/>
      <c r="T124" s="139">
        <f>SUM(T125:T314)</f>
        <v>190.905</v>
      </c>
      <c r="AR124" s="132" t="s">
        <v>30</v>
      </c>
      <c r="AT124" s="140" t="s">
        <v>72</v>
      </c>
      <c r="AU124" s="140" t="s">
        <v>30</v>
      </c>
      <c r="AY124" s="132" t="s">
        <v>137</v>
      </c>
      <c r="BK124" s="141">
        <f>SUM(BK125:BK314)</f>
        <v>0</v>
      </c>
    </row>
    <row r="125" spans="1:65" s="2" customFormat="1" ht="24.2" customHeight="1">
      <c r="A125" s="33"/>
      <c r="B125" s="144"/>
      <c r="C125" s="145" t="s">
        <v>30</v>
      </c>
      <c r="D125" s="145" t="s">
        <v>139</v>
      </c>
      <c r="E125" s="146" t="s">
        <v>422</v>
      </c>
      <c r="F125" s="147" t="s">
        <v>423</v>
      </c>
      <c r="G125" s="148" t="s">
        <v>142</v>
      </c>
      <c r="H125" s="149">
        <v>159</v>
      </c>
      <c r="I125" s="150"/>
      <c r="J125" s="151">
        <f>ROUND(I125*H125,2)</f>
        <v>0</v>
      </c>
      <c r="K125" s="147" t="s">
        <v>152</v>
      </c>
      <c r="L125" s="34"/>
      <c r="M125" s="152" t="s">
        <v>1</v>
      </c>
      <c r="N125" s="153" t="s">
        <v>38</v>
      </c>
      <c r="O125" s="59"/>
      <c r="P125" s="154">
        <f>O125*H125</f>
        <v>0</v>
      </c>
      <c r="Q125" s="154">
        <v>0</v>
      </c>
      <c r="R125" s="154">
        <f>Q125*H125</f>
        <v>0</v>
      </c>
      <c r="S125" s="154">
        <v>0.29499999999999998</v>
      </c>
      <c r="T125" s="155">
        <f>S125*H125</f>
        <v>46.904999999999994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143</v>
      </c>
      <c r="AT125" s="156" t="s">
        <v>139</v>
      </c>
      <c r="AU125" s="156" t="s">
        <v>82</v>
      </c>
      <c r="AY125" s="18" t="s">
        <v>137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30</v>
      </c>
      <c r="BK125" s="157">
        <f>ROUND(I125*H125,2)</f>
        <v>0</v>
      </c>
      <c r="BL125" s="18" t="s">
        <v>143</v>
      </c>
      <c r="BM125" s="156" t="s">
        <v>1474</v>
      </c>
    </row>
    <row r="126" spans="1:65" s="13" customFormat="1">
      <c r="B126" s="158"/>
      <c r="D126" s="159" t="s">
        <v>145</v>
      </c>
      <c r="E126" s="160" t="s">
        <v>1</v>
      </c>
      <c r="F126" s="161" t="s">
        <v>1475</v>
      </c>
      <c r="H126" s="162">
        <v>159</v>
      </c>
      <c r="I126" s="163"/>
      <c r="L126" s="158"/>
      <c r="M126" s="164"/>
      <c r="N126" s="165"/>
      <c r="O126" s="165"/>
      <c r="P126" s="165"/>
      <c r="Q126" s="165"/>
      <c r="R126" s="165"/>
      <c r="S126" s="165"/>
      <c r="T126" s="166"/>
      <c r="AT126" s="160" t="s">
        <v>145</v>
      </c>
      <c r="AU126" s="160" t="s">
        <v>82</v>
      </c>
      <c r="AV126" s="13" t="s">
        <v>82</v>
      </c>
      <c r="AW126" s="13" t="s">
        <v>29</v>
      </c>
      <c r="AX126" s="13" t="s">
        <v>73</v>
      </c>
      <c r="AY126" s="160" t="s">
        <v>137</v>
      </c>
    </row>
    <row r="127" spans="1:65" s="15" customFormat="1">
      <c r="B127" s="174"/>
      <c r="D127" s="159" t="s">
        <v>145</v>
      </c>
      <c r="E127" s="175" t="s">
        <v>1</v>
      </c>
      <c r="F127" s="176" t="s">
        <v>148</v>
      </c>
      <c r="H127" s="177">
        <v>159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145</v>
      </c>
      <c r="AU127" s="175" t="s">
        <v>82</v>
      </c>
      <c r="AV127" s="15" t="s">
        <v>143</v>
      </c>
      <c r="AW127" s="15" t="s">
        <v>29</v>
      </c>
      <c r="AX127" s="15" t="s">
        <v>30</v>
      </c>
      <c r="AY127" s="175" t="s">
        <v>137</v>
      </c>
    </row>
    <row r="128" spans="1:65" s="2" customFormat="1" ht="24.2" customHeight="1">
      <c r="A128" s="33"/>
      <c r="B128" s="144"/>
      <c r="C128" s="145" t="s">
        <v>82</v>
      </c>
      <c r="D128" s="145" t="s">
        <v>139</v>
      </c>
      <c r="E128" s="146" t="s">
        <v>1476</v>
      </c>
      <c r="F128" s="147" t="s">
        <v>1477</v>
      </c>
      <c r="G128" s="148" t="s">
        <v>142</v>
      </c>
      <c r="H128" s="149">
        <v>159</v>
      </c>
      <c r="I128" s="150"/>
      <c r="J128" s="151">
        <f>ROUND(I128*H128,2)</f>
        <v>0</v>
      </c>
      <c r="K128" s="147" t="s">
        <v>152</v>
      </c>
      <c r="L128" s="34"/>
      <c r="M128" s="152" t="s">
        <v>1</v>
      </c>
      <c r="N128" s="153" t="s">
        <v>38</v>
      </c>
      <c r="O128" s="59"/>
      <c r="P128" s="154">
        <f>O128*H128</f>
        <v>0</v>
      </c>
      <c r="Q128" s="154">
        <v>0</v>
      </c>
      <c r="R128" s="154">
        <f>Q128*H128</f>
        <v>0</v>
      </c>
      <c r="S128" s="154">
        <v>0.24</v>
      </c>
      <c r="T128" s="155">
        <f>S128*H128</f>
        <v>38.159999999999997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6" t="s">
        <v>143</v>
      </c>
      <c r="AT128" s="156" t="s">
        <v>139</v>
      </c>
      <c r="AU128" s="156" t="s">
        <v>82</v>
      </c>
      <c r="AY128" s="18" t="s">
        <v>137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8" t="s">
        <v>30</v>
      </c>
      <c r="BK128" s="157">
        <f>ROUND(I128*H128,2)</f>
        <v>0</v>
      </c>
      <c r="BL128" s="18" t="s">
        <v>143</v>
      </c>
      <c r="BM128" s="156" t="s">
        <v>1478</v>
      </c>
    </row>
    <row r="129" spans="1:65" s="13" customFormat="1">
      <c r="B129" s="158"/>
      <c r="D129" s="159" t="s">
        <v>145</v>
      </c>
      <c r="E129" s="160" t="s">
        <v>1</v>
      </c>
      <c r="F129" s="161" t="s">
        <v>1479</v>
      </c>
      <c r="H129" s="162">
        <v>159</v>
      </c>
      <c r="I129" s="163"/>
      <c r="L129" s="158"/>
      <c r="M129" s="164"/>
      <c r="N129" s="165"/>
      <c r="O129" s="165"/>
      <c r="P129" s="165"/>
      <c r="Q129" s="165"/>
      <c r="R129" s="165"/>
      <c r="S129" s="165"/>
      <c r="T129" s="166"/>
      <c r="AT129" s="160" t="s">
        <v>145</v>
      </c>
      <c r="AU129" s="160" t="s">
        <v>82</v>
      </c>
      <c r="AV129" s="13" t="s">
        <v>82</v>
      </c>
      <c r="AW129" s="13" t="s">
        <v>29</v>
      </c>
      <c r="AX129" s="13" t="s">
        <v>30</v>
      </c>
      <c r="AY129" s="160" t="s">
        <v>137</v>
      </c>
    </row>
    <row r="130" spans="1:65" s="2" customFormat="1" ht="33" customHeight="1">
      <c r="A130" s="33"/>
      <c r="B130" s="144"/>
      <c r="C130" s="145" t="s">
        <v>155</v>
      </c>
      <c r="D130" s="145" t="s">
        <v>139</v>
      </c>
      <c r="E130" s="146" t="s">
        <v>1480</v>
      </c>
      <c r="F130" s="147" t="s">
        <v>1481</v>
      </c>
      <c r="G130" s="148" t="s">
        <v>142</v>
      </c>
      <c r="H130" s="149">
        <v>159</v>
      </c>
      <c r="I130" s="150"/>
      <c r="J130" s="151">
        <f>ROUND(I130*H130,2)</f>
        <v>0</v>
      </c>
      <c r="K130" s="147" t="s">
        <v>152</v>
      </c>
      <c r="L130" s="34"/>
      <c r="M130" s="152" t="s">
        <v>1</v>
      </c>
      <c r="N130" s="153" t="s">
        <v>38</v>
      </c>
      <c r="O130" s="59"/>
      <c r="P130" s="154">
        <f>O130*H130</f>
        <v>0</v>
      </c>
      <c r="Q130" s="154">
        <v>0</v>
      </c>
      <c r="R130" s="154">
        <f>Q130*H130</f>
        <v>0</v>
      </c>
      <c r="S130" s="154">
        <v>0.57999999999999996</v>
      </c>
      <c r="T130" s="155">
        <f>S130*H130</f>
        <v>92.22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6" t="s">
        <v>143</v>
      </c>
      <c r="AT130" s="156" t="s">
        <v>139</v>
      </c>
      <c r="AU130" s="156" t="s">
        <v>82</v>
      </c>
      <c r="AY130" s="18" t="s">
        <v>137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8" t="s">
        <v>30</v>
      </c>
      <c r="BK130" s="157">
        <f>ROUND(I130*H130,2)</f>
        <v>0</v>
      </c>
      <c r="BL130" s="18" t="s">
        <v>143</v>
      </c>
      <c r="BM130" s="156" t="s">
        <v>1482</v>
      </c>
    </row>
    <row r="131" spans="1:65" s="13" customFormat="1">
      <c r="B131" s="158"/>
      <c r="D131" s="159" t="s">
        <v>145</v>
      </c>
      <c r="E131" s="160" t="s">
        <v>1</v>
      </c>
      <c r="F131" s="161" t="s">
        <v>1479</v>
      </c>
      <c r="H131" s="162">
        <v>159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145</v>
      </c>
      <c r="AU131" s="160" t="s">
        <v>82</v>
      </c>
      <c r="AV131" s="13" t="s">
        <v>82</v>
      </c>
      <c r="AW131" s="13" t="s">
        <v>29</v>
      </c>
      <c r="AX131" s="13" t="s">
        <v>30</v>
      </c>
      <c r="AY131" s="160" t="s">
        <v>137</v>
      </c>
    </row>
    <row r="132" spans="1:65" s="2" customFormat="1" ht="33" customHeight="1">
      <c r="A132" s="33"/>
      <c r="B132" s="144"/>
      <c r="C132" s="145" t="s">
        <v>143</v>
      </c>
      <c r="D132" s="145" t="s">
        <v>139</v>
      </c>
      <c r="E132" s="146" t="s">
        <v>433</v>
      </c>
      <c r="F132" s="147" t="s">
        <v>434</v>
      </c>
      <c r="G132" s="148" t="s">
        <v>142</v>
      </c>
      <c r="H132" s="149">
        <v>16</v>
      </c>
      <c r="I132" s="150"/>
      <c r="J132" s="151">
        <f>ROUND(I132*H132,2)</f>
        <v>0</v>
      </c>
      <c r="K132" s="147" t="s">
        <v>152</v>
      </c>
      <c r="L132" s="34"/>
      <c r="M132" s="152" t="s">
        <v>1</v>
      </c>
      <c r="N132" s="153" t="s">
        <v>38</v>
      </c>
      <c r="O132" s="59"/>
      <c r="P132" s="154">
        <f>O132*H132</f>
        <v>0</v>
      </c>
      <c r="Q132" s="154">
        <v>0</v>
      </c>
      <c r="R132" s="154">
        <f>Q132*H132</f>
        <v>0</v>
      </c>
      <c r="S132" s="154">
        <v>0.57999999999999996</v>
      </c>
      <c r="T132" s="155">
        <f>S132*H132</f>
        <v>9.2799999999999994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6" t="s">
        <v>143</v>
      </c>
      <c r="AT132" s="156" t="s">
        <v>139</v>
      </c>
      <c r="AU132" s="156" t="s">
        <v>82</v>
      </c>
      <c r="AY132" s="18" t="s">
        <v>137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8" t="s">
        <v>30</v>
      </c>
      <c r="BK132" s="157">
        <f>ROUND(I132*H132,2)</f>
        <v>0</v>
      </c>
      <c r="BL132" s="18" t="s">
        <v>143</v>
      </c>
      <c r="BM132" s="156" t="s">
        <v>1483</v>
      </c>
    </row>
    <row r="133" spans="1:65" s="13" customFormat="1">
      <c r="B133" s="158"/>
      <c r="D133" s="159" t="s">
        <v>145</v>
      </c>
      <c r="E133" s="160" t="s">
        <v>1</v>
      </c>
      <c r="F133" s="161" t="s">
        <v>1484</v>
      </c>
      <c r="H133" s="162">
        <v>3.5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145</v>
      </c>
      <c r="AU133" s="160" t="s">
        <v>82</v>
      </c>
      <c r="AV133" s="13" t="s">
        <v>82</v>
      </c>
      <c r="AW133" s="13" t="s">
        <v>29</v>
      </c>
      <c r="AX133" s="13" t="s">
        <v>73</v>
      </c>
      <c r="AY133" s="160" t="s">
        <v>137</v>
      </c>
    </row>
    <row r="134" spans="1:65" s="13" customFormat="1">
      <c r="B134" s="158"/>
      <c r="D134" s="159" t="s">
        <v>145</v>
      </c>
      <c r="E134" s="160" t="s">
        <v>1</v>
      </c>
      <c r="F134" s="161" t="s">
        <v>1485</v>
      </c>
      <c r="H134" s="162">
        <v>12.5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145</v>
      </c>
      <c r="AU134" s="160" t="s">
        <v>82</v>
      </c>
      <c r="AV134" s="13" t="s">
        <v>82</v>
      </c>
      <c r="AW134" s="13" t="s">
        <v>29</v>
      </c>
      <c r="AX134" s="13" t="s">
        <v>73</v>
      </c>
      <c r="AY134" s="160" t="s">
        <v>137</v>
      </c>
    </row>
    <row r="135" spans="1:65" s="15" customFormat="1">
      <c r="B135" s="174"/>
      <c r="D135" s="159" t="s">
        <v>145</v>
      </c>
      <c r="E135" s="175" t="s">
        <v>1</v>
      </c>
      <c r="F135" s="176" t="s">
        <v>148</v>
      </c>
      <c r="H135" s="177">
        <v>16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145</v>
      </c>
      <c r="AU135" s="175" t="s">
        <v>82</v>
      </c>
      <c r="AV135" s="15" t="s">
        <v>143</v>
      </c>
      <c r="AW135" s="15" t="s">
        <v>29</v>
      </c>
      <c r="AX135" s="15" t="s">
        <v>30</v>
      </c>
      <c r="AY135" s="175" t="s">
        <v>137</v>
      </c>
    </row>
    <row r="136" spans="1:65" s="2" customFormat="1" ht="24.2" customHeight="1">
      <c r="A136" s="33"/>
      <c r="B136" s="144"/>
      <c r="C136" s="145" t="s">
        <v>163</v>
      </c>
      <c r="D136" s="145" t="s">
        <v>139</v>
      </c>
      <c r="E136" s="146" t="s">
        <v>438</v>
      </c>
      <c r="F136" s="147" t="s">
        <v>439</v>
      </c>
      <c r="G136" s="148" t="s">
        <v>142</v>
      </c>
      <c r="H136" s="149">
        <v>16</v>
      </c>
      <c r="I136" s="150"/>
      <c r="J136" s="151">
        <f>ROUND(I136*H136,2)</f>
        <v>0</v>
      </c>
      <c r="K136" s="147" t="s">
        <v>152</v>
      </c>
      <c r="L136" s="34"/>
      <c r="M136" s="152" t="s">
        <v>1</v>
      </c>
      <c r="N136" s="153" t="s">
        <v>38</v>
      </c>
      <c r="O136" s="59"/>
      <c r="P136" s="154">
        <f>O136*H136</f>
        <v>0</v>
      </c>
      <c r="Q136" s="154">
        <v>0</v>
      </c>
      <c r="R136" s="154">
        <f>Q136*H136</f>
        <v>0</v>
      </c>
      <c r="S136" s="154">
        <v>0.22</v>
      </c>
      <c r="T136" s="155">
        <f>S136*H136</f>
        <v>3.52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6" t="s">
        <v>143</v>
      </c>
      <c r="AT136" s="156" t="s">
        <v>139</v>
      </c>
      <c r="AU136" s="156" t="s">
        <v>82</v>
      </c>
      <c r="AY136" s="18" t="s">
        <v>137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8" t="s">
        <v>30</v>
      </c>
      <c r="BK136" s="157">
        <f>ROUND(I136*H136,2)</f>
        <v>0</v>
      </c>
      <c r="BL136" s="18" t="s">
        <v>143</v>
      </c>
      <c r="BM136" s="156" t="s">
        <v>1486</v>
      </c>
    </row>
    <row r="137" spans="1:65" s="14" customFormat="1">
      <c r="B137" s="167"/>
      <c r="D137" s="159" t="s">
        <v>145</v>
      </c>
      <c r="E137" s="168" t="s">
        <v>1</v>
      </c>
      <c r="F137" s="169" t="s">
        <v>1487</v>
      </c>
      <c r="H137" s="168" t="s">
        <v>1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145</v>
      </c>
      <c r="AU137" s="168" t="s">
        <v>82</v>
      </c>
      <c r="AV137" s="14" t="s">
        <v>30</v>
      </c>
      <c r="AW137" s="14" t="s">
        <v>29</v>
      </c>
      <c r="AX137" s="14" t="s">
        <v>73</v>
      </c>
      <c r="AY137" s="168" t="s">
        <v>137</v>
      </c>
    </row>
    <row r="138" spans="1:65" s="13" customFormat="1">
      <c r="B138" s="158"/>
      <c r="D138" s="159" t="s">
        <v>145</v>
      </c>
      <c r="E138" s="160" t="s">
        <v>1</v>
      </c>
      <c r="F138" s="161" t="s">
        <v>1488</v>
      </c>
      <c r="H138" s="162">
        <v>3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145</v>
      </c>
      <c r="AU138" s="160" t="s">
        <v>82</v>
      </c>
      <c r="AV138" s="13" t="s">
        <v>82</v>
      </c>
      <c r="AW138" s="13" t="s">
        <v>29</v>
      </c>
      <c r="AX138" s="13" t="s">
        <v>73</v>
      </c>
      <c r="AY138" s="160" t="s">
        <v>137</v>
      </c>
    </row>
    <row r="139" spans="1:65" s="13" customFormat="1">
      <c r="B139" s="158"/>
      <c r="D139" s="159" t="s">
        <v>145</v>
      </c>
      <c r="E139" s="160" t="s">
        <v>1</v>
      </c>
      <c r="F139" s="161" t="s">
        <v>1489</v>
      </c>
      <c r="H139" s="162">
        <v>0.5</v>
      </c>
      <c r="I139" s="163"/>
      <c r="L139" s="158"/>
      <c r="M139" s="164"/>
      <c r="N139" s="165"/>
      <c r="O139" s="165"/>
      <c r="P139" s="165"/>
      <c r="Q139" s="165"/>
      <c r="R139" s="165"/>
      <c r="S139" s="165"/>
      <c r="T139" s="166"/>
      <c r="AT139" s="160" t="s">
        <v>145</v>
      </c>
      <c r="AU139" s="160" t="s">
        <v>82</v>
      </c>
      <c r="AV139" s="13" t="s">
        <v>82</v>
      </c>
      <c r="AW139" s="13" t="s">
        <v>29</v>
      </c>
      <c r="AX139" s="13" t="s">
        <v>73</v>
      </c>
      <c r="AY139" s="160" t="s">
        <v>137</v>
      </c>
    </row>
    <row r="140" spans="1:65" s="16" customFormat="1">
      <c r="B140" s="197"/>
      <c r="D140" s="159" t="s">
        <v>145</v>
      </c>
      <c r="E140" s="198" t="s">
        <v>1</v>
      </c>
      <c r="F140" s="199" t="s">
        <v>416</v>
      </c>
      <c r="H140" s="200">
        <v>3.5</v>
      </c>
      <c r="I140" s="201"/>
      <c r="L140" s="197"/>
      <c r="M140" s="202"/>
      <c r="N140" s="203"/>
      <c r="O140" s="203"/>
      <c r="P140" s="203"/>
      <c r="Q140" s="203"/>
      <c r="R140" s="203"/>
      <c r="S140" s="203"/>
      <c r="T140" s="204"/>
      <c r="AT140" s="198" t="s">
        <v>145</v>
      </c>
      <c r="AU140" s="198" t="s">
        <v>82</v>
      </c>
      <c r="AV140" s="16" t="s">
        <v>155</v>
      </c>
      <c r="AW140" s="16" t="s">
        <v>29</v>
      </c>
      <c r="AX140" s="16" t="s">
        <v>73</v>
      </c>
      <c r="AY140" s="198" t="s">
        <v>137</v>
      </c>
    </row>
    <row r="141" spans="1:65" s="14" customFormat="1">
      <c r="B141" s="167"/>
      <c r="D141" s="159" t="s">
        <v>145</v>
      </c>
      <c r="E141" s="168" t="s">
        <v>1</v>
      </c>
      <c r="F141" s="169" t="s">
        <v>1490</v>
      </c>
      <c r="H141" s="168" t="s">
        <v>1</v>
      </c>
      <c r="I141" s="170"/>
      <c r="L141" s="167"/>
      <c r="M141" s="171"/>
      <c r="N141" s="172"/>
      <c r="O141" s="172"/>
      <c r="P141" s="172"/>
      <c r="Q141" s="172"/>
      <c r="R141" s="172"/>
      <c r="S141" s="172"/>
      <c r="T141" s="173"/>
      <c r="AT141" s="168" t="s">
        <v>145</v>
      </c>
      <c r="AU141" s="168" t="s">
        <v>82</v>
      </c>
      <c r="AV141" s="14" t="s">
        <v>30</v>
      </c>
      <c r="AW141" s="14" t="s">
        <v>29</v>
      </c>
      <c r="AX141" s="14" t="s">
        <v>73</v>
      </c>
      <c r="AY141" s="168" t="s">
        <v>137</v>
      </c>
    </row>
    <row r="142" spans="1:65" s="13" customFormat="1">
      <c r="B142" s="158"/>
      <c r="D142" s="159" t="s">
        <v>145</v>
      </c>
      <c r="E142" s="160" t="s">
        <v>1</v>
      </c>
      <c r="F142" s="161" t="s">
        <v>1491</v>
      </c>
      <c r="H142" s="162">
        <v>2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145</v>
      </c>
      <c r="AU142" s="160" t="s">
        <v>82</v>
      </c>
      <c r="AV142" s="13" t="s">
        <v>82</v>
      </c>
      <c r="AW142" s="13" t="s">
        <v>29</v>
      </c>
      <c r="AX142" s="13" t="s">
        <v>73</v>
      </c>
      <c r="AY142" s="160" t="s">
        <v>137</v>
      </c>
    </row>
    <row r="143" spans="1:65" s="13" customFormat="1">
      <c r="B143" s="158"/>
      <c r="D143" s="159" t="s">
        <v>145</v>
      </c>
      <c r="E143" s="160" t="s">
        <v>1</v>
      </c>
      <c r="F143" s="161" t="s">
        <v>1492</v>
      </c>
      <c r="H143" s="162">
        <v>10.5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145</v>
      </c>
      <c r="AU143" s="160" t="s">
        <v>82</v>
      </c>
      <c r="AV143" s="13" t="s">
        <v>82</v>
      </c>
      <c r="AW143" s="13" t="s">
        <v>29</v>
      </c>
      <c r="AX143" s="13" t="s">
        <v>73</v>
      </c>
      <c r="AY143" s="160" t="s">
        <v>137</v>
      </c>
    </row>
    <row r="144" spans="1:65" s="16" customFormat="1">
      <c r="B144" s="197"/>
      <c r="D144" s="159" t="s">
        <v>145</v>
      </c>
      <c r="E144" s="198" t="s">
        <v>1</v>
      </c>
      <c r="F144" s="199" t="s">
        <v>416</v>
      </c>
      <c r="H144" s="200">
        <v>12.5</v>
      </c>
      <c r="I144" s="201"/>
      <c r="L144" s="197"/>
      <c r="M144" s="202"/>
      <c r="N144" s="203"/>
      <c r="O144" s="203"/>
      <c r="P144" s="203"/>
      <c r="Q144" s="203"/>
      <c r="R144" s="203"/>
      <c r="S144" s="203"/>
      <c r="T144" s="204"/>
      <c r="AT144" s="198" t="s">
        <v>145</v>
      </c>
      <c r="AU144" s="198" t="s">
        <v>82</v>
      </c>
      <c r="AV144" s="16" t="s">
        <v>155</v>
      </c>
      <c r="AW144" s="16" t="s">
        <v>29</v>
      </c>
      <c r="AX144" s="16" t="s">
        <v>73</v>
      </c>
      <c r="AY144" s="198" t="s">
        <v>137</v>
      </c>
    </row>
    <row r="145" spans="1:65" s="15" customFormat="1">
      <c r="B145" s="174"/>
      <c r="D145" s="159" t="s">
        <v>145</v>
      </c>
      <c r="E145" s="175" t="s">
        <v>1</v>
      </c>
      <c r="F145" s="176" t="s">
        <v>148</v>
      </c>
      <c r="H145" s="177">
        <v>16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145</v>
      </c>
      <c r="AU145" s="175" t="s">
        <v>82</v>
      </c>
      <c r="AV145" s="15" t="s">
        <v>143</v>
      </c>
      <c r="AW145" s="15" t="s">
        <v>29</v>
      </c>
      <c r="AX145" s="15" t="s">
        <v>30</v>
      </c>
      <c r="AY145" s="175" t="s">
        <v>137</v>
      </c>
    </row>
    <row r="146" spans="1:65" s="2" customFormat="1" ht="16.5" customHeight="1">
      <c r="A146" s="33"/>
      <c r="B146" s="144"/>
      <c r="C146" s="145" t="s">
        <v>168</v>
      </c>
      <c r="D146" s="145" t="s">
        <v>139</v>
      </c>
      <c r="E146" s="146" t="s">
        <v>308</v>
      </c>
      <c r="F146" s="147" t="s">
        <v>309</v>
      </c>
      <c r="G146" s="148" t="s">
        <v>190</v>
      </c>
      <c r="H146" s="149">
        <v>4</v>
      </c>
      <c r="I146" s="150"/>
      <c r="J146" s="151">
        <f>ROUND(I146*H146,2)</f>
        <v>0</v>
      </c>
      <c r="K146" s="147" t="s">
        <v>152</v>
      </c>
      <c r="L146" s="34"/>
      <c r="M146" s="152" t="s">
        <v>1</v>
      </c>
      <c r="N146" s="153" t="s">
        <v>38</v>
      </c>
      <c r="O146" s="59"/>
      <c r="P146" s="154">
        <f>O146*H146</f>
        <v>0</v>
      </c>
      <c r="Q146" s="154">
        <v>0</v>
      </c>
      <c r="R146" s="154">
        <f>Q146*H146</f>
        <v>0</v>
      </c>
      <c r="S146" s="154">
        <v>0.20499999999999999</v>
      </c>
      <c r="T146" s="155">
        <f>S146*H146</f>
        <v>0.82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143</v>
      </c>
      <c r="AT146" s="156" t="s">
        <v>139</v>
      </c>
      <c r="AU146" s="156" t="s">
        <v>82</v>
      </c>
      <c r="AY146" s="18" t="s">
        <v>137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30</v>
      </c>
      <c r="BK146" s="157">
        <f>ROUND(I146*H146,2)</f>
        <v>0</v>
      </c>
      <c r="BL146" s="18" t="s">
        <v>143</v>
      </c>
      <c r="BM146" s="156" t="s">
        <v>1493</v>
      </c>
    </row>
    <row r="147" spans="1:65" s="13" customFormat="1">
      <c r="B147" s="158"/>
      <c r="D147" s="159" t="s">
        <v>145</v>
      </c>
      <c r="E147" s="160" t="s">
        <v>1</v>
      </c>
      <c r="F147" s="161" t="s">
        <v>143</v>
      </c>
      <c r="H147" s="162">
        <v>4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145</v>
      </c>
      <c r="AU147" s="160" t="s">
        <v>82</v>
      </c>
      <c r="AV147" s="13" t="s">
        <v>82</v>
      </c>
      <c r="AW147" s="13" t="s">
        <v>29</v>
      </c>
      <c r="AX147" s="13" t="s">
        <v>30</v>
      </c>
      <c r="AY147" s="160" t="s">
        <v>137</v>
      </c>
    </row>
    <row r="148" spans="1:65" s="2" customFormat="1" ht="24.2" customHeight="1">
      <c r="A148" s="33"/>
      <c r="B148" s="144"/>
      <c r="C148" s="145" t="s">
        <v>172</v>
      </c>
      <c r="D148" s="145" t="s">
        <v>139</v>
      </c>
      <c r="E148" s="146" t="s">
        <v>458</v>
      </c>
      <c r="F148" s="147" t="s">
        <v>459</v>
      </c>
      <c r="G148" s="148" t="s">
        <v>460</v>
      </c>
      <c r="H148" s="149">
        <v>46</v>
      </c>
      <c r="I148" s="150"/>
      <c r="J148" s="151">
        <f>ROUND(I148*H148,2)</f>
        <v>0</v>
      </c>
      <c r="K148" s="147" t="s">
        <v>152</v>
      </c>
      <c r="L148" s="34"/>
      <c r="M148" s="152" t="s">
        <v>1</v>
      </c>
      <c r="N148" s="153" t="s">
        <v>38</v>
      </c>
      <c r="O148" s="59"/>
      <c r="P148" s="154">
        <f>O148*H148</f>
        <v>0</v>
      </c>
      <c r="Q148" s="154">
        <v>3.0000000000000001E-5</v>
      </c>
      <c r="R148" s="154">
        <f>Q148*H148</f>
        <v>1.3799999999999999E-3</v>
      </c>
      <c r="S148" s="154">
        <v>0</v>
      </c>
      <c r="T148" s="15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143</v>
      </c>
      <c r="AT148" s="156" t="s">
        <v>139</v>
      </c>
      <c r="AU148" s="156" t="s">
        <v>82</v>
      </c>
      <c r="AY148" s="18" t="s">
        <v>137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30</v>
      </c>
      <c r="BK148" s="157">
        <f>ROUND(I148*H148,2)</f>
        <v>0</v>
      </c>
      <c r="BL148" s="18" t="s">
        <v>143</v>
      </c>
      <c r="BM148" s="156" t="s">
        <v>1494</v>
      </c>
    </row>
    <row r="149" spans="1:65" s="13" customFormat="1">
      <c r="B149" s="158"/>
      <c r="D149" s="159" t="s">
        <v>145</v>
      </c>
      <c r="E149" s="160" t="s">
        <v>1</v>
      </c>
      <c r="F149" s="161" t="s">
        <v>1495</v>
      </c>
      <c r="H149" s="162">
        <v>46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145</v>
      </c>
      <c r="AU149" s="160" t="s">
        <v>82</v>
      </c>
      <c r="AV149" s="13" t="s">
        <v>82</v>
      </c>
      <c r="AW149" s="13" t="s">
        <v>29</v>
      </c>
      <c r="AX149" s="13" t="s">
        <v>73</v>
      </c>
      <c r="AY149" s="160" t="s">
        <v>137</v>
      </c>
    </row>
    <row r="150" spans="1:65" s="15" customFormat="1">
      <c r="B150" s="174"/>
      <c r="D150" s="159" t="s">
        <v>145</v>
      </c>
      <c r="E150" s="175" t="s">
        <v>1</v>
      </c>
      <c r="F150" s="176" t="s">
        <v>148</v>
      </c>
      <c r="H150" s="177">
        <v>46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145</v>
      </c>
      <c r="AU150" s="175" t="s">
        <v>82</v>
      </c>
      <c r="AV150" s="15" t="s">
        <v>143</v>
      </c>
      <c r="AW150" s="15" t="s">
        <v>29</v>
      </c>
      <c r="AX150" s="15" t="s">
        <v>30</v>
      </c>
      <c r="AY150" s="175" t="s">
        <v>137</v>
      </c>
    </row>
    <row r="151" spans="1:65" s="2" customFormat="1" ht="24.2" customHeight="1">
      <c r="A151" s="33"/>
      <c r="B151" s="144"/>
      <c r="C151" s="145" t="s">
        <v>176</v>
      </c>
      <c r="D151" s="145" t="s">
        <v>139</v>
      </c>
      <c r="E151" s="146" t="s">
        <v>463</v>
      </c>
      <c r="F151" s="147" t="s">
        <v>464</v>
      </c>
      <c r="G151" s="148" t="s">
        <v>465</v>
      </c>
      <c r="H151" s="149">
        <v>60</v>
      </c>
      <c r="I151" s="150"/>
      <c r="J151" s="151">
        <f>ROUND(I151*H151,2)</f>
        <v>0</v>
      </c>
      <c r="K151" s="147" t="s">
        <v>152</v>
      </c>
      <c r="L151" s="34"/>
      <c r="M151" s="152" t="s">
        <v>1</v>
      </c>
      <c r="N151" s="153" t="s">
        <v>38</v>
      </c>
      <c r="O151" s="59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143</v>
      </c>
      <c r="AT151" s="156" t="s">
        <v>139</v>
      </c>
      <c r="AU151" s="156" t="s">
        <v>82</v>
      </c>
      <c r="AY151" s="18" t="s">
        <v>137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30</v>
      </c>
      <c r="BK151" s="157">
        <f>ROUND(I151*H151,2)</f>
        <v>0</v>
      </c>
      <c r="BL151" s="18" t="s">
        <v>143</v>
      </c>
      <c r="BM151" s="156" t="s">
        <v>1496</v>
      </c>
    </row>
    <row r="152" spans="1:65" s="13" customFormat="1">
      <c r="B152" s="158"/>
      <c r="D152" s="159" t="s">
        <v>145</v>
      </c>
      <c r="E152" s="160" t="s">
        <v>1</v>
      </c>
      <c r="F152" s="161" t="s">
        <v>793</v>
      </c>
      <c r="H152" s="162">
        <v>60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145</v>
      </c>
      <c r="AU152" s="160" t="s">
        <v>82</v>
      </c>
      <c r="AV152" s="13" t="s">
        <v>82</v>
      </c>
      <c r="AW152" s="13" t="s">
        <v>29</v>
      </c>
      <c r="AX152" s="13" t="s">
        <v>30</v>
      </c>
      <c r="AY152" s="160" t="s">
        <v>137</v>
      </c>
    </row>
    <row r="153" spans="1:65" s="2" customFormat="1" ht="37.9" customHeight="1">
      <c r="A153" s="33"/>
      <c r="B153" s="144"/>
      <c r="C153" s="145" t="s">
        <v>180</v>
      </c>
      <c r="D153" s="145" t="s">
        <v>139</v>
      </c>
      <c r="E153" s="146" t="s">
        <v>471</v>
      </c>
      <c r="F153" s="147" t="s">
        <v>472</v>
      </c>
      <c r="G153" s="148" t="s">
        <v>201</v>
      </c>
      <c r="H153" s="149">
        <v>2</v>
      </c>
      <c r="I153" s="150"/>
      <c r="J153" s="151">
        <f>ROUND(I153*H153,2)</f>
        <v>0</v>
      </c>
      <c r="K153" s="147" t="s">
        <v>1</v>
      </c>
      <c r="L153" s="34"/>
      <c r="M153" s="152" t="s">
        <v>1</v>
      </c>
      <c r="N153" s="153" t="s">
        <v>38</v>
      </c>
      <c r="O153" s="59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143</v>
      </c>
      <c r="AT153" s="156" t="s">
        <v>139</v>
      </c>
      <c r="AU153" s="156" t="s">
        <v>82</v>
      </c>
      <c r="AY153" s="18" t="s">
        <v>137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30</v>
      </c>
      <c r="BK153" s="157">
        <f>ROUND(I153*H153,2)</f>
        <v>0</v>
      </c>
      <c r="BL153" s="18" t="s">
        <v>143</v>
      </c>
      <c r="BM153" s="156" t="s">
        <v>1497</v>
      </c>
    </row>
    <row r="154" spans="1:65" s="13" customFormat="1">
      <c r="B154" s="158"/>
      <c r="D154" s="159" t="s">
        <v>145</v>
      </c>
      <c r="E154" s="160" t="s">
        <v>1</v>
      </c>
      <c r="F154" s="161" t="s">
        <v>82</v>
      </c>
      <c r="H154" s="162">
        <v>2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145</v>
      </c>
      <c r="AU154" s="160" t="s">
        <v>82</v>
      </c>
      <c r="AV154" s="13" t="s">
        <v>82</v>
      </c>
      <c r="AW154" s="13" t="s">
        <v>29</v>
      </c>
      <c r="AX154" s="13" t="s">
        <v>30</v>
      </c>
      <c r="AY154" s="160" t="s">
        <v>137</v>
      </c>
    </row>
    <row r="155" spans="1:65" s="2" customFormat="1" ht="24.2" customHeight="1">
      <c r="A155" s="33"/>
      <c r="B155" s="144"/>
      <c r="C155" s="145" t="s">
        <v>187</v>
      </c>
      <c r="D155" s="145" t="s">
        <v>139</v>
      </c>
      <c r="E155" s="146" t="s">
        <v>474</v>
      </c>
      <c r="F155" s="147" t="s">
        <v>475</v>
      </c>
      <c r="G155" s="148" t="s">
        <v>190</v>
      </c>
      <c r="H155" s="149">
        <v>20</v>
      </c>
      <c r="I155" s="150"/>
      <c r="J155" s="151">
        <f>ROUND(I155*H155,2)</f>
        <v>0</v>
      </c>
      <c r="K155" s="147" t="s">
        <v>152</v>
      </c>
      <c r="L155" s="34"/>
      <c r="M155" s="152" t="s">
        <v>1</v>
      </c>
      <c r="N155" s="153" t="s">
        <v>38</v>
      </c>
      <c r="O155" s="59"/>
      <c r="P155" s="154">
        <f>O155*H155</f>
        <v>0</v>
      </c>
      <c r="Q155" s="154">
        <v>8.6800000000000002E-3</v>
      </c>
      <c r="R155" s="154">
        <f>Q155*H155</f>
        <v>0.1736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143</v>
      </c>
      <c r="AT155" s="156" t="s">
        <v>139</v>
      </c>
      <c r="AU155" s="156" t="s">
        <v>82</v>
      </c>
      <c r="AY155" s="18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30</v>
      </c>
      <c r="BK155" s="157">
        <f>ROUND(I155*H155,2)</f>
        <v>0</v>
      </c>
      <c r="BL155" s="18" t="s">
        <v>143</v>
      </c>
      <c r="BM155" s="156" t="s">
        <v>1498</v>
      </c>
    </row>
    <row r="156" spans="1:65" s="13" customFormat="1">
      <c r="B156" s="158"/>
      <c r="D156" s="159" t="s">
        <v>145</v>
      </c>
      <c r="E156" s="160" t="s">
        <v>1</v>
      </c>
      <c r="F156" s="161" t="s">
        <v>1499</v>
      </c>
      <c r="H156" s="162">
        <v>16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145</v>
      </c>
      <c r="AU156" s="160" t="s">
        <v>82</v>
      </c>
      <c r="AV156" s="13" t="s">
        <v>82</v>
      </c>
      <c r="AW156" s="13" t="s">
        <v>29</v>
      </c>
      <c r="AX156" s="13" t="s">
        <v>73</v>
      </c>
      <c r="AY156" s="160" t="s">
        <v>137</v>
      </c>
    </row>
    <row r="157" spans="1:65" s="13" customFormat="1">
      <c r="B157" s="158"/>
      <c r="D157" s="159" t="s">
        <v>145</v>
      </c>
      <c r="E157" s="160" t="s">
        <v>1</v>
      </c>
      <c r="F157" s="161" t="s">
        <v>1500</v>
      </c>
      <c r="H157" s="162">
        <v>4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145</v>
      </c>
      <c r="AU157" s="160" t="s">
        <v>82</v>
      </c>
      <c r="AV157" s="13" t="s">
        <v>82</v>
      </c>
      <c r="AW157" s="13" t="s">
        <v>29</v>
      </c>
      <c r="AX157" s="13" t="s">
        <v>73</v>
      </c>
      <c r="AY157" s="160" t="s">
        <v>137</v>
      </c>
    </row>
    <row r="158" spans="1:65" s="15" customFormat="1">
      <c r="B158" s="174"/>
      <c r="D158" s="159" t="s">
        <v>145</v>
      </c>
      <c r="E158" s="175" t="s">
        <v>1</v>
      </c>
      <c r="F158" s="176" t="s">
        <v>148</v>
      </c>
      <c r="H158" s="177">
        <v>20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145</v>
      </c>
      <c r="AU158" s="175" t="s">
        <v>82</v>
      </c>
      <c r="AV158" s="15" t="s">
        <v>143</v>
      </c>
      <c r="AW158" s="15" t="s">
        <v>29</v>
      </c>
      <c r="AX158" s="15" t="s">
        <v>30</v>
      </c>
      <c r="AY158" s="175" t="s">
        <v>137</v>
      </c>
    </row>
    <row r="159" spans="1:65" s="2" customFormat="1" ht="24.2" customHeight="1">
      <c r="A159" s="33"/>
      <c r="B159" s="144"/>
      <c r="C159" s="145" t="s">
        <v>192</v>
      </c>
      <c r="D159" s="145" t="s">
        <v>139</v>
      </c>
      <c r="E159" s="146" t="s">
        <v>479</v>
      </c>
      <c r="F159" s="147" t="s">
        <v>480</v>
      </c>
      <c r="G159" s="148" t="s">
        <v>190</v>
      </c>
      <c r="H159" s="149">
        <v>4</v>
      </c>
      <c r="I159" s="150"/>
      <c r="J159" s="151">
        <f>ROUND(I159*H159,2)</f>
        <v>0</v>
      </c>
      <c r="K159" s="147" t="s">
        <v>152</v>
      </c>
      <c r="L159" s="34"/>
      <c r="M159" s="152" t="s">
        <v>1</v>
      </c>
      <c r="N159" s="153" t="s">
        <v>38</v>
      </c>
      <c r="O159" s="59"/>
      <c r="P159" s="154">
        <f>O159*H159</f>
        <v>0</v>
      </c>
      <c r="Q159" s="154">
        <v>3.6900000000000002E-2</v>
      </c>
      <c r="R159" s="154">
        <f>Q159*H159</f>
        <v>0.14760000000000001</v>
      </c>
      <c r="S159" s="154">
        <v>0</v>
      </c>
      <c r="T159" s="15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143</v>
      </c>
      <c r="AT159" s="156" t="s">
        <v>139</v>
      </c>
      <c r="AU159" s="156" t="s">
        <v>82</v>
      </c>
      <c r="AY159" s="18" t="s">
        <v>137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30</v>
      </c>
      <c r="BK159" s="157">
        <f>ROUND(I159*H159,2)</f>
        <v>0</v>
      </c>
      <c r="BL159" s="18" t="s">
        <v>143</v>
      </c>
      <c r="BM159" s="156" t="s">
        <v>1501</v>
      </c>
    </row>
    <row r="160" spans="1:65" s="13" customFormat="1">
      <c r="B160" s="158"/>
      <c r="D160" s="159" t="s">
        <v>145</v>
      </c>
      <c r="E160" s="160" t="s">
        <v>1</v>
      </c>
      <c r="F160" s="161" t="s">
        <v>1500</v>
      </c>
      <c r="H160" s="162">
        <v>4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145</v>
      </c>
      <c r="AU160" s="160" t="s">
        <v>82</v>
      </c>
      <c r="AV160" s="13" t="s">
        <v>82</v>
      </c>
      <c r="AW160" s="13" t="s">
        <v>29</v>
      </c>
      <c r="AX160" s="13" t="s">
        <v>73</v>
      </c>
      <c r="AY160" s="160" t="s">
        <v>137</v>
      </c>
    </row>
    <row r="161" spans="1:65" s="15" customFormat="1">
      <c r="B161" s="174"/>
      <c r="D161" s="159" t="s">
        <v>145</v>
      </c>
      <c r="E161" s="175" t="s">
        <v>1</v>
      </c>
      <c r="F161" s="176" t="s">
        <v>148</v>
      </c>
      <c r="H161" s="177">
        <v>4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145</v>
      </c>
      <c r="AU161" s="175" t="s">
        <v>82</v>
      </c>
      <c r="AV161" s="15" t="s">
        <v>143</v>
      </c>
      <c r="AW161" s="15" t="s">
        <v>29</v>
      </c>
      <c r="AX161" s="15" t="s">
        <v>30</v>
      </c>
      <c r="AY161" s="175" t="s">
        <v>137</v>
      </c>
    </row>
    <row r="162" spans="1:65" s="2" customFormat="1" ht="16.5" customHeight="1">
      <c r="A162" s="33"/>
      <c r="B162" s="144"/>
      <c r="C162" s="145" t="s">
        <v>198</v>
      </c>
      <c r="D162" s="145" t="s">
        <v>139</v>
      </c>
      <c r="E162" s="146" t="s">
        <v>1098</v>
      </c>
      <c r="F162" s="147" t="s">
        <v>1099</v>
      </c>
      <c r="G162" s="148" t="s">
        <v>190</v>
      </c>
      <c r="H162" s="149">
        <v>1</v>
      </c>
      <c r="I162" s="150"/>
      <c r="J162" s="151">
        <f>ROUND(I162*H162,2)</f>
        <v>0</v>
      </c>
      <c r="K162" s="147" t="s">
        <v>1</v>
      </c>
      <c r="L162" s="34"/>
      <c r="M162" s="152" t="s">
        <v>1</v>
      </c>
      <c r="N162" s="153" t="s">
        <v>38</v>
      </c>
      <c r="O162" s="59"/>
      <c r="P162" s="154">
        <f>O162*H162</f>
        <v>0</v>
      </c>
      <c r="Q162" s="154">
        <v>0.10775</v>
      </c>
      <c r="R162" s="154">
        <f>Q162*H162</f>
        <v>0.10775</v>
      </c>
      <c r="S162" s="154">
        <v>0</v>
      </c>
      <c r="T162" s="15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6" t="s">
        <v>143</v>
      </c>
      <c r="AT162" s="156" t="s">
        <v>139</v>
      </c>
      <c r="AU162" s="156" t="s">
        <v>82</v>
      </c>
      <c r="AY162" s="18" t="s">
        <v>137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8" t="s">
        <v>30</v>
      </c>
      <c r="BK162" s="157">
        <f>ROUND(I162*H162,2)</f>
        <v>0</v>
      </c>
      <c r="BL162" s="18" t="s">
        <v>143</v>
      </c>
      <c r="BM162" s="156" t="s">
        <v>1502</v>
      </c>
    </row>
    <row r="163" spans="1:65" s="13" customFormat="1">
      <c r="B163" s="158"/>
      <c r="D163" s="159" t="s">
        <v>145</v>
      </c>
      <c r="E163" s="160" t="s">
        <v>1</v>
      </c>
      <c r="F163" s="161" t="s">
        <v>1503</v>
      </c>
      <c r="H163" s="162">
        <v>1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145</v>
      </c>
      <c r="AU163" s="160" t="s">
        <v>82</v>
      </c>
      <c r="AV163" s="13" t="s">
        <v>82</v>
      </c>
      <c r="AW163" s="13" t="s">
        <v>29</v>
      </c>
      <c r="AX163" s="13" t="s">
        <v>73</v>
      </c>
      <c r="AY163" s="160" t="s">
        <v>137</v>
      </c>
    </row>
    <row r="164" spans="1:65" s="15" customFormat="1">
      <c r="B164" s="174"/>
      <c r="D164" s="159" t="s">
        <v>145</v>
      </c>
      <c r="E164" s="175" t="s">
        <v>1</v>
      </c>
      <c r="F164" s="176" t="s">
        <v>148</v>
      </c>
      <c r="H164" s="177">
        <v>1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145</v>
      </c>
      <c r="AU164" s="175" t="s">
        <v>82</v>
      </c>
      <c r="AV164" s="15" t="s">
        <v>143</v>
      </c>
      <c r="AW164" s="15" t="s">
        <v>29</v>
      </c>
      <c r="AX164" s="15" t="s">
        <v>30</v>
      </c>
      <c r="AY164" s="175" t="s">
        <v>137</v>
      </c>
    </row>
    <row r="165" spans="1:65" s="2" customFormat="1" ht="16.5" customHeight="1">
      <c r="A165" s="33"/>
      <c r="B165" s="144"/>
      <c r="C165" s="145" t="s">
        <v>203</v>
      </c>
      <c r="D165" s="145" t="s">
        <v>139</v>
      </c>
      <c r="E165" s="146" t="s">
        <v>484</v>
      </c>
      <c r="F165" s="147" t="s">
        <v>485</v>
      </c>
      <c r="G165" s="148" t="s">
        <v>190</v>
      </c>
      <c r="H165" s="149">
        <v>5</v>
      </c>
      <c r="I165" s="150"/>
      <c r="J165" s="151">
        <f>ROUND(I165*H165,2)</f>
        <v>0</v>
      </c>
      <c r="K165" s="147" t="s">
        <v>1</v>
      </c>
      <c r="L165" s="34"/>
      <c r="M165" s="152" t="s">
        <v>1</v>
      </c>
      <c r="N165" s="153" t="s">
        <v>38</v>
      </c>
      <c r="O165" s="59"/>
      <c r="P165" s="154">
        <f>O165*H165</f>
        <v>0</v>
      </c>
      <c r="Q165" s="154">
        <v>6.9999999999999994E-5</v>
      </c>
      <c r="R165" s="154">
        <f>Q165*H165</f>
        <v>3.4999999999999994E-4</v>
      </c>
      <c r="S165" s="154">
        <v>0</v>
      </c>
      <c r="T165" s="15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6" t="s">
        <v>143</v>
      </c>
      <c r="AT165" s="156" t="s">
        <v>139</v>
      </c>
      <c r="AU165" s="156" t="s">
        <v>82</v>
      </c>
      <c r="AY165" s="18" t="s">
        <v>137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8" t="s">
        <v>30</v>
      </c>
      <c r="BK165" s="157">
        <f>ROUND(I165*H165,2)</f>
        <v>0</v>
      </c>
      <c r="BL165" s="18" t="s">
        <v>143</v>
      </c>
      <c r="BM165" s="156" t="s">
        <v>1504</v>
      </c>
    </row>
    <row r="166" spans="1:65" s="13" customFormat="1">
      <c r="B166" s="158"/>
      <c r="D166" s="159" t="s">
        <v>145</v>
      </c>
      <c r="E166" s="160" t="s">
        <v>1</v>
      </c>
      <c r="F166" s="161" t="s">
        <v>163</v>
      </c>
      <c r="H166" s="162">
        <v>5</v>
      </c>
      <c r="I166" s="16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145</v>
      </c>
      <c r="AU166" s="160" t="s">
        <v>82</v>
      </c>
      <c r="AV166" s="13" t="s">
        <v>82</v>
      </c>
      <c r="AW166" s="13" t="s">
        <v>29</v>
      </c>
      <c r="AX166" s="13" t="s">
        <v>30</v>
      </c>
      <c r="AY166" s="160" t="s">
        <v>137</v>
      </c>
    </row>
    <row r="167" spans="1:65" s="2" customFormat="1" ht="24.2" customHeight="1">
      <c r="A167" s="33"/>
      <c r="B167" s="144"/>
      <c r="C167" s="145" t="s">
        <v>207</v>
      </c>
      <c r="D167" s="145" t="s">
        <v>139</v>
      </c>
      <c r="E167" s="146" t="s">
        <v>488</v>
      </c>
      <c r="F167" s="147" t="s">
        <v>489</v>
      </c>
      <c r="G167" s="148" t="s">
        <v>190</v>
      </c>
      <c r="H167" s="149">
        <v>4</v>
      </c>
      <c r="I167" s="150"/>
      <c r="J167" s="151">
        <f>ROUND(I167*H167,2)</f>
        <v>0</v>
      </c>
      <c r="K167" s="147" t="s">
        <v>1</v>
      </c>
      <c r="L167" s="34"/>
      <c r="M167" s="152" t="s">
        <v>1</v>
      </c>
      <c r="N167" s="153" t="s">
        <v>38</v>
      </c>
      <c r="O167" s="59"/>
      <c r="P167" s="154">
        <f>O167*H167</f>
        <v>0</v>
      </c>
      <c r="Q167" s="154">
        <v>7.9200000000000007E-2</v>
      </c>
      <c r="R167" s="154">
        <f>Q167*H167</f>
        <v>0.31680000000000003</v>
      </c>
      <c r="S167" s="154">
        <v>0</v>
      </c>
      <c r="T167" s="15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6" t="s">
        <v>143</v>
      </c>
      <c r="AT167" s="156" t="s">
        <v>139</v>
      </c>
      <c r="AU167" s="156" t="s">
        <v>82</v>
      </c>
      <c r="AY167" s="18" t="s">
        <v>137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8" t="s">
        <v>30</v>
      </c>
      <c r="BK167" s="157">
        <f>ROUND(I167*H167,2)</f>
        <v>0</v>
      </c>
      <c r="BL167" s="18" t="s">
        <v>143</v>
      </c>
      <c r="BM167" s="156" t="s">
        <v>1505</v>
      </c>
    </row>
    <row r="168" spans="1:65" s="13" customFormat="1">
      <c r="B168" s="158"/>
      <c r="D168" s="159" t="s">
        <v>145</v>
      </c>
      <c r="E168" s="160" t="s">
        <v>1</v>
      </c>
      <c r="F168" s="161" t="s">
        <v>143</v>
      </c>
      <c r="H168" s="162">
        <v>4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145</v>
      </c>
      <c r="AU168" s="160" t="s">
        <v>82</v>
      </c>
      <c r="AV168" s="13" t="s">
        <v>82</v>
      </c>
      <c r="AW168" s="13" t="s">
        <v>29</v>
      </c>
      <c r="AX168" s="13" t="s">
        <v>30</v>
      </c>
      <c r="AY168" s="160" t="s">
        <v>137</v>
      </c>
    </row>
    <row r="169" spans="1:65" s="2" customFormat="1" ht="24.2" customHeight="1">
      <c r="A169" s="33"/>
      <c r="B169" s="144"/>
      <c r="C169" s="145" t="s">
        <v>8</v>
      </c>
      <c r="D169" s="145" t="s">
        <v>139</v>
      </c>
      <c r="E169" s="146" t="s">
        <v>491</v>
      </c>
      <c r="F169" s="147" t="s">
        <v>492</v>
      </c>
      <c r="G169" s="148" t="s">
        <v>195</v>
      </c>
      <c r="H169" s="149">
        <v>186.64500000000001</v>
      </c>
      <c r="I169" s="150"/>
      <c r="J169" s="151">
        <f>ROUND(I169*H169,2)</f>
        <v>0</v>
      </c>
      <c r="K169" s="147" t="s">
        <v>152</v>
      </c>
      <c r="L169" s="34"/>
      <c r="M169" s="152" t="s">
        <v>1</v>
      </c>
      <c r="N169" s="153" t="s">
        <v>38</v>
      </c>
      <c r="O169" s="59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143</v>
      </c>
      <c r="AT169" s="156" t="s">
        <v>139</v>
      </c>
      <c r="AU169" s="156" t="s">
        <v>82</v>
      </c>
      <c r="AY169" s="18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30</v>
      </c>
      <c r="BK169" s="157">
        <f>ROUND(I169*H169,2)</f>
        <v>0</v>
      </c>
      <c r="BL169" s="18" t="s">
        <v>143</v>
      </c>
      <c r="BM169" s="156" t="s">
        <v>1506</v>
      </c>
    </row>
    <row r="170" spans="1:65" s="14" customFormat="1">
      <c r="B170" s="167"/>
      <c r="D170" s="159" t="s">
        <v>145</v>
      </c>
      <c r="E170" s="168" t="s">
        <v>1</v>
      </c>
      <c r="F170" s="169" t="s">
        <v>1507</v>
      </c>
      <c r="H170" s="168" t="s">
        <v>1</v>
      </c>
      <c r="I170" s="170"/>
      <c r="L170" s="167"/>
      <c r="M170" s="171"/>
      <c r="N170" s="172"/>
      <c r="O170" s="172"/>
      <c r="P170" s="172"/>
      <c r="Q170" s="172"/>
      <c r="R170" s="172"/>
      <c r="S170" s="172"/>
      <c r="T170" s="173"/>
      <c r="AT170" s="168" t="s">
        <v>145</v>
      </c>
      <c r="AU170" s="168" t="s">
        <v>82</v>
      </c>
      <c r="AV170" s="14" t="s">
        <v>30</v>
      </c>
      <c r="AW170" s="14" t="s">
        <v>29</v>
      </c>
      <c r="AX170" s="14" t="s">
        <v>73</v>
      </c>
      <c r="AY170" s="168" t="s">
        <v>137</v>
      </c>
    </row>
    <row r="171" spans="1:65" s="14" customFormat="1">
      <c r="B171" s="167"/>
      <c r="D171" s="159" t="s">
        <v>145</v>
      </c>
      <c r="E171" s="168" t="s">
        <v>1</v>
      </c>
      <c r="F171" s="169" t="s">
        <v>1508</v>
      </c>
      <c r="H171" s="168" t="s">
        <v>1</v>
      </c>
      <c r="I171" s="170"/>
      <c r="L171" s="167"/>
      <c r="M171" s="171"/>
      <c r="N171" s="172"/>
      <c r="O171" s="172"/>
      <c r="P171" s="172"/>
      <c r="Q171" s="172"/>
      <c r="R171" s="172"/>
      <c r="S171" s="172"/>
      <c r="T171" s="173"/>
      <c r="AT171" s="168" t="s">
        <v>145</v>
      </c>
      <c r="AU171" s="168" t="s">
        <v>82</v>
      </c>
      <c r="AV171" s="14" t="s">
        <v>30</v>
      </c>
      <c r="AW171" s="14" t="s">
        <v>29</v>
      </c>
      <c r="AX171" s="14" t="s">
        <v>73</v>
      </c>
      <c r="AY171" s="168" t="s">
        <v>137</v>
      </c>
    </row>
    <row r="172" spans="1:65" s="13" customFormat="1">
      <c r="B172" s="158"/>
      <c r="D172" s="159" t="s">
        <v>145</v>
      </c>
      <c r="E172" s="160" t="s">
        <v>1</v>
      </c>
      <c r="F172" s="161" t="s">
        <v>1509</v>
      </c>
      <c r="H172" s="162">
        <v>186.64500000000001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145</v>
      </c>
      <c r="AU172" s="160" t="s">
        <v>82</v>
      </c>
      <c r="AV172" s="13" t="s">
        <v>82</v>
      </c>
      <c r="AW172" s="13" t="s">
        <v>29</v>
      </c>
      <c r="AX172" s="13" t="s">
        <v>30</v>
      </c>
      <c r="AY172" s="160" t="s">
        <v>137</v>
      </c>
    </row>
    <row r="173" spans="1:65" s="2" customFormat="1" ht="44.25" customHeight="1">
      <c r="A173" s="33"/>
      <c r="B173" s="144"/>
      <c r="C173" s="145" t="s">
        <v>278</v>
      </c>
      <c r="D173" s="145" t="s">
        <v>139</v>
      </c>
      <c r="E173" s="146" t="s">
        <v>497</v>
      </c>
      <c r="F173" s="147" t="s">
        <v>498</v>
      </c>
      <c r="G173" s="148" t="s">
        <v>195</v>
      </c>
      <c r="H173" s="149">
        <v>27.3</v>
      </c>
      <c r="I173" s="150"/>
      <c r="J173" s="151">
        <f>ROUND(I173*H173,2)</f>
        <v>0</v>
      </c>
      <c r="K173" s="147" t="s">
        <v>152</v>
      </c>
      <c r="L173" s="34"/>
      <c r="M173" s="152" t="s">
        <v>1</v>
      </c>
      <c r="N173" s="153" t="s">
        <v>38</v>
      </c>
      <c r="O173" s="59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6" t="s">
        <v>143</v>
      </c>
      <c r="AT173" s="156" t="s">
        <v>139</v>
      </c>
      <c r="AU173" s="156" t="s">
        <v>82</v>
      </c>
      <c r="AY173" s="18" t="s">
        <v>137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8" t="s">
        <v>30</v>
      </c>
      <c r="BK173" s="157">
        <f>ROUND(I173*H173,2)</f>
        <v>0</v>
      </c>
      <c r="BL173" s="18" t="s">
        <v>143</v>
      </c>
      <c r="BM173" s="156" t="s">
        <v>1510</v>
      </c>
    </row>
    <row r="174" spans="1:65" s="14" customFormat="1">
      <c r="B174" s="167"/>
      <c r="D174" s="159" t="s">
        <v>145</v>
      </c>
      <c r="E174" s="168" t="s">
        <v>1</v>
      </c>
      <c r="F174" s="169" t="s">
        <v>510</v>
      </c>
      <c r="H174" s="168" t="s">
        <v>1</v>
      </c>
      <c r="I174" s="170"/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145</v>
      </c>
      <c r="AU174" s="168" t="s">
        <v>82</v>
      </c>
      <c r="AV174" s="14" t="s">
        <v>30</v>
      </c>
      <c r="AW174" s="14" t="s">
        <v>29</v>
      </c>
      <c r="AX174" s="14" t="s">
        <v>73</v>
      </c>
      <c r="AY174" s="168" t="s">
        <v>137</v>
      </c>
    </row>
    <row r="175" spans="1:65" s="14" customFormat="1">
      <c r="B175" s="167"/>
      <c r="D175" s="159" t="s">
        <v>145</v>
      </c>
      <c r="E175" s="168" t="s">
        <v>1</v>
      </c>
      <c r="F175" s="169" t="s">
        <v>500</v>
      </c>
      <c r="H175" s="168" t="s">
        <v>1</v>
      </c>
      <c r="I175" s="170"/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145</v>
      </c>
      <c r="AU175" s="168" t="s">
        <v>82</v>
      </c>
      <c r="AV175" s="14" t="s">
        <v>30</v>
      </c>
      <c r="AW175" s="14" t="s">
        <v>29</v>
      </c>
      <c r="AX175" s="14" t="s">
        <v>73</v>
      </c>
      <c r="AY175" s="168" t="s">
        <v>137</v>
      </c>
    </row>
    <row r="176" spans="1:65" s="14" customFormat="1">
      <c r="B176" s="167"/>
      <c r="D176" s="159" t="s">
        <v>145</v>
      </c>
      <c r="E176" s="168" t="s">
        <v>1</v>
      </c>
      <c r="F176" s="169" t="s">
        <v>1511</v>
      </c>
      <c r="H176" s="168" t="s">
        <v>1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145</v>
      </c>
      <c r="AU176" s="168" t="s">
        <v>82</v>
      </c>
      <c r="AV176" s="14" t="s">
        <v>30</v>
      </c>
      <c r="AW176" s="14" t="s">
        <v>29</v>
      </c>
      <c r="AX176" s="14" t="s">
        <v>73</v>
      </c>
      <c r="AY176" s="168" t="s">
        <v>137</v>
      </c>
    </row>
    <row r="177" spans="2:51" s="13" customFormat="1">
      <c r="B177" s="158"/>
      <c r="D177" s="159" t="s">
        <v>145</v>
      </c>
      <c r="E177" s="160" t="s">
        <v>1</v>
      </c>
      <c r="F177" s="161" t="s">
        <v>1512</v>
      </c>
      <c r="H177" s="162">
        <v>4.8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145</v>
      </c>
      <c r="AU177" s="160" t="s">
        <v>82</v>
      </c>
      <c r="AV177" s="13" t="s">
        <v>82</v>
      </c>
      <c r="AW177" s="13" t="s">
        <v>29</v>
      </c>
      <c r="AX177" s="13" t="s">
        <v>73</v>
      </c>
      <c r="AY177" s="160" t="s">
        <v>137</v>
      </c>
    </row>
    <row r="178" spans="2:51" s="14" customFormat="1">
      <c r="B178" s="167"/>
      <c r="D178" s="159" t="s">
        <v>145</v>
      </c>
      <c r="E178" s="168" t="s">
        <v>1</v>
      </c>
      <c r="F178" s="169" t="s">
        <v>513</v>
      </c>
      <c r="H178" s="168" t="s">
        <v>1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145</v>
      </c>
      <c r="AU178" s="168" t="s">
        <v>82</v>
      </c>
      <c r="AV178" s="14" t="s">
        <v>30</v>
      </c>
      <c r="AW178" s="14" t="s">
        <v>29</v>
      </c>
      <c r="AX178" s="14" t="s">
        <v>73</v>
      </c>
      <c r="AY178" s="168" t="s">
        <v>137</v>
      </c>
    </row>
    <row r="179" spans="2:51" s="13" customFormat="1">
      <c r="B179" s="158"/>
      <c r="D179" s="159" t="s">
        <v>145</v>
      </c>
      <c r="E179" s="160" t="s">
        <v>1</v>
      </c>
      <c r="F179" s="161" t="s">
        <v>1513</v>
      </c>
      <c r="H179" s="162">
        <v>30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145</v>
      </c>
      <c r="AU179" s="160" t="s">
        <v>82</v>
      </c>
      <c r="AV179" s="13" t="s">
        <v>82</v>
      </c>
      <c r="AW179" s="13" t="s">
        <v>29</v>
      </c>
      <c r="AX179" s="13" t="s">
        <v>73</v>
      </c>
      <c r="AY179" s="160" t="s">
        <v>137</v>
      </c>
    </row>
    <row r="180" spans="2:51" s="14" customFormat="1">
      <c r="B180" s="167"/>
      <c r="D180" s="159" t="s">
        <v>145</v>
      </c>
      <c r="E180" s="168" t="s">
        <v>1</v>
      </c>
      <c r="F180" s="169" t="s">
        <v>1514</v>
      </c>
      <c r="H180" s="168" t="s">
        <v>1</v>
      </c>
      <c r="I180" s="170"/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145</v>
      </c>
      <c r="AU180" s="168" t="s">
        <v>82</v>
      </c>
      <c r="AV180" s="14" t="s">
        <v>30</v>
      </c>
      <c r="AW180" s="14" t="s">
        <v>29</v>
      </c>
      <c r="AX180" s="14" t="s">
        <v>73</v>
      </c>
      <c r="AY180" s="168" t="s">
        <v>137</v>
      </c>
    </row>
    <row r="181" spans="2:51" s="13" customFormat="1">
      <c r="B181" s="158"/>
      <c r="D181" s="159" t="s">
        <v>145</v>
      </c>
      <c r="E181" s="160" t="s">
        <v>1</v>
      </c>
      <c r="F181" s="161" t="s">
        <v>1515</v>
      </c>
      <c r="H181" s="162">
        <v>5.25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145</v>
      </c>
      <c r="AU181" s="160" t="s">
        <v>82</v>
      </c>
      <c r="AV181" s="13" t="s">
        <v>82</v>
      </c>
      <c r="AW181" s="13" t="s">
        <v>29</v>
      </c>
      <c r="AX181" s="13" t="s">
        <v>73</v>
      </c>
      <c r="AY181" s="160" t="s">
        <v>137</v>
      </c>
    </row>
    <row r="182" spans="2:51" s="14" customFormat="1">
      <c r="B182" s="167"/>
      <c r="D182" s="159" t="s">
        <v>145</v>
      </c>
      <c r="E182" s="168" t="s">
        <v>1</v>
      </c>
      <c r="F182" s="169" t="s">
        <v>517</v>
      </c>
      <c r="H182" s="168" t="s">
        <v>1</v>
      </c>
      <c r="I182" s="170"/>
      <c r="L182" s="167"/>
      <c r="M182" s="171"/>
      <c r="N182" s="172"/>
      <c r="O182" s="172"/>
      <c r="P182" s="172"/>
      <c r="Q182" s="172"/>
      <c r="R182" s="172"/>
      <c r="S182" s="172"/>
      <c r="T182" s="173"/>
      <c r="AT182" s="168" t="s">
        <v>145</v>
      </c>
      <c r="AU182" s="168" t="s">
        <v>82</v>
      </c>
      <c r="AV182" s="14" t="s">
        <v>30</v>
      </c>
      <c r="AW182" s="14" t="s">
        <v>29</v>
      </c>
      <c r="AX182" s="14" t="s">
        <v>73</v>
      </c>
      <c r="AY182" s="168" t="s">
        <v>137</v>
      </c>
    </row>
    <row r="183" spans="2:51" s="14" customFormat="1">
      <c r="B183" s="167"/>
      <c r="D183" s="159" t="s">
        <v>145</v>
      </c>
      <c r="E183" s="168" t="s">
        <v>1</v>
      </c>
      <c r="F183" s="169" t="s">
        <v>518</v>
      </c>
      <c r="H183" s="168" t="s">
        <v>1</v>
      </c>
      <c r="I183" s="170"/>
      <c r="L183" s="167"/>
      <c r="M183" s="171"/>
      <c r="N183" s="172"/>
      <c r="O183" s="172"/>
      <c r="P183" s="172"/>
      <c r="Q183" s="172"/>
      <c r="R183" s="172"/>
      <c r="S183" s="172"/>
      <c r="T183" s="173"/>
      <c r="AT183" s="168" t="s">
        <v>145</v>
      </c>
      <c r="AU183" s="168" t="s">
        <v>82</v>
      </c>
      <c r="AV183" s="14" t="s">
        <v>30</v>
      </c>
      <c r="AW183" s="14" t="s">
        <v>29</v>
      </c>
      <c r="AX183" s="14" t="s">
        <v>73</v>
      </c>
      <c r="AY183" s="168" t="s">
        <v>137</v>
      </c>
    </row>
    <row r="184" spans="2:51" s="13" customFormat="1">
      <c r="B184" s="158"/>
      <c r="D184" s="159" t="s">
        <v>145</v>
      </c>
      <c r="E184" s="160" t="s">
        <v>1</v>
      </c>
      <c r="F184" s="161" t="s">
        <v>1516</v>
      </c>
      <c r="H184" s="162">
        <v>-1.2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145</v>
      </c>
      <c r="AU184" s="160" t="s">
        <v>82</v>
      </c>
      <c r="AV184" s="13" t="s">
        <v>82</v>
      </c>
      <c r="AW184" s="13" t="s">
        <v>29</v>
      </c>
      <c r="AX184" s="13" t="s">
        <v>73</v>
      </c>
      <c r="AY184" s="160" t="s">
        <v>137</v>
      </c>
    </row>
    <row r="185" spans="2:51" s="13" customFormat="1">
      <c r="B185" s="158"/>
      <c r="D185" s="159" t="s">
        <v>145</v>
      </c>
      <c r="E185" s="160" t="s">
        <v>1</v>
      </c>
      <c r="F185" s="161" t="s">
        <v>1517</v>
      </c>
      <c r="H185" s="162">
        <v>-1.05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145</v>
      </c>
      <c r="AU185" s="160" t="s">
        <v>82</v>
      </c>
      <c r="AV185" s="13" t="s">
        <v>82</v>
      </c>
      <c r="AW185" s="13" t="s">
        <v>29</v>
      </c>
      <c r="AX185" s="13" t="s">
        <v>73</v>
      </c>
      <c r="AY185" s="160" t="s">
        <v>137</v>
      </c>
    </row>
    <row r="186" spans="2:51" s="13" customFormat="1">
      <c r="B186" s="158"/>
      <c r="D186" s="159" t="s">
        <v>145</v>
      </c>
      <c r="E186" s="160" t="s">
        <v>1</v>
      </c>
      <c r="F186" s="161" t="s">
        <v>1518</v>
      </c>
      <c r="H186" s="162">
        <v>-12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145</v>
      </c>
      <c r="AU186" s="160" t="s">
        <v>82</v>
      </c>
      <c r="AV186" s="13" t="s">
        <v>82</v>
      </c>
      <c r="AW186" s="13" t="s">
        <v>29</v>
      </c>
      <c r="AX186" s="13" t="s">
        <v>73</v>
      </c>
      <c r="AY186" s="160" t="s">
        <v>137</v>
      </c>
    </row>
    <row r="187" spans="2:51" s="13" customFormat="1">
      <c r="B187" s="158"/>
      <c r="D187" s="159" t="s">
        <v>145</v>
      </c>
      <c r="E187" s="160" t="s">
        <v>1</v>
      </c>
      <c r="F187" s="161" t="s">
        <v>1519</v>
      </c>
      <c r="H187" s="162">
        <v>-1.5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145</v>
      </c>
      <c r="AU187" s="160" t="s">
        <v>82</v>
      </c>
      <c r="AV187" s="13" t="s">
        <v>82</v>
      </c>
      <c r="AW187" s="13" t="s">
        <v>29</v>
      </c>
      <c r="AX187" s="13" t="s">
        <v>73</v>
      </c>
      <c r="AY187" s="160" t="s">
        <v>137</v>
      </c>
    </row>
    <row r="188" spans="2:51" s="16" customFormat="1">
      <c r="B188" s="197"/>
      <c r="D188" s="159" t="s">
        <v>145</v>
      </c>
      <c r="E188" s="198" t="s">
        <v>1</v>
      </c>
      <c r="F188" s="199" t="s">
        <v>416</v>
      </c>
      <c r="H188" s="200">
        <v>24.3</v>
      </c>
      <c r="I188" s="201"/>
      <c r="L188" s="197"/>
      <c r="M188" s="202"/>
      <c r="N188" s="203"/>
      <c r="O188" s="203"/>
      <c r="P188" s="203"/>
      <c r="Q188" s="203"/>
      <c r="R188" s="203"/>
      <c r="S188" s="203"/>
      <c r="T188" s="204"/>
      <c r="AT188" s="198" t="s">
        <v>145</v>
      </c>
      <c r="AU188" s="198" t="s">
        <v>82</v>
      </c>
      <c r="AV188" s="16" t="s">
        <v>155</v>
      </c>
      <c r="AW188" s="16" t="s">
        <v>29</v>
      </c>
      <c r="AX188" s="16" t="s">
        <v>73</v>
      </c>
      <c r="AY188" s="198" t="s">
        <v>137</v>
      </c>
    </row>
    <row r="189" spans="2:51" s="14" customFormat="1">
      <c r="B189" s="167"/>
      <c r="D189" s="159" t="s">
        <v>145</v>
      </c>
      <c r="E189" s="168" t="s">
        <v>1</v>
      </c>
      <c r="F189" s="169" t="s">
        <v>1520</v>
      </c>
      <c r="H189" s="168" t="s">
        <v>1</v>
      </c>
      <c r="I189" s="170"/>
      <c r="L189" s="167"/>
      <c r="M189" s="171"/>
      <c r="N189" s="172"/>
      <c r="O189" s="172"/>
      <c r="P189" s="172"/>
      <c r="Q189" s="172"/>
      <c r="R189" s="172"/>
      <c r="S189" s="172"/>
      <c r="T189" s="173"/>
      <c r="AT189" s="168" t="s">
        <v>145</v>
      </c>
      <c r="AU189" s="168" t="s">
        <v>82</v>
      </c>
      <c r="AV189" s="14" t="s">
        <v>30</v>
      </c>
      <c r="AW189" s="14" t="s">
        <v>29</v>
      </c>
      <c r="AX189" s="14" t="s">
        <v>73</v>
      </c>
      <c r="AY189" s="168" t="s">
        <v>137</v>
      </c>
    </row>
    <row r="190" spans="2:51" s="14" customFormat="1">
      <c r="B190" s="167"/>
      <c r="D190" s="159" t="s">
        <v>145</v>
      </c>
      <c r="E190" s="168" t="s">
        <v>1</v>
      </c>
      <c r="F190" s="169" t="s">
        <v>500</v>
      </c>
      <c r="H190" s="168" t="s">
        <v>1</v>
      </c>
      <c r="I190" s="170"/>
      <c r="L190" s="167"/>
      <c r="M190" s="171"/>
      <c r="N190" s="172"/>
      <c r="O190" s="172"/>
      <c r="P190" s="172"/>
      <c r="Q190" s="172"/>
      <c r="R190" s="172"/>
      <c r="S190" s="172"/>
      <c r="T190" s="173"/>
      <c r="AT190" s="168" t="s">
        <v>145</v>
      </c>
      <c r="AU190" s="168" t="s">
        <v>82</v>
      </c>
      <c r="AV190" s="14" t="s">
        <v>30</v>
      </c>
      <c r="AW190" s="14" t="s">
        <v>29</v>
      </c>
      <c r="AX190" s="14" t="s">
        <v>73</v>
      </c>
      <c r="AY190" s="168" t="s">
        <v>137</v>
      </c>
    </row>
    <row r="191" spans="2:51" s="14" customFormat="1">
      <c r="B191" s="167"/>
      <c r="D191" s="159" t="s">
        <v>145</v>
      </c>
      <c r="E191" s="168" t="s">
        <v>1</v>
      </c>
      <c r="F191" s="169" t="s">
        <v>1521</v>
      </c>
      <c r="H191" s="168" t="s">
        <v>1</v>
      </c>
      <c r="I191" s="170"/>
      <c r="L191" s="167"/>
      <c r="M191" s="171"/>
      <c r="N191" s="172"/>
      <c r="O191" s="172"/>
      <c r="P191" s="172"/>
      <c r="Q191" s="172"/>
      <c r="R191" s="172"/>
      <c r="S191" s="172"/>
      <c r="T191" s="173"/>
      <c r="AT191" s="168" t="s">
        <v>145</v>
      </c>
      <c r="AU191" s="168" t="s">
        <v>82</v>
      </c>
      <c r="AV191" s="14" t="s">
        <v>30</v>
      </c>
      <c r="AW191" s="14" t="s">
        <v>29</v>
      </c>
      <c r="AX191" s="14" t="s">
        <v>73</v>
      </c>
      <c r="AY191" s="168" t="s">
        <v>137</v>
      </c>
    </row>
    <row r="192" spans="2:51" s="13" customFormat="1">
      <c r="B192" s="158"/>
      <c r="D192" s="159" t="s">
        <v>145</v>
      </c>
      <c r="E192" s="160" t="s">
        <v>1</v>
      </c>
      <c r="F192" s="161" t="s">
        <v>1522</v>
      </c>
      <c r="H192" s="162">
        <v>4.5</v>
      </c>
      <c r="I192" s="163"/>
      <c r="L192" s="158"/>
      <c r="M192" s="164"/>
      <c r="N192" s="165"/>
      <c r="O192" s="165"/>
      <c r="P192" s="165"/>
      <c r="Q192" s="165"/>
      <c r="R192" s="165"/>
      <c r="S192" s="165"/>
      <c r="T192" s="166"/>
      <c r="AT192" s="160" t="s">
        <v>145</v>
      </c>
      <c r="AU192" s="160" t="s">
        <v>82</v>
      </c>
      <c r="AV192" s="13" t="s">
        <v>82</v>
      </c>
      <c r="AW192" s="13" t="s">
        <v>29</v>
      </c>
      <c r="AX192" s="13" t="s">
        <v>73</v>
      </c>
      <c r="AY192" s="160" t="s">
        <v>137</v>
      </c>
    </row>
    <row r="193" spans="1:65" s="14" customFormat="1">
      <c r="B193" s="167"/>
      <c r="D193" s="159" t="s">
        <v>145</v>
      </c>
      <c r="E193" s="168" t="s">
        <v>1</v>
      </c>
      <c r="F193" s="169" t="s">
        <v>1523</v>
      </c>
      <c r="H193" s="168" t="s">
        <v>1</v>
      </c>
      <c r="I193" s="170"/>
      <c r="L193" s="167"/>
      <c r="M193" s="171"/>
      <c r="N193" s="172"/>
      <c r="O193" s="172"/>
      <c r="P193" s="172"/>
      <c r="Q193" s="172"/>
      <c r="R193" s="172"/>
      <c r="S193" s="172"/>
      <c r="T193" s="173"/>
      <c r="AT193" s="168" t="s">
        <v>145</v>
      </c>
      <c r="AU193" s="168" t="s">
        <v>82</v>
      </c>
      <c r="AV193" s="14" t="s">
        <v>30</v>
      </c>
      <c r="AW193" s="14" t="s">
        <v>29</v>
      </c>
      <c r="AX193" s="14" t="s">
        <v>73</v>
      </c>
      <c r="AY193" s="168" t="s">
        <v>137</v>
      </c>
    </row>
    <row r="194" spans="1:65" s="13" customFormat="1">
      <c r="B194" s="158"/>
      <c r="D194" s="159" t="s">
        <v>145</v>
      </c>
      <c r="E194" s="160" t="s">
        <v>1</v>
      </c>
      <c r="F194" s="161" t="s">
        <v>1524</v>
      </c>
      <c r="H194" s="162">
        <v>0.23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145</v>
      </c>
      <c r="AU194" s="160" t="s">
        <v>82</v>
      </c>
      <c r="AV194" s="13" t="s">
        <v>82</v>
      </c>
      <c r="AW194" s="13" t="s">
        <v>29</v>
      </c>
      <c r="AX194" s="13" t="s">
        <v>73</v>
      </c>
      <c r="AY194" s="160" t="s">
        <v>137</v>
      </c>
    </row>
    <row r="195" spans="1:65" s="14" customFormat="1">
      <c r="B195" s="167"/>
      <c r="D195" s="159" t="s">
        <v>145</v>
      </c>
      <c r="E195" s="168" t="s">
        <v>1</v>
      </c>
      <c r="F195" s="169" t="s">
        <v>502</v>
      </c>
      <c r="H195" s="168" t="s">
        <v>1</v>
      </c>
      <c r="I195" s="170"/>
      <c r="L195" s="167"/>
      <c r="M195" s="171"/>
      <c r="N195" s="172"/>
      <c r="O195" s="172"/>
      <c r="P195" s="172"/>
      <c r="Q195" s="172"/>
      <c r="R195" s="172"/>
      <c r="S195" s="172"/>
      <c r="T195" s="173"/>
      <c r="AT195" s="168" t="s">
        <v>145</v>
      </c>
      <c r="AU195" s="168" t="s">
        <v>82</v>
      </c>
      <c r="AV195" s="14" t="s">
        <v>30</v>
      </c>
      <c r="AW195" s="14" t="s">
        <v>29</v>
      </c>
      <c r="AX195" s="14" t="s">
        <v>73</v>
      </c>
      <c r="AY195" s="168" t="s">
        <v>137</v>
      </c>
    </row>
    <row r="196" spans="1:65" s="13" customFormat="1">
      <c r="B196" s="158"/>
      <c r="D196" s="159" t="s">
        <v>145</v>
      </c>
      <c r="E196" s="160" t="s">
        <v>1</v>
      </c>
      <c r="F196" s="161" t="s">
        <v>1519</v>
      </c>
      <c r="H196" s="162">
        <v>-1.5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145</v>
      </c>
      <c r="AU196" s="160" t="s">
        <v>82</v>
      </c>
      <c r="AV196" s="13" t="s">
        <v>82</v>
      </c>
      <c r="AW196" s="13" t="s">
        <v>29</v>
      </c>
      <c r="AX196" s="13" t="s">
        <v>73</v>
      </c>
      <c r="AY196" s="160" t="s">
        <v>137</v>
      </c>
    </row>
    <row r="197" spans="1:65" s="13" customFormat="1">
      <c r="B197" s="158"/>
      <c r="D197" s="159" t="s">
        <v>145</v>
      </c>
      <c r="E197" s="160" t="s">
        <v>1</v>
      </c>
      <c r="F197" s="161" t="s">
        <v>1525</v>
      </c>
      <c r="H197" s="162">
        <v>-0.23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145</v>
      </c>
      <c r="AU197" s="160" t="s">
        <v>82</v>
      </c>
      <c r="AV197" s="13" t="s">
        <v>82</v>
      </c>
      <c r="AW197" s="13" t="s">
        <v>29</v>
      </c>
      <c r="AX197" s="13" t="s">
        <v>73</v>
      </c>
      <c r="AY197" s="160" t="s">
        <v>137</v>
      </c>
    </row>
    <row r="198" spans="1:65" s="16" customFormat="1">
      <c r="B198" s="197"/>
      <c r="D198" s="159" t="s">
        <v>145</v>
      </c>
      <c r="E198" s="198" t="s">
        <v>1</v>
      </c>
      <c r="F198" s="199" t="s">
        <v>416</v>
      </c>
      <c r="H198" s="200">
        <v>3</v>
      </c>
      <c r="I198" s="201"/>
      <c r="L198" s="197"/>
      <c r="M198" s="202"/>
      <c r="N198" s="203"/>
      <c r="O198" s="203"/>
      <c r="P198" s="203"/>
      <c r="Q198" s="203"/>
      <c r="R198" s="203"/>
      <c r="S198" s="203"/>
      <c r="T198" s="204"/>
      <c r="AT198" s="198" t="s">
        <v>145</v>
      </c>
      <c r="AU198" s="198" t="s">
        <v>82</v>
      </c>
      <c r="AV198" s="16" t="s">
        <v>155</v>
      </c>
      <c r="AW198" s="16" t="s">
        <v>29</v>
      </c>
      <c r="AX198" s="16" t="s">
        <v>73</v>
      </c>
      <c r="AY198" s="198" t="s">
        <v>137</v>
      </c>
    </row>
    <row r="199" spans="1:65" s="15" customFormat="1">
      <c r="B199" s="174"/>
      <c r="D199" s="159" t="s">
        <v>145</v>
      </c>
      <c r="E199" s="175" t="s">
        <v>1</v>
      </c>
      <c r="F199" s="176" t="s">
        <v>148</v>
      </c>
      <c r="H199" s="177">
        <v>27.3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145</v>
      </c>
      <c r="AU199" s="175" t="s">
        <v>82</v>
      </c>
      <c r="AV199" s="15" t="s">
        <v>143</v>
      </c>
      <c r="AW199" s="15" t="s">
        <v>29</v>
      </c>
      <c r="AX199" s="15" t="s">
        <v>30</v>
      </c>
      <c r="AY199" s="175" t="s">
        <v>137</v>
      </c>
    </row>
    <row r="200" spans="1:65" s="2" customFormat="1" ht="44.25" customHeight="1">
      <c r="A200" s="33"/>
      <c r="B200" s="144"/>
      <c r="C200" s="145" t="s">
        <v>283</v>
      </c>
      <c r="D200" s="145" t="s">
        <v>139</v>
      </c>
      <c r="E200" s="146" t="s">
        <v>1526</v>
      </c>
      <c r="F200" s="147" t="s">
        <v>1117</v>
      </c>
      <c r="G200" s="148" t="s">
        <v>195</v>
      </c>
      <c r="H200" s="149">
        <v>186.64500000000001</v>
      </c>
      <c r="I200" s="150"/>
      <c r="J200" s="151">
        <f>ROUND(I200*H200,2)</f>
        <v>0</v>
      </c>
      <c r="K200" s="147" t="s">
        <v>152</v>
      </c>
      <c r="L200" s="34"/>
      <c r="M200" s="152" t="s">
        <v>1</v>
      </c>
      <c r="N200" s="153" t="s">
        <v>38</v>
      </c>
      <c r="O200" s="59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6" t="s">
        <v>143</v>
      </c>
      <c r="AT200" s="156" t="s">
        <v>139</v>
      </c>
      <c r="AU200" s="156" t="s">
        <v>82</v>
      </c>
      <c r="AY200" s="18" t="s">
        <v>137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8" t="s">
        <v>30</v>
      </c>
      <c r="BK200" s="157">
        <f>ROUND(I200*H200,2)</f>
        <v>0</v>
      </c>
      <c r="BL200" s="18" t="s">
        <v>143</v>
      </c>
      <c r="BM200" s="156" t="s">
        <v>1527</v>
      </c>
    </row>
    <row r="201" spans="1:65" s="14" customFormat="1">
      <c r="B201" s="167"/>
      <c r="D201" s="159" t="s">
        <v>145</v>
      </c>
      <c r="E201" s="168" t="s">
        <v>1</v>
      </c>
      <c r="F201" s="169" t="s">
        <v>500</v>
      </c>
      <c r="H201" s="168" t="s">
        <v>1</v>
      </c>
      <c r="I201" s="170"/>
      <c r="L201" s="167"/>
      <c r="M201" s="171"/>
      <c r="N201" s="172"/>
      <c r="O201" s="172"/>
      <c r="P201" s="172"/>
      <c r="Q201" s="172"/>
      <c r="R201" s="172"/>
      <c r="S201" s="172"/>
      <c r="T201" s="173"/>
      <c r="AT201" s="168" t="s">
        <v>145</v>
      </c>
      <c r="AU201" s="168" t="s">
        <v>82</v>
      </c>
      <c r="AV201" s="14" t="s">
        <v>30</v>
      </c>
      <c r="AW201" s="14" t="s">
        <v>29</v>
      </c>
      <c r="AX201" s="14" t="s">
        <v>73</v>
      </c>
      <c r="AY201" s="168" t="s">
        <v>137</v>
      </c>
    </row>
    <row r="202" spans="1:65" s="13" customFormat="1">
      <c r="B202" s="158"/>
      <c r="D202" s="159" t="s">
        <v>145</v>
      </c>
      <c r="E202" s="160" t="s">
        <v>1</v>
      </c>
      <c r="F202" s="161" t="s">
        <v>1528</v>
      </c>
      <c r="H202" s="162">
        <v>296.69499999999999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145</v>
      </c>
      <c r="AU202" s="160" t="s">
        <v>82</v>
      </c>
      <c r="AV202" s="13" t="s">
        <v>82</v>
      </c>
      <c r="AW202" s="13" t="s">
        <v>29</v>
      </c>
      <c r="AX202" s="13" t="s">
        <v>73</v>
      </c>
      <c r="AY202" s="160" t="s">
        <v>137</v>
      </c>
    </row>
    <row r="203" spans="1:65" s="14" customFormat="1">
      <c r="B203" s="167"/>
      <c r="D203" s="159" t="s">
        <v>145</v>
      </c>
      <c r="E203" s="168" t="s">
        <v>1</v>
      </c>
      <c r="F203" s="169" t="s">
        <v>502</v>
      </c>
      <c r="H203" s="168" t="s">
        <v>1</v>
      </c>
      <c r="I203" s="170"/>
      <c r="L203" s="167"/>
      <c r="M203" s="171"/>
      <c r="N203" s="172"/>
      <c r="O203" s="172"/>
      <c r="P203" s="172"/>
      <c r="Q203" s="172"/>
      <c r="R203" s="172"/>
      <c r="S203" s="172"/>
      <c r="T203" s="173"/>
      <c r="AT203" s="168" t="s">
        <v>145</v>
      </c>
      <c r="AU203" s="168" t="s">
        <v>82</v>
      </c>
      <c r="AV203" s="14" t="s">
        <v>30</v>
      </c>
      <c r="AW203" s="14" t="s">
        <v>29</v>
      </c>
      <c r="AX203" s="14" t="s">
        <v>73</v>
      </c>
      <c r="AY203" s="168" t="s">
        <v>137</v>
      </c>
    </row>
    <row r="204" spans="1:65" s="14" customFormat="1">
      <c r="B204" s="167"/>
      <c r="D204" s="159" t="s">
        <v>145</v>
      </c>
      <c r="E204" s="168" t="s">
        <v>1</v>
      </c>
      <c r="F204" s="169" t="s">
        <v>503</v>
      </c>
      <c r="H204" s="168" t="s">
        <v>1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145</v>
      </c>
      <c r="AU204" s="168" t="s">
        <v>82</v>
      </c>
      <c r="AV204" s="14" t="s">
        <v>30</v>
      </c>
      <c r="AW204" s="14" t="s">
        <v>29</v>
      </c>
      <c r="AX204" s="14" t="s">
        <v>73</v>
      </c>
      <c r="AY204" s="168" t="s">
        <v>137</v>
      </c>
    </row>
    <row r="205" spans="1:65" s="13" customFormat="1">
      <c r="B205" s="158"/>
      <c r="D205" s="159" t="s">
        <v>145</v>
      </c>
      <c r="E205" s="160" t="s">
        <v>1</v>
      </c>
      <c r="F205" s="161" t="s">
        <v>1529</v>
      </c>
      <c r="H205" s="162">
        <v>-1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145</v>
      </c>
      <c r="AU205" s="160" t="s">
        <v>82</v>
      </c>
      <c r="AV205" s="13" t="s">
        <v>82</v>
      </c>
      <c r="AW205" s="13" t="s">
        <v>29</v>
      </c>
      <c r="AX205" s="13" t="s">
        <v>73</v>
      </c>
      <c r="AY205" s="160" t="s">
        <v>137</v>
      </c>
    </row>
    <row r="206" spans="1:65" s="13" customFormat="1">
      <c r="B206" s="158"/>
      <c r="D206" s="159" t="s">
        <v>145</v>
      </c>
      <c r="E206" s="160" t="s">
        <v>1</v>
      </c>
      <c r="F206" s="161" t="s">
        <v>1530</v>
      </c>
      <c r="H206" s="162">
        <v>-5.25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145</v>
      </c>
      <c r="AU206" s="160" t="s">
        <v>82</v>
      </c>
      <c r="AV206" s="13" t="s">
        <v>82</v>
      </c>
      <c r="AW206" s="13" t="s">
        <v>29</v>
      </c>
      <c r="AX206" s="13" t="s">
        <v>73</v>
      </c>
      <c r="AY206" s="160" t="s">
        <v>137</v>
      </c>
    </row>
    <row r="207" spans="1:65" s="14" customFormat="1">
      <c r="B207" s="167"/>
      <c r="D207" s="159" t="s">
        <v>145</v>
      </c>
      <c r="E207" s="168" t="s">
        <v>1</v>
      </c>
      <c r="F207" s="169" t="s">
        <v>1531</v>
      </c>
      <c r="H207" s="168" t="s">
        <v>1</v>
      </c>
      <c r="I207" s="170"/>
      <c r="L207" s="167"/>
      <c r="M207" s="171"/>
      <c r="N207" s="172"/>
      <c r="O207" s="172"/>
      <c r="P207" s="172"/>
      <c r="Q207" s="172"/>
      <c r="R207" s="172"/>
      <c r="S207" s="172"/>
      <c r="T207" s="173"/>
      <c r="AT207" s="168" t="s">
        <v>145</v>
      </c>
      <c r="AU207" s="168" t="s">
        <v>82</v>
      </c>
      <c r="AV207" s="14" t="s">
        <v>30</v>
      </c>
      <c r="AW207" s="14" t="s">
        <v>29</v>
      </c>
      <c r="AX207" s="14" t="s">
        <v>73</v>
      </c>
      <c r="AY207" s="168" t="s">
        <v>137</v>
      </c>
    </row>
    <row r="208" spans="1:65" s="13" customFormat="1">
      <c r="B208" s="158"/>
      <c r="D208" s="159" t="s">
        <v>145</v>
      </c>
      <c r="E208" s="160" t="s">
        <v>1</v>
      </c>
      <c r="F208" s="161" t="s">
        <v>1532</v>
      </c>
      <c r="H208" s="162">
        <v>-79.5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145</v>
      </c>
      <c r="AU208" s="160" t="s">
        <v>82</v>
      </c>
      <c r="AV208" s="13" t="s">
        <v>82</v>
      </c>
      <c r="AW208" s="13" t="s">
        <v>29</v>
      </c>
      <c r="AX208" s="13" t="s">
        <v>73</v>
      </c>
      <c r="AY208" s="160" t="s">
        <v>137</v>
      </c>
    </row>
    <row r="209" spans="1:65" s="14" customFormat="1">
      <c r="B209" s="167"/>
      <c r="D209" s="159" t="s">
        <v>145</v>
      </c>
      <c r="E209" s="168" t="s">
        <v>1</v>
      </c>
      <c r="F209" s="169" t="s">
        <v>1533</v>
      </c>
      <c r="H209" s="168" t="s">
        <v>1</v>
      </c>
      <c r="I209" s="170"/>
      <c r="L209" s="167"/>
      <c r="M209" s="171"/>
      <c r="N209" s="172"/>
      <c r="O209" s="172"/>
      <c r="P209" s="172"/>
      <c r="Q209" s="172"/>
      <c r="R209" s="172"/>
      <c r="S209" s="172"/>
      <c r="T209" s="173"/>
      <c r="AT209" s="168" t="s">
        <v>145</v>
      </c>
      <c r="AU209" s="168" t="s">
        <v>82</v>
      </c>
      <c r="AV209" s="14" t="s">
        <v>30</v>
      </c>
      <c r="AW209" s="14" t="s">
        <v>29</v>
      </c>
      <c r="AX209" s="14" t="s">
        <v>73</v>
      </c>
      <c r="AY209" s="168" t="s">
        <v>137</v>
      </c>
    </row>
    <row r="210" spans="1:65" s="13" customFormat="1">
      <c r="B210" s="158"/>
      <c r="D210" s="159" t="s">
        <v>145</v>
      </c>
      <c r="E210" s="160" t="s">
        <v>1</v>
      </c>
      <c r="F210" s="161" t="s">
        <v>1534</v>
      </c>
      <c r="H210" s="162">
        <v>-24.3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145</v>
      </c>
      <c r="AU210" s="160" t="s">
        <v>82</v>
      </c>
      <c r="AV210" s="13" t="s">
        <v>82</v>
      </c>
      <c r="AW210" s="13" t="s">
        <v>29</v>
      </c>
      <c r="AX210" s="13" t="s">
        <v>73</v>
      </c>
      <c r="AY210" s="160" t="s">
        <v>137</v>
      </c>
    </row>
    <row r="211" spans="1:65" s="15" customFormat="1">
      <c r="B211" s="174"/>
      <c r="D211" s="159" t="s">
        <v>145</v>
      </c>
      <c r="E211" s="175" t="s">
        <v>1</v>
      </c>
      <c r="F211" s="176" t="s">
        <v>148</v>
      </c>
      <c r="H211" s="177">
        <v>186.64500000000001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145</v>
      </c>
      <c r="AU211" s="175" t="s">
        <v>82</v>
      </c>
      <c r="AV211" s="15" t="s">
        <v>143</v>
      </c>
      <c r="AW211" s="15" t="s">
        <v>29</v>
      </c>
      <c r="AX211" s="15" t="s">
        <v>30</v>
      </c>
      <c r="AY211" s="175" t="s">
        <v>137</v>
      </c>
    </row>
    <row r="212" spans="1:65" s="2" customFormat="1" ht="21.75" customHeight="1">
      <c r="A212" s="33"/>
      <c r="B212" s="144"/>
      <c r="C212" s="145" t="s">
        <v>290</v>
      </c>
      <c r="D212" s="145" t="s">
        <v>139</v>
      </c>
      <c r="E212" s="146" t="s">
        <v>1535</v>
      </c>
      <c r="F212" s="147" t="s">
        <v>1536</v>
      </c>
      <c r="G212" s="148" t="s">
        <v>142</v>
      </c>
      <c r="H212" s="149">
        <v>593.39</v>
      </c>
      <c r="I212" s="150"/>
      <c r="J212" s="151">
        <f>ROUND(I212*H212,2)</f>
        <v>0</v>
      </c>
      <c r="K212" s="147" t="s">
        <v>152</v>
      </c>
      <c r="L212" s="34"/>
      <c r="M212" s="152" t="s">
        <v>1</v>
      </c>
      <c r="N212" s="153" t="s">
        <v>38</v>
      </c>
      <c r="O212" s="59"/>
      <c r="P212" s="154">
        <f>O212*H212</f>
        <v>0</v>
      </c>
      <c r="Q212" s="154">
        <v>8.4000000000000003E-4</v>
      </c>
      <c r="R212" s="154">
        <f>Q212*H212</f>
        <v>0.49844759999999999</v>
      </c>
      <c r="S212" s="154">
        <v>0</v>
      </c>
      <c r="T212" s="15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6" t="s">
        <v>143</v>
      </c>
      <c r="AT212" s="156" t="s">
        <v>139</v>
      </c>
      <c r="AU212" s="156" t="s">
        <v>82</v>
      </c>
      <c r="AY212" s="18" t="s">
        <v>137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8" t="s">
        <v>30</v>
      </c>
      <c r="BK212" s="157">
        <f>ROUND(I212*H212,2)</f>
        <v>0</v>
      </c>
      <c r="BL212" s="18" t="s">
        <v>143</v>
      </c>
      <c r="BM212" s="156" t="s">
        <v>1537</v>
      </c>
    </row>
    <row r="213" spans="1:65" s="13" customFormat="1">
      <c r="B213" s="158"/>
      <c r="D213" s="159" t="s">
        <v>145</v>
      </c>
      <c r="E213" s="160" t="s">
        <v>1</v>
      </c>
      <c r="F213" s="161" t="s">
        <v>1538</v>
      </c>
      <c r="H213" s="162">
        <v>593.39</v>
      </c>
      <c r="I213" s="163"/>
      <c r="L213" s="158"/>
      <c r="M213" s="164"/>
      <c r="N213" s="165"/>
      <c r="O213" s="165"/>
      <c r="P213" s="165"/>
      <c r="Q213" s="165"/>
      <c r="R213" s="165"/>
      <c r="S213" s="165"/>
      <c r="T213" s="166"/>
      <c r="AT213" s="160" t="s">
        <v>145</v>
      </c>
      <c r="AU213" s="160" t="s">
        <v>82</v>
      </c>
      <c r="AV213" s="13" t="s">
        <v>82</v>
      </c>
      <c r="AW213" s="13" t="s">
        <v>29</v>
      </c>
      <c r="AX213" s="13" t="s">
        <v>73</v>
      </c>
      <c r="AY213" s="160" t="s">
        <v>137</v>
      </c>
    </row>
    <row r="214" spans="1:65" s="15" customFormat="1">
      <c r="B214" s="174"/>
      <c r="D214" s="159" t="s">
        <v>145</v>
      </c>
      <c r="E214" s="175" t="s">
        <v>1</v>
      </c>
      <c r="F214" s="176" t="s">
        <v>148</v>
      </c>
      <c r="H214" s="177">
        <v>593.39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145</v>
      </c>
      <c r="AU214" s="175" t="s">
        <v>82</v>
      </c>
      <c r="AV214" s="15" t="s">
        <v>143</v>
      </c>
      <c r="AW214" s="15" t="s">
        <v>29</v>
      </c>
      <c r="AX214" s="15" t="s">
        <v>30</v>
      </c>
      <c r="AY214" s="175" t="s">
        <v>137</v>
      </c>
    </row>
    <row r="215" spans="1:65" s="2" customFormat="1" ht="24.2" customHeight="1">
      <c r="A215" s="33"/>
      <c r="B215" s="144"/>
      <c r="C215" s="145" t="s">
        <v>295</v>
      </c>
      <c r="D215" s="145" t="s">
        <v>139</v>
      </c>
      <c r="E215" s="146" t="s">
        <v>1539</v>
      </c>
      <c r="F215" s="147" t="s">
        <v>1540</v>
      </c>
      <c r="G215" s="148" t="s">
        <v>142</v>
      </c>
      <c r="H215" s="149">
        <v>593.39</v>
      </c>
      <c r="I215" s="150"/>
      <c r="J215" s="151">
        <f>ROUND(I215*H215,2)</f>
        <v>0</v>
      </c>
      <c r="K215" s="147" t="s">
        <v>152</v>
      </c>
      <c r="L215" s="34"/>
      <c r="M215" s="152" t="s">
        <v>1</v>
      </c>
      <c r="N215" s="153" t="s">
        <v>38</v>
      </c>
      <c r="O215" s="59"/>
      <c r="P215" s="154">
        <f>O215*H215</f>
        <v>0</v>
      </c>
      <c r="Q215" s="154">
        <v>0</v>
      </c>
      <c r="R215" s="154">
        <f>Q215*H215</f>
        <v>0</v>
      </c>
      <c r="S215" s="154">
        <v>0</v>
      </c>
      <c r="T215" s="15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6" t="s">
        <v>143</v>
      </c>
      <c r="AT215" s="156" t="s">
        <v>139</v>
      </c>
      <c r="AU215" s="156" t="s">
        <v>82</v>
      </c>
      <c r="AY215" s="18" t="s">
        <v>137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8" t="s">
        <v>30</v>
      </c>
      <c r="BK215" s="157">
        <f>ROUND(I215*H215,2)</f>
        <v>0</v>
      </c>
      <c r="BL215" s="18" t="s">
        <v>143</v>
      </c>
      <c r="BM215" s="156" t="s">
        <v>1541</v>
      </c>
    </row>
    <row r="216" spans="1:65" s="13" customFormat="1">
      <c r="B216" s="158"/>
      <c r="D216" s="159" t="s">
        <v>145</v>
      </c>
      <c r="E216" s="160" t="s">
        <v>1</v>
      </c>
      <c r="F216" s="161" t="s">
        <v>1542</v>
      </c>
      <c r="H216" s="162">
        <v>593.39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145</v>
      </c>
      <c r="AU216" s="160" t="s">
        <v>82</v>
      </c>
      <c r="AV216" s="13" t="s">
        <v>82</v>
      </c>
      <c r="AW216" s="13" t="s">
        <v>29</v>
      </c>
      <c r="AX216" s="13" t="s">
        <v>30</v>
      </c>
      <c r="AY216" s="160" t="s">
        <v>137</v>
      </c>
    </row>
    <row r="217" spans="1:65" s="2" customFormat="1" ht="21.75" customHeight="1">
      <c r="A217" s="33"/>
      <c r="B217" s="144"/>
      <c r="C217" s="145" t="s">
        <v>288</v>
      </c>
      <c r="D217" s="145" t="s">
        <v>139</v>
      </c>
      <c r="E217" s="146" t="s">
        <v>591</v>
      </c>
      <c r="F217" s="147" t="s">
        <v>592</v>
      </c>
      <c r="G217" s="148" t="s">
        <v>142</v>
      </c>
      <c r="H217" s="149">
        <v>132.5</v>
      </c>
      <c r="I217" s="150"/>
      <c r="J217" s="151">
        <f>ROUND(I217*H217,2)</f>
        <v>0</v>
      </c>
      <c r="K217" s="147" t="s">
        <v>152</v>
      </c>
      <c r="L217" s="34"/>
      <c r="M217" s="152" t="s">
        <v>1</v>
      </c>
      <c r="N217" s="153" t="s">
        <v>38</v>
      </c>
      <c r="O217" s="59"/>
      <c r="P217" s="154">
        <f>O217*H217</f>
        <v>0</v>
      </c>
      <c r="Q217" s="154">
        <v>6.9999999999999999E-4</v>
      </c>
      <c r="R217" s="154">
        <f>Q217*H217</f>
        <v>9.2749999999999999E-2</v>
      </c>
      <c r="S217" s="154">
        <v>0</v>
      </c>
      <c r="T217" s="15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6" t="s">
        <v>143</v>
      </c>
      <c r="AT217" s="156" t="s">
        <v>139</v>
      </c>
      <c r="AU217" s="156" t="s">
        <v>82</v>
      </c>
      <c r="AY217" s="18" t="s">
        <v>137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8" t="s">
        <v>30</v>
      </c>
      <c r="BK217" s="157">
        <f>ROUND(I217*H217,2)</f>
        <v>0</v>
      </c>
      <c r="BL217" s="18" t="s">
        <v>143</v>
      </c>
      <c r="BM217" s="156" t="s">
        <v>1543</v>
      </c>
    </row>
    <row r="218" spans="1:65" s="14" customFormat="1">
      <c r="B218" s="167"/>
      <c r="D218" s="159" t="s">
        <v>145</v>
      </c>
      <c r="E218" s="168" t="s">
        <v>1</v>
      </c>
      <c r="F218" s="169" t="s">
        <v>510</v>
      </c>
      <c r="H218" s="168" t="s">
        <v>1</v>
      </c>
      <c r="I218" s="170"/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145</v>
      </c>
      <c r="AU218" s="168" t="s">
        <v>82</v>
      </c>
      <c r="AV218" s="14" t="s">
        <v>30</v>
      </c>
      <c r="AW218" s="14" t="s">
        <v>29</v>
      </c>
      <c r="AX218" s="14" t="s">
        <v>73</v>
      </c>
      <c r="AY218" s="168" t="s">
        <v>137</v>
      </c>
    </row>
    <row r="219" spans="1:65" s="14" customFormat="1">
      <c r="B219" s="167"/>
      <c r="D219" s="159" t="s">
        <v>145</v>
      </c>
      <c r="E219" s="168" t="s">
        <v>1</v>
      </c>
      <c r="F219" s="169" t="s">
        <v>1511</v>
      </c>
      <c r="H219" s="168" t="s">
        <v>1</v>
      </c>
      <c r="I219" s="170"/>
      <c r="L219" s="167"/>
      <c r="M219" s="171"/>
      <c r="N219" s="172"/>
      <c r="O219" s="172"/>
      <c r="P219" s="172"/>
      <c r="Q219" s="172"/>
      <c r="R219" s="172"/>
      <c r="S219" s="172"/>
      <c r="T219" s="173"/>
      <c r="AT219" s="168" t="s">
        <v>145</v>
      </c>
      <c r="AU219" s="168" t="s">
        <v>82</v>
      </c>
      <c r="AV219" s="14" t="s">
        <v>30</v>
      </c>
      <c r="AW219" s="14" t="s">
        <v>29</v>
      </c>
      <c r="AX219" s="14" t="s">
        <v>73</v>
      </c>
      <c r="AY219" s="168" t="s">
        <v>137</v>
      </c>
    </row>
    <row r="220" spans="1:65" s="13" customFormat="1">
      <c r="B220" s="158"/>
      <c r="D220" s="159" t="s">
        <v>145</v>
      </c>
      <c r="E220" s="160" t="s">
        <v>1</v>
      </c>
      <c r="F220" s="161" t="s">
        <v>73</v>
      </c>
      <c r="H220" s="162">
        <v>0</v>
      </c>
      <c r="I220" s="163"/>
      <c r="L220" s="158"/>
      <c r="M220" s="164"/>
      <c r="N220" s="165"/>
      <c r="O220" s="165"/>
      <c r="P220" s="165"/>
      <c r="Q220" s="165"/>
      <c r="R220" s="165"/>
      <c r="S220" s="165"/>
      <c r="T220" s="166"/>
      <c r="AT220" s="160" t="s">
        <v>145</v>
      </c>
      <c r="AU220" s="160" t="s">
        <v>82</v>
      </c>
      <c r="AV220" s="13" t="s">
        <v>82</v>
      </c>
      <c r="AW220" s="13" t="s">
        <v>29</v>
      </c>
      <c r="AX220" s="13" t="s">
        <v>73</v>
      </c>
      <c r="AY220" s="160" t="s">
        <v>137</v>
      </c>
    </row>
    <row r="221" spans="1:65" s="14" customFormat="1">
      <c r="B221" s="167"/>
      <c r="D221" s="159" t="s">
        <v>145</v>
      </c>
      <c r="E221" s="168" t="s">
        <v>1</v>
      </c>
      <c r="F221" s="169" t="s">
        <v>513</v>
      </c>
      <c r="H221" s="168" t="s">
        <v>1</v>
      </c>
      <c r="I221" s="170"/>
      <c r="L221" s="167"/>
      <c r="M221" s="171"/>
      <c r="N221" s="172"/>
      <c r="O221" s="172"/>
      <c r="P221" s="172"/>
      <c r="Q221" s="172"/>
      <c r="R221" s="172"/>
      <c r="S221" s="172"/>
      <c r="T221" s="173"/>
      <c r="AT221" s="168" t="s">
        <v>145</v>
      </c>
      <c r="AU221" s="168" t="s">
        <v>82</v>
      </c>
      <c r="AV221" s="14" t="s">
        <v>30</v>
      </c>
      <c r="AW221" s="14" t="s">
        <v>29</v>
      </c>
      <c r="AX221" s="14" t="s">
        <v>73</v>
      </c>
      <c r="AY221" s="168" t="s">
        <v>137</v>
      </c>
    </row>
    <row r="222" spans="1:65" s="13" customFormat="1">
      <c r="B222" s="158"/>
      <c r="D222" s="159" t="s">
        <v>145</v>
      </c>
      <c r="E222" s="160" t="s">
        <v>1</v>
      </c>
      <c r="F222" s="161" t="s">
        <v>1544</v>
      </c>
      <c r="H222" s="162">
        <v>100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145</v>
      </c>
      <c r="AU222" s="160" t="s">
        <v>82</v>
      </c>
      <c r="AV222" s="13" t="s">
        <v>82</v>
      </c>
      <c r="AW222" s="13" t="s">
        <v>29</v>
      </c>
      <c r="AX222" s="13" t="s">
        <v>73</v>
      </c>
      <c r="AY222" s="160" t="s">
        <v>137</v>
      </c>
    </row>
    <row r="223" spans="1:65" s="14" customFormat="1">
      <c r="B223" s="167"/>
      <c r="D223" s="159" t="s">
        <v>145</v>
      </c>
      <c r="E223" s="168" t="s">
        <v>1</v>
      </c>
      <c r="F223" s="169" t="s">
        <v>1514</v>
      </c>
      <c r="H223" s="168" t="s">
        <v>1</v>
      </c>
      <c r="I223" s="170"/>
      <c r="L223" s="167"/>
      <c r="M223" s="171"/>
      <c r="N223" s="172"/>
      <c r="O223" s="172"/>
      <c r="P223" s="172"/>
      <c r="Q223" s="172"/>
      <c r="R223" s="172"/>
      <c r="S223" s="172"/>
      <c r="T223" s="173"/>
      <c r="AT223" s="168" t="s">
        <v>145</v>
      </c>
      <c r="AU223" s="168" t="s">
        <v>82</v>
      </c>
      <c r="AV223" s="14" t="s">
        <v>30</v>
      </c>
      <c r="AW223" s="14" t="s">
        <v>29</v>
      </c>
      <c r="AX223" s="14" t="s">
        <v>73</v>
      </c>
      <c r="AY223" s="168" t="s">
        <v>137</v>
      </c>
    </row>
    <row r="224" spans="1:65" s="13" customFormat="1">
      <c r="B224" s="158"/>
      <c r="D224" s="159" t="s">
        <v>145</v>
      </c>
      <c r="E224" s="160" t="s">
        <v>1</v>
      </c>
      <c r="F224" s="161" t="s">
        <v>1545</v>
      </c>
      <c r="H224" s="162">
        <v>17.5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145</v>
      </c>
      <c r="AU224" s="160" t="s">
        <v>82</v>
      </c>
      <c r="AV224" s="13" t="s">
        <v>82</v>
      </c>
      <c r="AW224" s="13" t="s">
        <v>29</v>
      </c>
      <c r="AX224" s="13" t="s">
        <v>73</v>
      </c>
      <c r="AY224" s="160" t="s">
        <v>137</v>
      </c>
    </row>
    <row r="225" spans="1:65" s="16" customFormat="1">
      <c r="B225" s="197"/>
      <c r="D225" s="159" t="s">
        <v>145</v>
      </c>
      <c r="E225" s="198" t="s">
        <v>1</v>
      </c>
      <c r="F225" s="199" t="s">
        <v>416</v>
      </c>
      <c r="H225" s="200">
        <v>117.5</v>
      </c>
      <c r="I225" s="201"/>
      <c r="L225" s="197"/>
      <c r="M225" s="202"/>
      <c r="N225" s="203"/>
      <c r="O225" s="203"/>
      <c r="P225" s="203"/>
      <c r="Q225" s="203"/>
      <c r="R225" s="203"/>
      <c r="S225" s="203"/>
      <c r="T225" s="204"/>
      <c r="AT225" s="198" t="s">
        <v>145</v>
      </c>
      <c r="AU225" s="198" t="s">
        <v>82</v>
      </c>
      <c r="AV225" s="16" t="s">
        <v>155</v>
      </c>
      <c r="AW225" s="16" t="s">
        <v>29</v>
      </c>
      <c r="AX225" s="16" t="s">
        <v>73</v>
      </c>
      <c r="AY225" s="198" t="s">
        <v>137</v>
      </c>
    </row>
    <row r="226" spans="1:65" s="14" customFormat="1">
      <c r="B226" s="167"/>
      <c r="D226" s="159" t="s">
        <v>145</v>
      </c>
      <c r="E226" s="168" t="s">
        <v>1</v>
      </c>
      <c r="F226" s="169" t="s">
        <v>1520</v>
      </c>
      <c r="H226" s="168" t="s">
        <v>1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145</v>
      </c>
      <c r="AU226" s="168" t="s">
        <v>82</v>
      </c>
      <c r="AV226" s="14" t="s">
        <v>30</v>
      </c>
      <c r="AW226" s="14" t="s">
        <v>29</v>
      </c>
      <c r="AX226" s="14" t="s">
        <v>73</v>
      </c>
      <c r="AY226" s="168" t="s">
        <v>137</v>
      </c>
    </row>
    <row r="227" spans="1:65" s="14" customFormat="1">
      <c r="B227" s="167"/>
      <c r="D227" s="159" t="s">
        <v>145</v>
      </c>
      <c r="E227" s="168" t="s">
        <v>1</v>
      </c>
      <c r="F227" s="169" t="s">
        <v>1521</v>
      </c>
      <c r="H227" s="168" t="s">
        <v>1</v>
      </c>
      <c r="I227" s="170"/>
      <c r="L227" s="167"/>
      <c r="M227" s="171"/>
      <c r="N227" s="172"/>
      <c r="O227" s="172"/>
      <c r="P227" s="172"/>
      <c r="Q227" s="172"/>
      <c r="R227" s="172"/>
      <c r="S227" s="172"/>
      <c r="T227" s="173"/>
      <c r="AT227" s="168" t="s">
        <v>145</v>
      </c>
      <c r="AU227" s="168" t="s">
        <v>82</v>
      </c>
      <c r="AV227" s="14" t="s">
        <v>30</v>
      </c>
      <c r="AW227" s="14" t="s">
        <v>29</v>
      </c>
      <c r="AX227" s="14" t="s">
        <v>73</v>
      </c>
      <c r="AY227" s="168" t="s">
        <v>137</v>
      </c>
    </row>
    <row r="228" spans="1:65" s="13" customFormat="1">
      <c r="B228" s="158"/>
      <c r="D228" s="159" t="s">
        <v>145</v>
      </c>
      <c r="E228" s="160" t="s">
        <v>1</v>
      </c>
      <c r="F228" s="161" t="s">
        <v>1546</v>
      </c>
      <c r="H228" s="162">
        <v>15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145</v>
      </c>
      <c r="AU228" s="160" t="s">
        <v>82</v>
      </c>
      <c r="AV228" s="13" t="s">
        <v>82</v>
      </c>
      <c r="AW228" s="13" t="s">
        <v>29</v>
      </c>
      <c r="AX228" s="13" t="s">
        <v>73</v>
      </c>
      <c r="AY228" s="160" t="s">
        <v>137</v>
      </c>
    </row>
    <row r="229" spans="1:65" s="14" customFormat="1">
      <c r="B229" s="167"/>
      <c r="D229" s="159" t="s">
        <v>145</v>
      </c>
      <c r="E229" s="168" t="s">
        <v>1</v>
      </c>
      <c r="F229" s="169" t="s">
        <v>1523</v>
      </c>
      <c r="H229" s="168" t="s">
        <v>1</v>
      </c>
      <c r="I229" s="170"/>
      <c r="L229" s="167"/>
      <c r="M229" s="171"/>
      <c r="N229" s="172"/>
      <c r="O229" s="172"/>
      <c r="P229" s="172"/>
      <c r="Q229" s="172"/>
      <c r="R229" s="172"/>
      <c r="S229" s="172"/>
      <c r="T229" s="173"/>
      <c r="AT229" s="168" t="s">
        <v>145</v>
      </c>
      <c r="AU229" s="168" t="s">
        <v>82</v>
      </c>
      <c r="AV229" s="14" t="s">
        <v>30</v>
      </c>
      <c r="AW229" s="14" t="s">
        <v>29</v>
      </c>
      <c r="AX229" s="14" t="s">
        <v>73</v>
      </c>
      <c r="AY229" s="168" t="s">
        <v>137</v>
      </c>
    </row>
    <row r="230" spans="1:65" s="13" customFormat="1">
      <c r="B230" s="158"/>
      <c r="D230" s="159" t="s">
        <v>145</v>
      </c>
      <c r="E230" s="160" t="s">
        <v>1</v>
      </c>
      <c r="F230" s="161" t="s">
        <v>73</v>
      </c>
      <c r="H230" s="162">
        <v>0</v>
      </c>
      <c r="I230" s="163"/>
      <c r="L230" s="158"/>
      <c r="M230" s="164"/>
      <c r="N230" s="165"/>
      <c r="O230" s="165"/>
      <c r="P230" s="165"/>
      <c r="Q230" s="165"/>
      <c r="R230" s="165"/>
      <c r="S230" s="165"/>
      <c r="T230" s="166"/>
      <c r="AT230" s="160" t="s">
        <v>145</v>
      </c>
      <c r="AU230" s="160" t="s">
        <v>82</v>
      </c>
      <c r="AV230" s="13" t="s">
        <v>82</v>
      </c>
      <c r="AW230" s="13" t="s">
        <v>29</v>
      </c>
      <c r="AX230" s="13" t="s">
        <v>73</v>
      </c>
      <c r="AY230" s="160" t="s">
        <v>137</v>
      </c>
    </row>
    <row r="231" spans="1:65" s="16" customFormat="1">
      <c r="B231" s="197"/>
      <c r="D231" s="159" t="s">
        <v>145</v>
      </c>
      <c r="E231" s="198" t="s">
        <v>1</v>
      </c>
      <c r="F231" s="199" t="s">
        <v>416</v>
      </c>
      <c r="H231" s="200">
        <v>15</v>
      </c>
      <c r="I231" s="201"/>
      <c r="L231" s="197"/>
      <c r="M231" s="202"/>
      <c r="N231" s="203"/>
      <c r="O231" s="203"/>
      <c r="P231" s="203"/>
      <c r="Q231" s="203"/>
      <c r="R231" s="203"/>
      <c r="S231" s="203"/>
      <c r="T231" s="204"/>
      <c r="AT231" s="198" t="s">
        <v>145</v>
      </c>
      <c r="AU231" s="198" t="s">
        <v>82</v>
      </c>
      <c r="AV231" s="16" t="s">
        <v>155</v>
      </c>
      <c r="AW231" s="16" t="s">
        <v>29</v>
      </c>
      <c r="AX231" s="16" t="s">
        <v>73</v>
      </c>
      <c r="AY231" s="198" t="s">
        <v>137</v>
      </c>
    </row>
    <row r="232" spans="1:65" s="15" customFormat="1">
      <c r="B232" s="174"/>
      <c r="D232" s="159" t="s">
        <v>145</v>
      </c>
      <c r="E232" s="175" t="s">
        <v>1</v>
      </c>
      <c r="F232" s="176" t="s">
        <v>148</v>
      </c>
      <c r="H232" s="177">
        <v>132.5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145</v>
      </c>
      <c r="AU232" s="175" t="s">
        <v>82</v>
      </c>
      <c r="AV232" s="15" t="s">
        <v>143</v>
      </c>
      <c r="AW232" s="15" t="s">
        <v>29</v>
      </c>
      <c r="AX232" s="15" t="s">
        <v>30</v>
      </c>
      <c r="AY232" s="175" t="s">
        <v>137</v>
      </c>
    </row>
    <row r="233" spans="1:65" s="2" customFormat="1" ht="16.5" customHeight="1">
      <c r="A233" s="33"/>
      <c r="B233" s="144"/>
      <c r="C233" s="145" t="s">
        <v>7</v>
      </c>
      <c r="D233" s="145" t="s">
        <v>139</v>
      </c>
      <c r="E233" s="146" t="s">
        <v>599</v>
      </c>
      <c r="F233" s="147" t="s">
        <v>600</v>
      </c>
      <c r="G233" s="148" t="s">
        <v>142</v>
      </c>
      <c r="H233" s="149">
        <v>132.5</v>
      </c>
      <c r="I233" s="150"/>
      <c r="J233" s="151">
        <f>ROUND(I233*H233,2)</f>
        <v>0</v>
      </c>
      <c r="K233" s="147" t="s">
        <v>152</v>
      </c>
      <c r="L233" s="34"/>
      <c r="M233" s="152" t="s">
        <v>1</v>
      </c>
      <c r="N233" s="153" t="s">
        <v>38</v>
      </c>
      <c r="O233" s="59"/>
      <c r="P233" s="154">
        <f>O233*H233</f>
        <v>0</v>
      </c>
      <c r="Q233" s="154">
        <v>0</v>
      </c>
      <c r="R233" s="154">
        <f>Q233*H233</f>
        <v>0</v>
      </c>
      <c r="S233" s="154">
        <v>0</v>
      </c>
      <c r="T233" s="15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6" t="s">
        <v>143</v>
      </c>
      <c r="AT233" s="156" t="s">
        <v>139</v>
      </c>
      <c r="AU233" s="156" t="s">
        <v>82</v>
      </c>
      <c r="AY233" s="18" t="s">
        <v>137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8" t="s">
        <v>30</v>
      </c>
      <c r="BK233" s="157">
        <f>ROUND(I233*H233,2)</f>
        <v>0</v>
      </c>
      <c r="BL233" s="18" t="s">
        <v>143</v>
      </c>
      <c r="BM233" s="156" t="s">
        <v>1547</v>
      </c>
    </row>
    <row r="234" spans="1:65" s="13" customFormat="1">
      <c r="B234" s="158"/>
      <c r="D234" s="159" t="s">
        <v>145</v>
      </c>
      <c r="E234" s="160" t="s">
        <v>1</v>
      </c>
      <c r="F234" s="161" t="s">
        <v>1548</v>
      </c>
      <c r="H234" s="162">
        <v>132.5</v>
      </c>
      <c r="I234" s="163"/>
      <c r="L234" s="158"/>
      <c r="M234" s="164"/>
      <c r="N234" s="165"/>
      <c r="O234" s="165"/>
      <c r="P234" s="165"/>
      <c r="Q234" s="165"/>
      <c r="R234" s="165"/>
      <c r="S234" s="165"/>
      <c r="T234" s="166"/>
      <c r="AT234" s="160" t="s">
        <v>145</v>
      </c>
      <c r="AU234" s="160" t="s">
        <v>82</v>
      </c>
      <c r="AV234" s="13" t="s">
        <v>82</v>
      </c>
      <c r="AW234" s="13" t="s">
        <v>29</v>
      </c>
      <c r="AX234" s="13" t="s">
        <v>30</v>
      </c>
      <c r="AY234" s="160" t="s">
        <v>137</v>
      </c>
    </row>
    <row r="235" spans="1:65" s="2" customFormat="1" ht="21.75" customHeight="1">
      <c r="A235" s="33"/>
      <c r="B235" s="144"/>
      <c r="C235" s="145" t="s">
        <v>307</v>
      </c>
      <c r="D235" s="145" t="s">
        <v>139</v>
      </c>
      <c r="E235" s="146" t="s">
        <v>603</v>
      </c>
      <c r="F235" s="147" t="s">
        <v>604</v>
      </c>
      <c r="G235" s="148" t="s">
        <v>195</v>
      </c>
      <c r="H235" s="149">
        <v>39.75</v>
      </c>
      <c r="I235" s="150"/>
      <c r="J235" s="151">
        <f>ROUND(I235*H235,2)</f>
        <v>0</v>
      </c>
      <c r="K235" s="147" t="s">
        <v>152</v>
      </c>
      <c r="L235" s="34"/>
      <c r="M235" s="152" t="s">
        <v>1</v>
      </c>
      <c r="N235" s="153" t="s">
        <v>38</v>
      </c>
      <c r="O235" s="59"/>
      <c r="P235" s="154">
        <f>O235*H235</f>
        <v>0</v>
      </c>
      <c r="Q235" s="154">
        <v>4.6000000000000001E-4</v>
      </c>
      <c r="R235" s="154">
        <f>Q235*H235</f>
        <v>1.8284999999999999E-2</v>
      </c>
      <c r="S235" s="154">
        <v>0</v>
      </c>
      <c r="T235" s="15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6" t="s">
        <v>143</v>
      </c>
      <c r="AT235" s="156" t="s">
        <v>139</v>
      </c>
      <c r="AU235" s="156" t="s">
        <v>82</v>
      </c>
      <c r="AY235" s="18" t="s">
        <v>137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8" t="s">
        <v>30</v>
      </c>
      <c r="BK235" s="157">
        <f>ROUND(I235*H235,2)</f>
        <v>0</v>
      </c>
      <c r="BL235" s="18" t="s">
        <v>143</v>
      </c>
      <c r="BM235" s="156" t="s">
        <v>1549</v>
      </c>
    </row>
    <row r="236" spans="1:65" s="14" customFormat="1">
      <c r="B236" s="167"/>
      <c r="D236" s="159" t="s">
        <v>145</v>
      </c>
      <c r="E236" s="168" t="s">
        <v>1</v>
      </c>
      <c r="F236" s="169" t="s">
        <v>510</v>
      </c>
      <c r="H236" s="168" t="s">
        <v>1</v>
      </c>
      <c r="I236" s="170"/>
      <c r="L236" s="167"/>
      <c r="M236" s="171"/>
      <c r="N236" s="172"/>
      <c r="O236" s="172"/>
      <c r="P236" s="172"/>
      <c r="Q236" s="172"/>
      <c r="R236" s="172"/>
      <c r="S236" s="172"/>
      <c r="T236" s="173"/>
      <c r="AT236" s="168" t="s">
        <v>145</v>
      </c>
      <c r="AU236" s="168" t="s">
        <v>82</v>
      </c>
      <c r="AV236" s="14" t="s">
        <v>30</v>
      </c>
      <c r="AW236" s="14" t="s">
        <v>29</v>
      </c>
      <c r="AX236" s="14" t="s">
        <v>73</v>
      </c>
      <c r="AY236" s="168" t="s">
        <v>137</v>
      </c>
    </row>
    <row r="237" spans="1:65" s="14" customFormat="1">
      <c r="B237" s="167"/>
      <c r="D237" s="159" t="s">
        <v>145</v>
      </c>
      <c r="E237" s="168" t="s">
        <v>1</v>
      </c>
      <c r="F237" s="169" t="s">
        <v>1511</v>
      </c>
      <c r="H237" s="168" t="s">
        <v>1</v>
      </c>
      <c r="I237" s="170"/>
      <c r="L237" s="167"/>
      <c r="M237" s="171"/>
      <c r="N237" s="172"/>
      <c r="O237" s="172"/>
      <c r="P237" s="172"/>
      <c r="Q237" s="172"/>
      <c r="R237" s="172"/>
      <c r="S237" s="172"/>
      <c r="T237" s="173"/>
      <c r="AT237" s="168" t="s">
        <v>145</v>
      </c>
      <c r="AU237" s="168" t="s">
        <v>82</v>
      </c>
      <c r="AV237" s="14" t="s">
        <v>30</v>
      </c>
      <c r="AW237" s="14" t="s">
        <v>29</v>
      </c>
      <c r="AX237" s="14" t="s">
        <v>73</v>
      </c>
      <c r="AY237" s="168" t="s">
        <v>137</v>
      </c>
    </row>
    <row r="238" spans="1:65" s="13" customFormat="1">
      <c r="B238" s="158"/>
      <c r="D238" s="159" t="s">
        <v>145</v>
      </c>
      <c r="E238" s="160" t="s">
        <v>1</v>
      </c>
      <c r="F238" s="161" t="s">
        <v>73</v>
      </c>
      <c r="H238" s="162">
        <v>0</v>
      </c>
      <c r="I238" s="163"/>
      <c r="L238" s="158"/>
      <c r="M238" s="164"/>
      <c r="N238" s="165"/>
      <c r="O238" s="165"/>
      <c r="P238" s="165"/>
      <c r="Q238" s="165"/>
      <c r="R238" s="165"/>
      <c r="S238" s="165"/>
      <c r="T238" s="166"/>
      <c r="AT238" s="160" t="s">
        <v>145</v>
      </c>
      <c r="AU238" s="160" t="s">
        <v>82</v>
      </c>
      <c r="AV238" s="13" t="s">
        <v>82</v>
      </c>
      <c r="AW238" s="13" t="s">
        <v>29</v>
      </c>
      <c r="AX238" s="13" t="s">
        <v>73</v>
      </c>
      <c r="AY238" s="160" t="s">
        <v>137</v>
      </c>
    </row>
    <row r="239" spans="1:65" s="14" customFormat="1">
      <c r="B239" s="167"/>
      <c r="D239" s="159" t="s">
        <v>145</v>
      </c>
      <c r="E239" s="168" t="s">
        <v>1</v>
      </c>
      <c r="F239" s="169" t="s">
        <v>513</v>
      </c>
      <c r="H239" s="168" t="s">
        <v>1</v>
      </c>
      <c r="I239" s="170"/>
      <c r="L239" s="167"/>
      <c r="M239" s="171"/>
      <c r="N239" s="172"/>
      <c r="O239" s="172"/>
      <c r="P239" s="172"/>
      <c r="Q239" s="172"/>
      <c r="R239" s="172"/>
      <c r="S239" s="172"/>
      <c r="T239" s="173"/>
      <c r="AT239" s="168" t="s">
        <v>145</v>
      </c>
      <c r="AU239" s="168" t="s">
        <v>82</v>
      </c>
      <c r="AV239" s="14" t="s">
        <v>30</v>
      </c>
      <c r="AW239" s="14" t="s">
        <v>29</v>
      </c>
      <c r="AX239" s="14" t="s">
        <v>73</v>
      </c>
      <c r="AY239" s="168" t="s">
        <v>137</v>
      </c>
    </row>
    <row r="240" spans="1:65" s="13" customFormat="1">
      <c r="B240" s="158"/>
      <c r="D240" s="159" t="s">
        <v>145</v>
      </c>
      <c r="E240" s="160" t="s">
        <v>1</v>
      </c>
      <c r="F240" s="161" t="s">
        <v>1513</v>
      </c>
      <c r="H240" s="162">
        <v>30</v>
      </c>
      <c r="I240" s="163"/>
      <c r="L240" s="158"/>
      <c r="M240" s="164"/>
      <c r="N240" s="165"/>
      <c r="O240" s="165"/>
      <c r="P240" s="165"/>
      <c r="Q240" s="165"/>
      <c r="R240" s="165"/>
      <c r="S240" s="165"/>
      <c r="T240" s="166"/>
      <c r="AT240" s="160" t="s">
        <v>145</v>
      </c>
      <c r="AU240" s="160" t="s">
        <v>82</v>
      </c>
      <c r="AV240" s="13" t="s">
        <v>82</v>
      </c>
      <c r="AW240" s="13" t="s">
        <v>29</v>
      </c>
      <c r="AX240" s="13" t="s">
        <v>73</v>
      </c>
      <c r="AY240" s="160" t="s">
        <v>137</v>
      </c>
    </row>
    <row r="241" spans="1:65" s="14" customFormat="1">
      <c r="B241" s="167"/>
      <c r="D241" s="159" t="s">
        <v>145</v>
      </c>
      <c r="E241" s="168" t="s">
        <v>1</v>
      </c>
      <c r="F241" s="169" t="s">
        <v>1514</v>
      </c>
      <c r="H241" s="168" t="s">
        <v>1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145</v>
      </c>
      <c r="AU241" s="168" t="s">
        <v>82</v>
      </c>
      <c r="AV241" s="14" t="s">
        <v>30</v>
      </c>
      <c r="AW241" s="14" t="s">
        <v>29</v>
      </c>
      <c r="AX241" s="14" t="s">
        <v>73</v>
      </c>
      <c r="AY241" s="168" t="s">
        <v>137</v>
      </c>
    </row>
    <row r="242" spans="1:65" s="13" customFormat="1">
      <c r="B242" s="158"/>
      <c r="D242" s="159" t="s">
        <v>145</v>
      </c>
      <c r="E242" s="160" t="s">
        <v>1</v>
      </c>
      <c r="F242" s="161" t="s">
        <v>1515</v>
      </c>
      <c r="H242" s="162">
        <v>5.25</v>
      </c>
      <c r="I242" s="163"/>
      <c r="L242" s="158"/>
      <c r="M242" s="164"/>
      <c r="N242" s="165"/>
      <c r="O242" s="165"/>
      <c r="P242" s="165"/>
      <c r="Q242" s="165"/>
      <c r="R242" s="165"/>
      <c r="S242" s="165"/>
      <c r="T242" s="166"/>
      <c r="AT242" s="160" t="s">
        <v>145</v>
      </c>
      <c r="AU242" s="160" t="s">
        <v>82</v>
      </c>
      <c r="AV242" s="13" t="s">
        <v>82</v>
      </c>
      <c r="AW242" s="13" t="s">
        <v>29</v>
      </c>
      <c r="AX242" s="13" t="s">
        <v>73</v>
      </c>
      <c r="AY242" s="160" t="s">
        <v>137</v>
      </c>
    </row>
    <row r="243" spans="1:65" s="16" customFormat="1">
      <c r="B243" s="197"/>
      <c r="D243" s="159" t="s">
        <v>145</v>
      </c>
      <c r="E243" s="198" t="s">
        <v>1</v>
      </c>
      <c r="F243" s="199" t="s">
        <v>416</v>
      </c>
      <c r="H243" s="200">
        <v>35.25</v>
      </c>
      <c r="I243" s="201"/>
      <c r="L243" s="197"/>
      <c r="M243" s="202"/>
      <c r="N243" s="203"/>
      <c r="O243" s="203"/>
      <c r="P243" s="203"/>
      <c r="Q243" s="203"/>
      <c r="R243" s="203"/>
      <c r="S243" s="203"/>
      <c r="T243" s="204"/>
      <c r="AT243" s="198" t="s">
        <v>145</v>
      </c>
      <c r="AU243" s="198" t="s">
        <v>82</v>
      </c>
      <c r="AV243" s="16" t="s">
        <v>155</v>
      </c>
      <c r="AW243" s="16" t="s">
        <v>29</v>
      </c>
      <c r="AX243" s="16" t="s">
        <v>73</v>
      </c>
      <c r="AY243" s="198" t="s">
        <v>137</v>
      </c>
    </row>
    <row r="244" spans="1:65" s="14" customFormat="1">
      <c r="B244" s="167"/>
      <c r="D244" s="159" t="s">
        <v>145</v>
      </c>
      <c r="E244" s="168" t="s">
        <v>1</v>
      </c>
      <c r="F244" s="169" t="s">
        <v>1520</v>
      </c>
      <c r="H244" s="168" t="s">
        <v>1</v>
      </c>
      <c r="I244" s="170"/>
      <c r="L244" s="167"/>
      <c r="M244" s="171"/>
      <c r="N244" s="172"/>
      <c r="O244" s="172"/>
      <c r="P244" s="172"/>
      <c r="Q244" s="172"/>
      <c r="R244" s="172"/>
      <c r="S244" s="172"/>
      <c r="T244" s="173"/>
      <c r="AT244" s="168" t="s">
        <v>145</v>
      </c>
      <c r="AU244" s="168" t="s">
        <v>82</v>
      </c>
      <c r="AV244" s="14" t="s">
        <v>30</v>
      </c>
      <c r="AW244" s="14" t="s">
        <v>29</v>
      </c>
      <c r="AX244" s="14" t="s">
        <v>73</v>
      </c>
      <c r="AY244" s="168" t="s">
        <v>137</v>
      </c>
    </row>
    <row r="245" spans="1:65" s="14" customFormat="1">
      <c r="B245" s="167"/>
      <c r="D245" s="159" t="s">
        <v>145</v>
      </c>
      <c r="E245" s="168" t="s">
        <v>1</v>
      </c>
      <c r="F245" s="169" t="s">
        <v>1521</v>
      </c>
      <c r="H245" s="168" t="s">
        <v>1</v>
      </c>
      <c r="I245" s="170"/>
      <c r="L245" s="167"/>
      <c r="M245" s="171"/>
      <c r="N245" s="172"/>
      <c r="O245" s="172"/>
      <c r="P245" s="172"/>
      <c r="Q245" s="172"/>
      <c r="R245" s="172"/>
      <c r="S245" s="172"/>
      <c r="T245" s="173"/>
      <c r="AT245" s="168" t="s">
        <v>145</v>
      </c>
      <c r="AU245" s="168" t="s">
        <v>82</v>
      </c>
      <c r="AV245" s="14" t="s">
        <v>30</v>
      </c>
      <c r="AW245" s="14" t="s">
        <v>29</v>
      </c>
      <c r="AX245" s="14" t="s">
        <v>73</v>
      </c>
      <c r="AY245" s="168" t="s">
        <v>137</v>
      </c>
    </row>
    <row r="246" spans="1:65" s="13" customFormat="1">
      <c r="B246" s="158"/>
      <c r="D246" s="159" t="s">
        <v>145</v>
      </c>
      <c r="E246" s="160" t="s">
        <v>1</v>
      </c>
      <c r="F246" s="161" t="s">
        <v>1522</v>
      </c>
      <c r="H246" s="162">
        <v>4.5</v>
      </c>
      <c r="I246" s="163"/>
      <c r="L246" s="158"/>
      <c r="M246" s="164"/>
      <c r="N246" s="165"/>
      <c r="O246" s="165"/>
      <c r="P246" s="165"/>
      <c r="Q246" s="165"/>
      <c r="R246" s="165"/>
      <c r="S246" s="165"/>
      <c r="T246" s="166"/>
      <c r="AT246" s="160" t="s">
        <v>145</v>
      </c>
      <c r="AU246" s="160" t="s">
        <v>82</v>
      </c>
      <c r="AV246" s="13" t="s">
        <v>82</v>
      </c>
      <c r="AW246" s="13" t="s">
        <v>29</v>
      </c>
      <c r="AX246" s="13" t="s">
        <v>73</v>
      </c>
      <c r="AY246" s="160" t="s">
        <v>137</v>
      </c>
    </row>
    <row r="247" spans="1:65" s="14" customFormat="1">
      <c r="B247" s="167"/>
      <c r="D247" s="159" t="s">
        <v>145</v>
      </c>
      <c r="E247" s="168" t="s">
        <v>1</v>
      </c>
      <c r="F247" s="169" t="s">
        <v>1523</v>
      </c>
      <c r="H247" s="168" t="s">
        <v>1</v>
      </c>
      <c r="I247" s="170"/>
      <c r="L247" s="167"/>
      <c r="M247" s="171"/>
      <c r="N247" s="172"/>
      <c r="O247" s="172"/>
      <c r="P247" s="172"/>
      <c r="Q247" s="172"/>
      <c r="R247" s="172"/>
      <c r="S247" s="172"/>
      <c r="T247" s="173"/>
      <c r="AT247" s="168" t="s">
        <v>145</v>
      </c>
      <c r="AU247" s="168" t="s">
        <v>82</v>
      </c>
      <c r="AV247" s="14" t="s">
        <v>30</v>
      </c>
      <c r="AW247" s="14" t="s">
        <v>29</v>
      </c>
      <c r="AX247" s="14" t="s">
        <v>73</v>
      </c>
      <c r="AY247" s="168" t="s">
        <v>137</v>
      </c>
    </row>
    <row r="248" spans="1:65" s="13" customFormat="1">
      <c r="B248" s="158"/>
      <c r="D248" s="159" t="s">
        <v>145</v>
      </c>
      <c r="E248" s="160" t="s">
        <v>1</v>
      </c>
      <c r="F248" s="161" t="s">
        <v>73</v>
      </c>
      <c r="H248" s="162">
        <v>0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145</v>
      </c>
      <c r="AU248" s="160" t="s">
        <v>82</v>
      </c>
      <c r="AV248" s="13" t="s">
        <v>82</v>
      </c>
      <c r="AW248" s="13" t="s">
        <v>29</v>
      </c>
      <c r="AX248" s="13" t="s">
        <v>73</v>
      </c>
      <c r="AY248" s="160" t="s">
        <v>137</v>
      </c>
    </row>
    <row r="249" spans="1:65" s="16" customFormat="1">
      <c r="B249" s="197"/>
      <c r="D249" s="159" t="s">
        <v>145</v>
      </c>
      <c r="E249" s="198" t="s">
        <v>1</v>
      </c>
      <c r="F249" s="199" t="s">
        <v>416</v>
      </c>
      <c r="H249" s="200">
        <v>4.5</v>
      </c>
      <c r="I249" s="201"/>
      <c r="L249" s="197"/>
      <c r="M249" s="202"/>
      <c r="N249" s="203"/>
      <c r="O249" s="203"/>
      <c r="P249" s="203"/>
      <c r="Q249" s="203"/>
      <c r="R249" s="203"/>
      <c r="S249" s="203"/>
      <c r="T249" s="204"/>
      <c r="AT249" s="198" t="s">
        <v>145</v>
      </c>
      <c r="AU249" s="198" t="s">
        <v>82</v>
      </c>
      <c r="AV249" s="16" t="s">
        <v>155</v>
      </c>
      <c r="AW249" s="16" t="s">
        <v>29</v>
      </c>
      <c r="AX249" s="16" t="s">
        <v>73</v>
      </c>
      <c r="AY249" s="198" t="s">
        <v>137</v>
      </c>
    </row>
    <row r="250" spans="1:65" s="15" customFormat="1">
      <c r="B250" s="174"/>
      <c r="D250" s="159" t="s">
        <v>145</v>
      </c>
      <c r="E250" s="175" t="s">
        <v>1</v>
      </c>
      <c r="F250" s="176" t="s">
        <v>148</v>
      </c>
      <c r="H250" s="177">
        <v>39.75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145</v>
      </c>
      <c r="AU250" s="175" t="s">
        <v>82</v>
      </c>
      <c r="AV250" s="15" t="s">
        <v>143</v>
      </c>
      <c r="AW250" s="15" t="s">
        <v>29</v>
      </c>
      <c r="AX250" s="15" t="s">
        <v>30</v>
      </c>
      <c r="AY250" s="175" t="s">
        <v>137</v>
      </c>
    </row>
    <row r="251" spans="1:65" s="2" customFormat="1" ht="24.2" customHeight="1">
      <c r="A251" s="33"/>
      <c r="B251" s="144"/>
      <c r="C251" s="145" t="s">
        <v>311</v>
      </c>
      <c r="D251" s="145" t="s">
        <v>139</v>
      </c>
      <c r="E251" s="146" t="s">
        <v>609</v>
      </c>
      <c r="F251" s="147" t="s">
        <v>610</v>
      </c>
      <c r="G251" s="148" t="s">
        <v>195</v>
      </c>
      <c r="H251" s="149">
        <v>39.75</v>
      </c>
      <c r="I251" s="150"/>
      <c r="J251" s="151">
        <f>ROUND(I251*H251,2)</f>
        <v>0</v>
      </c>
      <c r="K251" s="147" t="s">
        <v>152</v>
      </c>
      <c r="L251" s="34"/>
      <c r="M251" s="152" t="s">
        <v>1</v>
      </c>
      <c r="N251" s="153" t="s">
        <v>38</v>
      </c>
      <c r="O251" s="59"/>
      <c r="P251" s="154">
        <f>O251*H251</f>
        <v>0</v>
      </c>
      <c r="Q251" s="154">
        <v>0</v>
      </c>
      <c r="R251" s="154">
        <f>Q251*H251</f>
        <v>0</v>
      </c>
      <c r="S251" s="154">
        <v>0</v>
      </c>
      <c r="T251" s="155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6" t="s">
        <v>143</v>
      </c>
      <c r="AT251" s="156" t="s">
        <v>139</v>
      </c>
      <c r="AU251" s="156" t="s">
        <v>82</v>
      </c>
      <c r="AY251" s="18" t="s">
        <v>137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8" t="s">
        <v>30</v>
      </c>
      <c r="BK251" s="157">
        <f>ROUND(I251*H251,2)</f>
        <v>0</v>
      </c>
      <c r="BL251" s="18" t="s">
        <v>143</v>
      </c>
      <c r="BM251" s="156" t="s">
        <v>1550</v>
      </c>
    </row>
    <row r="252" spans="1:65" s="13" customFormat="1">
      <c r="B252" s="158"/>
      <c r="D252" s="159" t="s">
        <v>145</v>
      </c>
      <c r="E252" s="160" t="s">
        <v>1</v>
      </c>
      <c r="F252" s="161" t="s">
        <v>1551</v>
      </c>
      <c r="H252" s="162">
        <v>39.75</v>
      </c>
      <c r="I252" s="163"/>
      <c r="L252" s="158"/>
      <c r="M252" s="164"/>
      <c r="N252" s="165"/>
      <c r="O252" s="165"/>
      <c r="P252" s="165"/>
      <c r="Q252" s="165"/>
      <c r="R252" s="165"/>
      <c r="S252" s="165"/>
      <c r="T252" s="166"/>
      <c r="AT252" s="160" t="s">
        <v>145</v>
      </c>
      <c r="AU252" s="160" t="s">
        <v>82</v>
      </c>
      <c r="AV252" s="13" t="s">
        <v>82</v>
      </c>
      <c r="AW252" s="13" t="s">
        <v>29</v>
      </c>
      <c r="AX252" s="13" t="s">
        <v>30</v>
      </c>
      <c r="AY252" s="160" t="s">
        <v>137</v>
      </c>
    </row>
    <row r="253" spans="1:65" s="2" customFormat="1" ht="37.9" customHeight="1">
      <c r="A253" s="33"/>
      <c r="B253" s="144"/>
      <c r="C253" s="145" t="s">
        <v>315</v>
      </c>
      <c r="D253" s="145" t="s">
        <v>139</v>
      </c>
      <c r="E253" s="146" t="s">
        <v>236</v>
      </c>
      <c r="F253" s="147" t="s">
        <v>237</v>
      </c>
      <c r="G253" s="148" t="s">
        <v>195</v>
      </c>
      <c r="H253" s="149">
        <v>213.94499999999999</v>
      </c>
      <c r="I253" s="150"/>
      <c r="J253" s="151">
        <f>ROUND(I253*H253,2)</f>
        <v>0</v>
      </c>
      <c r="K253" s="147" t="s">
        <v>152</v>
      </c>
      <c r="L253" s="34"/>
      <c r="M253" s="152" t="s">
        <v>1</v>
      </c>
      <c r="N253" s="153" t="s">
        <v>38</v>
      </c>
      <c r="O253" s="59"/>
      <c r="P253" s="154">
        <f>O253*H253</f>
        <v>0</v>
      </c>
      <c r="Q253" s="154">
        <v>0</v>
      </c>
      <c r="R253" s="154">
        <f>Q253*H253</f>
        <v>0</v>
      </c>
      <c r="S253" s="154">
        <v>0</v>
      </c>
      <c r="T253" s="15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6" t="s">
        <v>143</v>
      </c>
      <c r="AT253" s="156" t="s">
        <v>139</v>
      </c>
      <c r="AU253" s="156" t="s">
        <v>82</v>
      </c>
      <c r="AY253" s="18" t="s">
        <v>137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8" t="s">
        <v>30</v>
      </c>
      <c r="BK253" s="157">
        <f>ROUND(I253*H253,2)</f>
        <v>0</v>
      </c>
      <c r="BL253" s="18" t="s">
        <v>143</v>
      </c>
      <c r="BM253" s="156" t="s">
        <v>1552</v>
      </c>
    </row>
    <row r="254" spans="1:65" s="13" customFormat="1">
      <c r="B254" s="158"/>
      <c r="D254" s="159" t="s">
        <v>145</v>
      </c>
      <c r="E254" s="160" t="s">
        <v>1</v>
      </c>
      <c r="F254" s="161" t="s">
        <v>1553</v>
      </c>
      <c r="H254" s="162">
        <v>27.3</v>
      </c>
      <c r="I254" s="163"/>
      <c r="L254" s="158"/>
      <c r="M254" s="164"/>
      <c r="N254" s="165"/>
      <c r="O254" s="165"/>
      <c r="P254" s="165"/>
      <c r="Q254" s="165"/>
      <c r="R254" s="165"/>
      <c r="S254" s="165"/>
      <c r="T254" s="166"/>
      <c r="AT254" s="160" t="s">
        <v>145</v>
      </c>
      <c r="AU254" s="160" t="s">
        <v>82</v>
      </c>
      <c r="AV254" s="13" t="s">
        <v>82</v>
      </c>
      <c r="AW254" s="13" t="s">
        <v>29</v>
      </c>
      <c r="AX254" s="13" t="s">
        <v>73</v>
      </c>
      <c r="AY254" s="160" t="s">
        <v>137</v>
      </c>
    </row>
    <row r="255" spans="1:65" s="13" customFormat="1">
      <c r="B255" s="158"/>
      <c r="D255" s="159" t="s">
        <v>145</v>
      </c>
      <c r="E255" s="160" t="s">
        <v>1</v>
      </c>
      <c r="F255" s="161" t="s">
        <v>1509</v>
      </c>
      <c r="H255" s="162">
        <v>186.64500000000001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145</v>
      </c>
      <c r="AU255" s="160" t="s">
        <v>82</v>
      </c>
      <c r="AV255" s="13" t="s">
        <v>82</v>
      </c>
      <c r="AW255" s="13" t="s">
        <v>29</v>
      </c>
      <c r="AX255" s="13" t="s">
        <v>73</v>
      </c>
      <c r="AY255" s="160" t="s">
        <v>137</v>
      </c>
    </row>
    <row r="256" spans="1:65" s="15" customFormat="1">
      <c r="B256" s="174"/>
      <c r="D256" s="159" t="s">
        <v>145</v>
      </c>
      <c r="E256" s="175" t="s">
        <v>1</v>
      </c>
      <c r="F256" s="176" t="s">
        <v>148</v>
      </c>
      <c r="H256" s="177">
        <v>213.94499999999999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145</v>
      </c>
      <c r="AU256" s="175" t="s">
        <v>82</v>
      </c>
      <c r="AV256" s="15" t="s">
        <v>143</v>
      </c>
      <c r="AW256" s="15" t="s">
        <v>29</v>
      </c>
      <c r="AX256" s="15" t="s">
        <v>30</v>
      </c>
      <c r="AY256" s="175" t="s">
        <v>137</v>
      </c>
    </row>
    <row r="257" spans="1:65" s="2" customFormat="1" ht="16.5" customHeight="1">
      <c r="A257" s="33"/>
      <c r="B257" s="144"/>
      <c r="C257" s="145" t="s">
        <v>319</v>
      </c>
      <c r="D257" s="145" t="s">
        <v>139</v>
      </c>
      <c r="E257" s="146" t="s">
        <v>244</v>
      </c>
      <c r="F257" s="147" t="s">
        <v>245</v>
      </c>
      <c r="G257" s="148" t="s">
        <v>195</v>
      </c>
      <c r="H257" s="149">
        <v>213.94499999999999</v>
      </c>
      <c r="I257" s="150"/>
      <c r="J257" s="151">
        <f>ROUND(I257*H257,2)</f>
        <v>0</v>
      </c>
      <c r="K257" s="147" t="s">
        <v>152</v>
      </c>
      <c r="L257" s="34"/>
      <c r="M257" s="152" t="s">
        <v>1</v>
      </c>
      <c r="N257" s="153" t="s">
        <v>38</v>
      </c>
      <c r="O257" s="59"/>
      <c r="P257" s="154">
        <f>O257*H257</f>
        <v>0</v>
      </c>
      <c r="Q257" s="154">
        <v>0</v>
      </c>
      <c r="R257" s="154">
        <f>Q257*H257</f>
        <v>0</v>
      </c>
      <c r="S257" s="154">
        <v>0</v>
      </c>
      <c r="T257" s="155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6" t="s">
        <v>143</v>
      </c>
      <c r="AT257" s="156" t="s">
        <v>139</v>
      </c>
      <c r="AU257" s="156" t="s">
        <v>82</v>
      </c>
      <c r="AY257" s="18" t="s">
        <v>137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8" t="s">
        <v>30</v>
      </c>
      <c r="BK257" s="157">
        <f>ROUND(I257*H257,2)</f>
        <v>0</v>
      </c>
      <c r="BL257" s="18" t="s">
        <v>143</v>
      </c>
      <c r="BM257" s="156" t="s">
        <v>1554</v>
      </c>
    </row>
    <row r="258" spans="1:65" s="13" customFormat="1">
      <c r="B258" s="158"/>
      <c r="D258" s="159" t="s">
        <v>145</v>
      </c>
      <c r="E258" s="160" t="s">
        <v>1</v>
      </c>
      <c r="F258" s="161" t="s">
        <v>1555</v>
      </c>
      <c r="H258" s="162">
        <v>213.94499999999999</v>
      </c>
      <c r="I258" s="163"/>
      <c r="L258" s="158"/>
      <c r="M258" s="164"/>
      <c r="N258" s="165"/>
      <c r="O258" s="165"/>
      <c r="P258" s="165"/>
      <c r="Q258" s="165"/>
      <c r="R258" s="165"/>
      <c r="S258" s="165"/>
      <c r="T258" s="166"/>
      <c r="AT258" s="160" t="s">
        <v>145</v>
      </c>
      <c r="AU258" s="160" t="s">
        <v>82</v>
      </c>
      <c r="AV258" s="13" t="s">
        <v>82</v>
      </c>
      <c r="AW258" s="13" t="s">
        <v>29</v>
      </c>
      <c r="AX258" s="13" t="s">
        <v>30</v>
      </c>
      <c r="AY258" s="160" t="s">
        <v>137</v>
      </c>
    </row>
    <row r="259" spans="1:65" s="2" customFormat="1" ht="16.5" customHeight="1">
      <c r="A259" s="33"/>
      <c r="B259" s="144"/>
      <c r="C259" s="145" t="s">
        <v>322</v>
      </c>
      <c r="D259" s="145" t="s">
        <v>139</v>
      </c>
      <c r="E259" s="146" t="s">
        <v>247</v>
      </c>
      <c r="F259" s="147" t="s">
        <v>248</v>
      </c>
      <c r="G259" s="148" t="s">
        <v>195</v>
      </c>
      <c r="H259" s="149">
        <v>106.973</v>
      </c>
      <c r="I259" s="150"/>
      <c r="J259" s="151">
        <f>ROUND(I259*H259,2)</f>
        <v>0</v>
      </c>
      <c r="K259" s="147" t="s">
        <v>1</v>
      </c>
      <c r="L259" s="34"/>
      <c r="M259" s="152" t="s">
        <v>1</v>
      </c>
      <c r="N259" s="153" t="s">
        <v>38</v>
      </c>
      <c r="O259" s="59"/>
      <c r="P259" s="154">
        <f>O259*H259</f>
        <v>0</v>
      </c>
      <c r="Q259" s="154">
        <v>0</v>
      </c>
      <c r="R259" s="154">
        <f>Q259*H259</f>
        <v>0</v>
      </c>
      <c r="S259" s="154">
        <v>0</v>
      </c>
      <c r="T259" s="155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6" t="s">
        <v>143</v>
      </c>
      <c r="AT259" s="156" t="s">
        <v>139</v>
      </c>
      <c r="AU259" s="156" t="s">
        <v>82</v>
      </c>
      <c r="AY259" s="18" t="s">
        <v>137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8" t="s">
        <v>30</v>
      </c>
      <c r="BK259" s="157">
        <f>ROUND(I259*H259,2)</f>
        <v>0</v>
      </c>
      <c r="BL259" s="18" t="s">
        <v>143</v>
      </c>
      <c r="BM259" s="156" t="s">
        <v>1556</v>
      </c>
    </row>
    <row r="260" spans="1:65" s="13" customFormat="1">
      <c r="B260" s="158"/>
      <c r="D260" s="159" t="s">
        <v>145</v>
      </c>
      <c r="E260" s="160" t="s">
        <v>1</v>
      </c>
      <c r="F260" s="161" t="s">
        <v>1557</v>
      </c>
      <c r="H260" s="162">
        <v>106.973</v>
      </c>
      <c r="I260" s="163"/>
      <c r="L260" s="158"/>
      <c r="M260" s="164"/>
      <c r="N260" s="165"/>
      <c r="O260" s="165"/>
      <c r="P260" s="165"/>
      <c r="Q260" s="165"/>
      <c r="R260" s="165"/>
      <c r="S260" s="165"/>
      <c r="T260" s="166"/>
      <c r="AT260" s="160" t="s">
        <v>145</v>
      </c>
      <c r="AU260" s="160" t="s">
        <v>82</v>
      </c>
      <c r="AV260" s="13" t="s">
        <v>82</v>
      </c>
      <c r="AW260" s="13" t="s">
        <v>29</v>
      </c>
      <c r="AX260" s="13" t="s">
        <v>30</v>
      </c>
      <c r="AY260" s="160" t="s">
        <v>137</v>
      </c>
    </row>
    <row r="261" spans="1:65" s="2" customFormat="1" ht="16.5" customHeight="1">
      <c r="A261" s="33"/>
      <c r="B261" s="144"/>
      <c r="C261" s="145" t="s">
        <v>327</v>
      </c>
      <c r="D261" s="145" t="s">
        <v>139</v>
      </c>
      <c r="E261" s="146" t="s">
        <v>251</v>
      </c>
      <c r="F261" s="147" t="s">
        <v>252</v>
      </c>
      <c r="G261" s="148" t="s">
        <v>195</v>
      </c>
      <c r="H261" s="149">
        <v>106.973</v>
      </c>
      <c r="I261" s="150"/>
      <c r="J261" s="151">
        <f>ROUND(I261*H261,2)</f>
        <v>0</v>
      </c>
      <c r="K261" s="147" t="s">
        <v>1</v>
      </c>
      <c r="L261" s="34"/>
      <c r="M261" s="152" t="s">
        <v>1</v>
      </c>
      <c r="N261" s="153" t="s">
        <v>38</v>
      </c>
      <c r="O261" s="59"/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6" t="s">
        <v>143</v>
      </c>
      <c r="AT261" s="156" t="s">
        <v>139</v>
      </c>
      <c r="AU261" s="156" t="s">
        <v>82</v>
      </c>
      <c r="AY261" s="18" t="s">
        <v>137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8" t="s">
        <v>30</v>
      </c>
      <c r="BK261" s="157">
        <f>ROUND(I261*H261,2)</f>
        <v>0</v>
      </c>
      <c r="BL261" s="18" t="s">
        <v>143</v>
      </c>
      <c r="BM261" s="156" t="s">
        <v>1558</v>
      </c>
    </row>
    <row r="262" spans="1:65" s="13" customFormat="1">
      <c r="B262" s="158"/>
      <c r="D262" s="159" t="s">
        <v>145</v>
      </c>
      <c r="E262" s="160" t="s">
        <v>1</v>
      </c>
      <c r="F262" s="161" t="s">
        <v>1557</v>
      </c>
      <c r="H262" s="162">
        <v>106.973</v>
      </c>
      <c r="I262" s="163"/>
      <c r="L262" s="158"/>
      <c r="M262" s="164"/>
      <c r="N262" s="165"/>
      <c r="O262" s="165"/>
      <c r="P262" s="165"/>
      <c r="Q262" s="165"/>
      <c r="R262" s="165"/>
      <c r="S262" s="165"/>
      <c r="T262" s="166"/>
      <c r="AT262" s="160" t="s">
        <v>145</v>
      </c>
      <c r="AU262" s="160" t="s">
        <v>82</v>
      </c>
      <c r="AV262" s="13" t="s">
        <v>82</v>
      </c>
      <c r="AW262" s="13" t="s">
        <v>29</v>
      </c>
      <c r="AX262" s="13" t="s">
        <v>30</v>
      </c>
      <c r="AY262" s="160" t="s">
        <v>137</v>
      </c>
    </row>
    <row r="263" spans="1:65" s="2" customFormat="1" ht="24.2" customHeight="1">
      <c r="A263" s="33"/>
      <c r="B263" s="144"/>
      <c r="C263" s="145" t="s">
        <v>331</v>
      </c>
      <c r="D263" s="145" t="s">
        <v>139</v>
      </c>
      <c r="E263" s="146" t="s">
        <v>652</v>
      </c>
      <c r="F263" s="147" t="s">
        <v>653</v>
      </c>
      <c r="G263" s="148" t="s">
        <v>195</v>
      </c>
      <c r="H263" s="149">
        <v>123.2</v>
      </c>
      <c r="I263" s="150"/>
      <c r="J263" s="151">
        <f>ROUND(I263*H263,2)</f>
        <v>0</v>
      </c>
      <c r="K263" s="147" t="s">
        <v>152</v>
      </c>
      <c r="L263" s="34"/>
      <c r="M263" s="152" t="s">
        <v>1</v>
      </c>
      <c r="N263" s="153" t="s">
        <v>38</v>
      </c>
      <c r="O263" s="59"/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6" t="s">
        <v>143</v>
      </c>
      <c r="AT263" s="156" t="s">
        <v>139</v>
      </c>
      <c r="AU263" s="156" t="s">
        <v>82</v>
      </c>
      <c r="AY263" s="18" t="s">
        <v>137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8" t="s">
        <v>30</v>
      </c>
      <c r="BK263" s="157">
        <f>ROUND(I263*H263,2)</f>
        <v>0</v>
      </c>
      <c r="BL263" s="18" t="s">
        <v>143</v>
      </c>
      <c r="BM263" s="156" t="s">
        <v>1559</v>
      </c>
    </row>
    <row r="264" spans="1:65" s="14" customFormat="1">
      <c r="B264" s="167"/>
      <c r="D264" s="159" t="s">
        <v>145</v>
      </c>
      <c r="E264" s="168" t="s">
        <v>1</v>
      </c>
      <c r="F264" s="169" t="s">
        <v>1560</v>
      </c>
      <c r="H264" s="168" t="s">
        <v>1</v>
      </c>
      <c r="I264" s="170"/>
      <c r="L264" s="167"/>
      <c r="M264" s="171"/>
      <c r="N264" s="172"/>
      <c r="O264" s="172"/>
      <c r="P264" s="172"/>
      <c r="Q264" s="172"/>
      <c r="R264" s="172"/>
      <c r="S264" s="172"/>
      <c r="T264" s="173"/>
      <c r="AT264" s="168" t="s">
        <v>145</v>
      </c>
      <c r="AU264" s="168" t="s">
        <v>82</v>
      </c>
      <c r="AV264" s="14" t="s">
        <v>30</v>
      </c>
      <c r="AW264" s="14" t="s">
        <v>29</v>
      </c>
      <c r="AX264" s="14" t="s">
        <v>73</v>
      </c>
      <c r="AY264" s="168" t="s">
        <v>137</v>
      </c>
    </row>
    <row r="265" spans="1:65" s="13" customFormat="1">
      <c r="B265" s="158"/>
      <c r="D265" s="159" t="s">
        <v>145</v>
      </c>
      <c r="E265" s="160" t="s">
        <v>1</v>
      </c>
      <c r="F265" s="161" t="s">
        <v>1522</v>
      </c>
      <c r="H265" s="162">
        <v>4.5</v>
      </c>
      <c r="I265" s="163"/>
      <c r="L265" s="158"/>
      <c r="M265" s="164"/>
      <c r="N265" s="165"/>
      <c r="O265" s="165"/>
      <c r="P265" s="165"/>
      <c r="Q265" s="165"/>
      <c r="R265" s="165"/>
      <c r="S265" s="165"/>
      <c r="T265" s="166"/>
      <c r="AT265" s="160" t="s">
        <v>145</v>
      </c>
      <c r="AU265" s="160" t="s">
        <v>82</v>
      </c>
      <c r="AV265" s="13" t="s">
        <v>82</v>
      </c>
      <c r="AW265" s="13" t="s">
        <v>29</v>
      </c>
      <c r="AX265" s="13" t="s">
        <v>73</v>
      </c>
      <c r="AY265" s="160" t="s">
        <v>137</v>
      </c>
    </row>
    <row r="266" spans="1:65" s="14" customFormat="1">
      <c r="B266" s="167"/>
      <c r="D266" s="159" t="s">
        <v>145</v>
      </c>
      <c r="E266" s="168" t="s">
        <v>1</v>
      </c>
      <c r="F266" s="169" t="s">
        <v>502</v>
      </c>
      <c r="H266" s="168" t="s">
        <v>1</v>
      </c>
      <c r="I266" s="170"/>
      <c r="L266" s="167"/>
      <c r="M266" s="171"/>
      <c r="N266" s="172"/>
      <c r="O266" s="172"/>
      <c r="P266" s="172"/>
      <c r="Q266" s="172"/>
      <c r="R266" s="172"/>
      <c r="S266" s="172"/>
      <c r="T266" s="173"/>
      <c r="AT266" s="168" t="s">
        <v>145</v>
      </c>
      <c r="AU266" s="168" t="s">
        <v>82</v>
      </c>
      <c r="AV266" s="14" t="s">
        <v>30</v>
      </c>
      <c r="AW266" s="14" t="s">
        <v>29</v>
      </c>
      <c r="AX266" s="14" t="s">
        <v>73</v>
      </c>
      <c r="AY266" s="168" t="s">
        <v>137</v>
      </c>
    </row>
    <row r="267" spans="1:65" s="13" customFormat="1">
      <c r="B267" s="158"/>
      <c r="D267" s="159" t="s">
        <v>145</v>
      </c>
      <c r="E267" s="160" t="s">
        <v>1</v>
      </c>
      <c r="F267" s="161" t="s">
        <v>1561</v>
      </c>
      <c r="H267" s="162">
        <v>-1.38</v>
      </c>
      <c r="I267" s="163"/>
      <c r="L267" s="158"/>
      <c r="M267" s="164"/>
      <c r="N267" s="165"/>
      <c r="O267" s="165"/>
      <c r="P267" s="165"/>
      <c r="Q267" s="165"/>
      <c r="R267" s="165"/>
      <c r="S267" s="165"/>
      <c r="T267" s="166"/>
      <c r="AT267" s="160" t="s">
        <v>145</v>
      </c>
      <c r="AU267" s="160" t="s">
        <v>82</v>
      </c>
      <c r="AV267" s="13" t="s">
        <v>82</v>
      </c>
      <c r="AW267" s="13" t="s">
        <v>29</v>
      </c>
      <c r="AX267" s="13" t="s">
        <v>73</v>
      </c>
      <c r="AY267" s="160" t="s">
        <v>137</v>
      </c>
    </row>
    <row r="268" spans="1:65" s="16" customFormat="1">
      <c r="B268" s="197"/>
      <c r="D268" s="159" t="s">
        <v>145</v>
      </c>
      <c r="E268" s="198" t="s">
        <v>1</v>
      </c>
      <c r="F268" s="199" t="s">
        <v>416</v>
      </c>
      <c r="H268" s="200">
        <v>3.12</v>
      </c>
      <c r="I268" s="201"/>
      <c r="L268" s="197"/>
      <c r="M268" s="202"/>
      <c r="N268" s="203"/>
      <c r="O268" s="203"/>
      <c r="P268" s="203"/>
      <c r="Q268" s="203"/>
      <c r="R268" s="203"/>
      <c r="S268" s="203"/>
      <c r="T268" s="204"/>
      <c r="AT268" s="198" t="s">
        <v>145</v>
      </c>
      <c r="AU268" s="198" t="s">
        <v>82</v>
      </c>
      <c r="AV268" s="16" t="s">
        <v>155</v>
      </c>
      <c r="AW268" s="16" t="s">
        <v>29</v>
      </c>
      <c r="AX268" s="16" t="s">
        <v>73</v>
      </c>
      <c r="AY268" s="198" t="s">
        <v>137</v>
      </c>
    </row>
    <row r="269" spans="1:65" s="14" customFormat="1">
      <c r="B269" s="167"/>
      <c r="D269" s="159" t="s">
        <v>145</v>
      </c>
      <c r="E269" s="168" t="s">
        <v>1</v>
      </c>
      <c r="F269" s="169" t="s">
        <v>1562</v>
      </c>
      <c r="H269" s="168" t="s">
        <v>1</v>
      </c>
      <c r="I269" s="170"/>
      <c r="L269" s="167"/>
      <c r="M269" s="171"/>
      <c r="N269" s="172"/>
      <c r="O269" s="172"/>
      <c r="P269" s="172"/>
      <c r="Q269" s="172"/>
      <c r="R269" s="172"/>
      <c r="S269" s="172"/>
      <c r="T269" s="173"/>
      <c r="AT269" s="168" t="s">
        <v>145</v>
      </c>
      <c r="AU269" s="168" t="s">
        <v>82</v>
      </c>
      <c r="AV269" s="14" t="s">
        <v>30</v>
      </c>
      <c r="AW269" s="14" t="s">
        <v>29</v>
      </c>
      <c r="AX269" s="14" t="s">
        <v>73</v>
      </c>
      <c r="AY269" s="168" t="s">
        <v>137</v>
      </c>
    </row>
    <row r="270" spans="1:65" s="13" customFormat="1">
      <c r="B270" s="158"/>
      <c r="D270" s="159" t="s">
        <v>145</v>
      </c>
      <c r="E270" s="160" t="s">
        <v>1</v>
      </c>
      <c r="F270" s="161" t="s">
        <v>1563</v>
      </c>
      <c r="H270" s="162">
        <v>296.69499999999999</v>
      </c>
      <c r="I270" s="163"/>
      <c r="L270" s="158"/>
      <c r="M270" s="164"/>
      <c r="N270" s="165"/>
      <c r="O270" s="165"/>
      <c r="P270" s="165"/>
      <c r="Q270" s="165"/>
      <c r="R270" s="165"/>
      <c r="S270" s="165"/>
      <c r="T270" s="166"/>
      <c r="AT270" s="160" t="s">
        <v>145</v>
      </c>
      <c r="AU270" s="160" t="s">
        <v>82</v>
      </c>
      <c r="AV270" s="13" t="s">
        <v>82</v>
      </c>
      <c r="AW270" s="13" t="s">
        <v>29</v>
      </c>
      <c r="AX270" s="13" t="s">
        <v>73</v>
      </c>
      <c r="AY270" s="160" t="s">
        <v>137</v>
      </c>
    </row>
    <row r="271" spans="1:65" s="14" customFormat="1">
      <c r="B271" s="167"/>
      <c r="D271" s="159" t="s">
        <v>145</v>
      </c>
      <c r="E271" s="168" t="s">
        <v>1</v>
      </c>
      <c r="F271" s="169" t="s">
        <v>502</v>
      </c>
      <c r="H271" s="168" t="s">
        <v>1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145</v>
      </c>
      <c r="AU271" s="168" t="s">
        <v>82</v>
      </c>
      <c r="AV271" s="14" t="s">
        <v>30</v>
      </c>
      <c r="AW271" s="14" t="s">
        <v>29</v>
      </c>
      <c r="AX271" s="14" t="s">
        <v>73</v>
      </c>
      <c r="AY271" s="168" t="s">
        <v>137</v>
      </c>
    </row>
    <row r="272" spans="1:65" s="14" customFormat="1">
      <c r="B272" s="167"/>
      <c r="D272" s="159" t="s">
        <v>145</v>
      </c>
      <c r="E272" s="168" t="s">
        <v>1</v>
      </c>
      <c r="F272" s="169" t="s">
        <v>661</v>
      </c>
      <c r="H272" s="168" t="s">
        <v>1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145</v>
      </c>
      <c r="AU272" s="168" t="s">
        <v>82</v>
      </c>
      <c r="AV272" s="14" t="s">
        <v>30</v>
      </c>
      <c r="AW272" s="14" t="s">
        <v>29</v>
      </c>
      <c r="AX272" s="14" t="s">
        <v>73</v>
      </c>
      <c r="AY272" s="168" t="s">
        <v>137</v>
      </c>
    </row>
    <row r="273" spans="1:65" s="13" customFormat="1">
      <c r="B273" s="158"/>
      <c r="D273" s="159" t="s">
        <v>145</v>
      </c>
      <c r="E273" s="160" t="s">
        <v>1</v>
      </c>
      <c r="F273" s="161" t="s">
        <v>1564</v>
      </c>
      <c r="H273" s="162">
        <v>-80.5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145</v>
      </c>
      <c r="AU273" s="160" t="s">
        <v>82</v>
      </c>
      <c r="AV273" s="13" t="s">
        <v>82</v>
      </c>
      <c r="AW273" s="13" t="s">
        <v>29</v>
      </c>
      <c r="AX273" s="13" t="s">
        <v>73</v>
      </c>
      <c r="AY273" s="160" t="s">
        <v>137</v>
      </c>
    </row>
    <row r="274" spans="1:65" s="14" customFormat="1">
      <c r="B274" s="167"/>
      <c r="D274" s="159" t="s">
        <v>145</v>
      </c>
      <c r="E274" s="168" t="s">
        <v>1</v>
      </c>
      <c r="F274" s="169" t="s">
        <v>663</v>
      </c>
      <c r="H274" s="168" t="s">
        <v>1</v>
      </c>
      <c r="I274" s="170"/>
      <c r="L274" s="167"/>
      <c r="M274" s="171"/>
      <c r="N274" s="172"/>
      <c r="O274" s="172"/>
      <c r="P274" s="172"/>
      <c r="Q274" s="172"/>
      <c r="R274" s="172"/>
      <c r="S274" s="172"/>
      <c r="T274" s="173"/>
      <c r="AT274" s="168" t="s">
        <v>145</v>
      </c>
      <c r="AU274" s="168" t="s">
        <v>82</v>
      </c>
      <c r="AV274" s="14" t="s">
        <v>30</v>
      </c>
      <c r="AW274" s="14" t="s">
        <v>29</v>
      </c>
      <c r="AX274" s="14" t="s">
        <v>73</v>
      </c>
      <c r="AY274" s="168" t="s">
        <v>137</v>
      </c>
    </row>
    <row r="275" spans="1:65" s="13" customFormat="1">
      <c r="B275" s="158"/>
      <c r="D275" s="159" t="s">
        <v>145</v>
      </c>
      <c r="E275" s="160" t="s">
        <v>1</v>
      </c>
      <c r="F275" s="161" t="s">
        <v>1565</v>
      </c>
      <c r="H275" s="162">
        <v>-68.599999999999994</v>
      </c>
      <c r="I275" s="163"/>
      <c r="L275" s="158"/>
      <c r="M275" s="164"/>
      <c r="N275" s="165"/>
      <c r="O275" s="165"/>
      <c r="P275" s="165"/>
      <c r="Q275" s="165"/>
      <c r="R275" s="165"/>
      <c r="S275" s="165"/>
      <c r="T275" s="166"/>
      <c r="AT275" s="160" t="s">
        <v>145</v>
      </c>
      <c r="AU275" s="160" t="s">
        <v>82</v>
      </c>
      <c r="AV275" s="13" t="s">
        <v>82</v>
      </c>
      <c r="AW275" s="13" t="s">
        <v>29</v>
      </c>
      <c r="AX275" s="13" t="s">
        <v>73</v>
      </c>
      <c r="AY275" s="160" t="s">
        <v>137</v>
      </c>
    </row>
    <row r="276" spans="1:65" s="14" customFormat="1">
      <c r="B276" s="167"/>
      <c r="D276" s="159" t="s">
        <v>145</v>
      </c>
      <c r="E276" s="168" t="s">
        <v>1</v>
      </c>
      <c r="F276" s="169" t="s">
        <v>1566</v>
      </c>
      <c r="H276" s="168" t="s">
        <v>1</v>
      </c>
      <c r="I276" s="170"/>
      <c r="L276" s="167"/>
      <c r="M276" s="171"/>
      <c r="N276" s="172"/>
      <c r="O276" s="172"/>
      <c r="P276" s="172"/>
      <c r="Q276" s="172"/>
      <c r="R276" s="172"/>
      <c r="S276" s="172"/>
      <c r="T276" s="173"/>
      <c r="AT276" s="168" t="s">
        <v>145</v>
      </c>
      <c r="AU276" s="168" t="s">
        <v>82</v>
      </c>
      <c r="AV276" s="14" t="s">
        <v>30</v>
      </c>
      <c r="AW276" s="14" t="s">
        <v>29</v>
      </c>
      <c r="AX276" s="14" t="s">
        <v>73</v>
      </c>
      <c r="AY276" s="168" t="s">
        <v>137</v>
      </c>
    </row>
    <row r="277" spans="1:65" s="13" customFormat="1">
      <c r="B277" s="158"/>
      <c r="D277" s="159" t="s">
        <v>145</v>
      </c>
      <c r="E277" s="160" t="s">
        <v>1</v>
      </c>
      <c r="F277" s="161" t="s">
        <v>1567</v>
      </c>
      <c r="H277" s="162">
        <v>-1.79</v>
      </c>
      <c r="I277" s="163"/>
      <c r="L277" s="158"/>
      <c r="M277" s="164"/>
      <c r="N277" s="165"/>
      <c r="O277" s="165"/>
      <c r="P277" s="165"/>
      <c r="Q277" s="165"/>
      <c r="R277" s="165"/>
      <c r="S277" s="165"/>
      <c r="T277" s="166"/>
      <c r="AT277" s="160" t="s">
        <v>145</v>
      </c>
      <c r="AU277" s="160" t="s">
        <v>82</v>
      </c>
      <c r="AV277" s="13" t="s">
        <v>82</v>
      </c>
      <c r="AW277" s="13" t="s">
        <v>29</v>
      </c>
      <c r="AX277" s="13" t="s">
        <v>73</v>
      </c>
      <c r="AY277" s="160" t="s">
        <v>137</v>
      </c>
    </row>
    <row r="278" spans="1:65" s="14" customFormat="1">
      <c r="B278" s="167"/>
      <c r="D278" s="159" t="s">
        <v>145</v>
      </c>
      <c r="E278" s="168" t="s">
        <v>1</v>
      </c>
      <c r="F278" s="169" t="s">
        <v>670</v>
      </c>
      <c r="H278" s="168" t="s">
        <v>1</v>
      </c>
      <c r="I278" s="170"/>
      <c r="L278" s="167"/>
      <c r="M278" s="171"/>
      <c r="N278" s="172"/>
      <c r="O278" s="172"/>
      <c r="P278" s="172"/>
      <c r="Q278" s="172"/>
      <c r="R278" s="172"/>
      <c r="S278" s="172"/>
      <c r="T278" s="173"/>
      <c r="AT278" s="168" t="s">
        <v>145</v>
      </c>
      <c r="AU278" s="168" t="s">
        <v>82</v>
      </c>
      <c r="AV278" s="14" t="s">
        <v>30</v>
      </c>
      <c r="AW278" s="14" t="s">
        <v>29</v>
      </c>
      <c r="AX278" s="14" t="s">
        <v>73</v>
      </c>
      <c r="AY278" s="168" t="s">
        <v>137</v>
      </c>
    </row>
    <row r="279" spans="1:65" s="13" customFormat="1">
      <c r="B279" s="158"/>
      <c r="D279" s="159" t="s">
        <v>145</v>
      </c>
      <c r="E279" s="160" t="s">
        <v>1</v>
      </c>
      <c r="F279" s="161" t="s">
        <v>1568</v>
      </c>
      <c r="H279" s="162">
        <v>-25.725000000000001</v>
      </c>
      <c r="I279" s="163"/>
      <c r="L279" s="158"/>
      <c r="M279" s="164"/>
      <c r="N279" s="165"/>
      <c r="O279" s="165"/>
      <c r="P279" s="165"/>
      <c r="Q279" s="165"/>
      <c r="R279" s="165"/>
      <c r="S279" s="165"/>
      <c r="T279" s="166"/>
      <c r="AT279" s="160" t="s">
        <v>145</v>
      </c>
      <c r="AU279" s="160" t="s">
        <v>82</v>
      </c>
      <c r="AV279" s="13" t="s">
        <v>82</v>
      </c>
      <c r="AW279" s="13" t="s">
        <v>29</v>
      </c>
      <c r="AX279" s="13" t="s">
        <v>73</v>
      </c>
      <c r="AY279" s="160" t="s">
        <v>137</v>
      </c>
    </row>
    <row r="280" spans="1:65" s="16" customFormat="1">
      <c r="B280" s="197"/>
      <c r="D280" s="159" t="s">
        <v>145</v>
      </c>
      <c r="E280" s="198" t="s">
        <v>1</v>
      </c>
      <c r="F280" s="199" t="s">
        <v>416</v>
      </c>
      <c r="H280" s="200">
        <v>120.08000000000001</v>
      </c>
      <c r="I280" s="201"/>
      <c r="L280" s="197"/>
      <c r="M280" s="202"/>
      <c r="N280" s="203"/>
      <c r="O280" s="203"/>
      <c r="P280" s="203"/>
      <c r="Q280" s="203"/>
      <c r="R280" s="203"/>
      <c r="S280" s="203"/>
      <c r="T280" s="204"/>
      <c r="AT280" s="198" t="s">
        <v>145</v>
      </c>
      <c r="AU280" s="198" t="s">
        <v>82</v>
      </c>
      <c r="AV280" s="16" t="s">
        <v>155</v>
      </c>
      <c r="AW280" s="16" t="s">
        <v>29</v>
      </c>
      <c r="AX280" s="16" t="s">
        <v>73</v>
      </c>
      <c r="AY280" s="198" t="s">
        <v>137</v>
      </c>
    </row>
    <row r="281" spans="1:65" s="15" customFormat="1">
      <c r="B281" s="174"/>
      <c r="D281" s="159" t="s">
        <v>145</v>
      </c>
      <c r="E281" s="175" t="s">
        <v>1</v>
      </c>
      <c r="F281" s="176" t="s">
        <v>148</v>
      </c>
      <c r="H281" s="177">
        <v>123.20000000000002</v>
      </c>
      <c r="I281" s="178"/>
      <c r="L281" s="174"/>
      <c r="M281" s="179"/>
      <c r="N281" s="180"/>
      <c r="O281" s="180"/>
      <c r="P281" s="180"/>
      <c r="Q281" s="180"/>
      <c r="R281" s="180"/>
      <c r="S281" s="180"/>
      <c r="T281" s="181"/>
      <c r="AT281" s="175" t="s">
        <v>145</v>
      </c>
      <c r="AU281" s="175" t="s">
        <v>82</v>
      </c>
      <c r="AV281" s="15" t="s">
        <v>143</v>
      </c>
      <c r="AW281" s="15" t="s">
        <v>29</v>
      </c>
      <c r="AX281" s="15" t="s">
        <v>30</v>
      </c>
      <c r="AY281" s="175" t="s">
        <v>137</v>
      </c>
    </row>
    <row r="282" spans="1:65" s="2" customFormat="1" ht="37.9" customHeight="1">
      <c r="A282" s="33"/>
      <c r="B282" s="144"/>
      <c r="C282" s="182" t="s">
        <v>333</v>
      </c>
      <c r="D282" s="182" t="s">
        <v>181</v>
      </c>
      <c r="E282" s="183" t="s">
        <v>686</v>
      </c>
      <c r="F282" s="184" t="s">
        <v>687</v>
      </c>
      <c r="G282" s="185" t="s">
        <v>151</v>
      </c>
      <c r="H282" s="186">
        <v>256.34100000000001</v>
      </c>
      <c r="I282" s="187"/>
      <c r="J282" s="188">
        <f>ROUND(I282*H282,2)</f>
        <v>0</v>
      </c>
      <c r="K282" s="184" t="s">
        <v>1</v>
      </c>
      <c r="L282" s="189"/>
      <c r="M282" s="190" t="s">
        <v>1</v>
      </c>
      <c r="N282" s="191" t="s">
        <v>38</v>
      </c>
      <c r="O282" s="59"/>
      <c r="P282" s="154">
        <f>O282*H282</f>
        <v>0</v>
      </c>
      <c r="Q282" s="154">
        <v>0</v>
      </c>
      <c r="R282" s="154">
        <f>Q282*H282</f>
        <v>0</v>
      </c>
      <c r="S282" s="154">
        <v>0</v>
      </c>
      <c r="T282" s="15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6" t="s">
        <v>176</v>
      </c>
      <c r="AT282" s="156" t="s">
        <v>181</v>
      </c>
      <c r="AU282" s="156" t="s">
        <v>82</v>
      </c>
      <c r="AY282" s="18" t="s">
        <v>137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8" t="s">
        <v>30</v>
      </c>
      <c r="BK282" s="157">
        <f>ROUND(I282*H282,2)</f>
        <v>0</v>
      </c>
      <c r="BL282" s="18" t="s">
        <v>143</v>
      </c>
      <c r="BM282" s="156" t="s">
        <v>1569</v>
      </c>
    </row>
    <row r="283" spans="1:65" s="13" customFormat="1">
      <c r="B283" s="158"/>
      <c r="D283" s="159" t="s">
        <v>145</v>
      </c>
      <c r="E283" s="160" t="s">
        <v>1</v>
      </c>
      <c r="F283" s="161" t="s">
        <v>1570</v>
      </c>
      <c r="H283" s="162">
        <v>256.34100000000001</v>
      </c>
      <c r="I283" s="163"/>
      <c r="L283" s="158"/>
      <c r="M283" s="164"/>
      <c r="N283" s="165"/>
      <c r="O283" s="165"/>
      <c r="P283" s="165"/>
      <c r="Q283" s="165"/>
      <c r="R283" s="165"/>
      <c r="S283" s="165"/>
      <c r="T283" s="166"/>
      <c r="AT283" s="160" t="s">
        <v>145</v>
      </c>
      <c r="AU283" s="160" t="s">
        <v>82</v>
      </c>
      <c r="AV283" s="13" t="s">
        <v>82</v>
      </c>
      <c r="AW283" s="13" t="s">
        <v>29</v>
      </c>
      <c r="AX283" s="13" t="s">
        <v>73</v>
      </c>
      <c r="AY283" s="160" t="s">
        <v>137</v>
      </c>
    </row>
    <row r="284" spans="1:65" s="15" customFormat="1">
      <c r="B284" s="174"/>
      <c r="D284" s="159" t="s">
        <v>145</v>
      </c>
      <c r="E284" s="175" t="s">
        <v>1</v>
      </c>
      <c r="F284" s="176" t="s">
        <v>148</v>
      </c>
      <c r="H284" s="177">
        <v>256.34100000000001</v>
      </c>
      <c r="I284" s="178"/>
      <c r="L284" s="174"/>
      <c r="M284" s="179"/>
      <c r="N284" s="180"/>
      <c r="O284" s="180"/>
      <c r="P284" s="180"/>
      <c r="Q284" s="180"/>
      <c r="R284" s="180"/>
      <c r="S284" s="180"/>
      <c r="T284" s="181"/>
      <c r="AT284" s="175" t="s">
        <v>145</v>
      </c>
      <c r="AU284" s="175" t="s">
        <v>82</v>
      </c>
      <c r="AV284" s="15" t="s">
        <v>143</v>
      </c>
      <c r="AW284" s="15" t="s">
        <v>29</v>
      </c>
      <c r="AX284" s="15" t="s">
        <v>30</v>
      </c>
      <c r="AY284" s="175" t="s">
        <v>137</v>
      </c>
    </row>
    <row r="285" spans="1:65" s="2" customFormat="1" ht="24.2" customHeight="1">
      <c r="A285" s="33"/>
      <c r="B285" s="144"/>
      <c r="C285" s="145" t="s">
        <v>335</v>
      </c>
      <c r="D285" s="145" t="s">
        <v>139</v>
      </c>
      <c r="E285" s="146" t="s">
        <v>1571</v>
      </c>
      <c r="F285" s="147" t="s">
        <v>1572</v>
      </c>
      <c r="G285" s="148" t="s">
        <v>195</v>
      </c>
      <c r="H285" s="149">
        <v>68.599999999999994</v>
      </c>
      <c r="I285" s="150"/>
      <c r="J285" s="151">
        <f>ROUND(I285*H285,2)</f>
        <v>0</v>
      </c>
      <c r="K285" s="147" t="s">
        <v>152</v>
      </c>
      <c r="L285" s="34"/>
      <c r="M285" s="152" t="s">
        <v>1</v>
      </c>
      <c r="N285" s="153" t="s">
        <v>38</v>
      </c>
      <c r="O285" s="59"/>
      <c r="P285" s="154">
        <f>O285*H285</f>
        <v>0</v>
      </c>
      <c r="Q285" s="154">
        <v>0</v>
      </c>
      <c r="R285" s="154">
        <f>Q285*H285</f>
        <v>0</v>
      </c>
      <c r="S285" s="154">
        <v>0</v>
      </c>
      <c r="T285" s="155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6" t="s">
        <v>143</v>
      </c>
      <c r="AT285" s="156" t="s">
        <v>139</v>
      </c>
      <c r="AU285" s="156" t="s">
        <v>82</v>
      </c>
      <c r="AY285" s="18" t="s">
        <v>137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18" t="s">
        <v>30</v>
      </c>
      <c r="BK285" s="157">
        <f>ROUND(I285*H285,2)</f>
        <v>0</v>
      </c>
      <c r="BL285" s="18" t="s">
        <v>143</v>
      </c>
      <c r="BM285" s="156" t="s">
        <v>1573</v>
      </c>
    </row>
    <row r="286" spans="1:65" s="13" customFormat="1">
      <c r="B286" s="158"/>
      <c r="D286" s="159" t="s">
        <v>145</v>
      </c>
      <c r="E286" s="160" t="s">
        <v>1</v>
      </c>
      <c r="F286" s="161" t="s">
        <v>1574</v>
      </c>
      <c r="H286" s="162">
        <v>68.599999999999994</v>
      </c>
      <c r="I286" s="163"/>
      <c r="L286" s="158"/>
      <c r="M286" s="164"/>
      <c r="N286" s="165"/>
      <c r="O286" s="165"/>
      <c r="P286" s="165"/>
      <c r="Q286" s="165"/>
      <c r="R286" s="165"/>
      <c r="S286" s="165"/>
      <c r="T286" s="166"/>
      <c r="AT286" s="160" t="s">
        <v>145</v>
      </c>
      <c r="AU286" s="160" t="s">
        <v>82</v>
      </c>
      <c r="AV286" s="13" t="s">
        <v>82</v>
      </c>
      <c r="AW286" s="13" t="s">
        <v>29</v>
      </c>
      <c r="AX286" s="13" t="s">
        <v>73</v>
      </c>
      <c r="AY286" s="160" t="s">
        <v>137</v>
      </c>
    </row>
    <row r="287" spans="1:65" s="15" customFormat="1">
      <c r="B287" s="174"/>
      <c r="D287" s="159" t="s">
        <v>145</v>
      </c>
      <c r="E287" s="175" t="s">
        <v>1</v>
      </c>
      <c r="F287" s="176" t="s">
        <v>148</v>
      </c>
      <c r="H287" s="177">
        <v>68.599999999999994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145</v>
      </c>
      <c r="AU287" s="175" t="s">
        <v>82</v>
      </c>
      <c r="AV287" s="15" t="s">
        <v>143</v>
      </c>
      <c r="AW287" s="15" t="s">
        <v>29</v>
      </c>
      <c r="AX287" s="15" t="s">
        <v>30</v>
      </c>
      <c r="AY287" s="175" t="s">
        <v>137</v>
      </c>
    </row>
    <row r="288" spans="1:65" s="2" customFormat="1" ht="44.25" customHeight="1">
      <c r="A288" s="33"/>
      <c r="B288" s="144"/>
      <c r="C288" s="182" t="s">
        <v>339</v>
      </c>
      <c r="D288" s="182" t="s">
        <v>181</v>
      </c>
      <c r="E288" s="183" t="s">
        <v>1575</v>
      </c>
      <c r="F288" s="184" t="s">
        <v>1576</v>
      </c>
      <c r="G288" s="185" t="s">
        <v>151</v>
      </c>
      <c r="H288" s="186">
        <v>142.619</v>
      </c>
      <c r="I288" s="187"/>
      <c r="J288" s="188">
        <f>ROUND(I288*H288,2)</f>
        <v>0</v>
      </c>
      <c r="K288" s="184" t="s">
        <v>1</v>
      </c>
      <c r="L288" s="189"/>
      <c r="M288" s="190" t="s">
        <v>1</v>
      </c>
      <c r="N288" s="191" t="s">
        <v>38</v>
      </c>
      <c r="O288" s="59"/>
      <c r="P288" s="154">
        <f>O288*H288</f>
        <v>0</v>
      </c>
      <c r="Q288" s="154">
        <v>0</v>
      </c>
      <c r="R288" s="154">
        <f>Q288*H288</f>
        <v>0</v>
      </c>
      <c r="S288" s="154">
        <v>0</v>
      </c>
      <c r="T288" s="15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6" t="s">
        <v>176</v>
      </c>
      <c r="AT288" s="156" t="s">
        <v>181</v>
      </c>
      <c r="AU288" s="156" t="s">
        <v>82</v>
      </c>
      <c r="AY288" s="18" t="s">
        <v>137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8" t="s">
        <v>30</v>
      </c>
      <c r="BK288" s="157">
        <f>ROUND(I288*H288,2)</f>
        <v>0</v>
      </c>
      <c r="BL288" s="18" t="s">
        <v>143</v>
      </c>
      <c r="BM288" s="156" t="s">
        <v>1577</v>
      </c>
    </row>
    <row r="289" spans="1:65" s="13" customFormat="1">
      <c r="B289" s="158"/>
      <c r="D289" s="159" t="s">
        <v>145</v>
      </c>
      <c r="E289" s="160" t="s">
        <v>1</v>
      </c>
      <c r="F289" s="161" t="s">
        <v>1578</v>
      </c>
      <c r="H289" s="162">
        <v>142.619</v>
      </c>
      <c r="I289" s="163"/>
      <c r="L289" s="158"/>
      <c r="M289" s="164"/>
      <c r="N289" s="165"/>
      <c r="O289" s="165"/>
      <c r="P289" s="165"/>
      <c r="Q289" s="165"/>
      <c r="R289" s="165"/>
      <c r="S289" s="165"/>
      <c r="T289" s="166"/>
      <c r="AT289" s="160" t="s">
        <v>145</v>
      </c>
      <c r="AU289" s="160" t="s">
        <v>82</v>
      </c>
      <c r="AV289" s="13" t="s">
        <v>82</v>
      </c>
      <c r="AW289" s="13" t="s">
        <v>29</v>
      </c>
      <c r="AX289" s="13" t="s">
        <v>73</v>
      </c>
      <c r="AY289" s="160" t="s">
        <v>137</v>
      </c>
    </row>
    <row r="290" spans="1:65" s="15" customFormat="1">
      <c r="B290" s="174"/>
      <c r="D290" s="159" t="s">
        <v>145</v>
      </c>
      <c r="E290" s="175" t="s">
        <v>1</v>
      </c>
      <c r="F290" s="176" t="s">
        <v>148</v>
      </c>
      <c r="H290" s="177">
        <v>142.619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145</v>
      </c>
      <c r="AU290" s="175" t="s">
        <v>82</v>
      </c>
      <c r="AV290" s="15" t="s">
        <v>143</v>
      </c>
      <c r="AW290" s="15" t="s">
        <v>29</v>
      </c>
      <c r="AX290" s="15" t="s">
        <v>30</v>
      </c>
      <c r="AY290" s="175" t="s">
        <v>137</v>
      </c>
    </row>
    <row r="291" spans="1:65" s="2" customFormat="1" ht="24.2" customHeight="1">
      <c r="A291" s="33"/>
      <c r="B291" s="144"/>
      <c r="C291" s="145" t="s">
        <v>343</v>
      </c>
      <c r="D291" s="145" t="s">
        <v>139</v>
      </c>
      <c r="E291" s="146" t="s">
        <v>691</v>
      </c>
      <c r="F291" s="147" t="s">
        <v>653</v>
      </c>
      <c r="G291" s="148" t="s">
        <v>195</v>
      </c>
      <c r="H291" s="149">
        <v>80.5</v>
      </c>
      <c r="I291" s="150"/>
      <c r="J291" s="151">
        <f>ROUND(I291*H291,2)</f>
        <v>0</v>
      </c>
      <c r="K291" s="147" t="s">
        <v>152</v>
      </c>
      <c r="L291" s="34"/>
      <c r="M291" s="152" t="s">
        <v>1</v>
      </c>
      <c r="N291" s="153" t="s">
        <v>38</v>
      </c>
      <c r="O291" s="59"/>
      <c r="P291" s="154">
        <f>O291*H291</f>
        <v>0</v>
      </c>
      <c r="Q291" s="154">
        <v>0</v>
      </c>
      <c r="R291" s="154">
        <f>Q291*H291</f>
        <v>0</v>
      </c>
      <c r="S291" s="154">
        <v>0</v>
      </c>
      <c r="T291" s="15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6" t="s">
        <v>143</v>
      </c>
      <c r="AT291" s="156" t="s">
        <v>139</v>
      </c>
      <c r="AU291" s="156" t="s">
        <v>82</v>
      </c>
      <c r="AY291" s="18" t="s">
        <v>137</v>
      </c>
      <c r="BE291" s="157">
        <f>IF(N291="základní",J291,0)</f>
        <v>0</v>
      </c>
      <c r="BF291" s="157">
        <f>IF(N291="snížená",J291,0)</f>
        <v>0</v>
      </c>
      <c r="BG291" s="157">
        <f>IF(N291="zákl. přenesená",J291,0)</f>
        <v>0</v>
      </c>
      <c r="BH291" s="157">
        <f>IF(N291="sníž. přenesená",J291,0)</f>
        <v>0</v>
      </c>
      <c r="BI291" s="157">
        <f>IF(N291="nulová",J291,0)</f>
        <v>0</v>
      </c>
      <c r="BJ291" s="18" t="s">
        <v>30</v>
      </c>
      <c r="BK291" s="157">
        <f>ROUND(I291*H291,2)</f>
        <v>0</v>
      </c>
      <c r="BL291" s="18" t="s">
        <v>143</v>
      </c>
      <c r="BM291" s="156" t="s">
        <v>1579</v>
      </c>
    </row>
    <row r="292" spans="1:65" s="14" customFormat="1">
      <c r="B292" s="167"/>
      <c r="D292" s="159" t="s">
        <v>145</v>
      </c>
      <c r="E292" s="168" t="s">
        <v>1</v>
      </c>
      <c r="F292" s="169" t="s">
        <v>1580</v>
      </c>
      <c r="H292" s="168" t="s">
        <v>1</v>
      </c>
      <c r="I292" s="170"/>
      <c r="L292" s="167"/>
      <c r="M292" s="171"/>
      <c r="N292" s="172"/>
      <c r="O292" s="172"/>
      <c r="P292" s="172"/>
      <c r="Q292" s="172"/>
      <c r="R292" s="172"/>
      <c r="S292" s="172"/>
      <c r="T292" s="173"/>
      <c r="AT292" s="168" t="s">
        <v>145</v>
      </c>
      <c r="AU292" s="168" t="s">
        <v>82</v>
      </c>
      <c r="AV292" s="14" t="s">
        <v>30</v>
      </c>
      <c r="AW292" s="14" t="s">
        <v>29</v>
      </c>
      <c r="AX292" s="14" t="s">
        <v>73</v>
      </c>
      <c r="AY292" s="168" t="s">
        <v>137</v>
      </c>
    </row>
    <row r="293" spans="1:65" s="14" customFormat="1">
      <c r="B293" s="167"/>
      <c r="D293" s="159" t="s">
        <v>145</v>
      </c>
      <c r="E293" s="168" t="s">
        <v>1</v>
      </c>
      <c r="F293" s="169" t="s">
        <v>503</v>
      </c>
      <c r="H293" s="168" t="s">
        <v>1</v>
      </c>
      <c r="I293" s="170"/>
      <c r="L293" s="167"/>
      <c r="M293" s="171"/>
      <c r="N293" s="172"/>
      <c r="O293" s="172"/>
      <c r="P293" s="172"/>
      <c r="Q293" s="172"/>
      <c r="R293" s="172"/>
      <c r="S293" s="172"/>
      <c r="T293" s="173"/>
      <c r="AT293" s="168" t="s">
        <v>145</v>
      </c>
      <c r="AU293" s="168" t="s">
        <v>82</v>
      </c>
      <c r="AV293" s="14" t="s">
        <v>30</v>
      </c>
      <c r="AW293" s="14" t="s">
        <v>29</v>
      </c>
      <c r="AX293" s="14" t="s">
        <v>73</v>
      </c>
      <c r="AY293" s="168" t="s">
        <v>137</v>
      </c>
    </row>
    <row r="294" spans="1:65" s="13" customFormat="1">
      <c r="B294" s="158"/>
      <c r="D294" s="159" t="s">
        <v>145</v>
      </c>
      <c r="E294" s="160" t="s">
        <v>1</v>
      </c>
      <c r="F294" s="161" t="s">
        <v>1581</v>
      </c>
      <c r="H294" s="162">
        <v>1.38</v>
      </c>
      <c r="I294" s="163"/>
      <c r="L294" s="158"/>
      <c r="M294" s="164"/>
      <c r="N294" s="165"/>
      <c r="O294" s="165"/>
      <c r="P294" s="165"/>
      <c r="Q294" s="165"/>
      <c r="R294" s="165"/>
      <c r="S294" s="165"/>
      <c r="T294" s="166"/>
      <c r="AT294" s="160" t="s">
        <v>145</v>
      </c>
      <c r="AU294" s="160" t="s">
        <v>82</v>
      </c>
      <c r="AV294" s="13" t="s">
        <v>82</v>
      </c>
      <c r="AW294" s="13" t="s">
        <v>29</v>
      </c>
      <c r="AX294" s="13" t="s">
        <v>73</v>
      </c>
      <c r="AY294" s="160" t="s">
        <v>137</v>
      </c>
    </row>
    <row r="295" spans="1:65" s="13" customFormat="1">
      <c r="B295" s="158"/>
      <c r="D295" s="159" t="s">
        <v>145</v>
      </c>
      <c r="E295" s="160" t="s">
        <v>1</v>
      </c>
      <c r="F295" s="161" t="s">
        <v>1524</v>
      </c>
      <c r="H295" s="162">
        <v>0.23</v>
      </c>
      <c r="I295" s="163"/>
      <c r="L295" s="158"/>
      <c r="M295" s="164"/>
      <c r="N295" s="165"/>
      <c r="O295" s="165"/>
      <c r="P295" s="165"/>
      <c r="Q295" s="165"/>
      <c r="R295" s="165"/>
      <c r="S295" s="165"/>
      <c r="T295" s="166"/>
      <c r="AT295" s="160" t="s">
        <v>145</v>
      </c>
      <c r="AU295" s="160" t="s">
        <v>82</v>
      </c>
      <c r="AV295" s="13" t="s">
        <v>82</v>
      </c>
      <c r="AW295" s="13" t="s">
        <v>29</v>
      </c>
      <c r="AX295" s="13" t="s">
        <v>73</v>
      </c>
      <c r="AY295" s="160" t="s">
        <v>137</v>
      </c>
    </row>
    <row r="296" spans="1:65" s="16" customFormat="1">
      <c r="B296" s="197"/>
      <c r="D296" s="159" t="s">
        <v>145</v>
      </c>
      <c r="E296" s="198" t="s">
        <v>1</v>
      </c>
      <c r="F296" s="199" t="s">
        <v>416</v>
      </c>
      <c r="H296" s="200">
        <v>1.61</v>
      </c>
      <c r="I296" s="201"/>
      <c r="L296" s="197"/>
      <c r="M296" s="202"/>
      <c r="N296" s="203"/>
      <c r="O296" s="203"/>
      <c r="P296" s="203"/>
      <c r="Q296" s="203"/>
      <c r="R296" s="203"/>
      <c r="S296" s="203"/>
      <c r="T296" s="204"/>
      <c r="AT296" s="198" t="s">
        <v>145</v>
      </c>
      <c r="AU296" s="198" t="s">
        <v>82</v>
      </c>
      <c r="AV296" s="16" t="s">
        <v>155</v>
      </c>
      <c r="AW296" s="16" t="s">
        <v>29</v>
      </c>
      <c r="AX296" s="16" t="s">
        <v>73</v>
      </c>
      <c r="AY296" s="198" t="s">
        <v>137</v>
      </c>
    </row>
    <row r="297" spans="1:65" s="14" customFormat="1">
      <c r="B297" s="167"/>
      <c r="D297" s="159" t="s">
        <v>145</v>
      </c>
      <c r="E297" s="168" t="s">
        <v>1</v>
      </c>
      <c r="F297" s="169" t="s">
        <v>1582</v>
      </c>
      <c r="H297" s="168" t="s">
        <v>1</v>
      </c>
      <c r="I297" s="170"/>
      <c r="L297" s="167"/>
      <c r="M297" s="171"/>
      <c r="N297" s="172"/>
      <c r="O297" s="172"/>
      <c r="P297" s="172"/>
      <c r="Q297" s="172"/>
      <c r="R297" s="172"/>
      <c r="S297" s="172"/>
      <c r="T297" s="173"/>
      <c r="AT297" s="168" t="s">
        <v>145</v>
      </c>
      <c r="AU297" s="168" t="s">
        <v>82</v>
      </c>
      <c r="AV297" s="14" t="s">
        <v>30</v>
      </c>
      <c r="AW297" s="14" t="s">
        <v>29</v>
      </c>
      <c r="AX297" s="14" t="s">
        <v>73</v>
      </c>
      <c r="AY297" s="168" t="s">
        <v>137</v>
      </c>
    </row>
    <row r="298" spans="1:65" s="14" customFormat="1">
      <c r="B298" s="167"/>
      <c r="D298" s="159" t="s">
        <v>145</v>
      </c>
      <c r="E298" s="168" t="s">
        <v>1</v>
      </c>
      <c r="F298" s="169" t="s">
        <v>503</v>
      </c>
      <c r="H298" s="168" t="s">
        <v>1</v>
      </c>
      <c r="I298" s="170"/>
      <c r="L298" s="167"/>
      <c r="M298" s="171"/>
      <c r="N298" s="172"/>
      <c r="O298" s="172"/>
      <c r="P298" s="172"/>
      <c r="Q298" s="172"/>
      <c r="R298" s="172"/>
      <c r="S298" s="172"/>
      <c r="T298" s="173"/>
      <c r="AT298" s="168" t="s">
        <v>145</v>
      </c>
      <c r="AU298" s="168" t="s">
        <v>82</v>
      </c>
      <c r="AV298" s="14" t="s">
        <v>30</v>
      </c>
      <c r="AW298" s="14" t="s">
        <v>29</v>
      </c>
      <c r="AX298" s="14" t="s">
        <v>73</v>
      </c>
      <c r="AY298" s="168" t="s">
        <v>137</v>
      </c>
    </row>
    <row r="299" spans="1:65" s="13" customFormat="1">
      <c r="B299" s="158"/>
      <c r="D299" s="159" t="s">
        <v>145</v>
      </c>
      <c r="E299" s="160" t="s">
        <v>1</v>
      </c>
      <c r="F299" s="161" t="s">
        <v>1583</v>
      </c>
      <c r="H299" s="162">
        <v>0.92</v>
      </c>
      <c r="I299" s="163"/>
      <c r="L299" s="158"/>
      <c r="M299" s="164"/>
      <c r="N299" s="165"/>
      <c r="O299" s="165"/>
      <c r="P299" s="165"/>
      <c r="Q299" s="165"/>
      <c r="R299" s="165"/>
      <c r="S299" s="165"/>
      <c r="T299" s="166"/>
      <c r="AT299" s="160" t="s">
        <v>145</v>
      </c>
      <c r="AU299" s="160" t="s">
        <v>82</v>
      </c>
      <c r="AV299" s="13" t="s">
        <v>82</v>
      </c>
      <c r="AW299" s="13" t="s">
        <v>29</v>
      </c>
      <c r="AX299" s="13" t="s">
        <v>73</v>
      </c>
      <c r="AY299" s="160" t="s">
        <v>137</v>
      </c>
    </row>
    <row r="300" spans="1:65" s="13" customFormat="1">
      <c r="B300" s="158"/>
      <c r="D300" s="159" t="s">
        <v>145</v>
      </c>
      <c r="E300" s="160" t="s">
        <v>1</v>
      </c>
      <c r="F300" s="161" t="s">
        <v>1584</v>
      </c>
      <c r="H300" s="162">
        <v>4.83</v>
      </c>
      <c r="I300" s="163"/>
      <c r="L300" s="158"/>
      <c r="M300" s="164"/>
      <c r="N300" s="165"/>
      <c r="O300" s="165"/>
      <c r="P300" s="165"/>
      <c r="Q300" s="165"/>
      <c r="R300" s="165"/>
      <c r="S300" s="165"/>
      <c r="T300" s="166"/>
      <c r="AT300" s="160" t="s">
        <v>145</v>
      </c>
      <c r="AU300" s="160" t="s">
        <v>82</v>
      </c>
      <c r="AV300" s="13" t="s">
        <v>82</v>
      </c>
      <c r="AW300" s="13" t="s">
        <v>29</v>
      </c>
      <c r="AX300" s="13" t="s">
        <v>73</v>
      </c>
      <c r="AY300" s="160" t="s">
        <v>137</v>
      </c>
    </row>
    <row r="301" spans="1:65" s="14" customFormat="1">
      <c r="B301" s="167"/>
      <c r="D301" s="159" t="s">
        <v>145</v>
      </c>
      <c r="E301" s="168" t="s">
        <v>1</v>
      </c>
      <c r="F301" s="169" t="s">
        <v>1531</v>
      </c>
      <c r="H301" s="168" t="s">
        <v>1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145</v>
      </c>
      <c r="AU301" s="168" t="s">
        <v>82</v>
      </c>
      <c r="AV301" s="14" t="s">
        <v>30</v>
      </c>
      <c r="AW301" s="14" t="s">
        <v>29</v>
      </c>
      <c r="AX301" s="14" t="s">
        <v>73</v>
      </c>
      <c r="AY301" s="168" t="s">
        <v>137</v>
      </c>
    </row>
    <row r="302" spans="1:65" s="13" customFormat="1">
      <c r="B302" s="158"/>
      <c r="D302" s="159" t="s">
        <v>145</v>
      </c>
      <c r="E302" s="160" t="s">
        <v>1</v>
      </c>
      <c r="F302" s="161" t="s">
        <v>1585</v>
      </c>
      <c r="H302" s="162">
        <v>73.14</v>
      </c>
      <c r="I302" s="163"/>
      <c r="L302" s="158"/>
      <c r="M302" s="164"/>
      <c r="N302" s="165"/>
      <c r="O302" s="165"/>
      <c r="P302" s="165"/>
      <c r="Q302" s="165"/>
      <c r="R302" s="165"/>
      <c r="S302" s="165"/>
      <c r="T302" s="166"/>
      <c r="AT302" s="160" t="s">
        <v>145</v>
      </c>
      <c r="AU302" s="160" t="s">
        <v>82</v>
      </c>
      <c r="AV302" s="13" t="s">
        <v>82</v>
      </c>
      <c r="AW302" s="13" t="s">
        <v>29</v>
      </c>
      <c r="AX302" s="13" t="s">
        <v>73</v>
      </c>
      <c r="AY302" s="160" t="s">
        <v>137</v>
      </c>
    </row>
    <row r="303" spans="1:65" s="16" customFormat="1">
      <c r="B303" s="197"/>
      <c r="D303" s="159" t="s">
        <v>145</v>
      </c>
      <c r="E303" s="198" t="s">
        <v>1</v>
      </c>
      <c r="F303" s="199" t="s">
        <v>416</v>
      </c>
      <c r="H303" s="200">
        <v>78.89</v>
      </c>
      <c r="I303" s="201"/>
      <c r="L303" s="197"/>
      <c r="M303" s="202"/>
      <c r="N303" s="203"/>
      <c r="O303" s="203"/>
      <c r="P303" s="203"/>
      <c r="Q303" s="203"/>
      <c r="R303" s="203"/>
      <c r="S303" s="203"/>
      <c r="T303" s="204"/>
      <c r="AT303" s="198" t="s">
        <v>145</v>
      </c>
      <c r="AU303" s="198" t="s">
        <v>82</v>
      </c>
      <c r="AV303" s="16" t="s">
        <v>155</v>
      </c>
      <c r="AW303" s="16" t="s">
        <v>29</v>
      </c>
      <c r="AX303" s="16" t="s">
        <v>73</v>
      </c>
      <c r="AY303" s="198" t="s">
        <v>137</v>
      </c>
    </row>
    <row r="304" spans="1:65" s="15" customFormat="1">
      <c r="B304" s="174"/>
      <c r="D304" s="159" t="s">
        <v>145</v>
      </c>
      <c r="E304" s="175" t="s">
        <v>1</v>
      </c>
      <c r="F304" s="176" t="s">
        <v>148</v>
      </c>
      <c r="H304" s="177">
        <v>80.5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145</v>
      </c>
      <c r="AU304" s="175" t="s">
        <v>82</v>
      </c>
      <c r="AV304" s="15" t="s">
        <v>143</v>
      </c>
      <c r="AW304" s="15" t="s">
        <v>29</v>
      </c>
      <c r="AX304" s="15" t="s">
        <v>30</v>
      </c>
      <c r="AY304" s="175" t="s">
        <v>137</v>
      </c>
    </row>
    <row r="305" spans="1:65" s="2" customFormat="1" ht="16.5" customHeight="1">
      <c r="A305" s="33"/>
      <c r="B305" s="144"/>
      <c r="C305" s="182" t="s">
        <v>347</v>
      </c>
      <c r="D305" s="182" t="s">
        <v>181</v>
      </c>
      <c r="E305" s="183" t="s">
        <v>707</v>
      </c>
      <c r="F305" s="184" t="s">
        <v>708</v>
      </c>
      <c r="G305" s="185" t="s">
        <v>151</v>
      </c>
      <c r="H305" s="186">
        <v>167.36</v>
      </c>
      <c r="I305" s="187"/>
      <c r="J305" s="188">
        <f>ROUND(I305*H305,2)</f>
        <v>0</v>
      </c>
      <c r="K305" s="184" t="s">
        <v>1</v>
      </c>
      <c r="L305" s="189"/>
      <c r="M305" s="190" t="s">
        <v>1</v>
      </c>
      <c r="N305" s="191" t="s">
        <v>38</v>
      </c>
      <c r="O305" s="59"/>
      <c r="P305" s="154">
        <f>O305*H305</f>
        <v>0</v>
      </c>
      <c r="Q305" s="154">
        <v>0</v>
      </c>
      <c r="R305" s="154">
        <f>Q305*H305</f>
        <v>0</v>
      </c>
      <c r="S305" s="154">
        <v>0</v>
      </c>
      <c r="T305" s="155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56" t="s">
        <v>176</v>
      </c>
      <c r="AT305" s="156" t="s">
        <v>181</v>
      </c>
      <c r="AU305" s="156" t="s">
        <v>82</v>
      </c>
      <c r="AY305" s="18" t="s">
        <v>137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8" t="s">
        <v>30</v>
      </c>
      <c r="BK305" s="157">
        <f>ROUND(I305*H305,2)</f>
        <v>0</v>
      </c>
      <c r="BL305" s="18" t="s">
        <v>143</v>
      </c>
      <c r="BM305" s="156" t="s">
        <v>1586</v>
      </c>
    </row>
    <row r="306" spans="1:65" s="13" customFormat="1">
      <c r="B306" s="158"/>
      <c r="D306" s="159" t="s">
        <v>145</v>
      </c>
      <c r="E306" s="160" t="s">
        <v>1</v>
      </c>
      <c r="F306" s="161" t="s">
        <v>1587</v>
      </c>
      <c r="H306" s="162">
        <v>167.36</v>
      </c>
      <c r="I306" s="163"/>
      <c r="L306" s="158"/>
      <c r="M306" s="164"/>
      <c r="N306" s="165"/>
      <c r="O306" s="165"/>
      <c r="P306" s="165"/>
      <c r="Q306" s="165"/>
      <c r="R306" s="165"/>
      <c r="S306" s="165"/>
      <c r="T306" s="166"/>
      <c r="AT306" s="160" t="s">
        <v>145</v>
      </c>
      <c r="AU306" s="160" t="s">
        <v>82</v>
      </c>
      <c r="AV306" s="13" t="s">
        <v>82</v>
      </c>
      <c r="AW306" s="13" t="s">
        <v>29</v>
      </c>
      <c r="AX306" s="13" t="s">
        <v>73</v>
      </c>
      <c r="AY306" s="160" t="s">
        <v>137</v>
      </c>
    </row>
    <row r="307" spans="1:65" s="15" customFormat="1">
      <c r="B307" s="174"/>
      <c r="D307" s="159" t="s">
        <v>145</v>
      </c>
      <c r="E307" s="175" t="s">
        <v>1</v>
      </c>
      <c r="F307" s="176" t="s">
        <v>148</v>
      </c>
      <c r="H307" s="177">
        <v>167.36</v>
      </c>
      <c r="I307" s="178"/>
      <c r="L307" s="174"/>
      <c r="M307" s="179"/>
      <c r="N307" s="180"/>
      <c r="O307" s="180"/>
      <c r="P307" s="180"/>
      <c r="Q307" s="180"/>
      <c r="R307" s="180"/>
      <c r="S307" s="180"/>
      <c r="T307" s="181"/>
      <c r="AT307" s="175" t="s">
        <v>145</v>
      </c>
      <c r="AU307" s="175" t="s">
        <v>82</v>
      </c>
      <c r="AV307" s="15" t="s">
        <v>143</v>
      </c>
      <c r="AW307" s="15" t="s">
        <v>29</v>
      </c>
      <c r="AX307" s="15" t="s">
        <v>30</v>
      </c>
      <c r="AY307" s="175" t="s">
        <v>137</v>
      </c>
    </row>
    <row r="308" spans="1:65" s="2" customFormat="1" ht="24.2" customHeight="1">
      <c r="A308" s="33"/>
      <c r="B308" s="144"/>
      <c r="C308" s="145" t="s">
        <v>352</v>
      </c>
      <c r="D308" s="145" t="s">
        <v>139</v>
      </c>
      <c r="E308" s="146" t="s">
        <v>711</v>
      </c>
      <c r="F308" s="147" t="s">
        <v>712</v>
      </c>
      <c r="G308" s="148" t="s">
        <v>195</v>
      </c>
      <c r="H308" s="149">
        <v>314.62299999999999</v>
      </c>
      <c r="I308" s="150"/>
      <c r="J308" s="151">
        <f>ROUND(I308*H308,2)</f>
        <v>0</v>
      </c>
      <c r="K308" s="147" t="s">
        <v>152</v>
      </c>
      <c r="L308" s="34"/>
      <c r="M308" s="152" t="s">
        <v>1</v>
      </c>
      <c r="N308" s="153" t="s">
        <v>38</v>
      </c>
      <c r="O308" s="59"/>
      <c r="P308" s="154">
        <f>O308*H308</f>
        <v>0</v>
      </c>
      <c r="Q308" s="154">
        <v>0</v>
      </c>
      <c r="R308" s="154">
        <f>Q308*H308</f>
        <v>0</v>
      </c>
      <c r="S308" s="154">
        <v>0</v>
      </c>
      <c r="T308" s="15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56" t="s">
        <v>143</v>
      </c>
      <c r="AT308" s="156" t="s">
        <v>139</v>
      </c>
      <c r="AU308" s="156" t="s">
        <v>82</v>
      </c>
      <c r="AY308" s="18" t="s">
        <v>137</v>
      </c>
      <c r="BE308" s="157">
        <f>IF(N308="základní",J308,0)</f>
        <v>0</v>
      </c>
      <c r="BF308" s="157">
        <f>IF(N308="snížená",J308,0)</f>
        <v>0</v>
      </c>
      <c r="BG308" s="157">
        <f>IF(N308="zákl. přenesená",J308,0)</f>
        <v>0</v>
      </c>
      <c r="BH308" s="157">
        <f>IF(N308="sníž. přenesená",J308,0)</f>
        <v>0</v>
      </c>
      <c r="BI308" s="157">
        <f>IF(N308="nulová",J308,0)</f>
        <v>0</v>
      </c>
      <c r="BJ308" s="18" t="s">
        <v>30</v>
      </c>
      <c r="BK308" s="157">
        <f>ROUND(I308*H308,2)</f>
        <v>0</v>
      </c>
      <c r="BL308" s="18" t="s">
        <v>143</v>
      </c>
      <c r="BM308" s="156" t="s">
        <v>1588</v>
      </c>
    </row>
    <row r="309" spans="1:65" s="13" customFormat="1">
      <c r="B309" s="158"/>
      <c r="D309" s="159" t="s">
        <v>145</v>
      </c>
      <c r="E309" s="160" t="s">
        <v>1</v>
      </c>
      <c r="F309" s="161" t="s">
        <v>1589</v>
      </c>
      <c r="H309" s="162">
        <v>92.977999999999994</v>
      </c>
      <c r="I309" s="163"/>
      <c r="L309" s="158"/>
      <c r="M309" s="164"/>
      <c r="N309" s="165"/>
      <c r="O309" s="165"/>
      <c r="P309" s="165"/>
      <c r="Q309" s="165"/>
      <c r="R309" s="165"/>
      <c r="S309" s="165"/>
      <c r="T309" s="166"/>
      <c r="AT309" s="160" t="s">
        <v>145</v>
      </c>
      <c r="AU309" s="160" t="s">
        <v>82</v>
      </c>
      <c r="AV309" s="13" t="s">
        <v>82</v>
      </c>
      <c r="AW309" s="13" t="s">
        <v>29</v>
      </c>
      <c r="AX309" s="13" t="s">
        <v>73</v>
      </c>
      <c r="AY309" s="160" t="s">
        <v>137</v>
      </c>
    </row>
    <row r="310" spans="1:65" s="13" customFormat="1">
      <c r="B310" s="158"/>
      <c r="D310" s="159" t="s">
        <v>145</v>
      </c>
      <c r="E310" s="160" t="s">
        <v>1</v>
      </c>
      <c r="F310" s="161" t="s">
        <v>1590</v>
      </c>
      <c r="H310" s="162">
        <v>79.233000000000004</v>
      </c>
      <c r="I310" s="163"/>
      <c r="L310" s="158"/>
      <c r="M310" s="164"/>
      <c r="N310" s="165"/>
      <c r="O310" s="165"/>
      <c r="P310" s="165"/>
      <c r="Q310" s="165"/>
      <c r="R310" s="165"/>
      <c r="S310" s="165"/>
      <c r="T310" s="166"/>
      <c r="AT310" s="160" t="s">
        <v>145</v>
      </c>
      <c r="AU310" s="160" t="s">
        <v>82</v>
      </c>
      <c r="AV310" s="13" t="s">
        <v>82</v>
      </c>
      <c r="AW310" s="13" t="s">
        <v>29</v>
      </c>
      <c r="AX310" s="13" t="s">
        <v>73</v>
      </c>
      <c r="AY310" s="160" t="s">
        <v>137</v>
      </c>
    </row>
    <row r="311" spans="1:65" s="13" customFormat="1">
      <c r="B311" s="158"/>
      <c r="D311" s="159" t="s">
        <v>145</v>
      </c>
      <c r="E311" s="160" t="s">
        <v>1</v>
      </c>
      <c r="F311" s="161" t="s">
        <v>1591</v>
      </c>
      <c r="H311" s="162">
        <v>142.41200000000001</v>
      </c>
      <c r="I311" s="163"/>
      <c r="L311" s="158"/>
      <c r="M311" s="164"/>
      <c r="N311" s="165"/>
      <c r="O311" s="165"/>
      <c r="P311" s="165"/>
      <c r="Q311" s="165"/>
      <c r="R311" s="165"/>
      <c r="S311" s="165"/>
      <c r="T311" s="166"/>
      <c r="AT311" s="160" t="s">
        <v>145</v>
      </c>
      <c r="AU311" s="160" t="s">
        <v>82</v>
      </c>
      <c r="AV311" s="13" t="s">
        <v>82</v>
      </c>
      <c r="AW311" s="13" t="s">
        <v>29</v>
      </c>
      <c r="AX311" s="13" t="s">
        <v>73</v>
      </c>
      <c r="AY311" s="160" t="s">
        <v>137</v>
      </c>
    </row>
    <row r="312" spans="1:65" s="15" customFormat="1">
      <c r="B312" s="174"/>
      <c r="D312" s="159" t="s">
        <v>145</v>
      </c>
      <c r="E312" s="175" t="s">
        <v>1</v>
      </c>
      <c r="F312" s="176" t="s">
        <v>148</v>
      </c>
      <c r="H312" s="177">
        <v>314.62300000000005</v>
      </c>
      <c r="I312" s="178"/>
      <c r="L312" s="174"/>
      <c r="M312" s="179"/>
      <c r="N312" s="180"/>
      <c r="O312" s="180"/>
      <c r="P312" s="180"/>
      <c r="Q312" s="180"/>
      <c r="R312" s="180"/>
      <c r="S312" s="180"/>
      <c r="T312" s="181"/>
      <c r="AT312" s="175" t="s">
        <v>145</v>
      </c>
      <c r="AU312" s="175" t="s">
        <v>82</v>
      </c>
      <c r="AV312" s="15" t="s">
        <v>143</v>
      </c>
      <c r="AW312" s="15" t="s">
        <v>29</v>
      </c>
      <c r="AX312" s="15" t="s">
        <v>30</v>
      </c>
      <c r="AY312" s="175" t="s">
        <v>137</v>
      </c>
    </row>
    <row r="313" spans="1:65" s="2" customFormat="1" ht="37.9" customHeight="1">
      <c r="A313" s="33"/>
      <c r="B313" s="144"/>
      <c r="C313" s="145" t="s">
        <v>357</v>
      </c>
      <c r="D313" s="145" t="s">
        <v>139</v>
      </c>
      <c r="E313" s="146" t="s">
        <v>266</v>
      </c>
      <c r="F313" s="147" t="s">
        <v>267</v>
      </c>
      <c r="G313" s="148" t="s">
        <v>195</v>
      </c>
      <c r="H313" s="149">
        <v>314.62299999999999</v>
      </c>
      <c r="I313" s="150"/>
      <c r="J313" s="151">
        <f>ROUND(I313*H313,2)</f>
        <v>0</v>
      </c>
      <c r="K313" s="147" t="s">
        <v>152</v>
      </c>
      <c r="L313" s="34"/>
      <c r="M313" s="152" t="s">
        <v>1</v>
      </c>
      <c r="N313" s="153" t="s">
        <v>38</v>
      </c>
      <c r="O313" s="59"/>
      <c r="P313" s="154">
        <f>O313*H313</f>
        <v>0</v>
      </c>
      <c r="Q313" s="154">
        <v>0</v>
      </c>
      <c r="R313" s="154">
        <f>Q313*H313</f>
        <v>0</v>
      </c>
      <c r="S313" s="154">
        <v>0</v>
      </c>
      <c r="T313" s="155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6" t="s">
        <v>143</v>
      </c>
      <c r="AT313" s="156" t="s">
        <v>139</v>
      </c>
      <c r="AU313" s="156" t="s">
        <v>82</v>
      </c>
      <c r="AY313" s="18" t="s">
        <v>137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8" t="s">
        <v>30</v>
      </c>
      <c r="BK313" s="157">
        <f>ROUND(I313*H313,2)</f>
        <v>0</v>
      </c>
      <c r="BL313" s="18" t="s">
        <v>143</v>
      </c>
      <c r="BM313" s="156" t="s">
        <v>1592</v>
      </c>
    </row>
    <row r="314" spans="1:65" s="13" customFormat="1">
      <c r="B314" s="158"/>
      <c r="D314" s="159" t="s">
        <v>145</v>
      </c>
      <c r="E314" s="160" t="s">
        <v>1</v>
      </c>
      <c r="F314" s="161" t="s">
        <v>1593</v>
      </c>
      <c r="H314" s="162">
        <v>314.62299999999999</v>
      </c>
      <c r="I314" s="163"/>
      <c r="L314" s="158"/>
      <c r="M314" s="164"/>
      <c r="N314" s="165"/>
      <c r="O314" s="165"/>
      <c r="P314" s="165"/>
      <c r="Q314" s="165"/>
      <c r="R314" s="165"/>
      <c r="S314" s="165"/>
      <c r="T314" s="166"/>
      <c r="AT314" s="160" t="s">
        <v>145</v>
      </c>
      <c r="AU314" s="160" t="s">
        <v>82</v>
      </c>
      <c r="AV314" s="13" t="s">
        <v>82</v>
      </c>
      <c r="AW314" s="13" t="s">
        <v>29</v>
      </c>
      <c r="AX314" s="13" t="s">
        <v>30</v>
      </c>
      <c r="AY314" s="160" t="s">
        <v>137</v>
      </c>
    </row>
    <row r="315" spans="1:65" s="12" customFormat="1" ht="22.9" customHeight="1">
      <c r="B315" s="131"/>
      <c r="D315" s="132" t="s">
        <v>72</v>
      </c>
      <c r="E315" s="142" t="s">
        <v>155</v>
      </c>
      <c r="F315" s="142" t="s">
        <v>738</v>
      </c>
      <c r="I315" s="134"/>
      <c r="J315" s="143">
        <f>BK315</f>
        <v>0</v>
      </c>
      <c r="L315" s="131"/>
      <c r="M315" s="136"/>
      <c r="N315" s="137"/>
      <c r="O315" s="137"/>
      <c r="P315" s="138">
        <f>SUM(P316:P328)</f>
        <v>0</v>
      </c>
      <c r="Q315" s="137"/>
      <c r="R315" s="138">
        <f>SUM(R316:R328)</f>
        <v>0</v>
      </c>
      <c r="S315" s="137"/>
      <c r="T315" s="139">
        <f>SUM(T316:T328)</f>
        <v>0</v>
      </c>
      <c r="AR315" s="132" t="s">
        <v>30</v>
      </c>
      <c r="AT315" s="140" t="s">
        <v>72</v>
      </c>
      <c r="AU315" s="140" t="s">
        <v>30</v>
      </c>
      <c r="AY315" s="132" t="s">
        <v>137</v>
      </c>
      <c r="BK315" s="141">
        <f>SUM(BK316:BK328)</f>
        <v>0</v>
      </c>
    </row>
    <row r="316" spans="1:65" s="2" customFormat="1" ht="24.2" customHeight="1">
      <c r="A316" s="33"/>
      <c r="B316" s="144"/>
      <c r="C316" s="145" t="s">
        <v>362</v>
      </c>
      <c r="D316" s="145" t="s">
        <v>139</v>
      </c>
      <c r="E316" s="146" t="s">
        <v>740</v>
      </c>
      <c r="F316" s="147" t="s">
        <v>741</v>
      </c>
      <c r="G316" s="148" t="s">
        <v>195</v>
      </c>
      <c r="H316" s="149">
        <v>4.25</v>
      </c>
      <c r="I316" s="150"/>
      <c r="J316" s="151">
        <f>ROUND(I316*H316,2)</f>
        <v>0</v>
      </c>
      <c r="K316" s="147" t="s">
        <v>152</v>
      </c>
      <c r="L316" s="34"/>
      <c r="M316" s="152" t="s">
        <v>1</v>
      </c>
      <c r="N316" s="153" t="s">
        <v>38</v>
      </c>
      <c r="O316" s="59"/>
      <c r="P316" s="154">
        <f>O316*H316</f>
        <v>0</v>
      </c>
      <c r="Q316" s="154">
        <v>0</v>
      </c>
      <c r="R316" s="154">
        <f>Q316*H316</f>
        <v>0</v>
      </c>
      <c r="S316" s="154">
        <v>0</v>
      </c>
      <c r="T316" s="155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56" t="s">
        <v>143</v>
      </c>
      <c r="AT316" s="156" t="s">
        <v>139</v>
      </c>
      <c r="AU316" s="156" t="s">
        <v>82</v>
      </c>
      <c r="AY316" s="18" t="s">
        <v>137</v>
      </c>
      <c r="BE316" s="157">
        <f>IF(N316="základní",J316,0)</f>
        <v>0</v>
      </c>
      <c r="BF316" s="157">
        <f>IF(N316="snížená",J316,0)</f>
        <v>0</v>
      </c>
      <c r="BG316" s="157">
        <f>IF(N316="zákl. přenesená",J316,0)</f>
        <v>0</v>
      </c>
      <c r="BH316" s="157">
        <f>IF(N316="sníž. přenesená",J316,0)</f>
        <v>0</v>
      </c>
      <c r="BI316" s="157">
        <f>IF(N316="nulová",J316,0)</f>
        <v>0</v>
      </c>
      <c r="BJ316" s="18" t="s">
        <v>30</v>
      </c>
      <c r="BK316" s="157">
        <f>ROUND(I316*H316,2)</f>
        <v>0</v>
      </c>
      <c r="BL316" s="18" t="s">
        <v>143</v>
      </c>
      <c r="BM316" s="156" t="s">
        <v>1594</v>
      </c>
    </row>
    <row r="317" spans="1:65" s="14" customFormat="1">
      <c r="B317" s="167"/>
      <c r="D317" s="159" t="s">
        <v>145</v>
      </c>
      <c r="E317" s="168" t="s">
        <v>1</v>
      </c>
      <c r="F317" s="169" t="s">
        <v>1595</v>
      </c>
      <c r="H317" s="168" t="s">
        <v>1</v>
      </c>
      <c r="I317" s="170"/>
      <c r="L317" s="167"/>
      <c r="M317" s="171"/>
      <c r="N317" s="172"/>
      <c r="O317" s="172"/>
      <c r="P317" s="172"/>
      <c r="Q317" s="172"/>
      <c r="R317" s="172"/>
      <c r="S317" s="172"/>
      <c r="T317" s="173"/>
      <c r="AT317" s="168" t="s">
        <v>145</v>
      </c>
      <c r="AU317" s="168" t="s">
        <v>82</v>
      </c>
      <c r="AV317" s="14" t="s">
        <v>30</v>
      </c>
      <c r="AW317" s="14" t="s">
        <v>29</v>
      </c>
      <c r="AX317" s="14" t="s">
        <v>73</v>
      </c>
      <c r="AY317" s="168" t="s">
        <v>137</v>
      </c>
    </row>
    <row r="318" spans="1:65" s="13" customFormat="1">
      <c r="B318" s="158"/>
      <c r="D318" s="159" t="s">
        <v>145</v>
      </c>
      <c r="E318" s="160" t="s">
        <v>1</v>
      </c>
      <c r="F318" s="161" t="s">
        <v>1596</v>
      </c>
      <c r="H318" s="162">
        <v>4.25</v>
      </c>
      <c r="I318" s="163"/>
      <c r="L318" s="158"/>
      <c r="M318" s="164"/>
      <c r="N318" s="165"/>
      <c r="O318" s="165"/>
      <c r="P318" s="165"/>
      <c r="Q318" s="165"/>
      <c r="R318" s="165"/>
      <c r="S318" s="165"/>
      <c r="T318" s="166"/>
      <c r="AT318" s="160" t="s">
        <v>145</v>
      </c>
      <c r="AU318" s="160" t="s">
        <v>82</v>
      </c>
      <c r="AV318" s="13" t="s">
        <v>82</v>
      </c>
      <c r="AW318" s="13" t="s">
        <v>29</v>
      </c>
      <c r="AX318" s="13" t="s">
        <v>30</v>
      </c>
      <c r="AY318" s="160" t="s">
        <v>137</v>
      </c>
    </row>
    <row r="319" spans="1:65" s="2" customFormat="1" ht="24.2" customHeight="1">
      <c r="A319" s="33"/>
      <c r="B319" s="144"/>
      <c r="C319" s="145" t="s">
        <v>367</v>
      </c>
      <c r="D319" s="145" t="s">
        <v>139</v>
      </c>
      <c r="E319" s="146" t="s">
        <v>777</v>
      </c>
      <c r="F319" s="147" t="s">
        <v>778</v>
      </c>
      <c r="G319" s="148" t="s">
        <v>151</v>
      </c>
      <c r="H319" s="149">
        <v>9.35</v>
      </c>
      <c r="I319" s="150"/>
      <c r="J319" s="151">
        <f>ROUND(I319*H319,2)</f>
        <v>0</v>
      </c>
      <c r="K319" s="147" t="s">
        <v>152</v>
      </c>
      <c r="L319" s="34"/>
      <c r="M319" s="152" t="s">
        <v>1</v>
      </c>
      <c r="N319" s="153" t="s">
        <v>38</v>
      </c>
      <c r="O319" s="59"/>
      <c r="P319" s="154">
        <f>O319*H319</f>
        <v>0</v>
      </c>
      <c r="Q319" s="154">
        <v>0</v>
      </c>
      <c r="R319" s="154">
        <f>Q319*H319</f>
        <v>0</v>
      </c>
      <c r="S319" s="154">
        <v>0</v>
      </c>
      <c r="T319" s="155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6" t="s">
        <v>143</v>
      </c>
      <c r="AT319" s="156" t="s">
        <v>139</v>
      </c>
      <c r="AU319" s="156" t="s">
        <v>82</v>
      </c>
      <c r="AY319" s="18" t="s">
        <v>137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8" t="s">
        <v>30</v>
      </c>
      <c r="BK319" s="157">
        <f>ROUND(I319*H319,2)</f>
        <v>0</v>
      </c>
      <c r="BL319" s="18" t="s">
        <v>143</v>
      </c>
      <c r="BM319" s="156" t="s">
        <v>1597</v>
      </c>
    </row>
    <row r="320" spans="1:65" s="13" customFormat="1">
      <c r="B320" s="158"/>
      <c r="D320" s="159" t="s">
        <v>145</v>
      </c>
      <c r="E320" s="160" t="s">
        <v>1</v>
      </c>
      <c r="F320" s="161" t="s">
        <v>1598</v>
      </c>
      <c r="H320" s="162">
        <v>9.35</v>
      </c>
      <c r="I320" s="163"/>
      <c r="L320" s="158"/>
      <c r="M320" s="164"/>
      <c r="N320" s="165"/>
      <c r="O320" s="165"/>
      <c r="P320" s="165"/>
      <c r="Q320" s="165"/>
      <c r="R320" s="165"/>
      <c r="S320" s="165"/>
      <c r="T320" s="166"/>
      <c r="AT320" s="160" t="s">
        <v>145</v>
      </c>
      <c r="AU320" s="160" t="s">
        <v>82</v>
      </c>
      <c r="AV320" s="13" t="s">
        <v>82</v>
      </c>
      <c r="AW320" s="13" t="s">
        <v>29</v>
      </c>
      <c r="AX320" s="13" t="s">
        <v>73</v>
      </c>
      <c r="AY320" s="160" t="s">
        <v>137</v>
      </c>
    </row>
    <row r="321" spans="1:65" s="15" customFormat="1">
      <c r="B321" s="174"/>
      <c r="D321" s="159" t="s">
        <v>145</v>
      </c>
      <c r="E321" s="175" t="s">
        <v>1</v>
      </c>
      <c r="F321" s="176" t="s">
        <v>148</v>
      </c>
      <c r="H321" s="177">
        <v>9.35</v>
      </c>
      <c r="I321" s="178"/>
      <c r="L321" s="174"/>
      <c r="M321" s="179"/>
      <c r="N321" s="180"/>
      <c r="O321" s="180"/>
      <c r="P321" s="180"/>
      <c r="Q321" s="180"/>
      <c r="R321" s="180"/>
      <c r="S321" s="180"/>
      <c r="T321" s="181"/>
      <c r="AT321" s="175" t="s">
        <v>145</v>
      </c>
      <c r="AU321" s="175" t="s">
        <v>82</v>
      </c>
      <c r="AV321" s="15" t="s">
        <v>143</v>
      </c>
      <c r="AW321" s="15" t="s">
        <v>29</v>
      </c>
      <c r="AX321" s="15" t="s">
        <v>30</v>
      </c>
      <c r="AY321" s="175" t="s">
        <v>137</v>
      </c>
    </row>
    <row r="322" spans="1:65" s="2" customFormat="1" ht="24.2" customHeight="1">
      <c r="A322" s="33"/>
      <c r="B322" s="144"/>
      <c r="C322" s="145" t="s">
        <v>372</v>
      </c>
      <c r="D322" s="145" t="s">
        <v>139</v>
      </c>
      <c r="E322" s="146" t="s">
        <v>784</v>
      </c>
      <c r="F322" s="147" t="s">
        <v>785</v>
      </c>
      <c r="G322" s="148" t="s">
        <v>151</v>
      </c>
      <c r="H322" s="149">
        <v>9.35</v>
      </c>
      <c r="I322" s="150"/>
      <c r="J322" s="151">
        <f>ROUND(I322*H322,2)</f>
        <v>0</v>
      </c>
      <c r="K322" s="147" t="s">
        <v>152</v>
      </c>
      <c r="L322" s="34"/>
      <c r="M322" s="152" t="s">
        <v>1</v>
      </c>
      <c r="N322" s="153" t="s">
        <v>38</v>
      </c>
      <c r="O322" s="59"/>
      <c r="P322" s="154">
        <f>O322*H322</f>
        <v>0</v>
      </c>
      <c r="Q322" s="154">
        <v>0</v>
      </c>
      <c r="R322" s="154">
        <f>Q322*H322</f>
        <v>0</v>
      </c>
      <c r="S322" s="154">
        <v>0</v>
      </c>
      <c r="T322" s="15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6" t="s">
        <v>143</v>
      </c>
      <c r="AT322" s="156" t="s">
        <v>139</v>
      </c>
      <c r="AU322" s="156" t="s">
        <v>82</v>
      </c>
      <c r="AY322" s="18" t="s">
        <v>137</v>
      </c>
      <c r="BE322" s="157">
        <f>IF(N322="základní",J322,0)</f>
        <v>0</v>
      </c>
      <c r="BF322" s="157">
        <f>IF(N322="snížená",J322,0)</f>
        <v>0</v>
      </c>
      <c r="BG322" s="157">
        <f>IF(N322="zákl. přenesená",J322,0)</f>
        <v>0</v>
      </c>
      <c r="BH322" s="157">
        <f>IF(N322="sníž. přenesená",J322,0)</f>
        <v>0</v>
      </c>
      <c r="BI322" s="157">
        <f>IF(N322="nulová",J322,0)</f>
        <v>0</v>
      </c>
      <c r="BJ322" s="18" t="s">
        <v>30</v>
      </c>
      <c r="BK322" s="157">
        <f>ROUND(I322*H322,2)</f>
        <v>0</v>
      </c>
      <c r="BL322" s="18" t="s">
        <v>143</v>
      </c>
      <c r="BM322" s="156" t="s">
        <v>1599</v>
      </c>
    </row>
    <row r="323" spans="1:65" s="13" customFormat="1">
      <c r="B323" s="158"/>
      <c r="D323" s="159" t="s">
        <v>145</v>
      </c>
      <c r="E323" s="160" t="s">
        <v>1</v>
      </c>
      <c r="F323" s="161" t="s">
        <v>1600</v>
      </c>
      <c r="H323" s="162">
        <v>9.35</v>
      </c>
      <c r="I323" s="163"/>
      <c r="L323" s="158"/>
      <c r="M323" s="164"/>
      <c r="N323" s="165"/>
      <c r="O323" s="165"/>
      <c r="P323" s="165"/>
      <c r="Q323" s="165"/>
      <c r="R323" s="165"/>
      <c r="S323" s="165"/>
      <c r="T323" s="166"/>
      <c r="AT323" s="160" t="s">
        <v>145</v>
      </c>
      <c r="AU323" s="160" t="s">
        <v>82</v>
      </c>
      <c r="AV323" s="13" t="s">
        <v>82</v>
      </c>
      <c r="AW323" s="13" t="s">
        <v>29</v>
      </c>
      <c r="AX323" s="13" t="s">
        <v>30</v>
      </c>
      <c r="AY323" s="160" t="s">
        <v>137</v>
      </c>
    </row>
    <row r="324" spans="1:65" s="2" customFormat="1" ht="24.2" customHeight="1">
      <c r="A324" s="33"/>
      <c r="B324" s="144"/>
      <c r="C324" s="145" t="s">
        <v>376</v>
      </c>
      <c r="D324" s="145" t="s">
        <v>139</v>
      </c>
      <c r="E324" s="146" t="s">
        <v>789</v>
      </c>
      <c r="F324" s="147" t="s">
        <v>790</v>
      </c>
      <c r="G324" s="148" t="s">
        <v>151</v>
      </c>
      <c r="H324" s="149">
        <v>37.4</v>
      </c>
      <c r="I324" s="150"/>
      <c r="J324" s="151">
        <f>ROUND(I324*H324,2)</f>
        <v>0</v>
      </c>
      <c r="K324" s="147" t="s">
        <v>152</v>
      </c>
      <c r="L324" s="34"/>
      <c r="M324" s="152" t="s">
        <v>1</v>
      </c>
      <c r="N324" s="153" t="s">
        <v>38</v>
      </c>
      <c r="O324" s="59"/>
      <c r="P324" s="154">
        <f>O324*H324</f>
        <v>0</v>
      </c>
      <c r="Q324" s="154">
        <v>0</v>
      </c>
      <c r="R324" s="154">
        <f>Q324*H324</f>
        <v>0</v>
      </c>
      <c r="S324" s="154">
        <v>0</v>
      </c>
      <c r="T324" s="155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56" t="s">
        <v>143</v>
      </c>
      <c r="AT324" s="156" t="s">
        <v>139</v>
      </c>
      <c r="AU324" s="156" t="s">
        <v>82</v>
      </c>
      <c r="AY324" s="18" t="s">
        <v>137</v>
      </c>
      <c r="BE324" s="157">
        <f>IF(N324="základní",J324,0)</f>
        <v>0</v>
      </c>
      <c r="BF324" s="157">
        <f>IF(N324="snížená",J324,0)</f>
        <v>0</v>
      </c>
      <c r="BG324" s="157">
        <f>IF(N324="zákl. přenesená",J324,0)</f>
        <v>0</v>
      </c>
      <c r="BH324" s="157">
        <f>IF(N324="sníž. přenesená",J324,0)</f>
        <v>0</v>
      </c>
      <c r="BI324" s="157">
        <f>IF(N324="nulová",J324,0)</f>
        <v>0</v>
      </c>
      <c r="BJ324" s="18" t="s">
        <v>30</v>
      </c>
      <c r="BK324" s="157">
        <f>ROUND(I324*H324,2)</f>
        <v>0</v>
      </c>
      <c r="BL324" s="18" t="s">
        <v>143</v>
      </c>
      <c r="BM324" s="156" t="s">
        <v>1601</v>
      </c>
    </row>
    <row r="325" spans="1:65" s="13" customFormat="1">
      <c r="B325" s="158"/>
      <c r="D325" s="159" t="s">
        <v>145</v>
      </c>
      <c r="E325" s="160" t="s">
        <v>1</v>
      </c>
      <c r="F325" s="161" t="s">
        <v>1602</v>
      </c>
      <c r="H325" s="162">
        <v>37.4</v>
      </c>
      <c r="I325" s="163"/>
      <c r="L325" s="158"/>
      <c r="M325" s="164"/>
      <c r="N325" s="165"/>
      <c r="O325" s="165"/>
      <c r="P325" s="165"/>
      <c r="Q325" s="165"/>
      <c r="R325" s="165"/>
      <c r="S325" s="165"/>
      <c r="T325" s="166"/>
      <c r="AT325" s="160" t="s">
        <v>145</v>
      </c>
      <c r="AU325" s="160" t="s">
        <v>82</v>
      </c>
      <c r="AV325" s="13" t="s">
        <v>82</v>
      </c>
      <c r="AW325" s="13" t="s">
        <v>29</v>
      </c>
      <c r="AX325" s="13" t="s">
        <v>73</v>
      </c>
      <c r="AY325" s="160" t="s">
        <v>137</v>
      </c>
    </row>
    <row r="326" spans="1:65" s="15" customFormat="1">
      <c r="B326" s="174"/>
      <c r="D326" s="159" t="s">
        <v>145</v>
      </c>
      <c r="E326" s="175" t="s">
        <v>1</v>
      </c>
      <c r="F326" s="176" t="s">
        <v>148</v>
      </c>
      <c r="H326" s="177">
        <v>37.4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145</v>
      </c>
      <c r="AU326" s="175" t="s">
        <v>82</v>
      </c>
      <c r="AV326" s="15" t="s">
        <v>143</v>
      </c>
      <c r="AW326" s="15" t="s">
        <v>29</v>
      </c>
      <c r="AX326" s="15" t="s">
        <v>30</v>
      </c>
      <c r="AY326" s="175" t="s">
        <v>137</v>
      </c>
    </row>
    <row r="327" spans="1:65" s="2" customFormat="1" ht="16.5" customHeight="1">
      <c r="A327" s="33"/>
      <c r="B327" s="144"/>
      <c r="C327" s="145" t="s">
        <v>380</v>
      </c>
      <c r="D327" s="145" t="s">
        <v>139</v>
      </c>
      <c r="E327" s="146" t="s">
        <v>323</v>
      </c>
      <c r="F327" s="147" t="s">
        <v>324</v>
      </c>
      <c r="G327" s="148" t="s">
        <v>151</v>
      </c>
      <c r="H327" s="149">
        <v>9.35</v>
      </c>
      <c r="I327" s="150"/>
      <c r="J327" s="151">
        <f>ROUND(I327*H327,2)</f>
        <v>0</v>
      </c>
      <c r="K327" s="147" t="s">
        <v>1</v>
      </c>
      <c r="L327" s="34"/>
      <c r="M327" s="152" t="s">
        <v>1</v>
      </c>
      <c r="N327" s="153" t="s">
        <v>38</v>
      </c>
      <c r="O327" s="59"/>
      <c r="P327" s="154">
        <f>O327*H327</f>
        <v>0</v>
      </c>
      <c r="Q327" s="154">
        <v>0</v>
      </c>
      <c r="R327" s="154">
        <f>Q327*H327</f>
        <v>0</v>
      </c>
      <c r="S327" s="154">
        <v>0</v>
      </c>
      <c r="T327" s="15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56" t="s">
        <v>143</v>
      </c>
      <c r="AT327" s="156" t="s">
        <v>139</v>
      </c>
      <c r="AU327" s="156" t="s">
        <v>82</v>
      </c>
      <c r="AY327" s="18" t="s">
        <v>137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8" t="s">
        <v>30</v>
      </c>
      <c r="BK327" s="157">
        <f>ROUND(I327*H327,2)</f>
        <v>0</v>
      </c>
      <c r="BL327" s="18" t="s">
        <v>143</v>
      </c>
      <c r="BM327" s="156" t="s">
        <v>1603</v>
      </c>
    </row>
    <row r="328" spans="1:65" s="13" customFormat="1">
      <c r="B328" s="158"/>
      <c r="D328" s="159" t="s">
        <v>145</v>
      </c>
      <c r="E328" s="160" t="s">
        <v>1</v>
      </c>
      <c r="F328" s="161" t="s">
        <v>1600</v>
      </c>
      <c r="H328" s="162">
        <v>9.35</v>
      </c>
      <c r="I328" s="163"/>
      <c r="L328" s="158"/>
      <c r="M328" s="164"/>
      <c r="N328" s="165"/>
      <c r="O328" s="165"/>
      <c r="P328" s="165"/>
      <c r="Q328" s="165"/>
      <c r="R328" s="165"/>
      <c r="S328" s="165"/>
      <c r="T328" s="166"/>
      <c r="AT328" s="160" t="s">
        <v>145</v>
      </c>
      <c r="AU328" s="160" t="s">
        <v>82</v>
      </c>
      <c r="AV328" s="13" t="s">
        <v>82</v>
      </c>
      <c r="AW328" s="13" t="s">
        <v>29</v>
      </c>
      <c r="AX328" s="13" t="s">
        <v>30</v>
      </c>
      <c r="AY328" s="160" t="s">
        <v>137</v>
      </c>
    </row>
    <row r="329" spans="1:65" s="12" customFormat="1" ht="22.9" customHeight="1">
      <c r="B329" s="131"/>
      <c r="D329" s="132" t="s">
        <v>72</v>
      </c>
      <c r="E329" s="142" t="s">
        <v>143</v>
      </c>
      <c r="F329" s="142" t="s">
        <v>795</v>
      </c>
      <c r="I329" s="134"/>
      <c r="J329" s="143">
        <f>BK329</f>
        <v>0</v>
      </c>
      <c r="L329" s="131"/>
      <c r="M329" s="136"/>
      <c r="N329" s="137"/>
      <c r="O329" s="137"/>
      <c r="P329" s="138">
        <f>SUM(P330:P345)</f>
        <v>0</v>
      </c>
      <c r="Q329" s="137"/>
      <c r="R329" s="138">
        <f>SUM(R330:R345)</f>
        <v>4.1653057999999996</v>
      </c>
      <c r="S329" s="137"/>
      <c r="T329" s="139">
        <f>SUM(T330:T345)</f>
        <v>0</v>
      </c>
      <c r="AR329" s="132" t="s">
        <v>30</v>
      </c>
      <c r="AT329" s="140" t="s">
        <v>72</v>
      </c>
      <c r="AU329" s="140" t="s">
        <v>30</v>
      </c>
      <c r="AY329" s="132" t="s">
        <v>137</v>
      </c>
      <c r="BK329" s="141">
        <f>SUM(BK330:BK345)</f>
        <v>0</v>
      </c>
    </row>
    <row r="330" spans="1:65" s="2" customFormat="1" ht="24.2" customHeight="1">
      <c r="A330" s="33"/>
      <c r="B330" s="144"/>
      <c r="C330" s="145" t="s">
        <v>384</v>
      </c>
      <c r="D330" s="145" t="s">
        <v>139</v>
      </c>
      <c r="E330" s="146" t="s">
        <v>797</v>
      </c>
      <c r="F330" s="147" t="s">
        <v>798</v>
      </c>
      <c r="G330" s="148" t="s">
        <v>195</v>
      </c>
      <c r="H330" s="149">
        <v>7.0999999999999994E-2</v>
      </c>
      <c r="I330" s="150"/>
      <c r="J330" s="151">
        <f>ROUND(I330*H330,2)</f>
        <v>0</v>
      </c>
      <c r="K330" s="147" t="s">
        <v>1</v>
      </c>
      <c r="L330" s="34"/>
      <c r="M330" s="152" t="s">
        <v>1</v>
      </c>
      <c r="N330" s="153" t="s">
        <v>38</v>
      </c>
      <c r="O330" s="59"/>
      <c r="P330" s="154">
        <f>O330*H330</f>
        <v>0</v>
      </c>
      <c r="Q330" s="154">
        <v>0</v>
      </c>
      <c r="R330" s="154">
        <f>Q330*H330</f>
        <v>0</v>
      </c>
      <c r="S330" s="154">
        <v>0</v>
      </c>
      <c r="T330" s="155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6" t="s">
        <v>143</v>
      </c>
      <c r="AT330" s="156" t="s">
        <v>139</v>
      </c>
      <c r="AU330" s="156" t="s">
        <v>82</v>
      </c>
      <c r="AY330" s="18" t="s">
        <v>137</v>
      </c>
      <c r="BE330" s="157">
        <f>IF(N330="základní",J330,0)</f>
        <v>0</v>
      </c>
      <c r="BF330" s="157">
        <f>IF(N330="snížená",J330,0)</f>
        <v>0</v>
      </c>
      <c r="BG330" s="157">
        <f>IF(N330="zákl. přenesená",J330,0)</f>
        <v>0</v>
      </c>
      <c r="BH330" s="157">
        <f>IF(N330="sníž. přenesená",J330,0)</f>
        <v>0</v>
      </c>
      <c r="BI330" s="157">
        <f>IF(N330="nulová",J330,0)</f>
        <v>0</v>
      </c>
      <c r="BJ330" s="18" t="s">
        <v>30</v>
      </c>
      <c r="BK330" s="157">
        <f>ROUND(I330*H330,2)</f>
        <v>0</v>
      </c>
      <c r="BL330" s="18" t="s">
        <v>143</v>
      </c>
      <c r="BM330" s="156" t="s">
        <v>1604</v>
      </c>
    </row>
    <row r="331" spans="1:65" s="13" customFormat="1">
      <c r="B331" s="158"/>
      <c r="D331" s="159" t="s">
        <v>145</v>
      </c>
      <c r="E331" s="160" t="s">
        <v>1</v>
      </c>
      <c r="F331" s="161" t="s">
        <v>1605</v>
      </c>
      <c r="H331" s="162">
        <v>7.0999999999999994E-2</v>
      </c>
      <c r="I331" s="163"/>
      <c r="L331" s="158"/>
      <c r="M331" s="164"/>
      <c r="N331" s="165"/>
      <c r="O331" s="165"/>
      <c r="P331" s="165"/>
      <c r="Q331" s="165"/>
      <c r="R331" s="165"/>
      <c r="S331" s="165"/>
      <c r="T331" s="166"/>
      <c r="AT331" s="160" t="s">
        <v>145</v>
      </c>
      <c r="AU331" s="160" t="s">
        <v>82</v>
      </c>
      <c r="AV331" s="13" t="s">
        <v>82</v>
      </c>
      <c r="AW331" s="13" t="s">
        <v>29</v>
      </c>
      <c r="AX331" s="13" t="s">
        <v>73</v>
      </c>
      <c r="AY331" s="160" t="s">
        <v>137</v>
      </c>
    </row>
    <row r="332" spans="1:65" s="15" customFormat="1">
      <c r="B332" s="174"/>
      <c r="D332" s="159" t="s">
        <v>145</v>
      </c>
      <c r="E332" s="175" t="s">
        <v>1</v>
      </c>
      <c r="F332" s="176" t="s">
        <v>148</v>
      </c>
      <c r="H332" s="177">
        <v>7.0999999999999994E-2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145</v>
      </c>
      <c r="AU332" s="175" t="s">
        <v>82</v>
      </c>
      <c r="AV332" s="15" t="s">
        <v>143</v>
      </c>
      <c r="AW332" s="15" t="s">
        <v>29</v>
      </c>
      <c r="AX332" s="15" t="s">
        <v>30</v>
      </c>
      <c r="AY332" s="175" t="s">
        <v>137</v>
      </c>
    </row>
    <row r="333" spans="1:65" s="2" customFormat="1" ht="24.2" customHeight="1">
      <c r="A333" s="33"/>
      <c r="B333" s="144"/>
      <c r="C333" s="145" t="s">
        <v>388</v>
      </c>
      <c r="D333" s="145" t="s">
        <v>139</v>
      </c>
      <c r="E333" s="146" t="s">
        <v>1606</v>
      </c>
      <c r="F333" s="147" t="s">
        <v>1607</v>
      </c>
      <c r="G333" s="148" t="s">
        <v>195</v>
      </c>
      <c r="H333" s="149">
        <v>25.725000000000001</v>
      </c>
      <c r="I333" s="150"/>
      <c r="J333" s="151">
        <f>ROUND(I333*H333,2)</f>
        <v>0</v>
      </c>
      <c r="K333" s="147" t="s">
        <v>152</v>
      </c>
      <c r="L333" s="34"/>
      <c r="M333" s="152" t="s">
        <v>1</v>
      </c>
      <c r="N333" s="153" t="s">
        <v>38</v>
      </c>
      <c r="O333" s="59"/>
      <c r="P333" s="154">
        <f>O333*H333</f>
        <v>0</v>
      </c>
      <c r="Q333" s="154">
        <v>0</v>
      </c>
      <c r="R333" s="154">
        <f>Q333*H333</f>
        <v>0</v>
      </c>
      <c r="S333" s="154">
        <v>0</v>
      </c>
      <c r="T333" s="155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56" t="s">
        <v>143</v>
      </c>
      <c r="AT333" s="156" t="s">
        <v>139</v>
      </c>
      <c r="AU333" s="156" t="s">
        <v>82</v>
      </c>
      <c r="AY333" s="18" t="s">
        <v>137</v>
      </c>
      <c r="BE333" s="157">
        <f>IF(N333="základní",J333,0)</f>
        <v>0</v>
      </c>
      <c r="BF333" s="157">
        <f>IF(N333="snížená",J333,0)</f>
        <v>0</v>
      </c>
      <c r="BG333" s="157">
        <f>IF(N333="zákl. přenesená",J333,0)</f>
        <v>0</v>
      </c>
      <c r="BH333" s="157">
        <f>IF(N333="sníž. přenesená",J333,0)</f>
        <v>0</v>
      </c>
      <c r="BI333" s="157">
        <f>IF(N333="nulová",J333,0)</f>
        <v>0</v>
      </c>
      <c r="BJ333" s="18" t="s">
        <v>30</v>
      </c>
      <c r="BK333" s="157">
        <f>ROUND(I333*H333,2)</f>
        <v>0</v>
      </c>
      <c r="BL333" s="18" t="s">
        <v>143</v>
      </c>
      <c r="BM333" s="156" t="s">
        <v>1608</v>
      </c>
    </row>
    <row r="334" spans="1:65" s="13" customFormat="1">
      <c r="B334" s="158"/>
      <c r="D334" s="159" t="s">
        <v>145</v>
      </c>
      <c r="E334" s="160" t="s">
        <v>1</v>
      </c>
      <c r="F334" s="161" t="s">
        <v>1609</v>
      </c>
      <c r="H334" s="162">
        <v>25.725000000000001</v>
      </c>
      <c r="I334" s="163"/>
      <c r="L334" s="158"/>
      <c r="M334" s="164"/>
      <c r="N334" s="165"/>
      <c r="O334" s="165"/>
      <c r="P334" s="165"/>
      <c r="Q334" s="165"/>
      <c r="R334" s="165"/>
      <c r="S334" s="165"/>
      <c r="T334" s="166"/>
      <c r="AT334" s="160" t="s">
        <v>145</v>
      </c>
      <c r="AU334" s="160" t="s">
        <v>82</v>
      </c>
      <c r="AV334" s="13" t="s">
        <v>82</v>
      </c>
      <c r="AW334" s="13" t="s">
        <v>29</v>
      </c>
      <c r="AX334" s="13" t="s">
        <v>73</v>
      </c>
      <c r="AY334" s="160" t="s">
        <v>137</v>
      </c>
    </row>
    <row r="335" spans="1:65" s="15" customFormat="1">
      <c r="B335" s="174"/>
      <c r="D335" s="159" t="s">
        <v>145</v>
      </c>
      <c r="E335" s="175" t="s">
        <v>1</v>
      </c>
      <c r="F335" s="176" t="s">
        <v>148</v>
      </c>
      <c r="H335" s="177">
        <v>25.725000000000001</v>
      </c>
      <c r="I335" s="178"/>
      <c r="L335" s="174"/>
      <c r="M335" s="179"/>
      <c r="N335" s="180"/>
      <c r="O335" s="180"/>
      <c r="P335" s="180"/>
      <c r="Q335" s="180"/>
      <c r="R335" s="180"/>
      <c r="S335" s="180"/>
      <c r="T335" s="181"/>
      <c r="AT335" s="175" t="s">
        <v>145</v>
      </c>
      <c r="AU335" s="175" t="s">
        <v>82</v>
      </c>
      <c r="AV335" s="15" t="s">
        <v>143</v>
      </c>
      <c r="AW335" s="15" t="s">
        <v>29</v>
      </c>
      <c r="AX335" s="15" t="s">
        <v>30</v>
      </c>
      <c r="AY335" s="175" t="s">
        <v>137</v>
      </c>
    </row>
    <row r="336" spans="1:65" s="2" customFormat="1" ht="24.2" customHeight="1">
      <c r="A336" s="33"/>
      <c r="B336" s="144"/>
      <c r="C336" s="145" t="s">
        <v>390</v>
      </c>
      <c r="D336" s="145" t="s">
        <v>139</v>
      </c>
      <c r="E336" s="146" t="s">
        <v>262</v>
      </c>
      <c r="F336" s="147" t="s">
        <v>263</v>
      </c>
      <c r="G336" s="148" t="s">
        <v>195</v>
      </c>
      <c r="H336" s="149">
        <v>25.725000000000001</v>
      </c>
      <c r="I336" s="150"/>
      <c r="J336" s="151">
        <f>ROUND(I336*H336,2)</f>
        <v>0</v>
      </c>
      <c r="K336" s="147" t="s">
        <v>152</v>
      </c>
      <c r="L336" s="34"/>
      <c r="M336" s="152" t="s">
        <v>1</v>
      </c>
      <c r="N336" s="153" t="s">
        <v>38</v>
      </c>
      <c r="O336" s="59"/>
      <c r="P336" s="154">
        <f>O336*H336</f>
        <v>0</v>
      </c>
      <c r="Q336" s="154">
        <v>0</v>
      </c>
      <c r="R336" s="154">
        <f>Q336*H336</f>
        <v>0</v>
      </c>
      <c r="S336" s="154">
        <v>0</v>
      </c>
      <c r="T336" s="155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6" t="s">
        <v>143</v>
      </c>
      <c r="AT336" s="156" t="s">
        <v>139</v>
      </c>
      <c r="AU336" s="156" t="s">
        <v>82</v>
      </c>
      <c r="AY336" s="18" t="s">
        <v>137</v>
      </c>
      <c r="BE336" s="157">
        <f>IF(N336="základní",J336,0)</f>
        <v>0</v>
      </c>
      <c r="BF336" s="157">
        <f>IF(N336="snížená",J336,0)</f>
        <v>0</v>
      </c>
      <c r="BG336" s="157">
        <f>IF(N336="zákl. přenesená",J336,0)</f>
        <v>0</v>
      </c>
      <c r="BH336" s="157">
        <f>IF(N336="sníž. přenesená",J336,0)</f>
        <v>0</v>
      </c>
      <c r="BI336" s="157">
        <f>IF(N336="nulová",J336,0)</f>
        <v>0</v>
      </c>
      <c r="BJ336" s="18" t="s">
        <v>30</v>
      </c>
      <c r="BK336" s="157">
        <f>ROUND(I336*H336,2)</f>
        <v>0</v>
      </c>
      <c r="BL336" s="18" t="s">
        <v>143</v>
      </c>
      <c r="BM336" s="156" t="s">
        <v>1610</v>
      </c>
    </row>
    <row r="337" spans="1:65" s="13" customFormat="1">
      <c r="B337" s="158"/>
      <c r="D337" s="159" t="s">
        <v>145</v>
      </c>
      <c r="E337" s="160" t="s">
        <v>1</v>
      </c>
      <c r="F337" s="161" t="s">
        <v>1611</v>
      </c>
      <c r="H337" s="162">
        <v>25.725000000000001</v>
      </c>
      <c r="I337" s="163"/>
      <c r="L337" s="158"/>
      <c r="M337" s="164"/>
      <c r="N337" s="165"/>
      <c r="O337" s="165"/>
      <c r="P337" s="165"/>
      <c r="Q337" s="165"/>
      <c r="R337" s="165"/>
      <c r="S337" s="165"/>
      <c r="T337" s="166"/>
      <c r="AT337" s="160" t="s">
        <v>145</v>
      </c>
      <c r="AU337" s="160" t="s">
        <v>82</v>
      </c>
      <c r="AV337" s="13" t="s">
        <v>82</v>
      </c>
      <c r="AW337" s="13" t="s">
        <v>29</v>
      </c>
      <c r="AX337" s="13" t="s">
        <v>30</v>
      </c>
      <c r="AY337" s="160" t="s">
        <v>137</v>
      </c>
    </row>
    <row r="338" spans="1:65" s="2" customFormat="1" ht="37.9" customHeight="1">
      <c r="A338" s="33"/>
      <c r="B338" s="144"/>
      <c r="C338" s="145" t="s">
        <v>396</v>
      </c>
      <c r="D338" s="145" t="s">
        <v>139</v>
      </c>
      <c r="E338" s="146" t="s">
        <v>266</v>
      </c>
      <c r="F338" s="147" t="s">
        <v>267</v>
      </c>
      <c r="G338" s="148" t="s">
        <v>195</v>
      </c>
      <c r="H338" s="149">
        <v>25.725000000000001</v>
      </c>
      <c r="I338" s="150"/>
      <c r="J338" s="151">
        <f>ROUND(I338*H338,2)</f>
        <v>0</v>
      </c>
      <c r="K338" s="147" t="s">
        <v>152</v>
      </c>
      <c r="L338" s="34"/>
      <c r="M338" s="152" t="s">
        <v>1</v>
      </c>
      <c r="N338" s="153" t="s">
        <v>38</v>
      </c>
      <c r="O338" s="59"/>
      <c r="P338" s="154">
        <f>O338*H338</f>
        <v>0</v>
      </c>
      <c r="Q338" s="154">
        <v>0</v>
      </c>
      <c r="R338" s="154">
        <f>Q338*H338</f>
        <v>0</v>
      </c>
      <c r="S338" s="154">
        <v>0</v>
      </c>
      <c r="T338" s="155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6" t="s">
        <v>143</v>
      </c>
      <c r="AT338" s="156" t="s">
        <v>139</v>
      </c>
      <c r="AU338" s="156" t="s">
        <v>82</v>
      </c>
      <c r="AY338" s="18" t="s">
        <v>137</v>
      </c>
      <c r="BE338" s="157">
        <f>IF(N338="základní",J338,0)</f>
        <v>0</v>
      </c>
      <c r="BF338" s="157">
        <f>IF(N338="snížená",J338,0)</f>
        <v>0</v>
      </c>
      <c r="BG338" s="157">
        <f>IF(N338="zákl. přenesená",J338,0)</f>
        <v>0</v>
      </c>
      <c r="BH338" s="157">
        <f>IF(N338="sníž. přenesená",J338,0)</f>
        <v>0</v>
      </c>
      <c r="BI338" s="157">
        <f>IF(N338="nulová",J338,0)</f>
        <v>0</v>
      </c>
      <c r="BJ338" s="18" t="s">
        <v>30</v>
      </c>
      <c r="BK338" s="157">
        <f>ROUND(I338*H338,2)</f>
        <v>0</v>
      </c>
      <c r="BL338" s="18" t="s">
        <v>143</v>
      </c>
      <c r="BM338" s="156" t="s">
        <v>1612</v>
      </c>
    </row>
    <row r="339" spans="1:65" s="13" customFormat="1">
      <c r="B339" s="158"/>
      <c r="D339" s="159" t="s">
        <v>145</v>
      </c>
      <c r="E339" s="160" t="s">
        <v>1</v>
      </c>
      <c r="F339" s="161" t="s">
        <v>1611</v>
      </c>
      <c r="H339" s="162">
        <v>25.725000000000001</v>
      </c>
      <c r="I339" s="163"/>
      <c r="L339" s="158"/>
      <c r="M339" s="164"/>
      <c r="N339" s="165"/>
      <c r="O339" s="165"/>
      <c r="P339" s="165"/>
      <c r="Q339" s="165"/>
      <c r="R339" s="165"/>
      <c r="S339" s="165"/>
      <c r="T339" s="166"/>
      <c r="AT339" s="160" t="s">
        <v>145</v>
      </c>
      <c r="AU339" s="160" t="s">
        <v>82</v>
      </c>
      <c r="AV339" s="13" t="s">
        <v>82</v>
      </c>
      <c r="AW339" s="13" t="s">
        <v>29</v>
      </c>
      <c r="AX339" s="13" t="s">
        <v>30</v>
      </c>
      <c r="AY339" s="160" t="s">
        <v>137</v>
      </c>
    </row>
    <row r="340" spans="1:65" s="2" customFormat="1" ht="33" customHeight="1">
      <c r="A340" s="33"/>
      <c r="B340" s="144"/>
      <c r="C340" s="145" t="s">
        <v>399</v>
      </c>
      <c r="D340" s="145" t="s">
        <v>139</v>
      </c>
      <c r="E340" s="146" t="s">
        <v>832</v>
      </c>
      <c r="F340" s="147" t="s">
        <v>833</v>
      </c>
      <c r="G340" s="148" t="s">
        <v>195</v>
      </c>
      <c r="H340" s="149">
        <v>1.79</v>
      </c>
      <c r="I340" s="150"/>
      <c r="J340" s="151">
        <f>ROUND(I340*H340,2)</f>
        <v>0</v>
      </c>
      <c r="K340" s="147" t="s">
        <v>152</v>
      </c>
      <c r="L340" s="34"/>
      <c r="M340" s="152" t="s">
        <v>1</v>
      </c>
      <c r="N340" s="153" t="s">
        <v>38</v>
      </c>
      <c r="O340" s="59"/>
      <c r="P340" s="154">
        <f>O340*H340</f>
        <v>0</v>
      </c>
      <c r="Q340" s="154">
        <v>2.3010199999999998</v>
      </c>
      <c r="R340" s="154">
        <f>Q340*H340</f>
        <v>4.1188257999999998</v>
      </c>
      <c r="S340" s="154">
        <v>0</v>
      </c>
      <c r="T340" s="155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6" t="s">
        <v>143</v>
      </c>
      <c r="AT340" s="156" t="s">
        <v>139</v>
      </c>
      <c r="AU340" s="156" t="s">
        <v>82</v>
      </c>
      <c r="AY340" s="18" t="s">
        <v>137</v>
      </c>
      <c r="BE340" s="157">
        <f>IF(N340="základní",J340,0)</f>
        <v>0</v>
      </c>
      <c r="BF340" s="157">
        <f>IF(N340="snížená",J340,0)</f>
        <v>0</v>
      </c>
      <c r="BG340" s="157">
        <f>IF(N340="zákl. přenesená",J340,0)</f>
        <v>0</v>
      </c>
      <c r="BH340" s="157">
        <f>IF(N340="sníž. přenesená",J340,0)</f>
        <v>0</v>
      </c>
      <c r="BI340" s="157">
        <f>IF(N340="nulová",J340,0)</f>
        <v>0</v>
      </c>
      <c r="BJ340" s="18" t="s">
        <v>30</v>
      </c>
      <c r="BK340" s="157">
        <f>ROUND(I340*H340,2)</f>
        <v>0</v>
      </c>
      <c r="BL340" s="18" t="s">
        <v>143</v>
      </c>
      <c r="BM340" s="156" t="s">
        <v>1613</v>
      </c>
    </row>
    <row r="341" spans="1:65" s="13" customFormat="1">
      <c r="B341" s="158"/>
      <c r="D341" s="159" t="s">
        <v>145</v>
      </c>
      <c r="E341" s="160" t="s">
        <v>1</v>
      </c>
      <c r="F341" s="161" t="s">
        <v>1614</v>
      </c>
      <c r="H341" s="162">
        <v>1.79</v>
      </c>
      <c r="I341" s="163"/>
      <c r="L341" s="158"/>
      <c r="M341" s="164"/>
      <c r="N341" s="165"/>
      <c r="O341" s="165"/>
      <c r="P341" s="165"/>
      <c r="Q341" s="165"/>
      <c r="R341" s="165"/>
      <c r="S341" s="165"/>
      <c r="T341" s="166"/>
      <c r="AT341" s="160" t="s">
        <v>145</v>
      </c>
      <c r="AU341" s="160" t="s">
        <v>82</v>
      </c>
      <c r="AV341" s="13" t="s">
        <v>82</v>
      </c>
      <c r="AW341" s="13" t="s">
        <v>29</v>
      </c>
      <c r="AX341" s="13" t="s">
        <v>30</v>
      </c>
      <c r="AY341" s="160" t="s">
        <v>137</v>
      </c>
    </row>
    <row r="342" spans="1:65" s="2" customFormat="1" ht="24.2" customHeight="1">
      <c r="A342" s="33"/>
      <c r="B342" s="144"/>
      <c r="C342" s="145" t="s">
        <v>401</v>
      </c>
      <c r="D342" s="145" t="s">
        <v>139</v>
      </c>
      <c r="E342" s="146" t="s">
        <v>1615</v>
      </c>
      <c r="F342" s="147" t="s">
        <v>1616</v>
      </c>
      <c r="G342" s="148" t="s">
        <v>142</v>
      </c>
      <c r="H342" s="149">
        <v>3.5</v>
      </c>
      <c r="I342" s="150"/>
      <c r="J342" s="151">
        <f>ROUND(I342*H342,2)</f>
        <v>0</v>
      </c>
      <c r="K342" s="147" t="s">
        <v>152</v>
      </c>
      <c r="L342" s="34"/>
      <c r="M342" s="152" t="s">
        <v>1</v>
      </c>
      <c r="N342" s="153" t="s">
        <v>38</v>
      </c>
      <c r="O342" s="59"/>
      <c r="P342" s="154">
        <f>O342*H342</f>
        <v>0</v>
      </c>
      <c r="Q342" s="154">
        <v>1.328E-2</v>
      </c>
      <c r="R342" s="154">
        <f>Q342*H342</f>
        <v>4.648E-2</v>
      </c>
      <c r="S342" s="154">
        <v>0</v>
      </c>
      <c r="T342" s="155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56" t="s">
        <v>143</v>
      </c>
      <c r="AT342" s="156" t="s">
        <v>139</v>
      </c>
      <c r="AU342" s="156" t="s">
        <v>82</v>
      </c>
      <c r="AY342" s="18" t="s">
        <v>137</v>
      </c>
      <c r="BE342" s="157">
        <f>IF(N342="základní",J342,0)</f>
        <v>0</v>
      </c>
      <c r="BF342" s="157">
        <f>IF(N342="snížená",J342,0)</f>
        <v>0</v>
      </c>
      <c r="BG342" s="157">
        <f>IF(N342="zákl. přenesená",J342,0)</f>
        <v>0</v>
      </c>
      <c r="BH342" s="157">
        <f>IF(N342="sníž. přenesená",J342,0)</f>
        <v>0</v>
      </c>
      <c r="BI342" s="157">
        <f>IF(N342="nulová",J342,0)</f>
        <v>0</v>
      </c>
      <c r="BJ342" s="18" t="s">
        <v>30</v>
      </c>
      <c r="BK342" s="157">
        <f>ROUND(I342*H342,2)</f>
        <v>0</v>
      </c>
      <c r="BL342" s="18" t="s">
        <v>143</v>
      </c>
      <c r="BM342" s="156" t="s">
        <v>1617</v>
      </c>
    </row>
    <row r="343" spans="1:65" s="13" customFormat="1">
      <c r="B343" s="158"/>
      <c r="D343" s="159" t="s">
        <v>145</v>
      </c>
      <c r="E343" s="160" t="s">
        <v>1</v>
      </c>
      <c r="F343" s="161" t="s">
        <v>1484</v>
      </c>
      <c r="H343" s="162">
        <v>3.5</v>
      </c>
      <c r="I343" s="163"/>
      <c r="L343" s="158"/>
      <c r="M343" s="164"/>
      <c r="N343" s="165"/>
      <c r="O343" s="165"/>
      <c r="P343" s="165"/>
      <c r="Q343" s="165"/>
      <c r="R343" s="165"/>
      <c r="S343" s="165"/>
      <c r="T343" s="166"/>
      <c r="AT343" s="160" t="s">
        <v>145</v>
      </c>
      <c r="AU343" s="160" t="s">
        <v>82</v>
      </c>
      <c r="AV343" s="13" t="s">
        <v>82</v>
      </c>
      <c r="AW343" s="13" t="s">
        <v>29</v>
      </c>
      <c r="AX343" s="13" t="s">
        <v>30</v>
      </c>
      <c r="AY343" s="160" t="s">
        <v>137</v>
      </c>
    </row>
    <row r="344" spans="1:65" s="2" customFormat="1" ht="24.2" customHeight="1">
      <c r="A344" s="33"/>
      <c r="B344" s="144"/>
      <c r="C344" s="145" t="s">
        <v>403</v>
      </c>
      <c r="D344" s="145" t="s">
        <v>139</v>
      </c>
      <c r="E344" s="146" t="s">
        <v>1618</v>
      </c>
      <c r="F344" s="147" t="s">
        <v>1619</v>
      </c>
      <c r="G344" s="148" t="s">
        <v>142</v>
      </c>
      <c r="H344" s="149">
        <v>3.5</v>
      </c>
      <c r="I344" s="150"/>
      <c r="J344" s="151">
        <f>ROUND(I344*H344,2)</f>
        <v>0</v>
      </c>
      <c r="K344" s="147" t="s">
        <v>152</v>
      </c>
      <c r="L344" s="34"/>
      <c r="M344" s="152" t="s">
        <v>1</v>
      </c>
      <c r="N344" s="153" t="s">
        <v>38</v>
      </c>
      <c r="O344" s="59"/>
      <c r="P344" s="154">
        <f>O344*H344</f>
        <v>0</v>
      </c>
      <c r="Q344" s="154">
        <v>0</v>
      </c>
      <c r="R344" s="154">
        <f>Q344*H344</f>
        <v>0</v>
      </c>
      <c r="S344" s="154">
        <v>0</v>
      </c>
      <c r="T344" s="155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6" t="s">
        <v>143</v>
      </c>
      <c r="AT344" s="156" t="s">
        <v>139</v>
      </c>
      <c r="AU344" s="156" t="s">
        <v>82</v>
      </c>
      <c r="AY344" s="18" t="s">
        <v>137</v>
      </c>
      <c r="BE344" s="157">
        <f>IF(N344="základní",J344,0)</f>
        <v>0</v>
      </c>
      <c r="BF344" s="157">
        <f>IF(N344="snížená",J344,0)</f>
        <v>0</v>
      </c>
      <c r="BG344" s="157">
        <f>IF(N344="zákl. přenesená",J344,0)</f>
        <v>0</v>
      </c>
      <c r="BH344" s="157">
        <f>IF(N344="sníž. přenesená",J344,0)</f>
        <v>0</v>
      </c>
      <c r="BI344" s="157">
        <f>IF(N344="nulová",J344,0)</f>
        <v>0</v>
      </c>
      <c r="BJ344" s="18" t="s">
        <v>30</v>
      </c>
      <c r="BK344" s="157">
        <f>ROUND(I344*H344,2)</f>
        <v>0</v>
      </c>
      <c r="BL344" s="18" t="s">
        <v>143</v>
      </c>
      <c r="BM344" s="156" t="s">
        <v>1620</v>
      </c>
    </row>
    <row r="345" spans="1:65" s="13" customFormat="1">
      <c r="B345" s="158"/>
      <c r="D345" s="159" t="s">
        <v>145</v>
      </c>
      <c r="E345" s="160" t="s">
        <v>1</v>
      </c>
      <c r="F345" s="161" t="s">
        <v>1484</v>
      </c>
      <c r="H345" s="162">
        <v>3.5</v>
      </c>
      <c r="I345" s="163"/>
      <c r="L345" s="158"/>
      <c r="M345" s="164"/>
      <c r="N345" s="165"/>
      <c r="O345" s="165"/>
      <c r="P345" s="165"/>
      <c r="Q345" s="165"/>
      <c r="R345" s="165"/>
      <c r="S345" s="165"/>
      <c r="T345" s="166"/>
      <c r="AT345" s="160" t="s">
        <v>145</v>
      </c>
      <c r="AU345" s="160" t="s">
        <v>82</v>
      </c>
      <c r="AV345" s="13" t="s">
        <v>82</v>
      </c>
      <c r="AW345" s="13" t="s">
        <v>29</v>
      </c>
      <c r="AX345" s="13" t="s">
        <v>30</v>
      </c>
      <c r="AY345" s="160" t="s">
        <v>137</v>
      </c>
    </row>
    <row r="346" spans="1:65" s="12" customFormat="1" ht="22.9" customHeight="1">
      <c r="B346" s="131"/>
      <c r="D346" s="132" t="s">
        <v>72</v>
      </c>
      <c r="E346" s="142" t="s">
        <v>176</v>
      </c>
      <c r="F346" s="142" t="s">
        <v>851</v>
      </c>
      <c r="I346" s="134"/>
      <c r="J346" s="143">
        <f>BK346</f>
        <v>0</v>
      </c>
      <c r="L346" s="131"/>
      <c r="M346" s="136"/>
      <c r="N346" s="137"/>
      <c r="O346" s="137"/>
      <c r="P346" s="138">
        <f>SUM(P347:P466)</f>
        <v>0</v>
      </c>
      <c r="Q346" s="137"/>
      <c r="R346" s="138">
        <f>SUM(R347:R466)</f>
        <v>6.5980984000000014</v>
      </c>
      <c r="S346" s="137"/>
      <c r="T346" s="139">
        <f>SUM(T347:T466)</f>
        <v>0</v>
      </c>
      <c r="AR346" s="132" t="s">
        <v>30</v>
      </c>
      <c r="AT346" s="140" t="s">
        <v>72</v>
      </c>
      <c r="AU346" s="140" t="s">
        <v>30</v>
      </c>
      <c r="AY346" s="132" t="s">
        <v>137</v>
      </c>
      <c r="BK346" s="141">
        <f>SUM(BK347:BK466)</f>
        <v>0</v>
      </c>
    </row>
    <row r="347" spans="1:65" s="2" customFormat="1" ht="24.2" customHeight="1">
      <c r="A347" s="33"/>
      <c r="B347" s="144"/>
      <c r="C347" s="145" t="s">
        <v>717</v>
      </c>
      <c r="D347" s="145" t="s">
        <v>139</v>
      </c>
      <c r="E347" s="146" t="s">
        <v>1621</v>
      </c>
      <c r="F347" s="147" t="s">
        <v>1622</v>
      </c>
      <c r="G347" s="148" t="s">
        <v>190</v>
      </c>
      <c r="H347" s="149">
        <v>176.5</v>
      </c>
      <c r="I347" s="150"/>
      <c r="J347" s="151">
        <f>ROUND(I347*H347,2)</f>
        <v>0</v>
      </c>
      <c r="K347" s="147" t="s">
        <v>152</v>
      </c>
      <c r="L347" s="34"/>
      <c r="M347" s="152" t="s">
        <v>1</v>
      </c>
      <c r="N347" s="153" t="s">
        <v>38</v>
      </c>
      <c r="O347" s="59"/>
      <c r="P347" s="154">
        <f>O347*H347</f>
        <v>0</v>
      </c>
      <c r="Q347" s="154">
        <v>0</v>
      </c>
      <c r="R347" s="154">
        <f>Q347*H347</f>
        <v>0</v>
      </c>
      <c r="S347" s="154">
        <v>0</v>
      </c>
      <c r="T347" s="155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56" t="s">
        <v>143</v>
      </c>
      <c r="AT347" s="156" t="s">
        <v>139</v>
      </c>
      <c r="AU347" s="156" t="s">
        <v>82</v>
      </c>
      <c r="AY347" s="18" t="s">
        <v>137</v>
      </c>
      <c r="BE347" s="157">
        <f>IF(N347="základní",J347,0)</f>
        <v>0</v>
      </c>
      <c r="BF347" s="157">
        <f>IF(N347="snížená",J347,0)</f>
        <v>0</v>
      </c>
      <c r="BG347" s="157">
        <f>IF(N347="zákl. přenesená",J347,0)</f>
        <v>0</v>
      </c>
      <c r="BH347" s="157">
        <f>IF(N347="sníž. přenesená",J347,0)</f>
        <v>0</v>
      </c>
      <c r="BI347" s="157">
        <f>IF(N347="nulová",J347,0)</f>
        <v>0</v>
      </c>
      <c r="BJ347" s="18" t="s">
        <v>30</v>
      </c>
      <c r="BK347" s="157">
        <f>ROUND(I347*H347,2)</f>
        <v>0</v>
      </c>
      <c r="BL347" s="18" t="s">
        <v>143</v>
      </c>
      <c r="BM347" s="156" t="s">
        <v>1623</v>
      </c>
    </row>
    <row r="348" spans="1:65" s="13" customFormat="1">
      <c r="B348" s="158"/>
      <c r="D348" s="159" t="s">
        <v>145</v>
      </c>
      <c r="E348" s="160" t="s">
        <v>1</v>
      </c>
      <c r="F348" s="161" t="s">
        <v>1624</v>
      </c>
      <c r="H348" s="162">
        <v>170.5</v>
      </c>
      <c r="I348" s="163"/>
      <c r="L348" s="158"/>
      <c r="M348" s="164"/>
      <c r="N348" s="165"/>
      <c r="O348" s="165"/>
      <c r="P348" s="165"/>
      <c r="Q348" s="165"/>
      <c r="R348" s="165"/>
      <c r="S348" s="165"/>
      <c r="T348" s="166"/>
      <c r="AT348" s="160" t="s">
        <v>145</v>
      </c>
      <c r="AU348" s="160" t="s">
        <v>82</v>
      </c>
      <c r="AV348" s="13" t="s">
        <v>82</v>
      </c>
      <c r="AW348" s="13" t="s">
        <v>29</v>
      </c>
      <c r="AX348" s="13" t="s">
        <v>73</v>
      </c>
      <c r="AY348" s="160" t="s">
        <v>137</v>
      </c>
    </row>
    <row r="349" spans="1:65" s="13" customFormat="1">
      <c r="B349" s="158"/>
      <c r="D349" s="159" t="s">
        <v>145</v>
      </c>
      <c r="E349" s="160" t="s">
        <v>1</v>
      </c>
      <c r="F349" s="161" t="s">
        <v>1625</v>
      </c>
      <c r="H349" s="162">
        <v>6</v>
      </c>
      <c r="I349" s="163"/>
      <c r="L349" s="158"/>
      <c r="M349" s="164"/>
      <c r="N349" s="165"/>
      <c r="O349" s="165"/>
      <c r="P349" s="165"/>
      <c r="Q349" s="165"/>
      <c r="R349" s="165"/>
      <c r="S349" s="165"/>
      <c r="T349" s="166"/>
      <c r="AT349" s="160" t="s">
        <v>145</v>
      </c>
      <c r="AU349" s="160" t="s">
        <v>82</v>
      </c>
      <c r="AV349" s="13" t="s">
        <v>82</v>
      </c>
      <c r="AW349" s="13" t="s">
        <v>29</v>
      </c>
      <c r="AX349" s="13" t="s">
        <v>73</v>
      </c>
      <c r="AY349" s="160" t="s">
        <v>137</v>
      </c>
    </row>
    <row r="350" spans="1:65" s="15" customFormat="1">
      <c r="B350" s="174"/>
      <c r="D350" s="159" t="s">
        <v>145</v>
      </c>
      <c r="E350" s="175" t="s">
        <v>1</v>
      </c>
      <c r="F350" s="176" t="s">
        <v>148</v>
      </c>
      <c r="H350" s="177">
        <v>176.5</v>
      </c>
      <c r="I350" s="178"/>
      <c r="L350" s="174"/>
      <c r="M350" s="179"/>
      <c r="N350" s="180"/>
      <c r="O350" s="180"/>
      <c r="P350" s="180"/>
      <c r="Q350" s="180"/>
      <c r="R350" s="180"/>
      <c r="S350" s="180"/>
      <c r="T350" s="181"/>
      <c r="AT350" s="175" t="s">
        <v>145</v>
      </c>
      <c r="AU350" s="175" t="s">
        <v>82</v>
      </c>
      <c r="AV350" s="15" t="s">
        <v>143</v>
      </c>
      <c r="AW350" s="15" t="s">
        <v>29</v>
      </c>
      <c r="AX350" s="15" t="s">
        <v>30</v>
      </c>
      <c r="AY350" s="175" t="s">
        <v>137</v>
      </c>
    </row>
    <row r="351" spans="1:65" s="2" customFormat="1" ht="24.2" customHeight="1">
      <c r="A351" s="33"/>
      <c r="B351" s="144"/>
      <c r="C351" s="145" t="s">
        <v>720</v>
      </c>
      <c r="D351" s="145" t="s">
        <v>139</v>
      </c>
      <c r="E351" s="146" t="s">
        <v>1626</v>
      </c>
      <c r="F351" s="147" t="s">
        <v>1627</v>
      </c>
      <c r="G351" s="148" t="s">
        <v>210</v>
      </c>
      <c r="H351" s="149">
        <v>12</v>
      </c>
      <c r="I351" s="150"/>
      <c r="J351" s="151">
        <f>ROUND(I351*H351,2)</f>
        <v>0</v>
      </c>
      <c r="K351" s="147" t="s">
        <v>152</v>
      </c>
      <c r="L351" s="34"/>
      <c r="M351" s="152" t="s">
        <v>1</v>
      </c>
      <c r="N351" s="153" t="s">
        <v>38</v>
      </c>
      <c r="O351" s="59"/>
      <c r="P351" s="154">
        <f>O351*H351</f>
        <v>0</v>
      </c>
      <c r="Q351" s="154">
        <v>0</v>
      </c>
      <c r="R351" s="154">
        <f>Q351*H351</f>
        <v>0</v>
      </c>
      <c r="S351" s="154">
        <v>0</v>
      </c>
      <c r="T351" s="155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56" t="s">
        <v>143</v>
      </c>
      <c r="AT351" s="156" t="s">
        <v>139</v>
      </c>
      <c r="AU351" s="156" t="s">
        <v>82</v>
      </c>
      <c r="AY351" s="18" t="s">
        <v>137</v>
      </c>
      <c r="BE351" s="157">
        <f>IF(N351="základní",J351,0)</f>
        <v>0</v>
      </c>
      <c r="BF351" s="157">
        <f>IF(N351="snížená",J351,0)</f>
        <v>0</v>
      </c>
      <c r="BG351" s="157">
        <f>IF(N351="zákl. přenesená",J351,0)</f>
        <v>0</v>
      </c>
      <c r="BH351" s="157">
        <f>IF(N351="sníž. přenesená",J351,0)</f>
        <v>0</v>
      </c>
      <c r="BI351" s="157">
        <f>IF(N351="nulová",J351,0)</f>
        <v>0</v>
      </c>
      <c r="BJ351" s="18" t="s">
        <v>30</v>
      </c>
      <c r="BK351" s="157">
        <f>ROUND(I351*H351,2)</f>
        <v>0</v>
      </c>
      <c r="BL351" s="18" t="s">
        <v>143</v>
      </c>
      <c r="BM351" s="156" t="s">
        <v>1628</v>
      </c>
    </row>
    <row r="352" spans="1:65" s="13" customFormat="1">
      <c r="B352" s="158"/>
      <c r="D352" s="159" t="s">
        <v>145</v>
      </c>
      <c r="E352" s="160" t="s">
        <v>1</v>
      </c>
      <c r="F352" s="161" t="s">
        <v>198</v>
      </c>
      <c r="H352" s="162">
        <v>12</v>
      </c>
      <c r="I352" s="163"/>
      <c r="L352" s="158"/>
      <c r="M352" s="164"/>
      <c r="N352" s="165"/>
      <c r="O352" s="165"/>
      <c r="P352" s="165"/>
      <c r="Q352" s="165"/>
      <c r="R352" s="165"/>
      <c r="S352" s="165"/>
      <c r="T352" s="166"/>
      <c r="AT352" s="160" t="s">
        <v>145</v>
      </c>
      <c r="AU352" s="160" t="s">
        <v>82</v>
      </c>
      <c r="AV352" s="13" t="s">
        <v>82</v>
      </c>
      <c r="AW352" s="13" t="s">
        <v>29</v>
      </c>
      <c r="AX352" s="13" t="s">
        <v>30</v>
      </c>
      <c r="AY352" s="160" t="s">
        <v>137</v>
      </c>
    </row>
    <row r="353" spans="1:65" s="2" customFormat="1" ht="37.9" customHeight="1">
      <c r="A353" s="33"/>
      <c r="B353" s="144"/>
      <c r="C353" s="182" t="s">
        <v>722</v>
      </c>
      <c r="D353" s="182" t="s">
        <v>181</v>
      </c>
      <c r="E353" s="183" t="s">
        <v>1629</v>
      </c>
      <c r="F353" s="184" t="s">
        <v>1630</v>
      </c>
      <c r="G353" s="185" t="s">
        <v>190</v>
      </c>
      <c r="H353" s="186">
        <v>178.26499999999999</v>
      </c>
      <c r="I353" s="187"/>
      <c r="J353" s="188">
        <f>ROUND(I353*H353,2)</f>
        <v>0</v>
      </c>
      <c r="K353" s="184" t="s">
        <v>1</v>
      </c>
      <c r="L353" s="189"/>
      <c r="M353" s="190" t="s">
        <v>1</v>
      </c>
      <c r="N353" s="191" t="s">
        <v>38</v>
      </c>
      <c r="O353" s="59"/>
      <c r="P353" s="154">
        <f>O353*H353</f>
        <v>0</v>
      </c>
      <c r="Q353" s="154">
        <v>2.23E-2</v>
      </c>
      <c r="R353" s="154">
        <f>Q353*H353</f>
        <v>3.9753094999999998</v>
      </c>
      <c r="S353" s="154">
        <v>0</v>
      </c>
      <c r="T353" s="155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56" t="s">
        <v>176</v>
      </c>
      <c r="AT353" s="156" t="s">
        <v>181</v>
      </c>
      <c r="AU353" s="156" t="s">
        <v>82</v>
      </c>
      <c r="AY353" s="18" t="s">
        <v>137</v>
      </c>
      <c r="BE353" s="157">
        <f>IF(N353="základní",J353,0)</f>
        <v>0</v>
      </c>
      <c r="BF353" s="157">
        <f>IF(N353="snížená",J353,0)</f>
        <v>0</v>
      </c>
      <c r="BG353" s="157">
        <f>IF(N353="zákl. přenesená",J353,0)</f>
        <v>0</v>
      </c>
      <c r="BH353" s="157">
        <f>IF(N353="sníž. přenesená",J353,0)</f>
        <v>0</v>
      </c>
      <c r="BI353" s="157">
        <f>IF(N353="nulová",J353,0)</f>
        <v>0</v>
      </c>
      <c r="BJ353" s="18" t="s">
        <v>30</v>
      </c>
      <c r="BK353" s="157">
        <f>ROUND(I353*H353,2)</f>
        <v>0</v>
      </c>
      <c r="BL353" s="18" t="s">
        <v>143</v>
      </c>
      <c r="BM353" s="156" t="s">
        <v>1631</v>
      </c>
    </row>
    <row r="354" spans="1:65" s="13" customFormat="1">
      <c r="B354" s="158"/>
      <c r="D354" s="159" t="s">
        <v>145</v>
      </c>
      <c r="E354" s="160" t="s">
        <v>1</v>
      </c>
      <c r="F354" s="161" t="s">
        <v>1632</v>
      </c>
      <c r="H354" s="162">
        <v>178.26499999999999</v>
      </c>
      <c r="I354" s="163"/>
      <c r="L354" s="158"/>
      <c r="M354" s="164"/>
      <c r="N354" s="165"/>
      <c r="O354" s="165"/>
      <c r="P354" s="165"/>
      <c r="Q354" s="165"/>
      <c r="R354" s="165"/>
      <c r="S354" s="165"/>
      <c r="T354" s="166"/>
      <c r="AT354" s="160" t="s">
        <v>145</v>
      </c>
      <c r="AU354" s="160" t="s">
        <v>82</v>
      </c>
      <c r="AV354" s="13" t="s">
        <v>82</v>
      </c>
      <c r="AW354" s="13" t="s">
        <v>29</v>
      </c>
      <c r="AX354" s="13" t="s">
        <v>73</v>
      </c>
      <c r="AY354" s="160" t="s">
        <v>137</v>
      </c>
    </row>
    <row r="355" spans="1:65" s="15" customFormat="1">
      <c r="B355" s="174"/>
      <c r="D355" s="159" t="s">
        <v>145</v>
      </c>
      <c r="E355" s="175" t="s">
        <v>1</v>
      </c>
      <c r="F355" s="176" t="s">
        <v>148</v>
      </c>
      <c r="H355" s="177">
        <v>178.26499999999999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145</v>
      </c>
      <c r="AU355" s="175" t="s">
        <v>82</v>
      </c>
      <c r="AV355" s="15" t="s">
        <v>143</v>
      </c>
      <c r="AW355" s="15" t="s">
        <v>29</v>
      </c>
      <c r="AX355" s="15" t="s">
        <v>30</v>
      </c>
      <c r="AY355" s="175" t="s">
        <v>137</v>
      </c>
    </row>
    <row r="356" spans="1:65" s="2" customFormat="1" ht="24.2" customHeight="1">
      <c r="A356" s="33"/>
      <c r="B356" s="144"/>
      <c r="C356" s="145" t="s">
        <v>289</v>
      </c>
      <c r="D356" s="145" t="s">
        <v>139</v>
      </c>
      <c r="E356" s="146" t="s">
        <v>1633</v>
      </c>
      <c r="F356" s="147" t="s">
        <v>1634</v>
      </c>
      <c r="G356" s="148" t="s">
        <v>210</v>
      </c>
      <c r="H356" s="149">
        <v>37</v>
      </c>
      <c r="I356" s="150"/>
      <c r="J356" s="151">
        <f>ROUND(I356*H356,2)</f>
        <v>0</v>
      </c>
      <c r="K356" s="147" t="s">
        <v>1</v>
      </c>
      <c r="L356" s="34"/>
      <c r="M356" s="152" t="s">
        <v>1</v>
      </c>
      <c r="N356" s="153" t="s">
        <v>38</v>
      </c>
      <c r="O356" s="59"/>
      <c r="P356" s="154">
        <f>O356*H356</f>
        <v>0</v>
      </c>
      <c r="Q356" s="154">
        <v>2.5000000000000001E-3</v>
      </c>
      <c r="R356" s="154">
        <f>Q356*H356</f>
        <v>9.2499999999999999E-2</v>
      </c>
      <c r="S356" s="154">
        <v>0</v>
      </c>
      <c r="T356" s="155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56" t="s">
        <v>143</v>
      </c>
      <c r="AT356" s="156" t="s">
        <v>139</v>
      </c>
      <c r="AU356" s="156" t="s">
        <v>82</v>
      </c>
      <c r="AY356" s="18" t="s">
        <v>137</v>
      </c>
      <c r="BE356" s="157">
        <f>IF(N356="základní",J356,0)</f>
        <v>0</v>
      </c>
      <c r="BF356" s="157">
        <f>IF(N356="snížená",J356,0)</f>
        <v>0</v>
      </c>
      <c r="BG356" s="157">
        <f>IF(N356="zákl. přenesená",J356,0)</f>
        <v>0</v>
      </c>
      <c r="BH356" s="157">
        <f>IF(N356="sníž. přenesená",J356,0)</f>
        <v>0</v>
      </c>
      <c r="BI356" s="157">
        <f>IF(N356="nulová",J356,0)</f>
        <v>0</v>
      </c>
      <c r="BJ356" s="18" t="s">
        <v>30</v>
      </c>
      <c r="BK356" s="157">
        <f>ROUND(I356*H356,2)</f>
        <v>0</v>
      </c>
      <c r="BL356" s="18" t="s">
        <v>143</v>
      </c>
      <c r="BM356" s="156" t="s">
        <v>1635</v>
      </c>
    </row>
    <row r="357" spans="1:65" s="13" customFormat="1">
      <c r="B357" s="158"/>
      <c r="D357" s="159" t="s">
        <v>145</v>
      </c>
      <c r="E357" s="160" t="s">
        <v>1</v>
      </c>
      <c r="F357" s="161" t="s">
        <v>367</v>
      </c>
      <c r="H357" s="162">
        <v>37</v>
      </c>
      <c r="I357" s="163"/>
      <c r="L357" s="158"/>
      <c r="M357" s="164"/>
      <c r="N357" s="165"/>
      <c r="O357" s="165"/>
      <c r="P357" s="165"/>
      <c r="Q357" s="165"/>
      <c r="R357" s="165"/>
      <c r="S357" s="165"/>
      <c r="T357" s="166"/>
      <c r="AT357" s="160" t="s">
        <v>145</v>
      </c>
      <c r="AU357" s="160" t="s">
        <v>82</v>
      </c>
      <c r="AV357" s="13" t="s">
        <v>82</v>
      </c>
      <c r="AW357" s="13" t="s">
        <v>29</v>
      </c>
      <c r="AX357" s="13" t="s">
        <v>30</v>
      </c>
      <c r="AY357" s="160" t="s">
        <v>137</v>
      </c>
    </row>
    <row r="358" spans="1:65" s="2" customFormat="1" ht="33" customHeight="1">
      <c r="A358" s="33"/>
      <c r="B358" s="144"/>
      <c r="C358" s="145" t="s">
        <v>729</v>
      </c>
      <c r="D358" s="145" t="s">
        <v>139</v>
      </c>
      <c r="E358" s="146" t="s">
        <v>1636</v>
      </c>
      <c r="F358" s="147" t="s">
        <v>1637</v>
      </c>
      <c r="G358" s="148" t="s">
        <v>210</v>
      </c>
      <c r="H358" s="149">
        <v>1</v>
      </c>
      <c r="I358" s="150"/>
      <c r="J358" s="151">
        <f>ROUND(I358*H358,2)</f>
        <v>0</v>
      </c>
      <c r="K358" s="147" t="s">
        <v>152</v>
      </c>
      <c r="L358" s="34"/>
      <c r="M358" s="152" t="s">
        <v>1</v>
      </c>
      <c r="N358" s="153" t="s">
        <v>38</v>
      </c>
      <c r="O358" s="59"/>
      <c r="P358" s="154">
        <f>O358*H358</f>
        <v>0</v>
      </c>
      <c r="Q358" s="154">
        <v>1.67E-3</v>
      </c>
      <c r="R358" s="154">
        <f>Q358*H358</f>
        <v>1.67E-3</v>
      </c>
      <c r="S358" s="154">
        <v>0</v>
      </c>
      <c r="T358" s="155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56" t="s">
        <v>143</v>
      </c>
      <c r="AT358" s="156" t="s">
        <v>139</v>
      </c>
      <c r="AU358" s="156" t="s">
        <v>82</v>
      </c>
      <c r="AY358" s="18" t="s">
        <v>137</v>
      </c>
      <c r="BE358" s="157">
        <f>IF(N358="základní",J358,0)</f>
        <v>0</v>
      </c>
      <c r="BF358" s="157">
        <f>IF(N358="snížená",J358,0)</f>
        <v>0</v>
      </c>
      <c r="BG358" s="157">
        <f>IF(N358="zákl. přenesená",J358,0)</f>
        <v>0</v>
      </c>
      <c r="BH358" s="157">
        <f>IF(N358="sníž. přenesená",J358,0)</f>
        <v>0</v>
      </c>
      <c r="BI358" s="157">
        <f>IF(N358="nulová",J358,0)</f>
        <v>0</v>
      </c>
      <c r="BJ358" s="18" t="s">
        <v>30</v>
      </c>
      <c r="BK358" s="157">
        <f>ROUND(I358*H358,2)</f>
        <v>0</v>
      </c>
      <c r="BL358" s="18" t="s">
        <v>143</v>
      </c>
      <c r="BM358" s="156" t="s">
        <v>1638</v>
      </c>
    </row>
    <row r="359" spans="1:65" s="13" customFormat="1">
      <c r="B359" s="158"/>
      <c r="D359" s="159" t="s">
        <v>145</v>
      </c>
      <c r="E359" s="160" t="s">
        <v>1</v>
      </c>
      <c r="F359" s="161" t="s">
        <v>30</v>
      </c>
      <c r="H359" s="162">
        <v>1</v>
      </c>
      <c r="I359" s="163"/>
      <c r="L359" s="158"/>
      <c r="M359" s="164"/>
      <c r="N359" s="165"/>
      <c r="O359" s="165"/>
      <c r="P359" s="165"/>
      <c r="Q359" s="165"/>
      <c r="R359" s="165"/>
      <c r="S359" s="165"/>
      <c r="T359" s="166"/>
      <c r="AT359" s="160" t="s">
        <v>145</v>
      </c>
      <c r="AU359" s="160" t="s">
        <v>82</v>
      </c>
      <c r="AV359" s="13" t="s">
        <v>82</v>
      </c>
      <c r="AW359" s="13" t="s">
        <v>29</v>
      </c>
      <c r="AX359" s="13" t="s">
        <v>30</v>
      </c>
      <c r="AY359" s="160" t="s">
        <v>137</v>
      </c>
    </row>
    <row r="360" spans="1:65" s="2" customFormat="1" ht="24.2" customHeight="1">
      <c r="A360" s="33"/>
      <c r="B360" s="144"/>
      <c r="C360" s="182" t="s">
        <v>733</v>
      </c>
      <c r="D360" s="182" t="s">
        <v>181</v>
      </c>
      <c r="E360" s="183" t="s">
        <v>1639</v>
      </c>
      <c r="F360" s="184" t="s">
        <v>1640</v>
      </c>
      <c r="G360" s="185" t="s">
        <v>210</v>
      </c>
      <c r="H360" s="186">
        <v>1.01</v>
      </c>
      <c r="I360" s="187"/>
      <c r="J360" s="188">
        <f>ROUND(I360*H360,2)</f>
        <v>0</v>
      </c>
      <c r="K360" s="184" t="s">
        <v>1</v>
      </c>
      <c r="L360" s="189"/>
      <c r="M360" s="190" t="s">
        <v>1</v>
      </c>
      <c r="N360" s="191" t="s">
        <v>38</v>
      </c>
      <c r="O360" s="59"/>
      <c r="P360" s="154">
        <f>O360*H360</f>
        <v>0</v>
      </c>
      <c r="Q360" s="154">
        <v>6.6669999999999993E-2</v>
      </c>
      <c r="R360" s="154">
        <f>Q360*H360</f>
        <v>6.7336699999999999E-2</v>
      </c>
      <c r="S360" s="154">
        <v>0</v>
      </c>
      <c r="T360" s="155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56" t="s">
        <v>176</v>
      </c>
      <c r="AT360" s="156" t="s">
        <v>181</v>
      </c>
      <c r="AU360" s="156" t="s">
        <v>82</v>
      </c>
      <c r="AY360" s="18" t="s">
        <v>137</v>
      </c>
      <c r="BE360" s="157">
        <f>IF(N360="základní",J360,0)</f>
        <v>0</v>
      </c>
      <c r="BF360" s="157">
        <f>IF(N360="snížená",J360,0)</f>
        <v>0</v>
      </c>
      <c r="BG360" s="157">
        <f>IF(N360="zákl. přenesená",J360,0)</f>
        <v>0</v>
      </c>
      <c r="BH360" s="157">
        <f>IF(N360="sníž. přenesená",J360,0)</f>
        <v>0</v>
      </c>
      <c r="BI360" s="157">
        <f>IF(N360="nulová",J360,0)</f>
        <v>0</v>
      </c>
      <c r="BJ360" s="18" t="s">
        <v>30</v>
      </c>
      <c r="BK360" s="157">
        <f>ROUND(I360*H360,2)</f>
        <v>0</v>
      </c>
      <c r="BL360" s="18" t="s">
        <v>143</v>
      </c>
      <c r="BM360" s="156" t="s">
        <v>1641</v>
      </c>
    </row>
    <row r="361" spans="1:65" s="13" customFormat="1">
      <c r="B361" s="158"/>
      <c r="D361" s="159" t="s">
        <v>145</v>
      </c>
      <c r="E361" s="160" t="s">
        <v>1</v>
      </c>
      <c r="F361" s="161" t="s">
        <v>371</v>
      </c>
      <c r="H361" s="162">
        <v>1.01</v>
      </c>
      <c r="I361" s="163"/>
      <c r="L361" s="158"/>
      <c r="M361" s="164"/>
      <c r="N361" s="165"/>
      <c r="O361" s="165"/>
      <c r="P361" s="165"/>
      <c r="Q361" s="165"/>
      <c r="R361" s="165"/>
      <c r="S361" s="165"/>
      <c r="T361" s="166"/>
      <c r="AT361" s="160" t="s">
        <v>145</v>
      </c>
      <c r="AU361" s="160" t="s">
        <v>82</v>
      </c>
      <c r="AV361" s="13" t="s">
        <v>82</v>
      </c>
      <c r="AW361" s="13" t="s">
        <v>29</v>
      </c>
      <c r="AX361" s="13" t="s">
        <v>73</v>
      </c>
      <c r="AY361" s="160" t="s">
        <v>137</v>
      </c>
    </row>
    <row r="362" spans="1:65" s="15" customFormat="1">
      <c r="B362" s="174"/>
      <c r="D362" s="159" t="s">
        <v>145</v>
      </c>
      <c r="E362" s="175" t="s">
        <v>1</v>
      </c>
      <c r="F362" s="176" t="s">
        <v>148</v>
      </c>
      <c r="H362" s="177">
        <v>1.01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145</v>
      </c>
      <c r="AU362" s="175" t="s">
        <v>82</v>
      </c>
      <c r="AV362" s="15" t="s">
        <v>143</v>
      </c>
      <c r="AW362" s="15" t="s">
        <v>29</v>
      </c>
      <c r="AX362" s="15" t="s">
        <v>30</v>
      </c>
      <c r="AY362" s="175" t="s">
        <v>137</v>
      </c>
    </row>
    <row r="363" spans="1:65" s="2" customFormat="1" ht="24.2" customHeight="1">
      <c r="A363" s="33"/>
      <c r="B363" s="144"/>
      <c r="C363" s="145" t="s">
        <v>739</v>
      </c>
      <c r="D363" s="145" t="s">
        <v>139</v>
      </c>
      <c r="E363" s="146" t="s">
        <v>1642</v>
      </c>
      <c r="F363" s="147" t="s">
        <v>1643</v>
      </c>
      <c r="G363" s="148" t="s">
        <v>210</v>
      </c>
      <c r="H363" s="149">
        <v>10</v>
      </c>
      <c r="I363" s="150"/>
      <c r="J363" s="151">
        <f>ROUND(I363*H363,2)</f>
        <v>0</v>
      </c>
      <c r="K363" s="147" t="s">
        <v>152</v>
      </c>
      <c r="L363" s="34"/>
      <c r="M363" s="152" t="s">
        <v>1</v>
      </c>
      <c r="N363" s="153" t="s">
        <v>38</v>
      </c>
      <c r="O363" s="59"/>
      <c r="P363" s="154">
        <f>O363*H363</f>
        <v>0</v>
      </c>
      <c r="Q363" s="154">
        <v>0</v>
      </c>
      <c r="R363" s="154">
        <f>Q363*H363</f>
        <v>0</v>
      </c>
      <c r="S363" s="154">
        <v>0</v>
      </c>
      <c r="T363" s="15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56" t="s">
        <v>143</v>
      </c>
      <c r="AT363" s="156" t="s">
        <v>139</v>
      </c>
      <c r="AU363" s="156" t="s">
        <v>82</v>
      </c>
      <c r="AY363" s="18" t="s">
        <v>137</v>
      </c>
      <c r="BE363" s="157">
        <f>IF(N363="základní",J363,0)</f>
        <v>0</v>
      </c>
      <c r="BF363" s="157">
        <f>IF(N363="snížená",J363,0)</f>
        <v>0</v>
      </c>
      <c r="BG363" s="157">
        <f>IF(N363="zákl. přenesená",J363,0)</f>
        <v>0</v>
      </c>
      <c r="BH363" s="157">
        <f>IF(N363="sníž. přenesená",J363,0)</f>
        <v>0</v>
      </c>
      <c r="BI363" s="157">
        <f>IF(N363="nulová",J363,0)</f>
        <v>0</v>
      </c>
      <c r="BJ363" s="18" t="s">
        <v>30</v>
      </c>
      <c r="BK363" s="157">
        <f>ROUND(I363*H363,2)</f>
        <v>0</v>
      </c>
      <c r="BL363" s="18" t="s">
        <v>143</v>
      </c>
      <c r="BM363" s="156" t="s">
        <v>1644</v>
      </c>
    </row>
    <row r="364" spans="1:65" s="13" customFormat="1">
      <c r="B364" s="158"/>
      <c r="D364" s="159" t="s">
        <v>145</v>
      </c>
      <c r="E364" s="160" t="s">
        <v>1</v>
      </c>
      <c r="F364" s="161" t="s">
        <v>1645</v>
      </c>
      <c r="H364" s="162">
        <v>10</v>
      </c>
      <c r="I364" s="163"/>
      <c r="L364" s="158"/>
      <c r="M364" s="164"/>
      <c r="N364" s="165"/>
      <c r="O364" s="165"/>
      <c r="P364" s="165"/>
      <c r="Q364" s="165"/>
      <c r="R364" s="165"/>
      <c r="S364" s="165"/>
      <c r="T364" s="166"/>
      <c r="AT364" s="160" t="s">
        <v>145</v>
      </c>
      <c r="AU364" s="160" t="s">
        <v>82</v>
      </c>
      <c r="AV364" s="13" t="s">
        <v>82</v>
      </c>
      <c r="AW364" s="13" t="s">
        <v>29</v>
      </c>
      <c r="AX364" s="13" t="s">
        <v>73</v>
      </c>
      <c r="AY364" s="160" t="s">
        <v>137</v>
      </c>
    </row>
    <row r="365" spans="1:65" s="15" customFormat="1">
      <c r="B365" s="174"/>
      <c r="D365" s="159" t="s">
        <v>145</v>
      </c>
      <c r="E365" s="175" t="s">
        <v>1</v>
      </c>
      <c r="F365" s="176" t="s">
        <v>148</v>
      </c>
      <c r="H365" s="177">
        <v>10</v>
      </c>
      <c r="I365" s="178"/>
      <c r="L365" s="174"/>
      <c r="M365" s="179"/>
      <c r="N365" s="180"/>
      <c r="O365" s="180"/>
      <c r="P365" s="180"/>
      <c r="Q365" s="180"/>
      <c r="R365" s="180"/>
      <c r="S365" s="180"/>
      <c r="T365" s="181"/>
      <c r="AT365" s="175" t="s">
        <v>145</v>
      </c>
      <c r="AU365" s="175" t="s">
        <v>82</v>
      </c>
      <c r="AV365" s="15" t="s">
        <v>143</v>
      </c>
      <c r="AW365" s="15" t="s">
        <v>29</v>
      </c>
      <c r="AX365" s="15" t="s">
        <v>30</v>
      </c>
      <c r="AY365" s="175" t="s">
        <v>137</v>
      </c>
    </row>
    <row r="366" spans="1:65" s="2" customFormat="1" ht="24.2" customHeight="1">
      <c r="A366" s="33"/>
      <c r="B366" s="144"/>
      <c r="C366" s="182" t="s">
        <v>759</v>
      </c>
      <c r="D366" s="182" t="s">
        <v>181</v>
      </c>
      <c r="E366" s="183" t="s">
        <v>1646</v>
      </c>
      <c r="F366" s="184" t="s">
        <v>1647</v>
      </c>
      <c r="G366" s="185" t="s">
        <v>210</v>
      </c>
      <c r="H366" s="186">
        <v>2.02</v>
      </c>
      <c r="I366" s="187"/>
      <c r="J366" s="188">
        <f>ROUND(I366*H366,2)</f>
        <v>0</v>
      </c>
      <c r="K366" s="184" t="s">
        <v>152</v>
      </c>
      <c r="L366" s="189"/>
      <c r="M366" s="190" t="s">
        <v>1</v>
      </c>
      <c r="N366" s="191" t="s">
        <v>38</v>
      </c>
      <c r="O366" s="59"/>
      <c r="P366" s="154">
        <f>O366*H366</f>
        <v>0</v>
      </c>
      <c r="Q366" s="154">
        <v>1.0800000000000001E-2</v>
      </c>
      <c r="R366" s="154">
        <f>Q366*H366</f>
        <v>2.1816000000000002E-2</v>
      </c>
      <c r="S366" s="154">
        <v>0</v>
      </c>
      <c r="T366" s="155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56" t="s">
        <v>176</v>
      </c>
      <c r="AT366" s="156" t="s">
        <v>181</v>
      </c>
      <c r="AU366" s="156" t="s">
        <v>82</v>
      </c>
      <c r="AY366" s="18" t="s">
        <v>137</v>
      </c>
      <c r="BE366" s="157">
        <f>IF(N366="základní",J366,0)</f>
        <v>0</v>
      </c>
      <c r="BF366" s="157">
        <f>IF(N366="snížená",J366,0)</f>
        <v>0</v>
      </c>
      <c r="BG366" s="157">
        <f>IF(N366="zákl. přenesená",J366,0)</f>
        <v>0</v>
      </c>
      <c r="BH366" s="157">
        <f>IF(N366="sníž. přenesená",J366,0)</f>
        <v>0</v>
      </c>
      <c r="BI366" s="157">
        <f>IF(N366="nulová",J366,0)</f>
        <v>0</v>
      </c>
      <c r="BJ366" s="18" t="s">
        <v>30</v>
      </c>
      <c r="BK366" s="157">
        <f>ROUND(I366*H366,2)</f>
        <v>0</v>
      </c>
      <c r="BL366" s="18" t="s">
        <v>143</v>
      </c>
      <c r="BM366" s="156" t="s">
        <v>1648</v>
      </c>
    </row>
    <row r="367" spans="1:65" s="13" customFormat="1">
      <c r="B367" s="158"/>
      <c r="D367" s="159" t="s">
        <v>145</v>
      </c>
      <c r="E367" s="160" t="s">
        <v>1</v>
      </c>
      <c r="F367" s="161" t="s">
        <v>1649</v>
      </c>
      <c r="H367" s="162">
        <v>2.02</v>
      </c>
      <c r="I367" s="163"/>
      <c r="L367" s="158"/>
      <c r="M367" s="164"/>
      <c r="N367" s="165"/>
      <c r="O367" s="165"/>
      <c r="P367" s="165"/>
      <c r="Q367" s="165"/>
      <c r="R367" s="165"/>
      <c r="S367" s="165"/>
      <c r="T367" s="166"/>
      <c r="AT367" s="160" t="s">
        <v>145</v>
      </c>
      <c r="AU367" s="160" t="s">
        <v>82</v>
      </c>
      <c r="AV367" s="13" t="s">
        <v>82</v>
      </c>
      <c r="AW367" s="13" t="s">
        <v>29</v>
      </c>
      <c r="AX367" s="13" t="s">
        <v>73</v>
      </c>
      <c r="AY367" s="160" t="s">
        <v>137</v>
      </c>
    </row>
    <row r="368" spans="1:65" s="15" customFormat="1">
      <c r="B368" s="174"/>
      <c r="D368" s="159" t="s">
        <v>145</v>
      </c>
      <c r="E368" s="175" t="s">
        <v>1</v>
      </c>
      <c r="F368" s="176" t="s">
        <v>148</v>
      </c>
      <c r="H368" s="177">
        <v>2.02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145</v>
      </c>
      <c r="AU368" s="175" t="s">
        <v>82</v>
      </c>
      <c r="AV368" s="15" t="s">
        <v>143</v>
      </c>
      <c r="AW368" s="15" t="s">
        <v>29</v>
      </c>
      <c r="AX368" s="15" t="s">
        <v>30</v>
      </c>
      <c r="AY368" s="175" t="s">
        <v>137</v>
      </c>
    </row>
    <row r="369" spans="1:65" s="2" customFormat="1" ht="24.2" customHeight="1">
      <c r="A369" s="33"/>
      <c r="B369" s="144"/>
      <c r="C369" s="182" t="s">
        <v>772</v>
      </c>
      <c r="D369" s="182" t="s">
        <v>181</v>
      </c>
      <c r="E369" s="183" t="s">
        <v>1650</v>
      </c>
      <c r="F369" s="184" t="s">
        <v>1651</v>
      </c>
      <c r="G369" s="185" t="s">
        <v>210</v>
      </c>
      <c r="H369" s="186">
        <v>2.02</v>
      </c>
      <c r="I369" s="187"/>
      <c r="J369" s="188">
        <f>ROUND(I369*H369,2)</f>
        <v>0</v>
      </c>
      <c r="K369" s="184" t="s">
        <v>152</v>
      </c>
      <c r="L369" s="189"/>
      <c r="M369" s="190" t="s">
        <v>1</v>
      </c>
      <c r="N369" s="191" t="s">
        <v>38</v>
      </c>
      <c r="O369" s="59"/>
      <c r="P369" s="154">
        <f>O369*H369</f>
        <v>0</v>
      </c>
      <c r="Q369" s="154">
        <v>8.8000000000000005E-3</v>
      </c>
      <c r="R369" s="154">
        <f>Q369*H369</f>
        <v>1.7776E-2</v>
      </c>
      <c r="S369" s="154">
        <v>0</v>
      </c>
      <c r="T369" s="155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56" t="s">
        <v>176</v>
      </c>
      <c r="AT369" s="156" t="s">
        <v>181</v>
      </c>
      <c r="AU369" s="156" t="s">
        <v>82</v>
      </c>
      <c r="AY369" s="18" t="s">
        <v>137</v>
      </c>
      <c r="BE369" s="157">
        <f>IF(N369="základní",J369,0)</f>
        <v>0</v>
      </c>
      <c r="BF369" s="157">
        <f>IF(N369="snížená",J369,0)</f>
        <v>0</v>
      </c>
      <c r="BG369" s="157">
        <f>IF(N369="zákl. přenesená",J369,0)</f>
        <v>0</v>
      </c>
      <c r="BH369" s="157">
        <f>IF(N369="sníž. přenesená",J369,0)</f>
        <v>0</v>
      </c>
      <c r="BI369" s="157">
        <f>IF(N369="nulová",J369,0)</f>
        <v>0</v>
      </c>
      <c r="BJ369" s="18" t="s">
        <v>30</v>
      </c>
      <c r="BK369" s="157">
        <f>ROUND(I369*H369,2)</f>
        <v>0</v>
      </c>
      <c r="BL369" s="18" t="s">
        <v>143</v>
      </c>
      <c r="BM369" s="156" t="s">
        <v>1652</v>
      </c>
    </row>
    <row r="370" spans="1:65" s="13" customFormat="1">
      <c r="B370" s="158"/>
      <c r="D370" s="159" t="s">
        <v>145</v>
      </c>
      <c r="E370" s="160" t="s">
        <v>1</v>
      </c>
      <c r="F370" s="161" t="s">
        <v>1649</v>
      </c>
      <c r="H370" s="162">
        <v>2.02</v>
      </c>
      <c r="I370" s="163"/>
      <c r="L370" s="158"/>
      <c r="M370" s="164"/>
      <c r="N370" s="165"/>
      <c r="O370" s="165"/>
      <c r="P370" s="165"/>
      <c r="Q370" s="165"/>
      <c r="R370" s="165"/>
      <c r="S370" s="165"/>
      <c r="T370" s="166"/>
      <c r="AT370" s="160" t="s">
        <v>145</v>
      </c>
      <c r="AU370" s="160" t="s">
        <v>82</v>
      </c>
      <c r="AV370" s="13" t="s">
        <v>82</v>
      </c>
      <c r="AW370" s="13" t="s">
        <v>29</v>
      </c>
      <c r="AX370" s="13" t="s">
        <v>73</v>
      </c>
      <c r="AY370" s="160" t="s">
        <v>137</v>
      </c>
    </row>
    <row r="371" spans="1:65" s="15" customFormat="1">
      <c r="B371" s="174"/>
      <c r="D371" s="159" t="s">
        <v>145</v>
      </c>
      <c r="E371" s="175" t="s">
        <v>1</v>
      </c>
      <c r="F371" s="176" t="s">
        <v>148</v>
      </c>
      <c r="H371" s="177">
        <v>2.02</v>
      </c>
      <c r="I371" s="178"/>
      <c r="L371" s="174"/>
      <c r="M371" s="179"/>
      <c r="N371" s="180"/>
      <c r="O371" s="180"/>
      <c r="P371" s="180"/>
      <c r="Q371" s="180"/>
      <c r="R371" s="180"/>
      <c r="S371" s="180"/>
      <c r="T371" s="181"/>
      <c r="AT371" s="175" t="s">
        <v>145</v>
      </c>
      <c r="AU371" s="175" t="s">
        <v>82</v>
      </c>
      <c r="AV371" s="15" t="s">
        <v>143</v>
      </c>
      <c r="AW371" s="15" t="s">
        <v>29</v>
      </c>
      <c r="AX371" s="15" t="s">
        <v>30</v>
      </c>
      <c r="AY371" s="175" t="s">
        <v>137</v>
      </c>
    </row>
    <row r="372" spans="1:65" s="2" customFormat="1" ht="24.2" customHeight="1">
      <c r="A372" s="33"/>
      <c r="B372" s="144"/>
      <c r="C372" s="182" t="s">
        <v>776</v>
      </c>
      <c r="D372" s="182" t="s">
        <v>181</v>
      </c>
      <c r="E372" s="183" t="s">
        <v>1653</v>
      </c>
      <c r="F372" s="184" t="s">
        <v>1654</v>
      </c>
      <c r="G372" s="185" t="s">
        <v>210</v>
      </c>
      <c r="H372" s="186">
        <v>5.05</v>
      </c>
      <c r="I372" s="187"/>
      <c r="J372" s="188">
        <f>ROUND(I372*H372,2)</f>
        <v>0</v>
      </c>
      <c r="K372" s="184" t="s">
        <v>152</v>
      </c>
      <c r="L372" s="189"/>
      <c r="M372" s="190" t="s">
        <v>1</v>
      </c>
      <c r="N372" s="191" t="s">
        <v>38</v>
      </c>
      <c r="O372" s="59"/>
      <c r="P372" s="154">
        <f>O372*H372</f>
        <v>0</v>
      </c>
      <c r="Q372" s="154">
        <v>9.1999999999999998E-3</v>
      </c>
      <c r="R372" s="154">
        <f>Q372*H372</f>
        <v>4.6459999999999994E-2</v>
      </c>
      <c r="S372" s="154">
        <v>0</v>
      </c>
      <c r="T372" s="155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56" t="s">
        <v>176</v>
      </c>
      <c r="AT372" s="156" t="s">
        <v>181</v>
      </c>
      <c r="AU372" s="156" t="s">
        <v>82</v>
      </c>
      <c r="AY372" s="18" t="s">
        <v>137</v>
      </c>
      <c r="BE372" s="157">
        <f>IF(N372="základní",J372,0)</f>
        <v>0</v>
      </c>
      <c r="BF372" s="157">
        <f>IF(N372="snížená",J372,0)</f>
        <v>0</v>
      </c>
      <c r="BG372" s="157">
        <f>IF(N372="zákl. přenesená",J372,0)</f>
        <v>0</v>
      </c>
      <c r="BH372" s="157">
        <f>IF(N372="sníž. přenesená",J372,0)</f>
        <v>0</v>
      </c>
      <c r="BI372" s="157">
        <f>IF(N372="nulová",J372,0)</f>
        <v>0</v>
      </c>
      <c r="BJ372" s="18" t="s">
        <v>30</v>
      </c>
      <c r="BK372" s="157">
        <f>ROUND(I372*H372,2)</f>
        <v>0</v>
      </c>
      <c r="BL372" s="18" t="s">
        <v>143</v>
      </c>
      <c r="BM372" s="156" t="s">
        <v>1655</v>
      </c>
    </row>
    <row r="373" spans="1:65" s="13" customFormat="1">
      <c r="B373" s="158"/>
      <c r="D373" s="159" t="s">
        <v>145</v>
      </c>
      <c r="E373" s="160" t="s">
        <v>1</v>
      </c>
      <c r="F373" s="161" t="s">
        <v>1656</v>
      </c>
      <c r="H373" s="162">
        <v>5.05</v>
      </c>
      <c r="I373" s="163"/>
      <c r="L373" s="158"/>
      <c r="M373" s="164"/>
      <c r="N373" s="165"/>
      <c r="O373" s="165"/>
      <c r="P373" s="165"/>
      <c r="Q373" s="165"/>
      <c r="R373" s="165"/>
      <c r="S373" s="165"/>
      <c r="T373" s="166"/>
      <c r="AT373" s="160" t="s">
        <v>145</v>
      </c>
      <c r="AU373" s="160" t="s">
        <v>82</v>
      </c>
      <c r="AV373" s="13" t="s">
        <v>82</v>
      </c>
      <c r="AW373" s="13" t="s">
        <v>29</v>
      </c>
      <c r="AX373" s="13" t="s">
        <v>73</v>
      </c>
      <c r="AY373" s="160" t="s">
        <v>137</v>
      </c>
    </row>
    <row r="374" spans="1:65" s="15" customFormat="1">
      <c r="B374" s="174"/>
      <c r="D374" s="159" t="s">
        <v>145</v>
      </c>
      <c r="E374" s="175" t="s">
        <v>1</v>
      </c>
      <c r="F374" s="176" t="s">
        <v>148</v>
      </c>
      <c r="H374" s="177">
        <v>5.05</v>
      </c>
      <c r="I374" s="178"/>
      <c r="L374" s="174"/>
      <c r="M374" s="179"/>
      <c r="N374" s="180"/>
      <c r="O374" s="180"/>
      <c r="P374" s="180"/>
      <c r="Q374" s="180"/>
      <c r="R374" s="180"/>
      <c r="S374" s="180"/>
      <c r="T374" s="181"/>
      <c r="AT374" s="175" t="s">
        <v>145</v>
      </c>
      <c r="AU374" s="175" t="s">
        <v>82</v>
      </c>
      <c r="AV374" s="15" t="s">
        <v>143</v>
      </c>
      <c r="AW374" s="15" t="s">
        <v>29</v>
      </c>
      <c r="AX374" s="15" t="s">
        <v>30</v>
      </c>
      <c r="AY374" s="175" t="s">
        <v>137</v>
      </c>
    </row>
    <row r="375" spans="1:65" s="2" customFormat="1" ht="24.2" customHeight="1">
      <c r="A375" s="33"/>
      <c r="B375" s="144"/>
      <c r="C375" s="182" t="s">
        <v>783</v>
      </c>
      <c r="D375" s="182" t="s">
        <v>181</v>
      </c>
      <c r="E375" s="183" t="s">
        <v>1657</v>
      </c>
      <c r="F375" s="184" t="s">
        <v>1658</v>
      </c>
      <c r="G375" s="185" t="s">
        <v>210</v>
      </c>
      <c r="H375" s="186">
        <v>1.01</v>
      </c>
      <c r="I375" s="187"/>
      <c r="J375" s="188">
        <f>ROUND(I375*H375,2)</f>
        <v>0</v>
      </c>
      <c r="K375" s="184" t="s">
        <v>152</v>
      </c>
      <c r="L375" s="189"/>
      <c r="M375" s="190" t="s">
        <v>1</v>
      </c>
      <c r="N375" s="191" t="s">
        <v>38</v>
      </c>
      <c r="O375" s="59"/>
      <c r="P375" s="154">
        <f>O375*H375</f>
        <v>0</v>
      </c>
      <c r="Q375" s="154">
        <v>1.04E-2</v>
      </c>
      <c r="R375" s="154">
        <f>Q375*H375</f>
        <v>1.0503999999999999E-2</v>
      </c>
      <c r="S375" s="154">
        <v>0</v>
      </c>
      <c r="T375" s="155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56" t="s">
        <v>176</v>
      </c>
      <c r="AT375" s="156" t="s">
        <v>181</v>
      </c>
      <c r="AU375" s="156" t="s">
        <v>82</v>
      </c>
      <c r="AY375" s="18" t="s">
        <v>137</v>
      </c>
      <c r="BE375" s="157">
        <f>IF(N375="základní",J375,0)</f>
        <v>0</v>
      </c>
      <c r="BF375" s="157">
        <f>IF(N375="snížená",J375,0)</f>
        <v>0</v>
      </c>
      <c r="BG375" s="157">
        <f>IF(N375="zákl. přenesená",J375,0)</f>
        <v>0</v>
      </c>
      <c r="BH375" s="157">
        <f>IF(N375="sníž. přenesená",J375,0)</f>
        <v>0</v>
      </c>
      <c r="BI375" s="157">
        <f>IF(N375="nulová",J375,0)</f>
        <v>0</v>
      </c>
      <c r="BJ375" s="18" t="s">
        <v>30</v>
      </c>
      <c r="BK375" s="157">
        <f>ROUND(I375*H375,2)</f>
        <v>0</v>
      </c>
      <c r="BL375" s="18" t="s">
        <v>143</v>
      </c>
      <c r="BM375" s="156" t="s">
        <v>1659</v>
      </c>
    </row>
    <row r="376" spans="1:65" s="13" customFormat="1">
      <c r="B376" s="158"/>
      <c r="D376" s="159" t="s">
        <v>145</v>
      </c>
      <c r="E376" s="160" t="s">
        <v>1</v>
      </c>
      <c r="F376" s="161" t="s">
        <v>371</v>
      </c>
      <c r="H376" s="162">
        <v>1.01</v>
      </c>
      <c r="I376" s="163"/>
      <c r="L376" s="158"/>
      <c r="M376" s="164"/>
      <c r="N376" s="165"/>
      <c r="O376" s="165"/>
      <c r="P376" s="165"/>
      <c r="Q376" s="165"/>
      <c r="R376" s="165"/>
      <c r="S376" s="165"/>
      <c r="T376" s="166"/>
      <c r="AT376" s="160" t="s">
        <v>145</v>
      </c>
      <c r="AU376" s="160" t="s">
        <v>82</v>
      </c>
      <c r="AV376" s="13" t="s">
        <v>82</v>
      </c>
      <c r="AW376" s="13" t="s">
        <v>29</v>
      </c>
      <c r="AX376" s="13" t="s">
        <v>73</v>
      </c>
      <c r="AY376" s="160" t="s">
        <v>137</v>
      </c>
    </row>
    <row r="377" spans="1:65" s="15" customFormat="1">
      <c r="B377" s="174"/>
      <c r="D377" s="159" t="s">
        <v>145</v>
      </c>
      <c r="E377" s="175" t="s">
        <v>1</v>
      </c>
      <c r="F377" s="176" t="s">
        <v>148</v>
      </c>
      <c r="H377" s="177">
        <v>1.01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145</v>
      </c>
      <c r="AU377" s="175" t="s">
        <v>82</v>
      </c>
      <c r="AV377" s="15" t="s">
        <v>143</v>
      </c>
      <c r="AW377" s="15" t="s">
        <v>29</v>
      </c>
      <c r="AX377" s="15" t="s">
        <v>30</v>
      </c>
      <c r="AY377" s="175" t="s">
        <v>137</v>
      </c>
    </row>
    <row r="378" spans="1:65" s="2" customFormat="1" ht="24.2" customHeight="1">
      <c r="A378" s="33"/>
      <c r="B378" s="144"/>
      <c r="C378" s="145" t="s">
        <v>788</v>
      </c>
      <c r="D378" s="145" t="s">
        <v>139</v>
      </c>
      <c r="E378" s="146" t="s">
        <v>1660</v>
      </c>
      <c r="F378" s="147" t="s">
        <v>1661</v>
      </c>
      <c r="G378" s="148" t="s">
        <v>210</v>
      </c>
      <c r="H378" s="149">
        <v>1</v>
      </c>
      <c r="I378" s="150"/>
      <c r="J378" s="151">
        <f>ROUND(I378*H378,2)</f>
        <v>0</v>
      </c>
      <c r="K378" s="147" t="s">
        <v>152</v>
      </c>
      <c r="L378" s="34"/>
      <c r="M378" s="152" t="s">
        <v>1</v>
      </c>
      <c r="N378" s="153" t="s">
        <v>38</v>
      </c>
      <c r="O378" s="59"/>
      <c r="P378" s="154">
        <f>O378*H378</f>
        <v>0</v>
      </c>
      <c r="Q378" s="154">
        <v>0</v>
      </c>
      <c r="R378" s="154">
        <f>Q378*H378</f>
        <v>0</v>
      </c>
      <c r="S378" s="154">
        <v>0</v>
      </c>
      <c r="T378" s="155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56" t="s">
        <v>143</v>
      </c>
      <c r="AT378" s="156" t="s">
        <v>139</v>
      </c>
      <c r="AU378" s="156" t="s">
        <v>82</v>
      </c>
      <c r="AY378" s="18" t="s">
        <v>137</v>
      </c>
      <c r="BE378" s="157">
        <f>IF(N378="základní",J378,0)</f>
        <v>0</v>
      </c>
      <c r="BF378" s="157">
        <f>IF(N378="snížená",J378,0)</f>
        <v>0</v>
      </c>
      <c r="BG378" s="157">
        <f>IF(N378="zákl. přenesená",J378,0)</f>
        <v>0</v>
      </c>
      <c r="BH378" s="157">
        <f>IF(N378="sníž. přenesená",J378,0)</f>
        <v>0</v>
      </c>
      <c r="BI378" s="157">
        <f>IF(N378="nulová",J378,0)</f>
        <v>0</v>
      </c>
      <c r="BJ378" s="18" t="s">
        <v>30</v>
      </c>
      <c r="BK378" s="157">
        <f>ROUND(I378*H378,2)</f>
        <v>0</v>
      </c>
      <c r="BL378" s="18" t="s">
        <v>143</v>
      </c>
      <c r="BM378" s="156" t="s">
        <v>1662</v>
      </c>
    </row>
    <row r="379" spans="1:65" s="13" customFormat="1">
      <c r="B379" s="158"/>
      <c r="D379" s="159" t="s">
        <v>145</v>
      </c>
      <c r="E379" s="160" t="s">
        <v>1</v>
      </c>
      <c r="F379" s="161" t="s">
        <v>30</v>
      </c>
      <c r="H379" s="162">
        <v>1</v>
      </c>
      <c r="I379" s="163"/>
      <c r="L379" s="158"/>
      <c r="M379" s="164"/>
      <c r="N379" s="165"/>
      <c r="O379" s="165"/>
      <c r="P379" s="165"/>
      <c r="Q379" s="165"/>
      <c r="R379" s="165"/>
      <c r="S379" s="165"/>
      <c r="T379" s="166"/>
      <c r="AT379" s="160" t="s">
        <v>145</v>
      </c>
      <c r="AU379" s="160" t="s">
        <v>82</v>
      </c>
      <c r="AV379" s="13" t="s">
        <v>82</v>
      </c>
      <c r="AW379" s="13" t="s">
        <v>29</v>
      </c>
      <c r="AX379" s="13" t="s">
        <v>30</v>
      </c>
      <c r="AY379" s="160" t="s">
        <v>137</v>
      </c>
    </row>
    <row r="380" spans="1:65" s="2" customFormat="1" ht="24.2" customHeight="1">
      <c r="A380" s="33"/>
      <c r="B380" s="144"/>
      <c r="C380" s="182" t="s">
        <v>793</v>
      </c>
      <c r="D380" s="182" t="s">
        <v>181</v>
      </c>
      <c r="E380" s="183" t="s">
        <v>1663</v>
      </c>
      <c r="F380" s="184" t="s">
        <v>1664</v>
      </c>
      <c r="G380" s="185" t="s">
        <v>210</v>
      </c>
      <c r="H380" s="186">
        <v>1.01</v>
      </c>
      <c r="I380" s="187"/>
      <c r="J380" s="188">
        <f>ROUND(I380*H380,2)</f>
        <v>0</v>
      </c>
      <c r="K380" s="184" t="s">
        <v>1</v>
      </c>
      <c r="L380" s="189"/>
      <c r="M380" s="190" t="s">
        <v>1</v>
      </c>
      <c r="N380" s="191" t="s">
        <v>38</v>
      </c>
      <c r="O380" s="59"/>
      <c r="P380" s="154">
        <f>O380*H380</f>
        <v>0</v>
      </c>
      <c r="Q380" s="154">
        <v>1.41E-2</v>
      </c>
      <c r="R380" s="154">
        <f>Q380*H380</f>
        <v>1.4241E-2</v>
      </c>
      <c r="S380" s="154">
        <v>0</v>
      </c>
      <c r="T380" s="155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56" t="s">
        <v>176</v>
      </c>
      <c r="AT380" s="156" t="s">
        <v>181</v>
      </c>
      <c r="AU380" s="156" t="s">
        <v>82</v>
      </c>
      <c r="AY380" s="18" t="s">
        <v>137</v>
      </c>
      <c r="BE380" s="157">
        <f>IF(N380="základní",J380,0)</f>
        <v>0</v>
      </c>
      <c r="BF380" s="157">
        <f>IF(N380="snížená",J380,0)</f>
        <v>0</v>
      </c>
      <c r="BG380" s="157">
        <f>IF(N380="zákl. přenesená",J380,0)</f>
        <v>0</v>
      </c>
      <c r="BH380" s="157">
        <f>IF(N380="sníž. přenesená",J380,0)</f>
        <v>0</v>
      </c>
      <c r="BI380" s="157">
        <f>IF(N380="nulová",J380,0)</f>
        <v>0</v>
      </c>
      <c r="BJ380" s="18" t="s">
        <v>30</v>
      </c>
      <c r="BK380" s="157">
        <f>ROUND(I380*H380,2)</f>
        <v>0</v>
      </c>
      <c r="BL380" s="18" t="s">
        <v>143</v>
      </c>
      <c r="BM380" s="156" t="s">
        <v>1665</v>
      </c>
    </row>
    <row r="381" spans="1:65" s="13" customFormat="1">
      <c r="B381" s="158"/>
      <c r="D381" s="159" t="s">
        <v>145</v>
      </c>
      <c r="E381" s="160" t="s">
        <v>1</v>
      </c>
      <c r="F381" s="161" t="s">
        <v>371</v>
      </c>
      <c r="H381" s="162">
        <v>1.01</v>
      </c>
      <c r="I381" s="163"/>
      <c r="L381" s="158"/>
      <c r="M381" s="164"/>
      <c r="N381" s="165"/>
      <c r="O381" s="165"/>
      <c r="P381" s="165"/>
      <c r="Q381" s="165"/>
      <c r="R381" s="165"/>
      <c r="S381" s="165"/>
      <c r="T381" s="166"/>
      <c r="AT381" s="160" t="s">
        <v>145</v>
      </c>
      <c r="AU381" s="160" t="s">
        <v>82</v>
      </c>
      <c r="AV381" s="13" t="s">
        <v>82</v>
      </c>
      <c r="AW381" s="13" t="s">
        <v>29</v>
      </c>
      <c r="AX381" s="13" t="s">
        <v>73</v>
      </c>
      <c r="AY381" s="160" t="s">
        <v>137</v>
      </c>
    </row>
    <row r="382" spans="1:65" s="15" customFormat="1">
      <c r="B382" s="174"/>
      <c r="D382" s="159" t="s">
        <v>145</v>
      </c>
      <c r="E382" s="175" t="s">
        <v>1</v>
      </c>
      <c r="F382" s="176" t="s">
        <v>148</v>
      </c>
      <c r="H382" s="177">
        <v>1.01</v>
      </c>
      <c r="I382" s="178"/>
      <c r="L382" s="174"/>
      <c r="M382" s="179"/>
      <c r="N382" s="180"/>
      <c r="O382" s="180"/>
      <c r="P382" s="180"/>
      <c r="Q382" s="180"/>
      <c r="R382" s="180"/>
      <c r="S382" s="180"/>
      <c r="T382" s="181"/>
      <c r="AT382" s="175" t="s">
        <v>145</v>
      </c>
      <c r="AU382" s="175" t="s">
        <v>82</v>
      </c>
      <c r="AV382" s="15" t="s">
        <v>143</v>
      </c>
      <c r="AW382" s="15" t="s">
        <v>29</v>
      </c>
      <c r="AX382" s="15" t="s">
        <v>30</v>
      </c>
      <c r="AY382" s="175" t="s">
        <v>137</v>
      </c>
    </row>
    <row r="383" spans="1:65" s="2" customFormat="1" ht="24.2" customHeight="1">
      <c r="A383" s="33"/>
      <c r="B383" s="144"/>
      <c r="C383" s="145" t="s">
        <v>796</v>
      </c>
      <c r="D383" s="145" t="s">
        <v>139</v>
      </c>
      <c r="E383" s="146" t="s">
        <v>1666</v>
      </c>
      <c r="F383" s="147" t="s">
        <v>1667</v>
      </c>
      <c r="G383" s="148" t="s">
        <v>210</v>
      </c>
      <c r="H383" s="149">
        <v>4</v>
      </c>
      <c r="I383" s="150"/>
      <c r="J383" s="151">
        <f>ROUND(I383*H383,2)</f>
        <v>0</v>
      </c>
      <c r="K383" s="147" t="s">
        <v>152</v>
      </c>
      <c r="L383" s="34"/>
      <c r="M383" s="152" t="s">
        <v>1</v>
      </c>
      <c r="N383" s="153" t="s">
        <v>38</v>
      </c>
      <c r="O383" s="59"/>
      <c r="P383" s="154">
        <f>O383*H383</f>
        <v>0</v>
      </c>
      <c r="Q383" s="154">
        <v>1.67E-3</v>
      </c>
      <c r="R383" s="154">
        <f>Q383*H383</f>
        <v>6.6800000000000002E-3</v>
      </c>
      <c r="S383" s="154">
        <v>0</v>
      </c>
      <c r="T383" s="155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6" t="s">
        <v>143</v>
      </c>
      <c r="AT383" s="156" t="s">
        <v>139</v>
      </c>
      <c r="AU383" s="156" t="s">
        <v>82</v>
      </c>
      <c r="AY383" s="18" t="s">
        <v>137</v>
      </c>
      <c r="BE383" s="157">
        <f>IF(N383="základní",J383,0)</f>
        <v>0</v>
      </c>
      <c r="BF383" s="157">
        <f>IF(N383="snížená",J383,0)</f>
        <v>0</v>
      </c>
      <c r="BG383" s="157">
        <f>IF(N383="zákl. přenesená",J383,0)</f>
        <v>0</v>
      </c>
      <c r="BH383" s="157">
        <f>IF(N383="sníž. přenesená",J383,0)</f>
        <v>0</v>
      </c>
      <c r="BI383" s="157">
        <f>IF(N383="nulová",J383,0)</f>
        <v>0</v>
      </c>
      <c r="BJ383" s="18" t="s">
        <v>30</v>
      </c>
      <c r="BK383" s="157">
        <f>ROUND(I383*H383,2)</f>
        <v>0</v>
      </c>
      <c r="BL383" s="18" t="s">
        <v>143</v>
      </c>
      <c r="BM383" s="156" t="s">
        <v>1668</v>
      </c>
    </row>
    <row r="384" spans="1:65" s="13" customFormat="1">
      <c r="B384" s="158"/>
      <c r="D384" s="159" t="s">
        <v>145</v>
      </c>
      <c r="E384" s="160" t="s">
        <v>1</v>
      </c>
      <c r="F384" s="161" t="s">
        <v>1669</v>
      </c>
      <c r="H384" s="162">
        <v>4</v>
      </c>
      <c r="I384" s="163"/>
      <c r="L384" s="158"/>
      <c r="M384" s="164"/>
      <c r="N384" s="165"/>
      <c r="O384" s="165"/>
      <c r="P384" s="165"/>
      <c r="Q384" s="165"/>
      <c r="R384" s="165"/>
      <c r="S384" s="165"/>
      <c r="T384" s="166"/>
      <c r="AT384" s="160" t="s">
        <v>145</v>
      </c>
      <c r="AU384" s="160" t="s">
        <v>82</v>
      </c>
      <c r="AV384" s="13" t="s">
        <v>82</v>
      </c>
      <c r="AW384" s="13" t="s">
        <v>29</v>
      </c>
      <c r="AX384" s="13" t="s">
        <v>73</v>
      </c>
      <c r="AY384" s="160" t="s">
        <v>137</v>
      </c>
    </row>
    <row r="385" spans="1:65" s="15" customFormat="1">
      <c r="B385" s="174"/>
      <c r="D385" s="159" t="s">
        <v>145</v>
      </c>
      <c r="E385" s="175" t="s">
        <v>1</v>
      </c>
      <c r="F385" s="176" t="s">
        <v>148</v>
      </c>
      <c r="H385" s="177">
        <v>4</v>
      </c>
      <c r="I385" s="178"/>
      <c r="L385" s="174"/>
      <c r="M385" s="179"/>
      <c r="N385" s="180"/>
      <c r="O385" s="180"/>
      <c r="P385" s="180"/>
      <c r="Q385" s="180"/>
      <c r="R385" s="180"/>
      <c r="S385" s="180"/>
      <c r="T385" s="181"/>
      <c r="AT385" s="175" t="s">
        <v>145</v>
      </c>
      <c r="AU385" s="175" t="s">
        <v>82</v>
      </c>
      <c r="AV385" s="15" t="s">
        <v>143</v>
      </c>
      <c r="AW385" s="15" t="s">
        <v>29</v>
      </c>
      <c r="AX385" s="15" t="s">
        <v>30</v>
      </c>
      <c r="AY385" s="175" t="s">
        <v>137</v>
      </c>
    </row>
    <row r="386" spans="1:65" s="2" customFormat="1" ht="24.2" customHeight="1">
      <c r="A386" s="33"/>
      <c r="B386" s="144"/>
      <c r="C386" s="182" t="s">
        <v>813</v>
      </c>
      <c r="D386" s="182" t="s">
        <v>181</v>
      </c>
      <c r="E386" s="183" t="s">
        <v>1670</v>
      </c>
      <c r="F386" s="184" t="s">
        <v>1671</v>
      </c>
      <c r="G386" s="185" t="s">
        <v>210</v>
      </c>
      <c r="H386" s="186">
        <v>1.01</v>
      </c>
      <c r="I386" s="187"/>
      <c r="J386" s="188">
        <f>ROUND(I386*H386,2)</f>
        <v>0</v>
      </c>
      <c r="K386" s="184" t="s">
        <v>1</v>
      </c>
      <c r="L386" s="189"/>
      <c r="M386" s="190" t="s">
        <v>1</v>
      </c>
      <c r="N386" s="191" t="s">
        <v>38</v>
      </c>
      <c r="O386" s="59"/>
      <c r="P386" s="154">
        <f>O386*H386</f>
        <v>0</v>
      </c>
      <c r="Q386" s="154">
        <v>4.8999999999999998E-3</v>
      </c>
      <c r="R386" s="154">
        <f>Q386*H386</f>
        <v>4.9490000000000003E-3</v>
      </c>
      <c r="S386" s="154">
        <v>0</v>
      </c>
      <c r="T386" s="155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56" t="s">
        <v>176</v>
      </c>
      <c r="AT386" s="156" t="s">
        <v>181</v>
      </c>
      <c r="AU386" s="156" t="s">
        <v>82</v>
      </c>
      <c r="AY386" s="18" t="s">
        <v>137</v>
      </c>
      <c r="BE386" s="157">
        <f>IF(N386="základní",J386,0)</f>
        <v>0</v>
      </c>
      <c r="BF386" s="157">
        <f>IF(N386="snížená",J386,0)</f>
        <v>0</v>
      </c>
      <c r="BG386" s="157">
        <f>IF(N386="zákl. přenesená",J386,0)</f>
        <v>0</v>
      </c>
      <c r="BH386" s="157">
        <f>IF(N386="sníž. přenesená",J386,0)</f>
        <v>0</v>
      </c>
      <c r="BI386" s="157">
        <f>IF(N386="nulová",J386,0)</f>
        <v>0</v>
      </c>
      <c r="BJ386" s="18" t="s">
        <v>30</v>
      </c>
      <c r="BK386" s="157">
        <f>ROUND(I386*H386,2)</f>
        <v>0</v>
      </c>
      <c r="BL386" s="18" t="s">
        <v>143</v>
      </c>
      <c r="BM386" s="156" t="s">
        <v>1672</v>
      </c>
    </row>
    <row r="387" spans="1:65" s="13" customFormat="1">
      <c r="B387" s="158"/>
      <c r="D387" s="159" t="s">
        <v>145</v>
      </c>
      <c r="E387" s="160" t="s">
        <v>1</v>
      </c>
      <c r="F387" s="161" t="s">
        <v>371</v>
      </c>
      <c r="H387" s="162">
        <v>1.01</v>
      </c>
      <c r="I387" s="163"/>
      <c r="L387" s="158"/>
      <c r="M387" s="164"/>
      <c r="N387" s="165"/>
      <c r="O387" s="165"/>
      <c r="P387" s="165"/>
      <c r="Q387" s="165"/>
      <c r="R387" s="165"/>
      <c r="S387" s="165"/>
      <c r="T387" s="166"/>
      <c r="AT387" s="160" t="s">
        <v>145</v>
      </c>
      <c r="AU387" s="160" t="s">
        <v>82</v>
      </c>
      <c r="AV387" s="13" t="s">
        <v>82</v>
      </c>
      <c r="AW387" s="13" t="s">
        <v>29</v>
      </c>
      <c r="AX387" s="13" t="s">
        <v>73</v>
      </c>
      <c r="AY387" s="160" t="s">
        <v>137</v>
      </c>
    </row>
    <row r="388" spans="1:65" s="15" customFormat="1">
      <c r="B388" s="174"/>
      <c r="D388" s="159" t="s">
        <v>145</v>
      </c>
      <c r="E388" s="175" t="s">
        <v>1</v>
      </c>
      <c r="F388" s="176" t="s">
        <v>148</v>
      </c>
      <c r="H388" s="177">
        <v>1.01</v>
      </c>
      <c r="I388" s="178"/>
      <c r="L388" s="174"/>
      <c r="M388" s="179"/>
      <c r="N388" s="180"/>
      <c r="O388" s="180"/>
      <c r="P388" s="180"/>
      <c r="Q388" s="180"/>
      <c r="R388" s="180"/>
      <c r="S388" s="180"/>
      <c r="T388" s="181"/>
      <c r="AT388" s="175" t="s">
        <v>145</v>
      </c>
      <c r="AU388" s="175" t="s">
        <v>82</v>
      </c>
      <c r="AV388" s="15" t="s">
        <v>143</v>
      </c>
      <c r="AW388" s="15" t="s">
        <v>29</v>
      </c>
      <c r="AX388" s="15" t="s">
        <v>30</v>
      </c>
      <c r="AY388" s="175" t="s">
        <v>137</v>
      </c>
    </row>
    <row r="389" spans="1:65" s="2" customFormat="1" ht="33" customHeight="1">
      <c r="A389" s="33"/>
      <c r="B389" s="144"/>
      <c r="C389" s="182" t="s">
        <v>827</v>
      </c>
      <c r="D389" s="182" t="s">
        <v>181</v>
      </c>
      <c r="E389" s="183" t="s">
        <v>1673</v>
      </c>
      <c r="F389" s="184" t="s">
        <v>1674</v>
      </c>
      <c r="G389" s="185" t="s">
        <v>210</v>
      </c>
      <c r="H389" s="186">
        <v>3.03</v>
      </c>
      <c r="I389" s="187"/>
      <c r="J389" s="188">
        <f>ROUND(I389*H389,2)</f>
        <v>0</v>
      </c>
      <c r="K389" s="184" t="s">
        <v>1</v>
      </c>
      <c r="L389" s="189"/>
      <c r="M389" s="190" t="s">
        <v>1</v>
      </c>
      <c r="N389" s="191" t="s">
        <v>38</v>
      </c>
      <c r="O389" s="59"/>
      <c r="P389" s="154">
        <f>O389*H389</f>
        <v>0</v>
      </c>
      <c r="Q389" s="154">
        <v>1.35E-2</v>
      </c>
      <c r="R389" s="154">
        <f>Q389*H389</f>
        <v>4.0904999999999997E-2</v>
      </c>
      <c r="S389" s="154">
        <v>0</v>
      </c>
      <c r="T389" s="155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56" t="s">
        <v>176</v>
      </c>
      <c r="AT389" s="156" t="s">
        <v>181</v>
      </c>
      <c r="AU389" s="156" t="s">
        <v>82</v>
      </c>
      <c r="AY389" s="18" t="s">
        <v>137</v>
      </c>
      <c r="BE389" s="157">
        <f>IF(N389="základní",J389,0)</f>
        <v>0</v>
      </c>
      <c r="BF389" s="157">
        <f>IF(N389="snížená",J389,0)</f>
        <v>0</v>
      </c>
      <c r="BG389" s="157">
        <f>IF(N389="zákl. přenesená",J389,0)</f>
        <v>0</v>
      </c>
      <c r="BH389" s="157">
        <f>IF(N389="sníž. přenesená",J389,0)</f>
        <v>0</v>
      </c>
      <c r="BI389" s="157">
        <f>IF(N389="nulová",J389,0)</f>
        <v>0</v>
      </c>
      <c r="BJ389" s="18" t="s">
        <v>30</v>
      </c>
      <c r="BK389" s="157">
        <f>ROUND(I389*H389,2)</f>
        <v>0</v>
      </c>
      <c r="BL389" s="18" t="s">
        <v>143</v>
      </c>
      <c r="BM389" s="156" t="s">
        <v>1675</v>
      </c>
    </row>
    <row r="390" spans="1:65" s="13" customFormat="1">
      <c r="B390" s="158"/>
      <c r="D390" s="159" t="s">
        <v>145</v>
      </c>
      <c r="E390" s="160" t="s">
        <v>1</v>
      </c>
      <c r="F390" s="161" t="s">
        <v>1676</v>
      </c>
      <c r="H390" s="162">
        <v>3.03</v>
      </c>
      <c r="I390" s="163"/>
      <c r="L390" s="158"/>
      <c r="M390" s="164"/>
      <c r="N390" s="165"/>
      <c r="O390" s="165"/>
      <c r="P390" s="165"/>
      <c r="Q390" s="165"/>
      <c r="R390" s="165"/>
      <c r="S390" s="165"/>
      <c r="T390" s="166"/>
      <c r="AT390" s="160" t="s">
        <v>145</v>
      </c>
      <c r="AU390" s="160" t="s">
        <v>82</v>
      </c>
      <c r="AV390" s="13" t="s">
        <v>82</v>
      </c>
      <c r="AW390" s="13" t="s">
        <v>29</v>
      </c>
      <c r="AX390" s="13" t="s">
        <v>73</v>
      </c>
      <c r="AY390" s="160" t="s">
        <v>137</v>
      </c>
    </row>
    <row r="391" spans="1:65" s="15" customFormat="1">
      <c r="B391" s="174"/>
      <c r="D391" s="159" t="s">
        <v>145</v>
      </c>
      <c r="E391" s="175" t="s">
        <v>1</v>
      </c>
      <c r="F391" s="176" t="s">
        <v>148</v>
      </c>
      <c r="H391" s="177">
        <v>3.03</v>
      </c>
      <c r="I391" s="178"/>
      <c r="L391" s="174"/>
      <c r="M391" s="179"/>
      <c r="N391" s="180"/>
      <c r="O391" s="180"/>
      <c r="P391" s="180"/>
      <c r="Q391" s="180"/>
      <c r="R391" s="180"/>
      <c r="S391" s="180"/>
      <c r="T391" s="181"/>
      <c r="AT391" s="175" t="s">
        <v>145</v>
      </c>
      <c r="AU391" s="175" t="s">
        <v>82</v>
      </c>
      <c r="AV391" s="15" t="s">
        <v>143</v>
      </c>
      <c r="AW391" s="15" t="s">
        <v>29</v>
      </c>
      <c r="AX391" s="15" t="s">
        <v>30</v>
      </c>
      <c r="AY391" s="175" t="s">
        <v>137</v>
      </c>
    </row>
    <row r="392" spans="1:65" s="2" customFormat="1" ht="24.2" customHeight="1">
      <c r="A392" s="33"/>
      <c r="B392" s="144"/>
      <c r="C392" s="145" t="s">
        <v>831</v>
      </c>
      <c r="D392" s="145" t="s">
        <v>139</v>
      </c>
      <c r="E392" s="146" t="s">
        <v>1677</v>
      </c>
      <c r="F392" s="147" t="s">
        <v>1678</v>
      </c>
      <c r="G392" s="148" t="s">
        <v>210</v>
      </c>
      <c r="H392" s="149">
        <v>3</v>
      </c>
      <c r="I392" s="150"/>
      <c r="J392" s="151">
        <f>ROUND(I392*H392,2)</f>
        <v>0</v>
      </c>
      <c r="K392" s="147" t="s">
        <v>152</v>
      </c>
      <c r="L392" s="34"/>
      <c r="M392" s="152" t="s">
        <v>1</v>
      </c>
      <c r="N392" s="153" t="s">
        <v>38</v>
      </c>
      <c r="O392" s="59"/>
      <c r="P392" s="154">
        <f>O392*H392</f>
        <v>0</v>
      </c>
      <c r="Q392" s="154">
        <v>0</v>
      </c>
      <c r="R392" s="154">
        <f>Q392*H392</f>
        <v>0</v>
      </c>
      <c r="S392" s="154">
        <v>0</v>
      </c>
      <c r="T392" s="155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56" t="s">
        <v>143</v>
      </c>
      <c r="AT392" s="156" t="s">
        <v>139</v>
      </c>
      <c r="AU392" s="156" t="s">
        <v>82</v>
      </c>
      <c r="AY392" s="18" t="s">
        <v>137</v>
      </c>
      <c r="BE392" s="157">
        <f>IF(N392="základní",J392,0)</f>
        <v>0</v>
      </c>
      <c r="BF392" s="157">
        <f>IF(N392="snížená",J392,0)</f>
        <v>0</v>
      </c>
      <c r="BG392" s="157">
        <f>IF(N392="zákl. přenesená",J392,0)</f>
        <v>0</v>
      </c>
      <c r="BH392" s="157">
        <f>IF(N392="sníž. přenesená",J392,0)</f>
        <v>0</v>
      </c>
      <c r="BI392" s="157">
        <f>IF(N392="nulová",J392,0)</f>
        <v>0</v>
      </c>
      <c r="BJ392" s="18" t="s">
        <v>30</v>
      </c>
      <c r="BK392" s="157">
        <f>ROUND(I392*H392,2)</f>
        <v>0</v>
      </c>
      <c r="BL392" s="18" t="s">
        <v>143</v>
      </c>
      <c r="BM392" s="156" t="s">
        <v>1679</v>
      </c>
    </row>
    <row r="393" spans="1:65" s="13" customFormat="1">
      <c r="B393" s="158"/>
      <c r="D393" s="159" t="s">
        <v>145</v>
      </c>
      <c r="E393" s="160" t="s">
        <v>1</v>
      </c>
      <c r="F393" s="161" t="s">
        <v>155</v>
      </c>
      <c r="H393" s="162">
        <v>3</v>
      </c>
      <c r="I393" s="163"/>
      <c r="L393" s="158"/>
      <c r="M393" s="164"/>
      <c r="N393" s="165"/>
      <c r="O393" s="165"/>
      <c r="P393" s="165"/>
      <c r="Q393" s="165"/>
      <c r="R393" s="165"/>
      <c r="S393" s="165"/>
      <c r="T393" s="166"/>
      <c r="AT393" s="160" t="s">
        <v>145</v>
      </c>
      <c r="AU393" s="160" t="s">
        <v>82</v>
      </c>
      <c r="AV393" s="13" t="s">
        <v>82</v>
      </c>
      <c r="AW393" s="13" t="s">
        <v>29</v>
      </c>
      <c r="AX393" s="13" t="s">
        <v>30</v>
      </c>
      <c r="AY393" s="160" t="s">
        <v>137</v>
      </c>
    </row>
    <row r="394" spans="1:65" s="2" customFormat="1" ht="33" customHeight="1">
      <c r="A394" s="33"/>
      <c r="B394" s="144"/>
      <c r="C394" s="182" t="s">
        <v>1444</v>
      </c>
      <c r="D394" s="182" t="s">
        <v>181</v>
      </c>
      <c r="E394" s="183" t="s">
        <v>1680</v>
      </c>
      <c r="F394" s="184" t="s">
        <v>1681</v>
      </c>
      <c r="G394" s="185" t="s">
        <v>210</v>
      </c>
      <c r="H394" s="186">
        <v>3.03</v>
      </c>
      <c r="I394" s="187"/>
      <c r="J394" s="188">
        <f>ROUND(I394*H394,2)</f>
        <v>0</v>
      </c>
      <c r="K394" s="184" t="s">
        <v>152</v>
      </c>
      <c r="L394" s="189"/>
      <c r="M394" s="190" t="s">
        <v>1</v>
      </c>
      <c r="N394" s="191" t="s">
        <v>38</v>
      </c>
      <c r="O394" s="59"/>
      <c r="P394" s="154">
        <f>O394*H394</f>
        <v>0</v>
      </c>
      <c r="Q394" s="154">
        <v>1.4999999999999999E-2</v>
      </c>
      <c r="R394" s="154">
        <f>Q394*H394</f>
        <v>4.5449999999999997E-2</v>
      </c>
      <c r="S394" s="154">
        <v>0</v>
      </c>
      <c r="T394" s="155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56" t="s">
        <v>176</v>
      </c>
      <c r="AT394" s="156" t="s">
        <v>181</v>
      </c>
      <c r="AU394" s="156" t="s">
        <v>82</v>
      </c>
      <c r="AY394" s="18" t="s">
        <v>137</v>
      </c>
      <c r="BE394" s="157">
        <f>IF(N394="základní",J394,0)</f>
        <v>0</v>
      </c>
      <c r="BF394" s="157">
        <f>IF(N394="snížená",J394,0)</f>
        <v>0</v>
      </c>
      <c r="BG394" s="157">
        <f>IF(N394="zákl. přenesená",J394,0)</f>
        <v>0</v>
      </c>
      <c r="BH394" s="157">
        <f>IF(N394="sníž. přenesená",J394,0)</f>
        <v>0</v>
      </c>
      <c r="BI394" s="157">
        <f>IF(N394="nulová",J394,0)</f>
        <v>0</v>
      </c>
      <c r="BJ394" s="18" t="s">
        <v>30</v>
      </c>
      <c r="BK394" s="157">
        <f>ROUND(I394*H394,2)</f>
        <v>0</v>
      </c>
      <c r="BL394" s="18" t="s">
        <v>143</v>
      </c>
      <c r="BM394" s="156" t="s">
        <v>1682</v>
      </c>
    </row>
    <row r="395" spans="1:65" s="13" customFormat="1">
      <c r="B395" s="158"/>
      <c r="D395" s="159" t="s">
        <v>145</v>
      </c>
      <c r="E395" s="160" t="s">
        <v>1</v>
      </c>
      <c r="F395" s="161" t="s">
        <v>1676</v>
      </c>
      <c r="H395" s="162">
        <v>3.03</v>
      </c>
      <c r="I395" s="163"/>
      <c r="L395" s="158"/>
      <c r="M395" s="164"/>
      <c r="N395" s="165"/>
      <c r="O395" s="165"/>
      <c r="P395" s="165"/>
      <c r="Q395" s="165"/>
      <c r="R395" s="165"/>
      <c r="S395" s="165"/>
      <c r="T395" s="166"/>
      <c r="AT395" s="160" t="s">
        <v>145</v>
      </c>
      <c r="AU395" s="160" t="s">
        <v>82</v>
      </c>
      <c r="AV395" s="13" t="s">
        <v>82</v>
      </c>
      <c r="AW395" s="13" t="s">
        <v>29</v>
      </c>
      <c r="AX395" s="13" t="s">
        <v>73</v>
      </c>
      <c r="AY395" s="160" t="s">
        <v>137</v>
      </c>
    </row>
    <row r="396" spans="1:65" s="15" customFormat="1">
      <c r="B396" s="174"/>
      <c r="D396" s="159" t="s">
        <v>145</v>
      </c>
      <c r="E396" s="175" t="s">
        <v>1</v>
      </c>
      <c r="F396" s="176" t="s">
        <v>148</v>
      </c>
      <c r="H396" s="177">
        <v>3.03</v>
      </c>
      <c r="I396" s="178"/>
      <c r="L396" s="174"/>
      <c r="M396" s="179"/>
      <c r="N396" s="180"/>
      <c r="O396" s="180"/>
      <c r="P396" s="180"/>
      <c r="Q396" s="180"/>
      <c r="R396" s="180"/>
      <c r="S396" s="180"/>
      <c r="T396" s="181"/>
      <c r="AT396" s="175" t="s">
        <v>145</v>
      </c>
      <c r="AU396" s="175" t="s">
        <v>82</v>
      </c>
      <c r="AV396" s="15" t="s">
        <v>143</v>
      </c>
      <c r="AW396" s="15" t="s">
        <v>29</v>
      </c>
      <c r="AX396" s="15" t="s">
        <v>30</v>
      </c>
      <c r="AY396" s="175" t="s">
        <v>137</v>
      </c>
    </row>
    <row r="397" spans="1:65" s="2" customFormat="1" ht="24.2" customHeight="1">
      <c r="A397" s="33"/>
      <c r="B397" s="144"/>
      <c r="C397" s="145" t="s">
        <v>1082</v>
      </c>
      <c r="D397" s="145" t="s">
        <v>139</v>
      </c>
      <c r="E397" s="146" t="s">
        <v>1683</v>
      </c>
      <c r="F397" s="147" t="s">
        <v>1684</v>
      </c>
      <c r="G397" s="148" t="s">
        <v>210</v>
      </c>
      <c r="H397" s="149">
        <v>1</v>
      </c>
      <c r="I397" s="150"/>
      <c r="J397" s="151">
        <f>ROUND(I397*H397,2)</f>
        <v>0</v>
      </c>
      <c r="K397" s="147" t="s">
        <v>152</v>
      </c>
      <c r="L397" s="34"/>
      <c r="M397" s="152" t="s">
        <v>1</v>
      </c>
      <c r="N397" s="153" t="s">
        <v>38</v>
      </c>
      <c r="O397" s="59"/>
      <c r="P397" s="154">
        <f>O397*H397</f>
        <v>0</v>
      </c>
      <c r="Q397" s="154">
        <v>1.7099999999999999E-3</v>
      </c>
      <c r="R397" s="154">
        <f>Q397*H397</f>
        <v>1.7099999999999999E-3</v>
      </c>
      <c r="S397" s="154">
        <v>0</v>
      </c>
      <c r="T397" s="155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56" t="s">
        <v>143</v>
      </c>
      <c r="AT397" s="156" t="s">
        <v>139</v>
      </c>
      <c r="AU397" s="156" t="s">
        <v>82</v>
      </c>
      <c r="AY397" s="18" t="s">
        <v>137</v>
      </c>
      <c r="BE397" s="157">
        <f>IF(N397="základní",J397,0)</f>
        <v>0</v>
      </c>
      <c r="BF397" s="157">
        <f>IF(N397="snížená",J397,0)</f>
        <v>0</v>
      </c>
      <c r="BG397" s="157">
        <f>IF(N397="zákl. přenesená",J397,0)</f>
        <v>0</v>
      </c>
      <c r="BH397" s="157">
        <f>IF(N397="sníž. přenesená",J397,0)</f>
        <v>0</v>
      </c>
      <c r="BI397" s="157">
        <f>IF(N397="nulová",J397,0)</f>
        <v>0</v>
      </c>
      <c r="BJ397" s="18" t="s">
        <v>30</v>
      </c>
      <c r="BK397" s="157">
        <f>ROUND(I397*H397,2)</f>
        <v>0</v>
      </c>
      <c r="BL397" s="18" t="s">
        <v>143</v>
      </c>
      <c r="BM397" s="156" t="s">
        <v>1685</v>
      </c>
    </row>
    <row r="398" spans="1:65" s="13" customFormat="1">
      <c r="B398" s="158"/>
      <c r="D398" s="159" t="s">
        <v>145</v>
      </c>
      <c r="E398" s="160" t="s">
        <v>1</v>
      </c>
      <c r="F398" s="161" t="s">
        <v>30</v>
      </c>
      <c r="H398" s="162">
        <v>1</v>
      </c>
      <c r="I398" s="163"/>
      <c r="L398" s="158"/>
      <c r="M398" s="164"/>
      <c r="N398" s="165"/>
      <c r="O398" s="165"/>
      <c r="P398" s="165"/>
      <c r="Q398" s="165"/>
      <c r="R398" s="165"/>
      <c r="S398" s="165"/>
      <c r="T398" s="166"/>
      <c r="AT398" s="160" t="s">
        <v>145</v>
      </c>
      <c r="AU398" s="160" t="s">
        <v>82</v>
      </c>
      <c r="AV398" s="13" t="s">
        <v>82</v>
      </c>
      <c r="AW398" s="13" t="s">
        <v>29</v>
      </c>
      <c r="AX398" s="13" t="s">
        <v>30</v>
      </c>
      <c r="AY398" s="160" t="s">
        <v>137</v>
      </c>
    </row>
    <row r="399" spans="1:65" s="2" customFormat="1" ht="37.9" customHeight="1">
      <c r="A399" s="33"/>
      <c r="B399" s="144"/>
      <c r="C399" s="182" t="s">
        <v>1457</v>
      </c>
      <c r="D399" s="182" t="s">
        <v>181</v>
      </c>
      <c r="E399" s="183" t="s">
        <v>1686</v>
      </c>
      <c r="F399" s="184" t="s">
        <v>1687</v>
      </c>
      <c r="G399" s="185" t="s">
        <v>210</v>
      </c>
      <c r="H399" s="186">
        <v>1.01</v>
      </c>
      <c r="I399" s="187"/>
      <c r="J399" s="188">
        <f>ROUND(I399*H399,2)</f>
        <v>0</v>
      </c>
      <c r="K399" s="184" t="s">
        <v>1</v>
      </c>
      <c r="L399" s="189"/>
      <c r="M399" s="190" t="s">
        <v>1</v>
      </c>
      <c r="N399" s="191" t="s">
        <v>38</v>
      </c>
      <c r="O399" s="59"/>
      <c r="P399" s="154">
        <f>O399*H399</f>
        <v>0</v>
      </c>
      <c r="Q399" s="154">
        <v>1.78E-2</v>
      </c>
      <c r="R399" s="154">
        <f>Q399*H399</f>
        <v>1.7978000000000001E-2</v>
      </c>
      <c r="S399" s="154">
        <v>0</v>
      </c>
      <c r="T399" s="155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56" t="s">
        <v>176</v>
      </c>
      <c r="AT399" s="156" t="s">
        <v>181</v>
      </c>
      <c r="AU399" s="156" t="s">
        <v>82</v>
      </c>
      <c r="AY399" s="18" t="s">
        <v>137</v>
      </c>
      <c r="BE399" s="157">
        <f>IF(N399="základní",J399,0)</f>
        <v>0</v>
      </c>
      <c r="BF399" s="157">
        <f>IF(N399="snížená",J399,0)</f>
        <v>0</v>
      </c>
      <c r="BG399" s="157">
        <f>IF(N399="zákl. přenesená",J399,0)</f>
        <v>0</v>
      </c>
      <c r="BH399" s="157">
        <f>IF(N399="sníž. přenesená",J399,0)</f>
        <v>0</v>
      </c>
      <c r="BI399" s="157">
        <f>IF(N399="nulová",J399,0)</f>
        <v>0</v>
      </c>
      <c r="BJ399" s="18" t="s">
        <v>30</v>
      </c>
      <c r="BK399" s="157">
        <f>ROUND(I399*H399,2)</f>
        <v>0</v>
      </c>
      <c r="BL399" s="18" t="s">
        <v>143</v>
      </c>
      <c r="BM399" s="156" t="s">
        <v>1688</v>
      </c>
    </row>
    <row r="400" spans="1:65" s="13" customFormat="1">
      <c r="B400" s="158"/>
      <c r="D400" s="159" t="s">
        <v>145</v>
      </c>
      <c r="E400" s="160" t="s">
        <v>1</v>
      </c>
      <c r="F400" s="161" t="s">
        <v>371</v>
      </c>
      <c r="H400" s="162">
        <v>1.01</v>
      </c>
      <c r="I400" s="163"/>
      <c r="L400" s="158"/>
      <c r="M400" s="164"/>
      <c r="N400" s="165"/>
      <c r="O400" s="165"/>
      <c r="P400" s="165"/>
      <c r="Q400" s="165"/>
      <c r="R400" s="165"/>
      <c r="S400" s="165"/>
      <c r="T400" s="166"/>
      <c r="AT400" s="160" t="s">
        <v>145</v>
      </c>
      <c r="AU400" s="160" t="s">
        <v>82</v>
      </c>
      <c r="AV400" s="13" t="s">
        <v>82</v>
      </c>
      <c r="AW400" s="13" t="s">
        <v>29</v>
      </c>
      <c r="AX400" s="13" t="s">
        <v>73</v>
      </c>
      <c r="AY400" s="160" t="s">
        <v>137</v>
      </c>
    </row>
    <row r="401" spans="1:65" s="15" customFormat="1">
      <c r="B401" s="174"/>
      <c r="D401" s="159" t="s">
        <v>145</v>
      </c>
      <c r="E401" s="175" t="s">
        <v>1</v>
      </c>
      <c r="F401" s="176" t="s">
        <v>148</v>
      </c>
      <c r="H401" s="177">
        <v>1.01</v>
      </c>
      <c r="I401" s="178"/>
      <c r="L401" s="174"/>
      <c r="M401" s="179"/>
      <c r="N401" s="180"/>
      <c r="O401" s="180"/>
      <c r="P401" s="180"/>
      <c r="Q401" s="180"/>
      <c r="R401" s="180"/>
      <c r="S401" s="180"/>
      <c r="T401" s="181"/>
      <c r="AT401" s="175" t="s">
        <v>145</v>
      </c>
      <c r="AU401" s="175" t="s">
        <v>82</v>
      </c>
      <c r="AV401" s="15" t="s">
        <v>143</v>
      </c>
      <c r="AW401" s="15" t="s">
        <v>29</v>
      </c>
      <c r="AX401" s="15" t="s">
        <v>30</v>
      </c>
      <c r="AY401" s="175" t="s">
        <v>137</v>
      </c>
    </row>
    <row r="402" spans="1:65" s="2" customFormat="1" ht="24.2" customHeight="1">
      <c r="A402" s="33"/>
      <c r="B402" s="144"/>
      <c r="C402" s="145" t="s">
        <v>852</v>
      </c>
      <c r="D402" s="145" t="s">
        <v>139</v>
      </c>
      <c r="E402" s="146" t="s">
        <v>1689</v>
      </c>
      <c r="F402" s="147" t="s">
        <v>1690</v>
      </c>
      <c r="G402" s="148" t="s">
        <v>210</v>
      </c>
      <c r="H402" s="149">
        <v>32</v>
      </c>
      <c r="I402" s="150"/>
      <c r="J402" s="151">
        <f>ROUND(I402*H402,2)</f>
        <v>0</v>
      </c>
      <c r="K402" s="147" t="s">
        <v>152</v>
      </c>
      <c r="L402" s="34"/>
      <c r="M402" s="152" t="s">
        <v>1</v>
      </c>
      <c r="N402" s="153" t="s">
        <v>38</v>
      </c>
      <c r="O402" s="59"/>
      <c r="P402" s="154">
        <f>O402*H402</f>
        <v>0</v>
      </c>
      <c r="Q402" s="154">
        <v>0</v>
      </c>
      <c r="R402" s="154">
        <f>Q402*H402</f>
        <v>0</v>
      </c>
      <c r="S402" s="154">
        <v>0</v>
      </c>
      <c r="T402" s="155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56" t="s">
        <v>143</v>
      </c>
      <c r="AT402" s="156" t="s">
        <v>139</v>
      </c>
      <c r="AU402" s="156" t="s">
        <v>82</v>
      </c>
      <c r="AY402" s="18" t="s">
        <v>137</v>
      </c>
      <c r="BE402" s="157">
        <f>IF(N402="základní",J402,0)</f>
        <v>0</v>
      </c>
      <c r="BF402" s="157">
        <f>IF(N402="snížená",J402,0)</f>
        <v>0</v>
      </c>
      <c r="BG402" s="157">
        <f>IF(N402="zákl. přenesená",J402,0)</f>
        <v>0</v>
      </c>
      <c r="BH402" s="157">
        <f>IF(N402="sníž. přenesená",J402,0)</f>
        <v>0</v>
      </c>
      <c r="BI402" s="157">
        <f>IF(N402="nulová",J402,0)</f>
        <v>0</v>
      </c>
      <c r="BJ402" s="18" t="s">
        <v>30</v>
      </c>
      <c r="BK402" s="157">
        <f>ROUND(I402*H402,2)</f>
        <v>0</v>
      </c>
      <c r="BL402" s="18" t="s">
        <v>143</v>
      </c>
      <c r="BM402" s="156" t="s">
        <v>1691</v>
      </c>
    </row>
    <row r="403" spans="1:65" s="13" customFormat="1">
      <c r="B403" s="158"/>
      <c r="D403" s="159" t="s">
        <v>145</v>
      </c>
      <c r="E403" s="160" t="s">
        <v>1</v>
      </c>
      <c r="F403" s="161" t="s">
        <v>343</v>
      </c>
      <c r="H403" s="162">
        <v>32</v>
      </c>
      <c r="I403" s="163"/>
      <c r="L403" s="158"/>
      <c r="M403" s="164"/>
      <c r="N403" s="165"/>
      <c r="O403" s="165"/>
      <c r="P403" s="165"/>
      <c r="Q403" s="165"/>
      <c r="R403" s="165"/>
      <c r="S403" s="165"/>
      <c r="T403" s="166"/>
      <c r="AT403" s="160" t="s">
        <v>145</v>
      </c>
      <c r="AU403" s="160" t="s">
        <v>82</v>
      </c>
      <c r="AV403" s="13" t="s">
        <v>82</v>
      </c>
      <c r="AW403" s="13" t="s">
        <v>29</v>
      </c>
      <c r="AX403" s="13" t="s">
        <v>30</v>
      </c>
      <c r="AY403" s="160" t="s">
        <v>137</v>
      </c>
    </row>
    <row r="404" spans="1:65" s="2" customFormat="1" ht="37.9" customHeight="1">
      <c r="A404" s="33"/>
      <c r="B404" s="144"/>
      <c r="C404" s="182" t="s">
        <v>857</v>
      </c>
      <c r="D404" s="182" t="s">
        <v>181</v>
      </c>
      <c r="E404" s="183" t="s">
        <v>1692</v>
      </c>
      <c r="F404" s="184" t="s">
        <v>1693</v>
      </c>
      <c r="G404" s="185" t="s">
        <v>210</v>
      </c>
      <c r="H404" s="186">
        <v>32.32</v>
      </c>
      <c r="I404" s="187"/>
      <c r="J404" s="188">
        <f>ROUND(I404*H404,2)</f>
        <v>0</v>
      </c>
      <c r="K404" s="184" t="s">
        <v>1</v>
      </c>
      <c r="L404" s="189"/>
      <c r="M404" s="190" t="s">
        <v>1</v>
      </c>
      <c r="N404" s="191" t="s">
        <v>38</v>
      </c>
      <c r="O404" s="59"/>
      <c r="P404" s="154">
        <f>O404*H404</f>
        <v>0</v>
      </c>
      <c r="Q404" s="154">
        <v>0</v>
      </c>
      <c r="R404" s="154">
        <f>Q404*H404</f>
        <v>0</v>
      </c>
      <c r="S404" s="154">
        <v>0</v>
      </c>
      <c r="T404" s="155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56" t="s">
        <v>176</v>
      </c>
      <c r="AT404" s="156" t="s">
        <v>181</v>
      </c>
      <c r="AU404" s="156" t="s">
        <v>82</v>
      </c>
      <c r="AY404" s="18" t="s">
        <v>137</v>
      </c>
      <c r="BE404" s="157">
        <f>IF(N404="základní",J404,0)</f>
        <v>0</v>
      </c>
      <c r="BF404" s="157">
        <f>IF(N404="snížená",J404,0)</f>
        <v>0</v>
      </c>
      <c r="BG404" s="157">
        <f>IF(N404="zákl. přenesená",J404,0)</f>
        <v>0</v>
      </c>
      <c r="BH404" s="157">
        <f>IF(N404="sníž. přenesená",J404,0)</f>
        <v>0</v>
      </c>
      <c r="BI404" s="157">
        <f>IF(N404="nulová",J404,0)</f>
        <v>0</v>
      </c>
      <c r="BJ404" s="18" t="s">
        <v>30</v>
      </c>
      <c r="BK404" s="157">
        <f>ROUND(I404*H404,2)</f>
        <v>0</v>
      </c>
      <c r="BL404" s="18" t="s">
        <v>143</v>
      </c>
      <c r="BM404" s="156" t="s">
        <v>1694</v>
      </c>
    </row>
    <row r="405" spans="1:65" s="13" customFormat="1">
      <c r="B405" s="158"/>
      <c r="D405" s="159" t="s">
        <v>145</v>
      </c>
      <c r="E405" s="160" t="s">
        <v>1</v>
      </c>
      <c r="F405" s="161" t="s">
        <v>1695</v>
      </c>
      <c r="H405" s="162">
        <v>32.32</v>
      </c>
      <c r="I405" s="163"/>
      <c r="L405" s="158"/>
      <c r="M405" s="164"/>
      <c r="N405" s="165"/>
      <c r="O405" s="165"/>
      <c r="P405" s="165"/>
      <c r="Q405" s="165"/>
      <c r="R405" s="165"/>
      <c r="S405" s="165"/>
      <c r="T405" s="166"/>
      <c r="AT405" s="160" t="s">
        <v>145</v>
      </c>
      <c r="AU405" s="160" t="s">
        <v>82</v>
      </c>
      <c r="AV405" s="13" t="s">
        <v>82</v>
      </c>
      <c r="AW405" s="13" t="s">
        <v>29</v>
      </c>
      <c r="AX405" s="13" t="s">
        <v>73</v>
      </c>
      <c r="AY405" s="160" t="s">
        <v>137</v>
      </c>
    </row>
    <row r="406" spans="1:65" s="15" customFormat="1">
      <c r="B406" s="174"/>
      <c r="D406" s="159" t="s">
        <v>145</v>
      </c>
      <c r="E406" s="175" t="s">
        <v>1</v>
      </c>
      <c r="F406" s="176" t="s">
        <v>148</v>
      </c>
      <c r="H406" s="177">
        <v>32.32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145</v>
      </c>
      <c r="AU406" s="175" t="s">
        <v>82</v>
      </c>
      <c r="AV406" s="15" t="s">
        <v>143</v>
      </c>
      <c r="AW406" s="15" t="s">
        <v>29</v>
      </c>
      <c r="AX406" s="15" t="s">
        <v>30</v>
      </c>
      <c r="AY406" s="175" t="s">
        <v>137</v>
      </c>
    </row>
    <row r="407" spans="1:65" s="2" customFormat="1" ht="16.5" customHeight="1">
      <c r="A407" s="33"/>
      <c r="B407" s="144"/>
      <c r="C407" s="182" t="s">
        <v>862</v>
      </c>
      <c r="D407" s="182" t="s">
        <v>181</v>
      </c>
      <c r="E407" s="183" t="s">
        <v>1696</v>
      </c>
      <c r="F407" s="184" t="s">
        <v>1697</v>
      </c>
      <c r="G407" s="185" t="s">
        <v>210</v>
      </c>
      <c r="H407" s="186">
        <v>32.32</v>
      </c>
      <c r="I407" s="187"/>
      <c r="J407" s="188">
        <f>ROUND(I407*H407,2)</f>
        <v>0</v>
      </c>
      <c r="K407" s="184" t="s">
        <v>1</v>
      </c>
      <c r="L407" s="189"/>
      <c r="M407" s="190" t="s">
        <v>1</v>
      </c>
      <c r="N407" s="191" t="s">
        <v>38</v>
      </c>
      <c r="O407" s="59"/>
      <c r="P407" s="154">
        <f>O407*H407</f>
        <v>0</v>
      </c>
      <c r="Q407" s="154">
        <v>0</v>
      </c>
      <c r="R407" s="154">
        <f>Q407*H407</f>
        <v>0</v>
      </c>
      <c r="S407" s="154">
        <v>0</v>
      </c>
      <c r="T407" s="155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56" t="s">
        <v>176</v>
      </c>
      <c r="AT407" s="156" t="s">
        <v>181</v>
      </c>
      <c r="AU407" s="156" t="s">
        <v>82</v>
      </c>
      <c r="AY407" s="18" t="s">
        <v>137</v>
      </c>
      <c r="BE407" s="157">
        <f>IF(N407="základní",J407,0)</f>
        <v>0</v>
      </c>
      <c r="BF407" s="157">
        <f>IF(N407="snížená",J407,0)</f>
        <v>0</v>
      </c>
      <c r="BG407" s="157">
        <f>IF(N407="zákl. přenesená",J407,0)</f>
        <v>0</v>
      </c>
      <c r="BH407" s="157">
        <f>IF(N407="sníž. přenesená",J407,0)</f>
        <v>0</v>
      </c>
      <c r="BI407" s="157">
        <f>IF(N407="nulová",J407,0)</f>
        <v>0</v>
      </c>
      <c r="BJ407" s="18" t="s">
        <v>30</v>
      </c>
      <c r="BK407" s="157">
        <f>ROUND(I407*H407,2)</f>
        <v>0</v>
      </c>
      <c r="BL407" s="18" t="s">
        <v>143</v>
      </c>
      <c r="BM407" s="156" t="s">
        <v>1698</v>
      </c>
    </row>
    <row r="408" spans="1:65" s="13" customFormat="1">
      <c r="B408" s="158"/>
      <c r="D408" s="159" t="s">
        <v>145</v>
      </c>
      <c r="E408" s="160" t="s">
        <v>1</v>
      </c>
      <c r="F408" s="161" t="s">
        <v>1695</v>
      </c>
      <c r="H408" s="162">
        <v>32.32</v>
      </c>
      <c r="I408" s="163"/>
      <c r="L408" s="158"/>
      <c r="M408" s="164"/>
      <c r="N408" s="165"/>
      <c r="O408" s="165"/>
      <c r="P408" s="165"/>
      <c r="Q408" s="165"/>
      <c r="R408" s="165"/>
      <c r="S408" s="165"/>
      <c r="T408" s="166"/>
      <c r="AT408" s="160" t="s">
        <v>145</v>
      </c>
      <c r="AU408" s="160" t="s">
        <v>82</v>
      </c>
      <c r="AV408" s="13" t="s">
        <v>82</v>
      </c>
      <c r="AW408" s="13" t="s">
        <v>29</v>
      </c>
      <c r="AX408" s="13" t="s">
        <v>73</v>
      </c>
      <c r="AY408" s="160" t="s">
        <v>137</v>
      </c>
    </row>
    <row r="409" spans="1:65" s="15" customFormat="1">
      <c r="B409" s="174"/>
      <c r="D409" s="159" t="s">
        <v>145</v>
      </c>
      <c r="E409" s="175" t="s">
        <v>1</v>
      </c>
      <c r="F409" s="176" t="s">
        <v>148</v>
      </c>
      <c r="H409" s="177">
        <v>32.32</v>
      </c>
      <c r="I409" s="178"/>
      <c r="L409" s="174"/>
      <c r="M409" s="179"/>
      <c r="N409" s="180"/>
      <c r="O409" s="180"/>
      <c r="P409" s="180"/>
      <c r="Q409" s="180"/>
      <c r="R409" s="180"/>
      <c r="S409" s="180"/>
      <c r="T409" s="181"/>
      <c r="AT409" s="175" t="s">
        <v>145</v>
      </c>
      <c r="AU409" s="175" t="s">
        <v>82</v>
      </c>
      <c r="AV409" s="15" t="s">
        <v>143</v>
      </c>
      <c r="AW409" s="15" t="s">
        <v>29</v>
      </c>
      <c r="AX409" s="15" t="s">
        <v>30</v>
      </c>
      <c r="AY409" s="175" t="s">
        <v>137</v>
      </c>
    </row>
    <row r="410" spans="1:65" s="2" customFormat="1" ht="16.5" customHeight="1">
      <c r="A410" s="33"/>
      <c r="B410" s="144"/>
      <c r="C410" s="145" t="s">
        <v>867</v>
      </c>
      <c r="D410" s="145" t="s">
        <v>139</v>
      </c>
      <c r="E410" s="146" t="s">
        <v>1699</v>
      </c>
      <c r="F410" s="147" t="s">
        <v>1700</v>
      </c>
      <c r="G410" s="148" t="s">
        <v>210</v>
      </c>
      <c r="H410" s="149">
        <v>4</v>
      </c>
      <c r="I410" s="150"/>
      <c r="J410" s="151">
        <f>ROUND(I410*H410,2)</f>
        <v>0</v>
      </c>
      <c r="K410" s="147" t="s">
        <v>152</v>
      </c>
      <c r="L410" s="34"/>
      <c r="M410" s="152" t="s">
        <v>1</v>
      </c>
      <c r="N410" s="153" t="s">
        <v>38</v>
      </c>
      <c r="O410" s="59"/>
      <c r="P410" s="154">
        <f>O410*H410</f>
        <v>0</v>
      </c>
      <c r="Q410" s="154">
        <v>1.3600000000000001E-3</v>
      </c>
      <c r="R410" s="154">
        <f>Q410*H410</f>
        <v>5.4400000000000004E-3</v>
      </c>
      <c r="S410" s="154">
        <v>0</v>
      </c>
      <c r="T410" s="155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56" t="s">
        <v>143</v>
      </c>
      <c r="AT410" s="156" t="s">
        <v>139</v>
      </c>
      <c r="AU410" s="156" t="s">
        <v>82</v>
      </c>
      <c r="AY410" s="18" t="s">
        <v>137</v>
      </c>
      <c r="BE410" s="157">
        <f>IF(N410="základní",J410,0)</f>
        <v>0</v>
      </c>
      <c r="BF410" s="157">
        <f>IF(N410="snížená",J410,0)</f>
        <v>0</v>
      </c>
      <c r="BG410" s="157">
        <f>IF(N410="zákl. přenesená",J410,0)</f>
        <v>0</v>
      </c>
      <c r="BH410" s="157">
        <f>IF(N410="sníž. přenesená",J410,0)</f>
        <v>0</v>
      </c>
      <c r="BI410" s="157">
        <f>IF(N410="nulová",J410,0)</f>
        <v>0</v>
      </c>
      <c r="BJ410" s="18" t="s">
        <v>30</v>
      </c>
      <c r="BK410" s="157">
        <f>ROUND(I410*H410,2)</f>
        <v>0</v>
      </c>
      <c r="BL410" s="18" t="s">
        <v>143</v>
      </c>
      <c r="BM410" s="156" t="s">
        <v>1701</v>
      </c>
    </row>
    <row r="411" spans="1:65" s="13" customFormat="1">
      <c r="B411" s="158"/>
      <c r="D411" s="159" t="s">
        <v>145</v>
      </c>
      <c r="E411" s="160" t="s">
        <v>1</v>
      </c>
      <c r="F411" s="161" t="s">
        <v>1702</v>
      </c>
      <c r="H411" s="162">
        <v>4</v>
      </c>
      <c r="I411" s="163"/>
      <c r="L411" s="158"/>
      <c r="M411" s="164"/>
      <c r="N411" s="165"/>
      <c r="O411" s="165"/>
      <c r="P411" s="165"/>
      <c r="Q411" s="165"/>
      <c r="R411" s="165"/>
      <c r="S411" s="165"/>
      <c r="T411" s="166"/>
      <c r="AT411" s="160" t="s">
        <v>145</v>
      </c>
      <c r="AU411" s="160" t="s">
        <v>82</v>
      </c>
      <c r="AV411" s="13" t="s">
        <v>82</v>
      </c>
      <c r="AW411" s="13" t="s">
        <v>29</v>
      </c>
      <c r="AX411" s="13" t="s">
        <v>73</v>
      </c>
      <c r="AY411" s="160" t="s">
        <v>137</v>
      </c>
    </row>
    <row r="412" spans="1:65" s="15" customFormat="1">
      <c r="B412" s="174"/>
      <c r="D412" s="159" t="s">
        <v>145</v>
      </c>
      <c r="E412" s="175" t="s">
        <v>1</v>
      </c>
      <c r="F412" s="176" t="s">
        <v>148</v>
      </c>
      <c r="H412" s="177">
        <v>4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145</v>
      </c>
      <c r="AU412" s="175" t="s">
        <v>82</v>
      </c>
      <c r="AV412" s="15" t="s">
        <v>143</v>
      </c>
      <c r="AW412" s="15" t="s">
        <v>29</v>
      </c>
      <c r="AX412" s="15" t="s">
        <v>30</v>
      </c>
      <c r="AY412" s="175" t="s">
        <v>137</v>
      </c>
    </row>
    <row r="413" spans="1:65" s="2" customFormat="1" ht="33" customHeight="1">
      <c r="A413" s="33"/>
      <c r="B413" s="144"/>
      <c r="C413" s="182" t="s">
        <v>873</v>
      </c>
      <c r="D413" s="182" t="s">
        <v>181</v>
      </c>
      <c r="E413" s="183" t="s">
        <v>1703</v>
      </c>
      <c r="F413" s="184" t="s">
        <v>1704</v>
      </c>
      <c r="G413" s="185" t="s">
        <v>210</v>
      </c>
      <c r="H413" s="186">
        <v>1.01</v>
      </c>
      <c r="I413" s="187"/>
      <c r="J413" s="188">
        <f>ROUND(I413*H413,2)</f>
        <v>0</v>
      </c>
      <c r="K413" s="184" t="s">
        <v>1</v>
      </c>
      <c r="L413" s="189"/>
      <c r="M413" s="190" t="s">
        <v>1</v>
      </c>
      <c r="N413" s="191" t="s">
        <v>38</v>
      </c>
      <c r="O413" s="59"/>
      <c r="P413" s="154">
        <f>O413*H413</f>
        <v>0</v>
      </c>
      <c r="Q413" s="154">
        <v>4.2000000000000003E-2</v>
      </c>
      <c r="R413" s="154">
        <f>Q413*H413</f>
        <v>4.2420000000000006E-2</v>
      </c>
      <c r="S413" s="154">
        <v>0</v>
      </c>
      <c r="T413" s="155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56" t="s">
        <v>176</v>
      </c>
      <c r="AT413" s="156" t="s">
        <v>181</v>
      </c>
      <c r="AU413" s="156" t="s">
        <v>82</v>
      </c>
      <c r="AY413" s="18" t="s">
        <v>137</v>
      </c>
      <c r="BE413" s="157">
        <f>IF(N413="základní",J413,0)</f>
        <v>0</v>
      </c>
      <c r="BF413" s="157">
        <f>IF(N413="snížená",J413,0)</f>
        <v>0</v>
      </c>
      <c r="BG413" s="157">
        <f>IF(N413="zákl. přenesená",J413,0)</f>
        <v>0</v>
      </c>
      <c r="BH413" s="157">
        <f>IF(N413="sníž. přenesená",J413,0)</f>
        <v>0</v>
      </c>
      <c r="BI413" s="157">
        <f>IF(N413="nulová",J413,0)</f>
        <v>0</v>
      </c>
      <c r="BJ413" s="18" t="s">
        <v>30</v>
      </c>
      <c r="BK413" s="157">
        <f>ROUND(I413*H413,2)</f>
        <v>0</v>
      </c>
      <c r="BL413" s="18" t="s">
        <v>143</v>
      </c>
      <c r="BM413" s="156" t="s">
        <v>1705</v>
      </c>
    </row>
    <row r="414" spans="1:65" s="13" customFormat="1">
      <c r="B414" s="158"/>
      <c r="D414" s="159" t="s">
        <v>145</v>
      </c>
      <c r="E414" s="160" t="s">
        <v>1</v>
      </c>
      <c r="F414" s="161" t="s">
        <v>371</v>
      </c>
      <c r="H414" s="162">
        <v>1.01</v>
      </c>
      <c r="I414" s="163"/>
      <c r="L414" s="158"/>
      <c r="M414" s="164"/>
      <c r="N414" s="165"/>
      <c r="O414" s="165"/>
      <c r="P414" s="165"/>
      <c r="Q414" s="165"/>
      <c r="R414" s="165"/>
      <c r="S414" s="165"/>
      <c r="T414" s="166"/>
      <c r="AT414" s="160" t="s">
        <v>145</v>
      </c>
      <c r="AU414" s="160" t="s">
        <v>82</v>
      </c>
      <c r="AV414" s="13" t="s">
        <v>82</v>
      </c>
      <c r="AW414" s="13" t="s">
        <v>29</v>
      </c>
      <c r="AX414" s="13" t="s">
        <v>73</v>
      </c>
      <c r="AY414" s="160" t="s">
        <v>137</v>
      </c>
    </row>
    <row r="415" spans="1:65" s="15" customFormat="1">
      <c r="B415" s="174"/>
      <c r="D415" s="159" t="s">
        <v>145</v>
      </c>
      <c r="E415" s="175" t="s">
        <v>1</v>
      </c>
      <c r="F415" s="176" t="s">
        <v>148</v>
      </c>
      <c r="H415" s="177">
        <v>1.01</v>
      </c>
      <c r="I415" s="178"/>
      <c r="L415" s="174"/>
      <c r="M415" s="179"/>
      <c r="N415" s="180"/>
      <c r="O415" s="180"/>
      <c r="P415" s="180"/>
      <c r="Q415" s="180"/>
      <c r="R415" s="180"/>
      <c r="S415" s="180"/>
      <c r="T415" s="181"/>
      <c r="AT415" s="175" t="s">
        <v>145</v>
      </c>
      <c r="AU415" s="175" t="s">
        <v>82</v>
      </c>
      <c r="AV415" s="15" t="s">
        <v>143</v>
      </c>
      <c r="AW415" s="15" t="s">
        <v>29</v>
      </c>
      <c r="AX415" s="15" t="s">
        <v>30</v>
      </c>
      <c r="AY415" s="175" t="s">
        <v>137</v>
      </c>
    </row>
    <row r="416" spans="1:65" s="2" customFormat="1" ht="33" customHeight="1">
      <c r="A416" s="33"/>
      <c r="B416" s="144"/>
      <c r="C416" s="182" t="s">
        <v>879</v>
      </c>
      <c r="D416" s="182" t="s">
        <v>181</v>
      </c>
      <c r="E416" s="183" t="s">
        <v>1706</v>
      </c>
      <c r="F416" s="184" t="s">
        <v>1707</v>
      </c>
      <c r="G416" s="185" t="s">
        <v>210</v>
      </c>
      <c r="H416" s="186">
        <v>3.03</v>
      </c>
      <c r="I416" s="187"/>
      <c r="J416" s="188">
        <f>ROUND(I416*H416,2)</f>
        <v>0</v>
      </c>
      <c r="K416" s="184" t="s">
        <v>1</v>
      </c>
      <c r="L416" s="189"/>
      <c r="M416" s="190" t="s">
        <v>1</v>
      </c>
      <c r="N416" s="191" t="s">
        <v>38</v>
      </c>
      <c r="O416" s="59"/>
      <c r="P416" s="154">
        <f>O416*H416</f>
        <v>0</v>
      </c>
      <c r="Q416" s="154">
        <v>4.8000000000000001E-2</v>
      </c>
      <c r="R416" s="154">
        <f>Q416*H416</f>
        <v>0.14543999999999999</v>
      </c>
      <c r="S416" s="154">
        <v>0</v>
      </c>
      <c r="T416" s="155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56" t="s">
        <v>176</v>
      </c>
      <c r="AT416" s="156" t="s">
        <v>181</v>
      </c>
      <c r="AU416" s="156" t="s">
        <v>82</v>
      </c>
      <c r="AY416" s="18" t="s">
        <v>137</v>
      </c>
      <c r="BE416" s="157">
        <f>IF(N416="základní",J416,0)</f>
        <v>0</v>
      </c>
      <c r="BF416" s="157">
        <f>IF(N416="snížená",J416,0)</f>
        <v>0</v>
      </c>
      <c r="BG416" s="157">
        <f>IF(N416="zákl. přenesená",J416,0)</f>
        <v>0</v>
      </c>
      <c r="BH416" s="157">
        <f>IF(N416="sníž. přenesená",J416,0)</f>
        <v>0</v>
      </c>
      <c r="BI416" s="157">
        <f>IF(N416="nulová",J416,0)</f>
        <v>0</v>
      </c>
      <c r="BJ416" s="18" t="s">
        <v>30</v>
      </c>
      <c r="BK416" s="157">
        <f>ROUND(I416*H416,2)</f>
        <v>0</v>
      </c>
      <c r="BL416" s="18" t="s">
        <v>143</v>
      </c>
      <c r="BM416" s="156" t="s">
        <v>1708</v>
      </c>
    </row>
    <row r="417" spans="1:65" s="13" customFormat="1">
      <c r="B417" s="158"/>
      <c r="D417" s="159" t="s">
        <v>145</v>
      </c>
      <c r="E417" s="160" t="s">
        <v>1</v>
      </c>
      <c r="F417" s="161" t="s">
        <v>1676</v>
      </c>
      <c r="H417" s="162">
        <v>3.03</v>
      </c>
      <c r="I417" s="163"/>
      <c r="L417" s="158"/>
      <c r="M417" s="164"/>
      <c r="N417" s="165"/>
      <c r="O417" s="165"/>
      <c r="P417" s="165"/>
      <c r="Q417" s="165"/>
      <c r="R417" s="165"/>
      <c r="S417" s="165"/>
      <c r="T417" s="166"/>
      <c r="AT417" s="160" t="s">
        <v>145</v>
      </c>
      <c r="AU417" s="160" t="s">
        <v>82</v>
      </c>
      <c r="AV417" s="13" t="s">
        <v>82</v>
      </c>
      <c r="AW417" s="13" t="s">
        <v>29</v>
      </c>
      <c r="AX417" s="13" t="s">
        <v>73</v>
      </c>
      <c r="AY417" s="160" t="s">
        <v>137</v>
      </c>
    </row>
    <row r="418" spans="1:65" s="15" customFormat="1">
      <c r="B418" s="174"/>
      <c r="D418" s="159" t="s">
        <v>145</v>
      </c>
      <c r="E418" s="175" t="s">
        <v>1</v>
      </c>
      <c r="F418" s="176" t="s">
        <v>148</v>
      </c>
      <c r="H418" s="177">
        <v>3.03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145</v>
      </c>
      <c r="AU418" s="175" t="s">
        <v>82</v>
      </c>
      <c r="AV418" s="15" t="s">
        <v>143</v>
      </c>
      <c r="AW418" s="15" t="s">
        <v>29</v>
      </c>
      <c r="AX418" s="15" t="s">
        <v>30</v>
      </c>
      <c r="AY418" s="175" t="s">
        <v>137</v>
      </c>
    </row>
    <row r="419" spans="1:65" s="2" customFormat="1" ht="16.5" customHeight="1">
      <c r="A419" s="33"/>
      <c r="B419" s="144"/>
      <c r="C419" s="182" t="s">
        <v>883</v>
      </c>
      <c r="D419" s="182" t="s">
        <v>181</v>
      </c>
      <c r="E419" s="183" t="s">
        <v>1709</v>
      </c>
      <c r="F419" s="184" t="s">
        <v>1710</v>
      </c>
      <c r="G419" s="185" t="s">
        <v>210</v>
      </c>
      <c r="H419" s="186">
        <v>4.04</v>
      </c>
      <c r="I419" s="187"/>
      <c r="J419" s="188">
        <f>ROUND(I419*H419,2)</f>
        <v>0</v>
      </c>
      <c r="K419" s="184" t="s">
        <v>1</v>
      </c>
      <c r="L419" s="189"/>
      <c r="M419" s="190" t="s">
        <v>1</v>
      </c>
      <c r="N419" s="191" t="s">
        <v>38</v>
      </c>
      <c r="O419" s="59"/>
      <c r="P419" s="154">
        <f>O419*H419</f>
        <v>0</v>
      </c>
      <c r="Q419" s="154">
        <v>0</v>
      </c>
      <c r="R419" s="154">
        <f>Q419*H419</f>
        <v>0</v>
      </c>
      <c r="S419" s="154">
        <v>0</v>
      </c>
      <c r="T419" s="15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6" t="s">
        <v>176</v>
      </c>
      <c r="AT419" s="156" t="s">
        <v>181</v>
      </c>
      <c r="AU419" s="156" t="s">
        <v>82</v>
      </c>
      <c r="AY419" s="18" t="s">
        <v>137</v>
      </c>
      <c r="BE419" s="157">
        <f>IF(N419="základní",J419,0)</f>
        <v>0</v>
      </c>
      <c r="BF419" s="157">
        <f>IF(N419="snížená",J419,0)</f>
        <v>0</v>
      </c>
      <c r="BG419" s="157">
        <f>IF(N419="zákl. přenesená",J419,0)</f>
        <v>0</v>
      </c>
      <c r="BH419" s="157">
        <f>IF(N419="sníž. přenesená",J419,0)</f>
        <v>0</v>
      </c>
      <c r="BI419" s="157">
        <f>IF(N419="nulová",J419,0)</f>
        <v>0</v>
      </c>
      <c r="BJ419" s="18" t="s">
        <v>30</v>
      </c>
      <c r="BK419" s="157">
        <f>ROUND(I419*H419,2)</f>
        <v>0</v>
      </c>
      <c r="BL419" s="18" t="s">
        <v>143</v>
      </c>
      <c r="BM419" s="156" t="s">
        <v>1711</v>
      </c>
    </row>
    <row r="420" spans="1:65" s="13" customFormat="1">
      <c r="B420" s="158"/>
      <c r="D420" s="159" t="s">
        <v>145</v>
      </c>
      <c r="E420" s="160" t="s">
        <v>1</v>
      </c>
      <c r="F420" s="161" t="s">
        <v>846</v>
      </c>
      <c r="H420" s="162">
        <v>4.04</v>
      </c>
      <c r="I420" s="163"/>
      <c r="L420" s="158"/>
      <c r="M420" s="164"/>
      <c r="N420" s="165"/>
      <c r="O420" s="165"/>
      <c r="P420" s="165"/>
      <c r="Q420" s="165"/>
      <c r="R420" s="165"/>
      <c r="S420" s="165"/>
      <c r="T420" s="166"/>
      <c r="AT420" s="160" t="s">
        <v>145</v>
      </c>
      <c r="AU420" s="160" t="s">
        <v>82</v>
      </c>
      <c r="AV420" s="13" t="s">
        <v>82</v>
      </c>
      <c r="AW420" s="13" t="s">
        <v>29</v>
      </c>
      <c r="AX420" s="13" t="s">
        <v>30</v>
      </c>
      <c r="AY420" s="160" t="s">
        <v>137</v>
      </c>
    </row>
    <row r="421" spans="1:65" s="2" customFormat="1" ht="16.5" customHeight="1">
      <c r="A421" s="33"/>
      <c r="B421" s="144"/>
      <c r="C421" s="145" t="s">
        <v>888</v>
      </c>
      <c r="D421" s="145" t="s">
        <v>139</v>
      </c>
      <c r="E421" s="146" t="s">
        <v>1712</v>
      </c>
      <c r="F421" s="147" t="s">
        <v>1713</v>
      </c>
      <c r="G421" s="148" t="s">
        <v>210</v>
      </c>
      <c r="H421" s="149">
        <v>4</v>
      </c>
      <c r="I421" s="150"/>
      <c r="J421" s="151">
        <f>ROUND(I421*H421,2)</f>
        <v>0</v>
      </c>
      <c r="K421" s="147" t="s">
        <v>152</v>
      </c>
      <c r="L421" s="34"/>
      <c r="M421" s="152" t="s">
        <v>1</v>
      </c>
      <c r="N421" s="153" t="s">
        <v>38</v>
      </c>
      <c r="O421" s="59"/>
      <c r="P421" s="154">
        <f>O421*H421</f>
        <v>0</v>
      </c>
      <c r="Q421" s="154">
        <v>0.05</v>
      </c>
      <c r="R421" s="154">
        <f>Q421*H421</f>
        <v>0.2</v>
      </c>
      <c r="S421" s="154">
        <v>0</v>
      </c>
      <c r="T421" s="155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56" t="s">
        <v>143</v>
      </c>
      <c r="AT421" s="156" t="s">
        <v>139</v>
      </c>
      <c r="AU421" s="156" t="s">
        <v>82</v>
      </c>
      <c r="AY421" s="18" t="s">
        <v>137</v>
      </c>
      <c r="BE421" s="157">
        <f>IF(N421="základní",J421,0)</f>
        <v>0</v>
      </c>
      <c r="BF421" s="157">
        <f>IF(N421="snížená",J421,0)</f>
        <v>0</v>
      </c>
      <c r="BG421" s="157">
        <f>IF(N421="zákl. přenesená",J421,0)</f>
        <v>0</v>
      </c>
      <c r="BH421" s="157">
        <f>IF(N421="sníž. přenesená",J421,0)</f>
        <v>0</v>
      </c>
      <c r="BI421" s="157">
        <f>IF(N421="nulová",J421,0)</f>
        <v>0</v>
      </c>
      <c r="BJ421" s="18" t="s">
        <v>30</v>
      </c>
      <c r="BK421" s="157">
        <f>ROUND(I421*H421,2)</f>
        <v>0</v>
      </c>
      <c r="BL421" s="18" t="s">
        <v>143</v>
      </c>
      <c r="BM421" s="156" t="s">
        <v>1714</v>
      </c>
    </row>
    <row r="422" spans="1:65" s="13" customFormat="1">
      <c r="B422" s="158"/>
      <c r="D422" s="159" t="s">
        <v>145</v>
      </c>
      <c r="E422" s="160" t="s">
        <v>1</v>
      </c>
      <c r="F422" s="161" t="s">
        <v>143</v>
      </c>
      <c r="H422" s="162">
        <v>4</v>
      </c>
      <c r="I422" s="163"/>
      <c r="L422" s="158"/>
      <c r="M422" s="164"/>
      <c r="N422" s="165"/>
      <c r="O422" s="165"/>
      <c r="P422" s="165"/>
      <c r="Q422" s="165"/>
      <c r="R422" s="165"/>
      <c r="S422" s="165"/>
      <c r="T422" s="166"/>
      <c r="AT422" s="160" t="s">
        <v>145</v>
      </c>
      <c r="AU422" s="160" t="s">
        <v>82</v>
      </c>
      <c r="AV422" s="13" t="s">
        <v>82</v>
      </c>
      <c r="AW422" s="13" t="s">
        <v>29</v>
      </c>
      <c r="AX422" s="13" t="s">
        <v>30</v>
      </c>
      <c r="AY422" s="160" t="s">
        <v>137</v>
      </c>
    </row>
    <row r="423" spans="1:65" s="2" customFormat="1" ht="21.75" customHeight="1">
      <c r="A423" s="33"/>
      <c r="B423" s="144"/>
      <c r="C423" s="182" t="s">
        <v>895</v>
      </c>
      <c r="D423" s="182" t="s">
        <v>181</v>
      </c>
      <c r="E423" s="183" t="s">
        <v>1715</v>
      </c>
      <c r="F423" s="184" t="s">
        <v>1716</v>
      </c>
      <c r="G423" s="185" t="s">
        <v>210</v>
      </c>
      <c r="H423" s="186">
        <v>4</v>
      </c>
      <c r="I423" s="187"/>
      <c r="J423" s="188">
        <f>ROUND(I423*H423,2)</f>
        <v>0</v>
      </c>
      <c r="K423" s="184" t="s">
        <v>1</v>
      </c>
      <c r="L423" s="189"/>
      <c r="M423" s="190" t="s">
        <v>1</v>
      </c>
      <c r="N423" s="191" t="s">
        <v>38</v>
      </c>
      <c r="O423" s="59"/>
      <c r="P423" s="154">
        <f>O423*H423</f>
        <v>0</v>
      </c>
      <c r="Q423" s="154">
        <v>3.4000000000000002E-2</v>
      </c>
      <c r="R423" s="154">
        <f>Q423*H423</f>
        <v>0.13600000000000001</v>
      </c>
      <c r="S423" s="154">
        <v>0</v>
      </c>
      <c r="T423" s="155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56" t="s">
        <v>176</v>
      </c>
      <c r="AT423" s="156" t="s">
        <v>181</v>
      </c>
      <c r="AU423" s="156" t="s">
        <v>82</v>
      </c>
      <c r="AY423" s="18" t="s">
        <v>137</v>
      </c>
      <c r="BE423" s="157">
        <f>IF(N423="základní",J423,0)</f>
        <v>0</v>
      </c>
      <c r="BF423" s="157">
        <f>IF(N423="snížená",J423,0)</f>
        <v>0</v>
      </c>
      <c r="BG423" s="157">
        <f>IF(N423="zákl. přenesená",J423,0)</f>
        <v>0</v>
      </c>
      <c r="BH423" s="157">
        <f>IF(N423="sníž. přenesená",J423,0)</f>
        <v>0</v>
      </c>
      <c r="BI423" s="157">
        <f>IF(N423="nulová",J423,0)</f>
        <v>0</v>
      </c>
      <c r="BJ423" s="18" t="s">
        <v>30</v>
      </c>
      <c r="BK423" s="157">
        <f>ROUND(I423*H423,2)</f>
        <v>0</v>
      </c>
      <c r="BL423" s="18" t="s">
        <v>143</v>
      </c>
      <c r="BM423" s="156" t="s">
        <v>1717</v>
      </c>
    </row>
    <row r="424" spans="1:65" s="13" customFormat="1">
      <c r="B424" s="158"/>
      <c r="D424" s="159" t="s">
        <v>145</v>
      </c>
      <c r="E424" s="160" t="s">
        <v>1</v>
      </c>
      <c r="F424" s="161" t="s">
        <v>143</v>
      </c>
      <c r="H424" s="162">
        <v>4</v>
      </c>
      <c r="I424" s="163"/>
      <c r="L424" s="158"/>
      <c r="M424" s="164"/>
      <c r="N424" s="165"/>
      <c r="O424" s="165"/>
      <c r="P424" s="165"/>
      <c r="Q424" s="165"/>
      <c r="R424" s="165"/>
      <c r="S424" s="165"/>
      <c r="T424" s="166"/>
      <c r="AT424" s="160" t="s">
        <v>145</v>
      </c>
      <c r="AU424" s="160" t="s">
        <v>82</v>
      </c>
      <c r="AV424" s="13" t="s">
        <v>82</v>
      </c>
      <c r="AW424" s="13" t="s">
        <v>29</v>
      </c>
      <c r="AX424" s="13" t="s">
        <v>30</v>
      </c>
      <c r="AY424" s="160" t="s">
        <v>137</v>
      </c>
    </row>
    <row r="425" spans="1:65" s="2" customFormat="1" ht="16.5" customHeight="1">
      <c r="A425" s="33"/>
      <c r="B425" s="144"/>
      <c r="C425" s="145" t="s">
        <v>1718</v>
      </c>
      <c r="D425" s="145" t="s">
        <v>139</v>
      </c>
      <c r="E425" s="146" t="s">
        <v>1719</v>
      </c>
      <c r="F425" s="147" t="s">
        <v>1720</v>
      </c>
      <c r="G425" s="148" t="s">
        <v>210</v>
      </c>
      <c r="H425" s="149">
        <v>32</v>
      </c>
      <c r="I425" s="150"/>
      <c r="J425" s="151">
        <f>ROUND(I425*H425,2)</f>
        <v>0</v>
      </c>
      <c r="K425" s="147" t="s">
        <v>152</v>
      </c>
      <c r="L425" s="34"/>
      <c r="M425" s="152" t="s">
        <v>1</v>
      </c>
      <c r="N425" s="153" t="s">
        <v>38</v>
      </c>
      <c r="O425" s="59"/>
      <c r="P425" s="154">
        <f>O425*H425</f>
        <v>0</v>
      </c>
      <c r="Q425" s="154">
        <v>0.04</v>
      </c>
      <c r="R425" s="154">
        <f>Q425*H425</f>
        <v>1.28</v>
      </c>
      <c r="S425" s="154">
        <v>0</v>
      </c>
      <c r="T425" s="155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56" t="s">
        <v>143</v>
      </c>
      <c r="AT425" s="156" t="s">
        <v>139</v>
      </c>
      <c r="AU425" s="156" t="s">
        <v>82</v>
      </c>
      <c r="AY425" s="18" t="s">
        <v>137</v>
      </c>
      <c r="BE425" s="157">
        <f>IF(N425="základní",J425,0)</f>
        <v>0</v>
      </c>
      <c r="BF425" s="157">
        <f>IF(N425="snížená",J425,0)</f>
        <v>0</v>
      </c>
      <c r="BG425" s="157">
        <f>IF(N425="zákl. přenesená",J425,0)</f>
        <v>0</v>
      </c>
      <c r="BH425" s="157">
        <f>IF(N425="sníž. přenesená",J425,0)</f>
        <v>0</v>
      </c>
      <c r="BI425" s="157">
        <f>IF(N425="nulová",J425,0)</f>
        <v>0</v>
      </c>
      <c r="BJ425" s="18" t="s">
        <v>30</v>
      </c>
      <c r="BK425" s="157">
        <f>ROUND(I425*H425,2)</f>
        <v>0</v>
      </c>
      <c r="BL425" s="18" t="s">
        <v>143</v>
      </c>
      <c r="BM425" s="156" t="s">
        <v>1721</v>
      </c>
    </row>
    <row r="426" spans="1:65" s="13" customFormat="1">
      <c r="B426" s="158"/>
      <c r="D426" s="159" t="s">
        <v>145</v>
      </c>
      <c r="E426" s="160" t="s">
        <v>1</v>
      </c>
      <c r="F426" s="161" t="s">
        <v>343</v>
      </c>
      <c r="H426" s="162">
        <v>32</v>
      </c>
      <c r="I426" s="163"/>
      <c r="L426" s="158"/>
      <c r="M426" s="164"/>
      <c r="N426" s="165"/>
      <c r="O426" s="165"/>
      <c r="P426" s="165"/>
      <c r="Q426" s="165"/>
      <c r="R426" s="165"/>
      <c r="S426" s="165"/>
      <c r="T426" s="166"/>
      <c r="AT426" s="160" t="s">
        <v>145</v>
      </c>
      <c r="AU426" s="160" t="s">
        <v>82</v>
      </c>
      <c r="AV426" s="13" t="s">
        <v>82</v>
      </c>
      <c r="AW426" s="13" t="s">
        <v>29</v>
      </c>
      <c r="AX426" s="13" t="s">
        <v>30</v>
      </c>
      <c r="AY426" s="160" t="s">
        <v>137</v>
      </c>
    </row>
    <row r="427" spans="1:65" s="2" customFormat="1" ht="16.5" customHeight="1">
      <c r="A427" s="33"/>
      <c r="B427" s="144"/>
      <c r="C427" s="182" t="s">
        <v>1722</v>
      </c>
      <c r="D427" s="182" t="s">
        <v>181</v>
      </c>
      <c r="E427" s="183" t="s">
        <v>1723</v>
      </c>
      <c r="F427" s="184" t="s">
        <v>1724</v>
      </c>
      <c r="G427" s="185" t="s">
        <v>210</v>
      </c>
      <c r="H427" s="186">
        <v>32</v>
      </c>
      <c r="I427" s="187"/>
      <c r="J427" s="188">
        <f>ROUND(I427*H427,2)</f>
        <v>0</v>
      </c>
      <c r="K427" s="184" t="s">
        <v>1</v>
      </c>
      <c r="L427" s="189"/>
      <c r="M427" s="190" t="s">
        <v>1</v>
      </c>
      <c r="N427" s="191" t="s">
        <v>38</v>
      </c>
      <c r="O427" s="59"/>
      <c r="P427" s="154">
        <f>O427*H427</f>
        <v>0</v>
      </c>
      <c r="Q427" s="154">
        <v>7.3000000000000001E-3</v>
      </c>
      <c r="R427" s="154">
        <f>Q427*H427</f>
        <v>0.2336</v>
      </c>
      <c r="S427" s="154">
        <v>0</v>
      </c>
      <c r="T427" s="155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56" t="s">
        <v>176</v>
      </c>
      <c r="AT427" s="156" t="s">
        <v>181</v>
      </c>
      <c r="AU427" s="156" t="s">
        <v>82</v>
      </c>
      <c r="AY427" s="18" t="s">
        <v>137</v>
      </c>
      <c r="BE427" s="157">
        <f>IF(N427="základní",J427,0)</f>
        <v>0</v>
      </c>
      <c r="BF427" s="157">
        <f>IF(N427="snížená",J427,0)</f>
        <v>0</v>
      </c>
      <c r="BG427" s="157">
        <f>IF(N427="zákl. přenesená",J427,0)</f>
        <v>0</v>
      </c>
      <c r="BH427" s="157">
        <f>IF(N427="sníž. přenesená",J427,0)</f>
        <v>0</v>
      </c>
      <c r="BI427" s="157">
        <f>IF(N427="nulová",J427,0)</f>
        <v>0</v>
      </c>
      <c r="BJ427" s="18" t="s">
        <v>30</v>
      </c>
      <c r="BK427" s="157">
        <f>ROUND(I427*H427,2)</f>
        <v>0</v>
      </c>
      <c r="BL427" s="18" t="s">
        <v>143</v>
      </c>
      <c r="BM427" s="156" t="s">
        <v>1725</v>
      </c>
    </row>
    <row r="428" spans="1:65" s="13" customFormat="1">
      <c r="B428" s="158"/>
      <c r="D428" s="159" t="s">
        <v>145</v>
      </c>
      <c r="E428" s="160" t="s">
        <v>1</v>
      </c>
      <c r="F428" s="161" t="s">
        <v>343</v>
      </c>
      <c r="H428" s="162">
        <v>32</v>
      </c>
      <c r="I428" s="163"/>
      <c r="L428" s="158"/>
      <c r="M428" s="164"/>
      <c r="N428" s="165"/>
      <c r="O428" s="165"/>
      <c r="P428" s="165"/>
      <c r="Q428" s="165"/>
      <c r="R428" s="165"/>
      <c r="S428" s="165"/>
      <c r="T428" s="166"/>
      <c r="AT428" s="160" t="s">
        <v>145</v>
      </c>
      <c r="AU428" s="160" t="s">
        <v>82</v>
      </c>
      <c r="AV428" s="13" t="s">
        <v>82</v>
      </c>
      <c r="AW428" s="13" t="s">
        <v>29</v>
      </c>
      <c r="AX428" s="13" t="s">
        <v>30</v>
      </c>
      <c r="AY428" s="160" t="s">
        <v>137</v>
      </c>
    </row>
    <row r="429" spans="1:65" s="2" customFormat="1" ht="16.5" customHeight="1">
      <c r="A429" s="33"/>
      <c r="B429" s="144"/>
      <c r="C429" s="145" t="s">
        <v>928</v>
      </c>
      <c r="D429" s="145" t="s">
        <v>139</v>
      </c>
      <c r="E429" s="146" t="s">
        <v>1726</v>
      </c>
      <c r="F429" s="147" t="s">
        <v>1727</v>
      </c>
      <c r="G429" s="148" t="s">
        <v>210</v>
      </c>
      <c r="H429" s="149">
        <v>2</v>
      </c>
      <c r="I429" s="150"/>
      <c r="J429" s="151">
        <f>ROUND(I429*H429,2)</f>
        <v>0</v>
      </c>
      <c r="K429" s="147" t="s">
        <v>152</v>
      </c>
      <c r="L429" s="34"/>
      <c r="M429" s="152" t="s">
        <v>1</v>
      </c>
      <c r="N429" s="153" t="s">
        <v>38</v>
      </c>
      <c r="O429" s="59"/>
      <c r="P429" s="154">
        <f>O429*H429</f>
        <v>0</v>
      </c>
      <c r="Q429" s="154">
        <v>0.04</v>
      </c>
      <c r="R429" s="154">
        <f>Q429*H429</f>
        <v>0.08</v>
      </c>
      <c r="S429" s="154">
        <v>0</v>
      </c>
      <c r="T429" s="155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56" t="s">
        <v>143</v>
      </c>
      <c r="AT429" s="156" t="s">
        <v>139</v>
      </c>
      <c r="AU429" s="156" t="s">
        <v>82</v>
      </c>
      <c r="AY429" s="18" t="s">
        <v>137</v>
      </c>
      <c r="BE429" s="157">
        <f>IF(N429="základní",J429,0)</f>
        <v>0</v>
      </c>
      <c r="BF429" s="157">
        <f>IF(N429="snížená",J429,0)</f>
        <v>0</v>
      </c>
      <c r="BG429" s="157">
        <f>IF(N429="zákl. přenesená",J429,0)</f>
        <v>0</v>
      </c>
      <c r="BH429" s="157">
        <f>IF(N429="sníž. přenesená",J429,0)</f>
        <v>0</v>
      </c>
      <c r="BI429" s="157">
        <f>IF(N429="nulová",J429,0)</f>
        <v>0</v>
      </c>
      <c r="BJ429" s="18" t="s">
        <v>30</v>
      </c>
      <c r="BK429" s="157">
        <f>ROUND(I429*H429,2)</f>
        <v>0</v>
      </c>
      <c r="BL429" s="18" t="s">
        <v>143</v>
      </c>
      <c r="BM429" s="156" t="s">
        <v>1728</v>
      </c>
    </row>
    <row r="430" spans="1:65" s="13" customFormat="1">
      <c r="B430" s="158"/>
      <c r="D430" s="159" t="s">
        <v>145</v>
      </c>
      <c r="E430" s="160" t="s">
        <v>1</v>
      </c>
      <c r="F430" s="161" t="s">
        <v>82</v>
      </c>
      <c r="H430" s="162">
        <v>2</v>
      </c>
      <c r="I430" s="163"/>
      <c r="L430" s="158"/>
      <c r="M430" s="164"/>
      <c r="N430" s="165"/>
      <c r="O430" s="165"/>
      <c r="P430" s="165"/>
      <c r="Q430" s="165"/>
      <c r="R430" s="165"/>
      <c r="S430" s="165"/>
      <c r="T430" s="166"/>
      <c r="AT430" s="160" t="s">
        <v>145</v>
      </c>
      <c r="AU430" s="160" t="s">
        <v>82</v>
      </c>
      <c r="AV430" s="13" t="s">
        <v>82</v>
      </c>
      <c r="AW430" s="13" t="s">
        <v>29</v>
      </c>
      <c r="AX430" s="13" t="s">
        <v>30</v>
      </c>
      <c r="AY430" s="160" t="s">
        <v>137</v>
      </c>
    </row>
    <row r="431" spans="1:65" s="2" customFormat="1" ht="21.75" customHeight="1">
      <c r="A431" s="33"/>
      <c r="B431" s="144"/>
      <c r="C431" s="182" t="s">
        <v>935</v>
      </c>
      <c r="D431" s="182" t="s">
        <v>181</v>
      </c>
      <c r="E431" s="183" t="s">
        <v>1729</v>
      </c>
      <c r="F431" s="184" t="s">
        <v>1730</v>
      </c>
      <c r="G431" s="185" t="s">
        <v>210</v>
      </c>
      <c r="H431" s="186">
        <v>2</v>
      </c>
      <c r="I431" s="187"/>
      <c r="J431" s="188">
        <f>ROUND(I431*H431,2)</f>
        <v>0</v>
      </c>
      <c r="K431" s="184" t="s">
        <v>1</v>
      </c>
      <c r="L431" s="189"/>
      <c r="M431" s="190" t="s">
        <v>1</v>
      </c>
      <c r="N431" s="191" t="s">
        <v>38</v>
      </c>
      <c r="O431" s="59"/>
      <c r="P431" s="154">
        <f>O431*H431</f>
        <v>0</v>
      </c>
      <c r="Q431" s="154">
        <v>1.1900000000000001E-2</v>
      </c>
      <c r="R431" s="154">
        <f>Q431*H431</f>
        <v>2.3800000000000002E-2</v>
      </c>
      <c r="S431" s="154">
        <v>0</v>
      </c>
      <c r="T431" s="155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56" t="s">
        <v>176</v>
      </c>
      <c r="AT431" s="156" t="s">
        <v>181</v>
      </c>
      <c r="AU431" s="156" t="s">
        <v>82</v>
      </c>
      <c r="AY431" s="18" t="s">
        <v>137</v>
      </c>
      <c r="BE431" s="157">
        <f>IF(N431="základní",J431,0)</f>
        <v>0</v>
      </c>
      <c r="BF431" s="157">
        <f>IF(N431="snížená",J431,0)</f>
        <v>0</v>
      </c>
      <c r="BG431" s="157">
        <f>IF(N431="zákl. přenesená",J431,0)</f>
        <v>0</v>
      </c>
      <c r="BH431" s="157">
        <f>IF(N431="sníž. přenesená",J431,0)</f>
        <v>0</v>
      </c>
      <c r="BI431" s="157">
        <f>IF(N431="nulová",J431,0)</f>
        <v>0</v>
      </c>
      <c r="BJ431" s="18" t="s">
        <v>30</v>
      </c>
      <c r="BK431" s="157">
        <f>ROUND(I431*H431,2)</f>
        <v>0</v>
      </c>
      <c r="BL431" s="18" t="s">
        <v>143</v>
      </c>
      <c r="BM431" s="156" t="s">
        <v>1731</v>
      </c>
    </row>
    <row r="432" spans="1:65" s="13" customFormat="1">
      <c r="B432" s="158"/>
      <c r="D432" s="159" t="s">
        <v>145</v>
      </c>
      <c r="E432" s="160" t="s">
        <v>1</v>
      </c>
      <c r="F432" s="161" t="s">
        <v>82</v>
      </c>
      <c r="H432" s="162">
        <v>2</v>
      </c>
      <c r="I432" s="163"/>
      <c r="L432" s="158"/>
      <c r="M432" s="164"/>
      <c r="N432" s="165"/>
      <c r="O432" s="165"/>
      <c r="P432" s="165"/>
      <c r="Q432" s="165"/>
      <c r="R432" s="165"/>
      <c r="S432" s="165"/>
      <c r="T432" s="166"/>
      <c r="AT432" s="160" t="s">
        <v>145</v>
      </c>
      <c r="AU432" s="160" t="s">
        <v>82</v>
      </c>
      <c r="AV432" s="13" t="s">
        <v>82</v>
      </c>
      <c r="AW432" s="13" t="s">
        <v>29</v>
      </c>
      <c r="AX432" s="13" t="s">
        <v>30</v>
      </c>
      <c r="AY432" s="160" t="s">
        <v>137</v>
      </c>
    </row>
    <row r="433" spans="1:65" s="2" customFormat="1" ht="16.5" customHeight="1">
      <c r="A433" s="33"/>
      <c r="B433" s="144"/>
      <c r="C433" s="145" t="s">
        <v>941</v>
      </c>
      <c r="D433" s="145" t="s">
        <v>139</v>
      </c>
      <c r="E433" s="146" t="s">
        <v>1732</v>
      </c>
      <c r="F433" s="147" t="s">
        <v>1733</v>
      </c>
      <c r="G433" s="148" t="s">
        <v>210</v>
      </c>
      <c r="H433" s="149">
        <v>32</v>
      </c>
      <c r="I433" s="150"/>
      <c r="J433" s="151">
        <f>ROUND(I433*H433,2)</f>
        <v>0</v>
      </c>
      <c r="K433" s="147" t="s">
        <v>1</v>
      </c>
      <c r="L433" s="34"/>
      <c r="M433" s="152" t="s">
        <v>1</v>
      </c>
      <c r="N433" s="153" t="s">
        <v>38</v>
      </c>
      <c r="O433" s="59"/>
      <c r="P433" s="154">
        <f>O433*H433</f>
        <v>0</v>
      </c>
      <c r="Q433" s="154">
        <v>0</v>
      </c>
      <c r="R433" s="154">
        <f>Q433*H433</f>
        <v>0</v>
      </c>
      <c r="S433" s="154">
        <v>0</v>
      </c>
      <c r="T433" s="155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56" t="s">
        <v>143</v>
      </c>
      <c r="AT433" s="156" t="s">
        <v>139</v>
      </c>
      <c r="AU433" s="156" t="s">
        <v>82</v>
      </c>
      <c r="AY433" s="18" t="s">
        <v>137</v>
      </c>
      <c r="BE433" s="157">
        <f>IF(N433="základní",J433,0)</f>
        <v>0</v>
      </c>
      <c r="BF433" s="157">
        <f>IF(N433="snížená",J433,0)</f>
        <v>0</v>
      </c>
      <c r="BG433" s="157">
        <f>IF(N433="zákl. přenesená",J433,0)</f>
        <v>0</v>
      </c>
      <c r="BH433" s="157">
        <f>IF(N433="sníž. přenesená",J433,0)</f>
        <v>0</v>
      </c>
      <c r="BI433" s="157">
        <f>IF(N433="nulová",J433,0)</f>
        <v>0</v>
      </c>
      <c r="BJ433" s="18" t="s">
        <v>30</v>
      </c>
      <c r="BK433" s="157">
        <f>ROUND(I433*H433,2)</f>
        <v>0</v>
      </c>
      <c r="BL433" s="18" t="s">
        <v>143</v>
      </c>
      <c r="BM433" s="156" t="s">
        <v>1734</v>
      </c>
    </row>
    <row r="434" spans="1:65" s="13" customFormat="1">
      <c r="B434" s="158"/>
      <c r="D434" s="159" t="s">
        <v>145</v>
      </c>
      <c r="E434" s="160" t="s">
        <v>1</v>
      </c>
      <c r="F434" s="161" t="s">
        <v>343</v>
      </c>
      <c r="H434" s="162">
        <v>32</v>
      </c>
      <c r="I434" s="163"/>
      <c r="L434" s="158"/>
      <c r="M434" s="164"/>
      <c r="N434" s="165"/>
      <c r="O434" s="165"/>
      <c r="P434" s="165"/>
      <c r="Q434" s="165"/>
      <c r="R434" s="165"/>
      <c r="S434" s="165"/>
      <c r="T434" s="166"/>
      <c r="AT434" s="160" t="s">
        <v>145</v>
      </c>
      <c r="AU434" s="160" t="s">
        <v>82</v>
      </c>
      <c r="AV434" s="13" t="s">
        <v>82</v>
      </c>
      <c r="AW434" s="13" t="s">
        <v>29</v>
      </c>
      <c r="AX434" s="13" t="s">
        <v>30</v>
      </c>
      <c r="AY434" s="160" t="s">
        <v>137</v>
      </c>
    </row>
    <row r="435" spans="1:65" s="2" customFormat="1" ht="21.75" customHeight="1">
      <c r="A435" s="33"/>
      <c r="B435" s="144"/>
      <c r="C435" s="182" t="s">
        <v>957</v>
      </c>
      <c r="D435" s="182" t="s">
        <v>181</v>
      </c>
      <c r="E435" s="183" t="s">
        <v>1735</v>
      </c>
      <c r="F435" s="184" t="s">
        <v>1736</v>
      </c>
      <c r="G435" s="185" t="s">
        <v>210</v>
      </c>
      <c r="H435" s="186">
        <v>32.32</v>
      </c>
      <c r="I435" s="187"/>
      <c r="J435" s="188">
        <f>ROUND(I435*H435,2)</f>
        <v>0</v>
      </c>
      <c r="K435" s="184" t="s">
        <v>1</v>
      </c>
      <c r="L435" s="189"/>
      <c r="M435" s="190" t="s">
        <v>1</v>
      </c>
      <c r="N435" s="191" t="s">
        <v>38</v>
      </c>
      <c r="O435" s="59"/>
      <c r="P435" s="154">
        <f>O435*H435</f>
        <v>0</v>
      </c>
      <c r="Q435" s="154">
        <v>5.1000000000000004E-4</v>
      </c>
      <c r="R435" s="154">
        <f>Q435*H435</f>
        <v>1.64832E-2</v>
      </c>
      <c r="S435" s="154">
        <v>0</v>
      </c>
      <c r="T435" s="155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6" t="s">
        <v>176</v>
      </c>
      <c r="AT435" s="156" t="s">
        <v>181</v>
      </c>
      <c r="AU435" s="156" t="s">
        <v>82</v>
      </c>
      <c r="AY435" s="18" t="s">
        <v>137</v>
      </c>
      <c r="BE435" s="157">
        <f>IF(N435="základní",J435,0)</f>
        <v>0</v>
      </c>
      <c r="BF435" s="157">
        <f>IF(N435="snížená",J435,0)</f>
        <v>0</v>
      </c>
      <c r="BG435" s="157">
        <f>IF(N435="zákl. přenesená",J435,0)</f>
        <v>0</v>
      </c>
      <c r="BH435" s="157">
        <f>IF(N435="sníž. přenesená",J435,0)</f>
        <v>0</v>
      </c>
      <c r="BI435" s="157">
        <f>IF(N435="nulová",J435,0)</f>
        <v>0</v>
      </c>
      <c r="BJ435" s="18" t="s">
        <v>30</v>
      </c>
      <c r="BK435" s="157">
        <f>ROUND(I435*H435,2)</f>
        <v>0</v>
      </c>
      <c r="BL435" s="18" t="s">
        <v>143</v>
      </c>
      <c r="BM435" s="156" t="s">
        <v>1737</v>
      </c>
    </row>
    <row r="436" spans="1:65" s="13" customFormat="1">
      <c r="B436" s="158"/>
      <c r="D436" s="159" t="s">
        <v>145</v>
      </c>
      <c r="E436" s="160" t="s">
        <v>1</v>
      </c>
      <c r="F436" s="161" t="s">
        <v>1695</v>
      </c>
      <c r="H436" s="162">
        <v>32.32</v>
      </c>
      <c r="I436" s="163"/>
      <c r="L436" s="158"/>
      <c r="M436" s="164"/>
      <c r="N436" s="165"/>
      <c r="O436" s="165"/>
      <c r="P436" s="165"/>
      <c r="Q436" s="165"/>
      <c r="R436" s="165"/>
      <c r="S436" s="165"/>
      <c r="T436" s="166"/>
      <c r="AT436" s="160" t="s">
        <v>145</v>
      </c>
      <c r="AU436" s="160" t="s">
        <v>82</v>
      </c>
      <c r="AV436" s="13" t="s">
        <v>82</v>
      </c>
      <c r="AW436" s="13" t="s">
        <v>29</v>
      </c>
      <c r="AX436" s="13" t="s">
        <v>73</v>
      </c>
      <c r="AY436" s="160" t="s">
        <v>137</v>
      </c>
    </row>
    <row r="437" spans="1:65" s="15" customFormat="1">
      <c r="B437" s="174"/>
      <c r="D437" s="159" t="s">
        <v>145</v>
      </c>
      <c r="E437" s="175" t="s">
        <v>1</v>
      </c>
      <c r="F437" s="176" t="s">
        <v>148</v>
      </c>
      <c r="H437" s="177">
        <v>32.32</v>
      </c>
      <c r="I437" s="178"/>
      <c r="L437" s="174"/>
      <c r="M437" s="179"/>
      <c r="N437" s="180"/>
      <c r="O437" s="180"/>
      <c r="P437" s="180"/>
      <c r="Q437" s="180"/>
      <c r="R437" s="180"/>
      <c r="S437" s="180"/>
      <c r="T437" s="181"/>
      <c r="AT437" s="175" t="s">
        <v>145</v>
      </c>
      <c r="AU437" s="175" t="s">
        <v>82</v>
      </c>
      <c r="AV437" s="15" t="s">
        <v>143</v>
      </c>
      <c r="AW437" s="15" t="s">
        <v>29</v>
      </c>
      <c r="AX437" s="15" t="s">
        <v>30</v>
      </c>
      <c r="AY437" s="175" t="s">
        <v>137</v>
      </c>
    </row>
    <row r="438" spans="1:65" s="2" customFormat="1" ht="21.75" customHeight="1">
      <c r="A438" s="33"/>
      <c r="B438" s="144"/>
      <c r="C438" s="145" t="s">
        <v>961</v>
      </c>
      <c r="D438" s="145" t="s">
        <v>139</v>
      </c>
      <c r="E438" s="146" t="s">
        <v>1738</v>
      </c>
      <c r="F438" s="147" t="s">
        <v>1739</v>
      </c>
      <c r="G438" s="148" t="s">
        <v>210</v>
      </c>
      <c r="H438" s="149">
        <v>2</v>
      </c>
      <c r="I438" s="150"/>
      <c r="J438" s="151">
        <f>ROUND(I438*H438,2)</f>
        <v>0</v>
      </c>
      <c r="K438" s="147" t="s">
        <v>152</v>
      </c>
      <c r="L438" s="34"/>
      <c r="M438" s="152" t="s">
        <v>1</v>
      </c>
      <c r="N438" s="153" t="s">
        <v>38</v>
      </c>
      <c r="O438" s="59"/>
      <c r="P438" s="154">
        <f>O438*H438</f>
        <v>0</v>
      </c>
      <c r="Q438" s="154">
        <v>1.65E-3</v>
      </c>
      <c r="R438" s="154">
        <f>Q438*H438</f>
        <v>3.3E-3</v>
      </c>
      <c r="S438" s="154">
        <v>0</v>
      </c>
      <c r="T438" s="155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6" t="s">
        <v>143</v>
      </c>
      <c r="AT438" s="156" t="s">
        <v>139</v>
      </c>
      <c r="AU438" s="156" t="s">
        <v>82</v>
      </c>
      <c r="AY438" s="18" t="s">
        <v>137</v>
      </c>
      <c r="BE438" s="157">
        <f>IF(N438="základní",J438,0)</f>
        <v>0</v>
      </c>
      <c r="BF438" s="157">
        <f>IF(N438="snížená",J438,0)</f>
        <v>0</v>
      </c>
      <c r="BG438" s="157">
        <f>IF(N438="zákl. přenesená",J438,0)</f>
        <v>0</v>
      </c>
      <c r="BH438" s="157">
        <f>IF(N438="sníž. přenesená",J438,0)</f>
        <v>0</v>
      </c>
      <c r="BI438" s="157">
        <f>IF(N438="nulová",J438,0)</f>
        <v>0</v>
      </c>
      <c r="BJ438" s="18" t="s">
        <v>30</v>
      </c>
      <c r="BK438" s="157">
        <f>ROUND(I438*H438,2)</f>
        <v>0</v>
      </c>
      <c r="BL438" s="18" t="s">
        <v>143</v>
      </c>
      <c r="BM438" s="156" t="s">
        <v>1740</v>
      </c>
    </row>
    <row r="439" spans="1:65" s="13" customFormat="1">
      <c r="B439" s="158"/>
      <c r="D439" s="159" t="s">
        <v>145</v>
      </c>
      <c r="E439" s="160" t="s">
        <v>1</v>
      </c>
      <c r="F439" s="161" t="s">
        <v>82</v>
      </c>
      <c r="H439" s="162">
        <v>2</v>
      </c>
      <c r="I439" s="163"/>
      <c r="L439" s="158"/>
      <c r="M439" s="164"/>
      <c r="N439" s="165"/>
      <c r="O439" s="165"/>
      <c r="P439" s="165"/>
      <c r="Q439" s="165"/>
      <c r="R439" s="165"/>
      <c r="S439" s="165"/>
      <c r="T439" s="166"/>
      <c r="AT439" s="160" t="s">
        <v>145</v>
      </c>
      <c r="AU439" s="160" t="s">
        <v>82</v>
      </c>
      <c r="AV439" s="13" t="s">
        <v>82</v>
      </c>
      <c r="AW439" s="13" t="s">
        <v>29</v>
      </c>
      <c r="AX439" s="13" t="s">
        <v>30</v>
      </c>
      <c r="AY439" s="160" t="s">
        <v>137</v>
      </c>
    </row>
    <row r="440" spans="1:65" s="2" customFormat="1" ht="24.2" customHeight="1">
      <c r="A440" s="33"/>
      <c r="B440" s="144"/>
      <c r="C440" s="182" t="s">
        <v>965</v>
      </c>
      <c r="D440" s="182" t="s">
        <v>181</v>
      </c>
      <c r="E440" s="183" t="s">
        <v>1741</v>
      </c>
      <c r="F440" s="184" t="s">
        <v>1742</v>
      </c>
      <c r="G440" s="185" t="s">
        <v>210</v>
      </c>
      <c r="H440" s="186">
        <v>2.02</v>
      </c>
      <c r="I440" s="187"/>
      <c r="J440" s="188">
        <f>ROUND(I440*H440,2)</f>
        <v>0</v>
      </c>
      <c r="K440" s="184" t="s">
        <v>1</v>
      </c>
      <c r="L440" s="189"/>
      <c r="M440" s="190" t="s">
        <v>1</v>
      </c>
      <c r="N440" s="191" t="s">
        <v>38</v>
      </c>
      <c r="O440" s="59"/>
      <c r="P440" s="154">
        <f>O440*H440</f>
        <v>0</v>
      </c>
      <c r="Q440" s="154">
        <v>2.1000000000000001E-2</v>
      </c>
      <c r="R440" s="154">
        <f>Q440*H440</f>
        <v>4.2420000000000006E-2</v>
      </c>
      <c r="S440" s="154">
        <v>0</v>
      </c>
      <c r="T440" s="155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6" t="s">
        <v>176</v>
      </c>
      <c r="AT440" s="156" t="s">
        <v>181</v>
      </c>
      <c r="AU440" s="156" t="s">
        <v>82</v>
      </c>
      <c r="AY440" s="18" t="s">
        <v>137</v>
      </c>
      <c r="BE440" s="157">
        <f>IF(N440="základní",J440,0)</f>
        <v>0</v>
      </c>
      <c r="BF440" s="157">
        <f>IF(N440="snížená",J440,0)</f>
        <v>0</v>
      </c>
      <c r="BG440" s="157">
        <f>IF(N440="zákl. přenesená",J440,0)</f>
        <v>0</v>
      </c>
      <c r="BH440" s="157">
        <f>IF(N440="sníž. přenesená",J440,0)</f>
        <v>0</v>
      </c>
      <c r="BI440" s="157">
        <f>IF(N440="nulová",J440,0)</f>
        <v>0</v>
      </c>
      <c r="BJ440" s="18" t="s">
        <v>30</v>
      </c>
      <c r="BK440" s="157">
        <f>ROUND(I440*H440,2)</f>
        <v>0</v>
      </c>
      <c r="BL440" s="18" t="s">
        <v>143</v>
      </c>
      <c r="BM440" s="156" t="s">
        <v>1743</v>
      </c>
    </row>
    <row r="441" spans="1:65" s="13" customFormat="1">
      <c r="B441" s="158"/>
      <c r="D441" s="159" t="s">
        <v>145</v>
      </c>
      <c r="E441" s="160" t="s">
        <v>1</v>
      </c>
      <c r="F441" s="161" t="s">
        <v>1649</v>
      </c>
      <c r="H441" s="162">
        <v>2.02</v>
      </c>
      <c r="I441" s="163"/>
      <c r="L441" s="158"/>
      <c r="M441" s="164"/>
      <c r="N441" s="165"/>
      <c r="O441" s="165"/>
      <c r="P441" s="165"/>
      <c r="Q441" s="165"/>
      <c r="R441" s="165"/>
      <c r="S441" s="165"/>
      <c r="T441" s="166"/>
      <c r="AT441" s="160" t="s">
        <v>145</v>
      </c>
      <c r="AU441" s="160" t="s">
        <v>82</v>
      </c>
      <c r="AV441" s="13" t="s">
        <v>82</v>
      </c>
      <c r="AW441" s="13" t="s">
        <v>29</v>
      </c>
      <c r="AX441" s="13" t="s">
        <v>73</v>
      </c>
      <c r="AY441" s="160" t="s">
        <v>137</v>
      </c>
    </row>
    <row r="442" spans="1:65" s="2" customFormat="1" ht="24.2" customHeight="1">
      <c r="A442" s="33"/>
      <c r="B442" s="144"/>
      <c r="C442" s="182" t="s">
        <v>970</v>
      </c>
      <c r="D442" s="182" t="s">
        <v>181</v>
      </c>
      <c r="E442" s="183" t="s">
        <v>1744</v>
      </c>
      <c r="F442" s="184" t="s">
        <v>1745</v>
      </c>
      <c r="G442" s="185" t="s">
        <v>210</v>
      </c>
      <c r="H442" s="186">
        <v>2.02</v>
      </c>
      <c r="I442" s="187"/>
      <c r="J442" s="188">
        <f>ROUND(I442*H442,2)</f>
        <v>0</v>
      </c>
      <c r="K442" s="184" t="s">
        <v>1</v>
      </c>
      <c r="L442" s="189"/>
      <c r="M442" s="190" t="s">
        <v>1</v>
      </c>
      <c r="N442" s="191" t="s">
        <v>38</v>
      </c>
      <c r="O442" s="59"/>
      <c r="P442" s="154">
        <f>O442*H442</f>
        <v>0</v>
      </c>
      <c r="Q442" s="154">
        <v>0</v>
      </c>
      <c r="R442" s="154">
        <f>Q442*H442</f>
        <v>0</v>
      </c>
      <c r="S442" s="154">
        <v>0</v>
      </c>
      <c r="T442" s="155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56" t="s">
        <v>176</v>
      </c>
      <c r="AT442" s="156" t="s">
        <v>181</v>
      </c>
      <c r="AU442" s="156" t="s">
        <v>82</v>
      </c>
      <c r="AY442" s="18" t="s">
        <v>137</v>
      </c>
      <c r="BE442" s="157">
        <f>IF(N442="základní",J442,0)</f>
        <v>0</v>
      </c>
      <c r="BF442" s="157">
        <f>IF(N442="snížená",J442,0)</f>
        <v>0</v>
      </c>
      <c r="BG442" s="157">
        <f>IF(N442="zákl. přenesená",J442,0)</f>
        <v>0</v>
      </c>
      <c r="BH442" s="157">
        <f>IF(N442="sníž. přenesená",J442,0)</f>
        <v>0</v>
      </c>
      <c r="BI442" s="157">
        <f>IF(N442="nulová",J442,0)</f>
        <v>0</v>
      </c>
      <c r="BJ442" s="18" t="s">
        <v>30</v>
      </c>
      <c r="BK442" s="157">
        <f>ROUND(I442*H442,2)</f>
        <v>0</v>
      </c>
      <c r="BL442" s="18" t="s">
        <v>143</v>
      </c>
      <c r="BM442" s="156" t="s">
        <v>1746</v>
      </c>
    </row>
    <row r="443" spans="1:65" s="13" customFormat="1">
      <c r="B443" s="158"/>
      <c r="D443" s="159" t="s">
        <v>145</v>
      </c>
      <c r="E443" s="160" t="s">
        <v>1</v>
      </c>
      <c r="F443" s="161" t="s">
        <v>1649</v>
      </c>
      <c r="H443" s="162">
        <v>2.02</v>
      </c>
      <c r="I443" s="163"/>
      <c r="L443" s="158"/>
      <c r="M443" s="164"/>
      <c r="N443" s="165"/>
      <c r="O443" s="165"/>
      <c r="P443" s="165"/>
      <c r="Q443" s="165"/>
      <c r="R443" s="165"/>
      <c r="S443" s="165"/>
      <c r="T443" s="166"/>
      <c r="AT443" s="160" t="s">
        <v>145</v>
      </c>
      <c r="AU443" s="160" t="s">
        <v>82</v>
      </c>
      <c r="AV443" s="13" t="s">
        <v>82</v>
      </c>
      <c r="AW443" s="13" t="s">
        <v>29</v>
      </c>
      <c r="AX443" s="13" t="s">
        <v>73</v>
      </c>
      <c r="AY443" s="160" t="s">
        <v>137</v>
      </c>
    </row>
    <row r="444" spans="1:65" s="2" customFormat="1" ht="16.5" customHeight="1">
      <c r="A444" s="33"/>
      <c r="B444" s="144"/>
      <c r="C444" s="145" t="s">
        <v>975</v>
      </c>
      <c r="D444" s="145" t="s">
        <v>139</v>
      </c>
      <c r="E444" s="146" t="s">
        <v>1747</v>
      </c>
      <c r="F444" s="147" t="s">
        <v>1748</v>
      </c>
      <c r="G444" s="148" t="s">
        <v>210</v>
      </c>
      <c r="H444" s="149">
        <v>38</v>
      </c>
      <c r="I444" s="150"/>
      <c r="J444" s="151">
        <f>ROUND(I444*H444,2)</f>
        <v>0</v>
      </c>
      <c r="K444" s="147" t="s">
        <v>152</v>
      </c>
      <c r="L444" s="34"/>
      <c r="M444" s="152" t="s">
        <v>1</v>
      </c>
      <c r="N444" s="153" t="s">
        <v>38</v>
      </c>
      <c r="O444" s="59"/>
      <c r="P444" s="154">
        <f>O444*H444</f>
        <v>0</v>
      </c>
      <c r="Q444" s="154">
        <v>3.3E-4</v>
      </c>
      <c r="R444" s="154">
        <f>Q444*H444</f>
        <v>1.2539999999999999E-2</v>
      </c>
      <c r="S444" s="154">
        <v>0</v>
      </c>
      <c r="T444" s="155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6" t="s">
        <v>143</v>
      </c>
      <c r="AT444" s="156" t="s">
        <v>139</v>
      </c>
      <c r="AU444" s="156" t="s">
        <v>82</v>
      </c>
      <c r="AY444" s="18" t="s">
        <v>137</v>
      </c>
      <c r="BE444" s="157">
        <f>IF(N444="základní",J444,0)</f>
        <v>0</v>
      </c>
      <c r="BF444" s="157">
        <f>IF(N444="snížená",J444,0)</f>
        <v>0</v>
      </c>
      <c r="BG444" s="157">
        <f>IF(N444="zákl. přenesená",J444,0)</f>
        <v>0</v>
      </c>
      <c r="BH444" s="157">
        <f>IF(N444="sníž. přenesená",J444,0)</f>
        <v>0</v>
      </c>
      <c r="BI444" s="157">
        <f>IF(N444="nulová",J444,0)</f>
        <v>0</v>
      </c>
      <c r="BJ444" s="18" t="s">
        <v>30</v>
      </c>
      <c r="BK444" s="157">
        <f>ROUND(I444*H444,2)</f>
        <v>0</v>
      </c>
      <c r="BL444" s="18" t="s">
        <v>143</v>
      </c>
      <c r="BM444" s="156" t="s">
        <v>1749</v>
      </c>
    </row>
    <row r="445" spans="1:65" s="13" customFormat="1">
      <c r="B445" s="158"/>
      <c r="D445" s="159" t="s">
        <v>145</v>
      </c>
      <c r="E445" s="160" t="s">
        <v>1</v>
      </c>
      <c r="F445" s="161" t="s">
        <v>372</v>
      </c>
      <c r="H445" s="162">
        <v>38</v>
      </c>
      <c r="I445" s="163"/>
      <c r="L445" s="158"/>
      <c r="M445" s="164"/>
      <c r="N445" s="165"/>
      <c r="O445" s="165"/>
      <c r="P445" s="165"/>
      <c r="Q445" s="165"/>
      <c r="R445" s="165"/>
      <c r="S445" s="165"/>
      <c r="T445" s="166"/>
      <c r="AT445" s="160" t="s">
        <v>145</v>
      </c>
      <c r="AU445" s="160" t="s">
        <v>82</v>
      </c>
      <c r="AV445" s="13" t="s">
        <v>82</v>
      </c>
      <c r="AW445" s="13" t="s">
        <v>29</v>
      </c>
      <c r="AX445" s="13" t="s">
        <v>30</v>
      </c>
      <c r="AY445" s="160" t="s">
        <v>137</v>
      </c>
    </row>
    <row r="446" spans="1:65" s="2" customFormat="1" ht="21.75" customHeight="1">
      <c r="A446" s="33"/>
      <c r="B446" s="144"/>
      <c r="C446" s="145" t="s">
        <v>979</v>
      </c>
      <c r="D446" s="145" t="s">
        <v>139</v>
      </c>
      <c r="E446" s="146" t="s">
        <v>1750</v>
      </c>
      <c r="F446" s="147" t="s">
        <v>1751</v>
      </c>
      <c r="G446" s="148" t="s">
        <v>190</v>
      </c>
      <c r="H446" s="149">
        <v>171.5</v>
      </c>
      <c r="I446" s="150"/>
      <c r="J446" s="151">
        <f>ROUND(I446*H446,2)</f>
        <v>0</v>
      </c>
      <c r="K446" s="147" t="s">
        <v>152</v>
      </c>
      <c r="L446" s="34"/>
      <c r="M446" s="152" t="s">
        <v>1</v>
      </c>
      <c r="N446" s="153" t="s">
        <v>38</v>
      </c>
      <c r="O446" s="59"/>
      <c r="P446" s="154">
        <f>O446*H446</f>
        <v>0</v>
      </c>
      <c r="Q446" s="154">
        <v>6.0000000000000002E-5</v>
      </c>
      <c r="R446" s="154">
        <f>Q446*H446</f>
        <v>1.0290000000000001E-2</v>
      </c>
      <c r="S446" s="154">
        <v>0</v>
      </c>
      <c r="T446" s="155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56" t="s">
        <v>143</v>
      </c>
      <c r="AT446" s="156" t="s">
        <v>139</v>
      </c>
      <c r="AU446" s="156" t="s">
        <v>82</v>
      </c>
      <c r="AY446" s="18" t="s">
        <v>137</v>
      </c>
      <c r="BE446" s="157">
        <f>IF(N446="základní",J446,0)</f>
        <v>0</v>
      </c>
      <c r="BF446" s="157">
        <f>IF(N446="snížená",J446,0)</f>
        <v>0</v>
      </c>
      <c r="BG446" s="157">
        <f>IF(N446="zákl. přenesená",J446,0)</f>
        <v>0</v>
      </c>
      <c r="BH446" s="157">
        <f>IF(N446="sníž. přenesená",J446,0)</f>
        <v>0</v>
      </c>
      <c r="BI446" s="157">
        <f>IF(N446="nulová",J446,0)</f>
        <v>0</v>
      </c>
      <c r="BJ446" s="18" t="s">
        <v>30</v>
      </c>
      <c r="BK446" s="157">
        <f>ROUND(I446*H446,2)</f>
        <v>0</v>
      </c>
      <c r="BL446" s="18" t="s">
        <v>143</v>
      </c>
      <c r="BM446" s="156" t="s">
        <v>1752</v>
      </c>
    </row>
    <row r="447" spans="1:65" s="13" customFormat="1">
      <c r="B447" s="158"/>
      <c r="D447" s="159" t="s">
        <v>145</v>
      </c>
      <c r="E447" s="160" t="s">
        <v>1</v>
      </c>
      <c r="F447" s="161" t="s">
        <v>1753</v>
      </c>
      <c r="H447" s="162">
        <v>171.5</v>
      </c>
      <c r="I447" s="163"/>
      <c r="L447" s="158"/>
      <c r="M447" s="164"/>
      <c r="N447" s="165"/>
      <c r="O447" s="165"/>
      <c r="P447" s="165"/>
      <c r="Q447" s="165"/>
      <c r="R447" s="165"/>
      <c r="S447" s="165"/>
      <c r="T447" s="166"/>
      <c r="AT447" s="160" t="s">
        <v>145</v>
      </c>
      <c r="AU447" s="160" t="s">
        <v>82</v>
      </c>
      <c r="AV447" s="13" t="s">
        <v>82</v>
      </c>
      <c r="AW447" s="13" t="s">
        <v>29</v>
      </c>
      <c r="AX447" s="13" t="s">
        <v>73</v>
      </c>
      <c r="AY447" s="160" t="s">
        <v>137</v>
      </c>
    </row>
    <row r="448" spans="1:65" s="15" customFormat="1">
      <c r="B448" s="174"/>
      <c r="D448" s="159" t="s">
        <v>145</v>
      </c>
      <c r="E448" s="175" t="s">
        <v>1</v>
      </c>
      <c r="F448" s="176" t="s">
        <v>148</v>
      </c>
      <c r="H448" s="177">
        <v>171.5</v>
      </c>
      <c r="I448" s="178"/>
      <c r="L448" s="174"/>
      <c r="M448" s="179"/>
      <c r="N448" s="180"/>
      <c r="O448" s="180"/>
      <c r="P448" s="180"/>
      <c r="Q448" s="180"/>
      <c r="R448" s="180"/>
      <c r="S448" s="180"/>
      <c r="T448" s="181"/>
      <c r="AT448" s="175" t="s">
        <v>145</v>
      </c>
      <c r="AU448" s="175" t="s">
        <v>82</v>
      </c>
      <c r="AV448" s="15" t="s">
        <v>143</v>
      </c>
      <c r="AW448" s="15" t="s">
        <v>29</v>
      </c>
      <c r="AX448" s="15" t="s">
        <v>30</v>
      </c>
      <c r="AY448" s="175" t="s">
        <v>137</v>
      </c>
    </row>
    <row r="449" spans="1:65" s="2" customFormat="1" ht="16.5" customHeight="1">
      <c r="A449" s="33"/>
      <c r="B449" s="144"/>
      <c r="C449" s="145" t="s">
        <v>282</v>
      </c>
      <c r="D449" s="145" t="s">
        <v>139</v>
      </c>
      <c r="E449" s="146" t="s">
        <v>1754</v>
      </c>
      <c r="F449" s="147" t="s">
        <v>1755</v>
      </c>
      <c r="G449" s="148" t="s">
        <v>190</v>
      </c>
      <c r="H449" s="149">
        <v>495</v>
      </c>
      <c r="I449" s="150"/>
      <c r="J449" s="151">
        <f>ROUND(I449*H449,2)</f>
        <v>0</v>
      </c>
      <c r="K449" s="147" t="s">
        <v>1</v>
      </c>
      <c r="L449" s="34"/>
      <c r="M449" s="152" t="s">
        <v>1</v>
      </c>
      <c r="N449" s="153" t="s">
        <v>38</v>
      </c>
      <c r="O449" s="59"/>
      <c r="P449" s="154">
        <f>O449*H449</f>
        <v>0</v>
      </c>
      <c r="Q449" s="154">
        <v>0</v>
      </c>
      <c r="R449" s="154">
        <f>Q449*H449</f>
        <v>0</v>
      </c>
      <c r="S449" s="154">
        <v>0</v>
      </c>
      <c r="T449" s="155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56" t="s">
        <v>143</v>
      </c>
      <c r="AT449" s="156" t="s">
        <v>139</v>
      </c>
      <c r="AU449" s="156" t="s">
        <v>82</v>
      </c>
      <c r="AY449" s="18" t="s">
        <v>137</v>
      </c>
      <c r="BE449" s="157">
        <f>IF(N449="základní",J449,0)</f>
        <v>0</v>
      </c>
      <c r="BF449" s="157">
        <f>IF(N449="snížená",J449,0)</f>
        <v>0</v>
      </c>
      <c r="BG449" s="157">
        <f>IF(N449="zákl. přenesená",J449,0)</f>
        <v>0</v>
      </c>
      <c r="BH449" s="157">
        <f>IF(N449="sníž. přenesená",J449,0)</f>
        <v>0</v>
      </c>
      <c r="BI449" s="157">
        <f>IF(N449="nulová",J449,0)</f>
        <v>0</v>
      </c>
      <c r="BJ449" s="18" t="s">
        <v>30</v>
      </c>
      <c r="BK449" s="157">
        <f>ROUND(I449*H449,2)</f>
        <v>0</v>
      </c>
      <c r="BL449" s="18" t="s">
        <v>143</v>
      </c>
      <c r="BM449" s="156" t="s">
        <v>1756</v>
      </c>
    </row>
    <row r="450" spans="1:65" s="13" customFormat="1">
      <c r="B450" s="158"/>
      <c r="D450" s="159" t="s">
        <v>145</v>
      </c>
      <c r="E450" s="160" t="s">
        <v>1</v>
      </c>
      <c r="F450" s="161" t="s">
        <v>1757</v>
      </c>
      <c r="H450" s="162">
        <v>343</v>
      </c>
      <c r="I450" s="163"/>
      <c r="L450" s="158"/>
      <c r="M450" s="164"/>
      <c r="N450" s="165"/>
      <c r="O450" s="165"/>
      <c r="P450" s="165"/>
      <c r="Q450" s="165"/>
      <c r="R450" s="165"/>
      <c r="S450" s="165"/>
      <c r="T450" s="166"/>
      <c r="AT450" s="160" t="s">
        <v>145</v>
      </c>
      <c r="AU450" s="160" t="s">
        <v>82</v>
      </c>
      <c r="AV450" s="13" t="s">
        <v>82</v>
      </c>
      <c r="AW450" s="13" t="s">
        <v>29</v>
      </c>
      <c r="AX450" s="13" t="s">
        <v>73</v>
      </c>
      <c r="AY450" s="160" t="s">
        <v>137</v>
      </c>
    </row>
    <row r="451" spans="1:65" s="13" customFormat="1">
      <c r="B451" s="158"/>
      <c r="D451" s="159" t="s">
        <v>145</v>
      </c>
      <c r="E451" s="160" t="s">
        <v>1</v>
      </c>
      <c r="F451" s="161" t="s">
        <v>1758</v>
      </c>
      <c r="H451" s="162">
        <v>152</v>
      </c>
      <c r="I451" s="163"/>
      <c r="L451" s="158"/>
      <c r="M451" s="164"/>
      <c r="N451" s="165"/>
      <c r="O451" s="165"/>
      <c r="P451" s="165"/>
      <c r="Q451" s="165"/>
      <c r="R451" s="165"/>
      <c r="S451" s="165"/>
      <c r="T451" s="166"/>
      <c r="AT451" s="160" t="s">
        <v>145</v>
      </c>
      <c r="AU451" s="160" t="s">
        <v>82</v>
      </c>
      <c r="AV451" s="13" t="s">
        <v>82</v>
      </c>
      <c r="AW451" s="13" t="s">
        <v>29</v>
      </c>
      <c r="AX451" s="13" t="s">
        <v>73</v>
      </c>
      <c r="AY451" s="160" t="s">
        <v>137</v>
      </c>
    </row>
    <row r="452" spans="1:65" s="15" customFormat="1">
      <c r="B452" s="174"/>
      <c r="D452" s="159" t="s">
        <v>145</v>
      </c>
      <c r="E452" s="175" t="s">
        <v>1</v>
      </c>
      <c r="F452" s="176" t="s">
        <v>148</v>
      </c>
      <c r="H452" s="177">
        <v>495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145</v>
      </c>
      <c r="AU452" s="175" t="s">
        <v>82</v>
      </c>
      <c r="AV452" s="15" t="s">
        <v>143</v>
      </c>
      <c r="AW452" s="15" t="s">
        <v>29</v>
      </c>
      <c r="AX452" s="15" t="s">
        <v>30</v>
      </c>
      <c r="AY452" s="175" t="s">
        <v>137</v>
      </c>
    </row>
    <row r="453" spans="1:65" s="2" customFormat="1" ht="16.5" customHeight="1">
      <c r="A453" s="33"/>
      <c r="B453" s="144"/>
      <c r="C453" s="145" t="s">
        <v>986</v>
      </c>
      <c r="D453" s="145" t="s">
        <v>139</v>
      </c>
      <c r="E453" s="146" t="s">
        <v>1759</v>
      </c>
      <c r="F453" s="147" t="s">
        <v>1760</v>
      </c>
      <c r="G453" s="148" t="s">
        <v>210</v>
      </c>
      <c r="H453" s="149">
        <v>7</v>
      </c>
      <c r="I453" s="150"/>
      <c r="J453" s="151">
        <f>ROUND(I453*H453,2)</f>
        <v>0</v>
      </c>
      <c r="K453" s="147" t="s">
        <v>1</v>
      </c>
      <c r="L453" s="34"/>
      <c r="M453" s="152" t="s">
        <v>1</v>
      </c>
      <c r="N453" s="153" t="s">
        <v>38</v>
      </c>
      <c r="O453" s="59"/>
      <c r="P453" s="154">
        <f>O453*H453</f>
        <v>0</v>
      </c>
      <c r="Q453" s="154">
        <v>0</v>
      </c>
      <c r="R453" s="154">
        <f>Q453*H453</f>
        <v>0</v>
      </c>
      <c r="S453" s="154">
        <v>0</v>
      </c>
      <c r="T453" s="155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6" t="s">
        <v>143</v>
      </c>
      <c r="AT453" s="156" t="s">
        <v>139</v>
      </c>
      <c r="AU453" s="156" t="s">
        <v>82</v>
      </c>
      <c r="AY453" s="18" t="s">
        <v>137</v>
      </c>
      <c r="BE453" s="157">
        <f>IF(N453="základní",J453,0)</f>
        <v>0</v>
      </c>
      <c r="BF453" s="157">
        <f>IF(N453="snížená",J453,0)</f>
        <v>0</v>
      </c>
      <c r="BG453" s="157">
        <f>IF(N453="zákl. přenesená",J453,0)</f>
        <v>0</v>
      </c>
      <c r="BH453" s="157">
        <f>IF(N453="sníž. přenesená",J453,0)</f>
        <v>0</v>
      </c>
      <c r="BI453" s="157">
        <f>IF(N453="nulová",J453,0)</f>
        <v>0</v>
      </c>
      <c r="BJ453" s="18" t="s">
        <v>30</v>
      </c>
      <c r="BK453" s="157">
        <f>ROUND(I453*H453,2)</f>
        <v>0</v>
      </c>
      <c r="BL453" s="18" t="s">
        <v>143</v>
      </c>
      <c r="BM453" s="156" t="s">
        <v>1761</v>
      </c>
    </row>
    <row r="454" spans="1:65" s="13" customFormat="1">
      <c r="B454" s="158"/>
      <c r="D454" s="159" t="s">
        <v>145</v>
      </c>
      <c r="E454" s="160" t="s">
        <v>1</v>
      </c>
      <c r="F454" s="161" t="s">
        <v>172</v>
      </c>
      <c r="H454" s="162">
        <v>7</v>
      </c>
      <c r="I454" s="163"/>
      <c r="L454" s="158"/>
      <c r="M454" s="164"/>
      <c r="N454" s="165"/>
      <c r="O454" s="165"/>
      <c r="P454" s="165"/>
      <c r="Q454" s="165"/>
      <c r="R454" s="165"/>
      <c r="S454" s="165"/>
      <c r="T454" s="166"/>
      <c r="AT454" s="160" t="s">
        <v>145</v>
      </c>
      <c r="AU454" s="160" t="s">
        <v>82</v>
      </c>
      <c r="AV454" s="13" t="s">
        <v>82</v>
      </c>
      <c r="AW454" s="13" t="s">
        <v>29</v>
      </c>
      <c r="AX454" s="13" t="s">
        <v>30</v>
      </c>
      <c r="AY454" s="160" t="s">
        <v>137</v>
      </c>
    </row>
    <row r="455" spans="1:65" s="2" customFormat="1" ht="37.9" customHeight="1">
      <c r="A455" s="33"/>
      <c r="B455" s="144"/>
      <c r="C455" s="145" t="s">
        <v>1762</v>
      </c>
      <c r="D455" s="145" t="s">
        <v>139</v>
      </c>
      <c r="E455" s="146" t="s">
        <v>1763</v>
      </c>
      <c r="F455" s="147" t="s">
        <v>1764</v>
      </c>
      <c r="G455" s="148" t="s">
        <v>210</v>
      </c>
      <c r="H455" s="149">
        <v>2</v>
      </c>
      <c r="I455" s="150"/>
      <c r="J455" s="151">
        <f>ROUND(I455*H455,2)</f>
        <v>0</v>
      </c>
      <c r="K455" s="147" t="s">
        <v>1</v>
      </c>
      <c r="L455" s="34"/>
      <c r="M455" s="152" t="s">
        <v>1</v>
      </c>
      <c r="N455" s="153" t="s">
        <v>38</v>
      </c>
      <c r="O455" s="59"/>
      <c r="P455" s="154">
        <f>O455*H455</f>
        <v>0</v>
      </c>
      <c r="Q455" s="154">
        <v>0</v>
      </c>
      <c r="R455" s="154">
        <f>Q455*H455</f>
        <v>0</v>
      </c>
      <c r="S455" s="154">
        <v>0</v>
      </c>
      <c r="T455" s="155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6" t="s">
        <v>143</v>
      </c>
      <c r="AT455" s="156" t="s">
        <v>139</v>
      </c>
      <c r="AU455" s="156" t="s">
        <v>82</v>
      </c>
      <c r="AY455" s="18" t="s">
        <v>137</v>
      </c>
      <c r="BE455" s="157">
        <f>IF(N455="základní",J455,0)</f>
        <v>0</v>
      </c>
      <c r="BF455" s="157">
        <f>IF(N455="snížená",J455,0)</f>
        <v>0</v>
      </c>
      <c r="BG455" s="157">
        <f>IF(N455="zákl. přenesená",J455,0)</f>
        <v>0</v>
      </c>
      <c r="BH455" s="157">
        <f>IF(N455="sníž. přenesená",J455,0)</f>
        <v>0</v>
      </c>
      <c r="BI455" s="157">
        <f>IF(N455="nulová",J455,0)</f>
        <v>0</v>
      </c>
      <c r="BJ455" s="18" t="s">
        <v>30</v>
      </c>
      <c r="BK455" s="157">
        <f>ROUND(I455*H455,2)</f>
        <v>0</v>
      </c>
      <c r="BL455" s="18" t="s">
        <v>143</v>
      </c>
      <c r="BM455" s="156" t="s">
        <v>1765</v>
      </c>
    </row>
    <row r="456" spans="1:65" s="13" customFormat="1">
      <c r="B456" s="158"/>
      <c r="D456" s="159" t="s">
        <v>145</v>
      </c>
      <c r="E456" s="160" t="s">
        <v>1</v>
      </c>
      <c r="F456" s="161" t="s">
        <v>82</v>
      </c>
      <c r="H456" s="162">
        <v>2</v>
      </c>
      <c r="I456" s="163"/>
      <c r="L456" s="158"/>
      <c r="M456" s="164"/>
      <c r="N456" s="165"/>
      <c r="O456" s="165"/>
      <c r="P456" s="165"/>
      <c r="Q456" s="165"/>
      <c r="R456" s="165"/>
      <c r="S456" s="165"/>
      <c r="T456" s="166"/>
      <c r="AT456" s="160" t="s">
        <v>145</v>
      </c>
      <c r="AU456" s="160" t="s">
        <v>82</v>
      </c>
      <c r="AV456" s="13" t="s">
        <v>82</v>
      </c>
      <c r="AW456" s="13" t="s">
        <v>29</v>
      </c>
      <c r="AX456" s="13" t="s">
        <v>30</v>
      </c>
      <c r="AY456" s="160" t="s">
        <v>137</v>
      </c>
    </row>
    <row r="457" spans="1:65" s="2" customFormat="1" ht="24.2" customHeight="1">
      <c r="A457" s="33"/>
      <c r="B457" s="144"/>
      <c r="C457" s="145" t="s">
        <v>994</v>
      </c>
      <c r="D457" s="145" t="s">
        <v>139</v>
      </c>
      <c r="E457" s="146" t="s">
        <v>1766</v>
      </c>
      <c r="F457" s="147" t="s">
        <v>1767</v>
      </c>
      <c r="G457" s="148" t="s">
        <v>210</v>
      </c>
      <c r="H457" s="149">
        <v>3</v>
      </c>
      <c r="I457" s="150"/>
      <c r="J457" s="151">
        <f>ROUND(I457*H457,2)</f>
        <v>0</v>
      </c>
      <c r="K457" s="147" t="s">
        <v>1</v>
      </c>
      <c r="L457" s="34"/>
      <c r="M457" s="152" t="s">
        <v>1</v>
      </c>
      <c r="N457" s="153" t="s">
        <v>38</v>
      </c>
      <c r="O457" s="59"/>
      <c r="P457" s="154">
        <f>O457*H457</f>
        <v>0</v>
      </c>
      <c r="Q457" s="154">
        <v>3.6000000000000002E-4</v>
      </c>
      <c r="R457" s="154">
        <f>Q457*H457</f>
        <v>1.08E-3</v>
      </c>
      <c r="S457" s="154">
        <v>0</v>
      </c>
      <c r="T457" s="155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56" t="s">
        <v>143</v>
      </c>
      <c r="AT457" s="156" t="s">
        <v>139</v>
      </c>
      <c r="AU457" s="156" t="s">
        <v>82</v>
      </c>
      <c r="AY457" s="18" t="s">
        <v>137</v>
      </c>
      <c r="BE457" s="157">
        <f>IF(N457="základní",J457,0)</f>
        <v>0</v>
      </c>
      <c r="BF457" s="157">
        <f>IF(N457="snížená",J457,0)</f>
        <v>0</v>
      </c>
      <c r="BG457" s="157">
        <f>IF(N457="zákl. přenesená",J457,0)</f>
        <v>0</v>
      </c>
      <c r="BH457" s="157">
        <f>IF(N457="sníž. přenesená",J457,0)</f>
        <v>0</v>
      </c>
      <c r="BI457" s="157">
        <f>IF(N457="nulová",J457,0)</f>
        <v>0</v>
      </c>
      <c r="BJ457" s="18" t="s">
        <v>30</v>
      </c>
      <c r="BK457" s="157">
        <f>ROUND(I457*H457,2)</f>
        <v>0</v>
      </c>
      <c r="BL457" s="18" t="s">
        <v>143</v>
      </c>
      <c r="BM457" s="156" t="s">
        <v>1768</v>
      </c>
    </row>
    <row r="458" spans="1:65" s="13" customFormat="1">
      <c r="B458" s="158"/>
      <c r="D458" s="159" t="s">
        <v>145</v>
      </c>
      <c r="E458" s="160" t="s">
        <v>1</v>
      </c>
      <c r="F458" s="161" t="s">
        <v>155</v>
      </c>
      <c r="H458" s="162">
        <v>3</v>
      </c>
      <c r="I458" s="163"/>
      <c r="L458" s="158"/>
      <c r="M458" s="164"/>
      <c r="N458" s="165"/>
      <c r="O458" s="165"/>
      <c r="P458" s="165"/>
      <c r="Q458" s="165"/>
      <c r="R458" s="165"/>
      <c r="S458" s="165"/>
      <c r="T458" s="166"/>
      <c r="AT458" s="160" t="s">
        <v>145</v>
      </c>
      <c r="AU458" s="160" t="s">
        <v>82</v>
      </c>
      <c r="AV458" s="13" t="s">
        <v>82</v>
      </c>
      <c r="AW458" s="13" t="s">
        <v>29</v>
      </c>
      <c r="AX458" s="13" t="s">
        <v>30</v>
      </c>
      <c r="AY458" s="160" t="s">
        <v>137</v>
      </c>
    </row>
    <row r="459" spans="1:65" s="2" customFormat="1" ht="24.2" customHeight="1">
      <c r="A459" s="33"/>
      <c r="B459" s="144"/>
      <c r="C459" s="145" t="s">
        <v>998</v>
      </c>
      <c r="D459" s="145" t="s">
        <v>139</v>
      </c>
      <c r="E459" s="146" t="s">
        <v>1769</v>
      </c>
      <c r="F459" s="147" t="s">
        <v>1770</v>
      </c>
      <c r="G459" s="148" t="s">
        <v>210</v>
      </c>
      <c r="H459" s="149">
        <v>27</v>
      </c>
      <c r="I459" s="150"/>
      <c r="J459" s="151">
        <f>ROUND(I459*H459,2)</f>
        <v>0</v>
      </c>
      <c r="K459" s="147" t="s">
        <v>1</v>
      </c>
      <c r="L459" s="34"/>
      <c r="M459" s="152" t="s">
        <v>1</v>
      </c>
      <c r="N459" s="153" t="s">
        <v>38</v>
      </c>
      <c r="O459" s="59"/>
      <c r="P459" s="154">
        <f>O459*H459</f>
        <v>0</v>
      </c>
      <c r="Q459" s="154">
        <v>0</v>
      </c>
      <c r="R459" s="154">
        <f>Q459*H459</f>
        <v>0</v>
      </c>
      <c r="S459" s="154">
        <v>0</v>
      </c>
      <c r="T459" s="155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56" t="s">
        <v>143</v>
      </c>
      <c r="AT459" s="156" t="s">
        <v>139</v>
      </c>
      <c r="AU459" s="156" t="s">
        <v>82</v>
      </c>
      <c r="AY459" s="18" t="s">
        <v>137</v>
      </c>
      <c r="BE459" s="157">
        <f>IF(N459="základní",J459,0)</f>
        <v>0</v>
      </c>
      <c r="BF459" s="157">
        <f>IF(N459="snížená",J459,0)</f>
        <v>0</v>
      </c>
      <c r="BG459" s="157">
        <f>IF(N459="zákl. přenesená",J459,0)</f>
        <v>0</v>
      </c>
      <c r="BH459" s="157">
        <f>IF(N459="sníž. přenesená",J459,0)</f>
        <v>0</v>
      </c>
      <c r="BI459" s="157">
        <f>IF(N459="nulová",J459,0)</f>
        <v>0</v>
      </c>
      <c r="BJ459" s="18" t="s">
        <v>30</v>
      </c>
      <c r="BK459" s="157">
        <f>ROUND(I459*H459,2)</f>
        <v>0</v>
      </c>
      <c r="BL459" s="18" t="s">
        <v>143</v>
      </c>
      <c r="BM459" s="156" t="s">
        <v>1771</v>
      </c>
    </row>
    <row r="460" spans="1:65" s="13" customFormat="1">
      <c r="B460" s="158"/>
      <c r="D460" s="159" t="s">
        <v>145</v>
      </c>
      <c r="E460" s="160" t="s">
        <v>1</v>
      </c>
      <c r="F460" s="161" t="s">
        <v>327</v>
      </c>
      <c r="H460" s="162">
        <v>27</v>
      </c>
      <c r="I460" s="163"/>
      <c r="L460" s="158"/>
      <c r="M460" s="164"/>
      <c r="N460" s="165"/>
      <c r="O460" s="165"/>
      <c r="P460" s="165"/>
      <c r="Q460" s="165"/>
      <c r="R460" s="165"/>
      <c r="S460" s="165"/>
      <c r="T460" s="166"/>
      <c r="AT460" s="160" t="s">
        <v>145</v>
      </c>
      <c r="AU460" s="160" t="s">
        <v>82</v>
      </c>
      <c r="AV460" s="13" t="s">
        <v>82</v>
      </c>
      <c r="AW460" s="13" t="s">
        <v>29</v>
      </c>
      <c r="AX460" s="13" t="s">
        <v>30</v>
      </c>
      <c r="AY460" s="160" t="s">
        <v>137</v>
      </c>
    </row>
    <row r="461" spans="1:65" s="2" customFormat="1" ht="24.2" customHeight="1">
      <c r="A461" s="33"/>
      <c r="B461" s="144"/>
      <c r="C461" s="145" t="s">
        <v>1002</v>
      </c>
      <c r="D461" s="145" t="s">
        <v>139</v>
      </c>
      <c r="E461" s="146" t="s">
        <v>1772</v>
      </c>
      <c r="F461" s="147" t="s">
        <v>1773</v>
      </c>
      <c r="G461" s="148" t="s">
        <v>210</v>
      </c>
      <c r="H461" s="149">
        <v>32</v>
      </c>
      <c r="I461" s="150"/>
      <c r="J461" s="151">
        <f>ROUND(I461*H461,2)</f>
        <v>0</v>
      </c>
      <c r="K461" s="147" t="s">
        <v>1</v>
      </c>
      <c r="L461" s="34"/>
      <c r="M461" s="152" t="s">
        <v>1</v>
      </c>
      <c r="N461" s="153" t="s">
        <v>38</v>
      </c>
      <c r="O461" s="59"/>
      <c r="P461" s="154">
        <f>O461*H461</f>
        <v>0</v>
      </c>
      <c r="Q461" s="154">
        <v>0</v>
      </c>
      <c r="R461" s="154">
        <f>Q461*H461</f>
        <v>0</v>
      </c>
      <c r="S461" s="154">
        <v>0</v>
      </c>
      <c r="T461" s="155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56" t="s">
        <v>143</v>
      </c>
      <c r="AT461" s="156" t="s">
        <v>139</v>
      </c>
      <c r="AU461" s="156" t="s">
        <v>82</v>
      </c>
      <c r="AY461" s="18" t="s">
        <v>137</v>
      </c>
      <c r="BE461" s="157">
        <f>IF(N461="základní",J461,0)</f>
        <v>0</v>
      </c>
      <c r="BF461" s="157">
        <f>IF(N461="snížená",J461,0)</f>
        <v>0</v>
      </c>
      <c r="BG461" s="157">
        <f>IF(N461="zákl. přenesená",J461,0)</f>
        <v>0</v>
      </c>
      <c r="BH461" s="157">
        <f>IF(N461="sníž. přenesená",J461,0)</f>
        <v>0</v>
      </c>
      <c r="BI461" s="157">
        <f>IF(N461="nulová",J461,0)</f>
        <v>0</v>
      </c>
      <c r="BJ461" s="18" t="s">
        <v>30</v>
      </c>
      <c r="BK461" s="157">
        <f>ROUND(I461*H461,2)</f>
        <v>0</v>
      </c>
      <c r="BL461" s="18" t="s">
        <v>143</v>
      </c>
      <c r="BM461" s="156" t="s">
        <v>1774</v>
      </c>
    </row>
    <row r="462" spans="1:65" s="13" customFormat="1">
      <c r="B462" s="158"/>
      <c r="D462" s="159" t="s">
        <v>145</v>
      </c>
      <c r="E462" s="160" t="s">
        <v>1</v>
      </c>
      <c r="F462" s="161" t="s">
        <v>343</v>
      </c>
      <c r="H462" s="162">
        <v>32</v>
      </c>
      <c r="I462" s="163"/>
      <c r="L462" s="158"/>
      <c r="M462" s="164"/>
      <c r="N462" s="165"/>
      <c r="O462" s="165"/>
      <c r="P462" s="165"/>
      <c r="Q462" s="165"/>
      <c r="R462" s="165"/>
      <c r="S462" s="165"/>
      <c r="T462" s="166"/>
      <c r="AT462" s="160" t="s">
        <v>145</v>
      </c>
      <c r="AU462" s="160" t="s">
        <v>82</v>
      </c>
      <c r="AV462" s="13" t="s">
        <v>82</v>
      </c>
      <c r="AW462" s="13" t="s">
        <v>29</v>
      </c>
      <c r="AX462" s="13" t="s">
        <v>30</v>
      </c>
      <c r="AY462" s="160" t="s">
        <v>137</v>
      </c>
    </row>
    <row r="463" spans="1:65" s="2" customFormat="1" ht="16.5" customHeight="1">
      <c r="A463" s="33"/>
      <c r="B463" s="144"/>
      <c r="C463" s="145" t="s">
        <v>1006</v>
      </c>
      <c r="D463" s="145" t="s">
        <v>139</v>
      </c>
      <c r="E463" s="146" t="s">
        <v>1775</v>
      </c>
      <c r="F463" s="147" t="s">
        <v>1776</v>
      </c>
      <c r="G463" s="148" t="s">
        <v>870</v>
      </c>
      <c r="H463" s="149">
        <v>37</v>
      </c>
      <c r="I463" s="150"/>
      <c r="J463" s="151">
        <f>ROUND(I463*H463,2)</f>
        <v>0</v>
      </c>
      <c r="K463" s="147" t="s">
        <v>1</v>
      </c>
      <c r="L463" s="34"/>
      <c r="M463" s="152" t="s">
        <v>1</v>
      </c>
      <c r="N463" s="153" t="s">
        <v>38</v>
      </c>
      <c r="O463" s="59"/>
      <c r="P463" s="154">
        <f>O463*H463</f>
        <v>0</v>
      </c>
      <c r="Q463" s="154">
        <v>0</v>
      </c>
      <c r="R463" s="154">
        <f>Q463*H463</f>
        <v>0</v>
      </c>
      <c r="S463" s="154">
        <v>0</v>
      </c>
      <c r="T463" s="155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56" t="s">
        <v>143</v>
      </c>
      <c r="AT463" s="156" t="s">
        <v>139</v>
      </c>
      <c r="AU463" s="156" t="s">
        <v>82</v>
      </c>
      <c r="AY463" s="18" t="s">
        <v>137</v>
      </c>
      <c r="BE463" s="157">
        <f>IF(N463="základní",J463,0)</f>
        <v>0</v>
      </c>
      <c r="BF463" s="157">
        <f>IF(N463="snížená",J463,0)</f>
        <v>0</v>
      </c>
      <c r="BG463" s="157">
        <f>IF(N463="zákl. přenesená",J463,0)</f>
        <v>0</v>
      </c>
      <c r="BH463" s="157">
        <f>IF(N463="sníž. přenesená",J463,0)</f>
        <v>0</v>
      </c>
      <c r="BI463" s="157">
        <f>IF(N463="nulová",J463,0)</f>
        <v>0</v>
      </c>
      <c r="BJ463" s="18" t="s">
        <v>30</v>
      </c>
      <c r="BK463" s="157">
        <f>ROUND(I463*H463,2)</f>
        <v>0</v>
      </c>
      <c r="BL463" s="18" t="s">
        <v>143</v>
      </c>
      <c r="BM463" s="156" t="s">
        <v>1777</v>
      </c>
    </row>
    <row r="464" spans="1:65" s="13" customFormat="1">
      <c r="B464" s="158"/>
      <c r="D464" s="159" t="s">
        <v>145</v>
      </c>
      <c r="E464" s="160" t="s">
        <v>1</v>
      </c>
      <c r="F464" s="161" t="s">
        <v>367</v>
      </c>
      <c r="H464" s="162">
        <v>37</v>
      </c>
      <c r="I464" s="163"/>
      <c r="L464" s="158"/>
      <c r="M464" s="164"/>
      <c r="N464" s="165"/>
      <c r="O464" s="165"/>
      <c r="P464" s="165"/>
      <c r="Q464" s="165"/>
      <c r="R464" s="165"/>
      <c r="S464" s="165"/>
      <c r="T464" s="166"/>
      <c r="AT464" s="160" t="s">
        <v>145</v>
      </c>
      <c r="AU464" s="160" t="s">
        <v>82</v>
      </c>
      <c r="AV464" s="13" t="s">
        <v>82</v>
      </c>
      <c r="AW464" s="13" t="s">
        <v>29</v>
      </c>
      <c r="AX464" s="13" t="s">
        <v>30</v>
      </c>
      <c r="AY464" s="160" t="s">
        <v>137</v>
      </c>
    </row>
    <row r="465" spans="1:65" s="2" customFormat="1" ht="37.9" customHeight="1">
      <c r="A465" s="33"/>
      <c r="B465" s="144"/>
      <c r="C465" s="145" t="s">
        <v>1011</v>
      </c>
      <c r="D465" s="145" t="s">
        <v>139</v>
      </c>
      <c r="E465" s="146" t="s">
        <v>1778</v>
      </c>
      <c r="F465" s="147" t="s">
        <v>1779</v>
      </c>
      <c r="G465" s="148" t="s">
        <v>190</v>
      </c>
      <c r="H465" s="149">
        <v>161</v>
      </c>
      <c r="I465" s="150"/>
      <c r="J465" s="151">
        <f>ROUND(I465*H465,2)</f>
        <v>0</v>
      </c>
      <c r="K465" s="147" t="s">
        <v>1</v>
      </c>
      <c r="L465" s="34"/>
      <c r="M465" s="152" t="s">
        <v>1</v>
      </c>
      <c r="N465" s="153" t="s">
        <v>38</v>
      </c>
      <c r="O465" s="59"/>
      <c r="P465" s="154">
        <f>O465*H465</f>
        <v>0</v>
      </c>
      <c r="Q465" s="154">
        <v>0</v>
      </c>
      <c r="R465" s="154">
        <f>Q465*H465</f>
        <v>0</v>
      </c>
      <c r="S465" s="154">
        <v>0</v>
      </c>
      <c r="T465" s="155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56" t="s">
        <v>143</v>
      </c>
      <c r="AT465" s="156" t="s">
        <v>139</v>
      </c>
      <c r="AU465" s="156" t="s">
        <v>82</v>
      </c>
      <c r="AY465" s="18" t="s">
        <v>137</v>
      </c>
      <c r="BE465" s="157">
        <f>IF(N465="základní",J465,0)</f>
        <v>0</v>
      </c>
      <c r="BF465" s="157">
        <f>IF(N465="snížená",J465,0)</f>
        <v>0</v>
      </c>
      <c r="BG465" s="157">
        <f>IF(N465="zákl. přenesená",J465,0)</f>
        <v>0</v>
      </c>
      <c r="BH465" s="157">
        <f>IF(N465="sníž. přenesená",J465,0)</f>
        <v>0</v>
      </c>
      <c r="BI465" s="157">
        <f>IF(N465="nulová",J465,0)</f>
        <v>0</v>
      </c>
      <c r="BJ465" s="18" t="s">
        <v>30</v>
      </c>
      <c r="BK465" s="157">
        <f>ROUND(I465*H465,2)</f>
        <v>0</v>
      </c>
      <c r="BL465" s="18" t="s">
        <v>143</v>
      </c>
      <c r="BM465" s="156" t="s">
        <v>1780</v>
      </c>
    </row>
    <row r="466" spans="1:65" s="13" customFormat="1">
      <c r="B466" s="158"/>
      <c r="D466" s="159" t="s">
        <v>145</v>
      </c>
      <c r="E466" s="160" t="s">
        <v>1</v>
      </c>
      <c r="F466" s="161" t="s">
        <v>1781</v>
      </c>
      <c r="H466" s="162">
        <v>161</v>
      </c>
      <c r="I466" s="163"/>
      <c r="L466" s="158"/>
      <c r="M466" s="164"/>
      <c r="N466" s="165"/>
      <c r="O466" s="165"/>
      <c r="P466" s="165"/>
      <c r="Q466" s="165"/>
      <c r="R466" s="165"/>
      <c r="S466" s="165"/>
      <c r="T466" s="166"/>
      <c r="AT466" s="160" t="s">
        <v>145</v>
      </c>
      <c r="AU466" s="160" t="s">
        <v>82</v>
      </c>
      <c r="AV466" s="13" t="s">
        <v>82</v>
      </c>
      <c r="AW466" s="13" t="s">
        <v>29</v>
      </c>
      <c r="AX466" s="13" t="s">
        <v>30</v>
      </c>
      <c r="AY466" s="160" t="s">
        <v>137</v>
      </c>
    </row>
    <row r="467" spans="1:65" s="12" customFormat="1" ht="22.9" customHeight="1">
      <c r="B467" s="131"/>
      <c r="D467" s="132" t="s">
        <v>72</v>
      </c>
      <c r="E467" s="142" t="s">
        <v>180</v>
      </c>
      <c r="F467" s="142" t="s">
        <v>186</v>
      </c>
      <c r="I467" s="134"/>
      <c r="J467" s="143">
        <f>BK467</f>
        <v>0</v>
      </c>
      <c r="L467" s="131"/>
      <c r="M467" s="136"/>
      <c r="N467" s="137"/>
      <c r="O467" s="137"/>
      <c r="P467" s="138">
        <f>SUM(P468:P485)</f>
        <v>0</v>
      </c>
      <c r="Q467" s="137"/>
      <c r="R467" s="138">
        <f>SUM(R468:R485)</f>
        <v>0</v>
      </c>
      <c r="S467" s="137"/>
      <c r="T467" s="139">
        <f>SUM(T468:T485)</f>
        <v>0</v>
      </c>
      <c r="AR467" s="132" t="s">
        <v>30</v>
      </c>
      <c r="AT467" s="140" t="s">
        <v>72</v>
      </c>
      <c r="AU467" s="140" t="s">
        <v>30</v>
      </c>
      <c r="AY467" s="132" t="s">
        <v>137</v>
      </c>
      <c r="BK467" s="141">
        <f>SUM(BK468:BK485)</f>
        <v>0</v>
      </c>
    </row>
    <row r="468" spans="1:65" s="2" customFormat="1" ht="24.2" customHeight="1">
      <c r="A468" s="33"/>
      <c r="B468" s="144"/>
      <c r="C468" s="145" t="s">
        <v>1016</v>
      </c>
      <c r="D468" s="145" t="s">
        <v>139</v>
      </c>
      <c r="E468" s="146" t="s">
        <v>1049</v>
      </c>
      <c r="F468" s="147" t="s">
        <v>1050</v>
      </c>
      <c r="G468" s="148" t="s">
        <v>190</v>
      </c>
      <c r="H468" s="149">
        <v>41</v>
      </c>
      <c r="I468" s="150"/>
      <c r="J468" s="151">
        <f>ROUND(I468*H468,2)</f>
        <v>0</v>
      </c>
      <c r="K468" s="147" t="s">
        <v>152</v>
      </c>
      <c r="L468" s="34"/>
      <c r="M468" s="152" t="s">
        <v>1</v>
      </c>
      <c r="N468" s="153" t="s">
        <v>38</v>
      </c>
      <c r="O468" s="59"/>
      <c r="P468" s="154">
        <f>O468*H468</f>
        <v>0</v>
      </c>
      <c r="Q468" s="154">
        <v>0</v>
      </c>
      <c r="R468" s="154">
        <f>Q468*H468</f>
        <v>0</v>
      </c>
      <c r="S468" s="154">
        <v>0</v>
      </c>
      <c r="T468" s="155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6" t="s">
        <v>143</v>
      </c>
      <c r="AT468" s="156" t="s">
        <v>139</v>
      </c>
      <c r="AU468" s="156" t="s">
        <v>82</v>
      </c>
      <c r="AY468" s="18" t="s">
        <v>137</v>
      </c>
      <c r="BE468" s="157">
        <f>IF(N468="základní",J468,0)</f>
        <v>0</v>
      </c>
      <c r="BF468" s="157">
        <f>IF(N468="snížená",J468,0)</f>
        <v>0</v>
      </c>
      <c r="BG468" s="157">
        <f>IF(N468="zákl. přenesená",J468,0)</f>
        <v>0</v>
      </c>
      <c r="BH468" s="157">
        <f>IF(N468="sníž. přenesená",J468,0)</f>
        <v>0</v>
      </c>
      <c r="BI468" s="157">
        <f>IF(N468="nulová",J468,0)</f>
        <v>0</v>
      </c>
      <c r="BJ468" s="18" t="s">
        <v>30</v>
      </c>
      <c r="BK468" s="157">
        <f>ROUND(I468*H468,2)</f>
        <v>0</v>
      </c>
      <c r="BL468" s="18" t="s">
        <v>143</v>
      </c>
      <c r="BM468" s="156" t="s">
        <v>1782</v>
      </c>
    </row>
    <row r="469" spans="1:65" s="14" customFormat="1">
      <c r="B469" s="167"/>
      <c r="D469" s="159" t="s">
        <v>145</v>
      </c>
      <c r="E469" s="168" t="s">
        <v>1</v>
      </c>
      <c r="F469" s="169" t="s">
        <v>1487</v>
      </c>
      <c r="H469" s="168" t="s">
        <v>1</v>
      </c>
      <c r="I469" s="170"/>
      <c r="L469" s="167"/>
      <c r="M469" s="171"/>
      <c r="N469" s="172"/>
      <c r="O469" s="172"/>
      <c r="P469" s="172"/>
      <c r="Q469" s="172"/>
      <c r="R469" s="172"/>
      <c r="S469" s="172"/>
      <c r="T469" s="173"/>
      <c r="AT469" s="168" t="s">
        <v>145</v>
      </c>
      <c r="AU469" s="168" t="s">
        <v>82</v>
      </c>
      <c r="AV469" s="14" t="s">
        <v>30</v>
      </c>
      <c r="AW469" s="14" t="s">
        <v>29</v>
      </c>
      <c r="AX469" s="14" t="s">
        <v>73</v>
      </c>
      <c r="AY469" s="168" t="s">
        <v>137</v>
      </c>
    </row>
    <row r="470" spans="1:65" s="13" customFormat="1">
      <c r="B470" s="158"/>
      <c r="D470" s="159" t="s">
        <v>145</v>
      </c>
      <c r="E470" s="160" t="s">
        <v>1</v>
      </c>
      <c r="F470" s="161" t="s">
        <v>1783</v>
      </c>
      <c r="H470" s="162">
        <v>10</v>
      </c>
      <c r="I470" s="163"/>
      <c r="L470" s="158"/>
      <c r="M470" s="164"/>
      <c r="N470" s="165"/>
      <c r="O470" s="165"/>
      <c r="P470" s="165"/>
      <c r="Q470" s="165"/>
      <c r="R470" s="165"/>
      <c r="S470" s="165"/>
      <c r="T470" s="166"/>
      <c r="AT470" s="160" t="s">
        <v>145</v>
      </c>
      <c r="AU470" s="160" t="s">
        <v>82</v>
      </c>
      <c r="AV470" s="13" t="s">
        <v>82</v>
      </c>
      <c r="AW470" s="13" t="s">
        <v>29</v>
      </c>
      <c r="AX470" s="13" t="s">
        <v>73</v>
      </c>
      <c r="AY470" s="160" t="s">
        <v>137</v>
      </c>
    </row>
    <row r="471" spans="1:65" s="13" customFormat="1">
      <c r="B471" s="158"/>
      <c r="D471" s="159" t="s">
        <v>145</v>
      </c>
      <c r="E471" s="160" t="s">
        <v>1</v>
      </c>
      <c r="F471" s="161" t="s">
        <v>1784</v>
      </c>
      <c r="H471" s="162">
        <v>4</v>
      </c>
      <c r="I471" s="163"/>
      <c r="L471" s="158"/>
      <c r="M471" s="164"/>
      <c r="N471" s="165"/>
      <c r="O471" s="165"/>
      <c r="P471" s="165"/>
      <c r="Q471" s="165"/>
      <c r="R471" s="165"/>
      <c r="S471" s="165"/>
      <c r="T471" s="166"/>
      <c r="AT471" s="160" t="s">
        <v>145</v>
      </c>
      <c r="AU471" s="160" t="s">
        <v>82</v>
      </c>
      <c r="AV471" s="13" t="s">
        <v>82</v>
      </c>
      <c r="AW471" s="13" t="s">
        <v>29</v>
      </c>
      <c r="AX471" s="13" t="s">
        <v>73</v>
      </c>
      <c r="AY471" s="160" t="s">
        <v>137</v>
      </c>
    </row>
    <row r="472" spans="1:65" s="14" customFormat="1">
      <c r="B472" s="167"/>
      <c r="D472" s="159" t="s">
        <v>145</v>
      </c>
      <c r="E472" s="168" t="s">
        <v>1</v>
      </c>
      <c r="F472" s="169" t="s">
        <v>1490</v>
      </c>
      <c r="H472" s="168" t="s">
        <v>1</v>
      </c>
      <c r="I472" s="170"/>
      <c r="L472" s="167"/>
      <c r="M472" s="171"/>
      <c r="N472" s="172"/>
      <c r="O472" s="172"/>
      <c r="P472" s="172"/>
      <c r="Q472" s="172"/>
      <c r="R472" s="172"/>
      <c r="S472" s="172"/>
      <c r="T472" s="173"/>
      <c r="AT472" s="168" t="s">
        <v>145</v>
      </c>
      <c r="AU472" s="168" t="s">
        <v>82</v>
      </c>
      <c r="AV472" s="14" t="s">
        <v>30</v>
      </c>
      <c r="AW472" s="14" t="s">
        <v>29</v>
      </c>
      <c r="AX472" s="14" t="s">
        <v>73</v>
      </c>
      <c r="AY472" s="168" t="s">
        <v>137</v>
      </c>
    </row>
    <row r="473" spans="1:65" s="13" customFormat="1">
      <c r="B473" s="158"/>
      <c r="D473" s="159" t="s">
        <v>145</v>
      </c>
      <c r="E473" s="160" t="s">
        <v>1</v>
      </c>
      <c r="F473" s="161" t="s">
        <v>1785</v>
      </c>
      <c r="H473" s="162">
        <v>5</v>
      </c>
      <c r="I473" s="163"/>
      <c r="L473" s="158"/>
      <c r="M473" s="164"/>
      <c r="N473" s="165"/>
      <c r="O473" s="165"/>
      <c r="P473" s="165"/>
      <c r="Q473" s="165"/>
      <c r="R473" s="165"/>
      <c r="S473" s="165"/>
      <c r="T473" s="166"/>
      <c r="AT473" s="160" t="s">
        <v>145</v>
      </c>
      <c r="AU473" s="160" t="s">
        <v>82</v>
      </c>
      <c r="AV473" s="13" t="s">
        <v>82</v>
      </c>
      <c r="AW473" s="13" t="s">
        <v>29</v>
      </c>
      <c r="AX473" s="13" t="s">
        <v>73</v>
      </c>
      <c r="AY473" s="160" t="s">
        <v>137</v>
      </c>
    </row>
    <row r="474" spans="1:65" s="13" customFormat="1">
      <c r="B474" s="158"/>
      <c r="D474" s="159" t="s">
        <v>145</v>
      </c>
      <c r="E474" s="160" t="s">
        <v>1</v>
      </c>
      <c r="F474" s="161" t="s">
        <v>1786</v>
      </c>
      <c r="H474" s="162">
        <v>22</v>
      </c>
      <c r="I474" s="163"/>
      <c r="L474" s="158"/>
      <c r="M474" s="164"/>
      <c r="N474" s="165"/>
      <c r="O474" s="165"/>
      <c r="P474" s="165"/>
      <c r="Q474" s="165"/>
      <c r="R474" s="165"/>
      <c r="S474" s="165"/>
      <c r="T474" s="166"/>
      <c r="AT474" s="160" t="s">
        <v>145</v>
      </c>
      <c r="AU474" s="160" t="s">
        <v>82</v>
      </c>
      <c r="AV474" s="13" t="s">
        <v>82</v>
      </c>
      <c r="AW474" s="13" t="s">
        <v>29</v>
      </c>
      <c r="AX474" s="13" t="s">
        <v>73</v>
      </c>
      <c r="AY474" s="160" t="s">
        <v>137</v>
      </c>
    </row>
    <row r="475" spans="1:65" s="15" customFormat="1">
      <c r="B475" s="174"/>
      <c r="D475" s="159" t="s">
        <v>145</v>
      </c>
      <c r="E475" s="175" t="s">
        <v>1</v>
      </c>
      <c r="F475" s="176" t="s">
        <v>148</v>
      </c>
      <c r="H475" s="177">
        <v>41</v>
      </c>
      <c r="I475" s="178"/>
      <c r="L475" s="174"/>
      <c r="M475" s="179"/>
      <c r="N475" s="180"/>
      <c r="O475" s="180"/>
      <c r="P475" s="180"/>
      <c r="Q475" s="180"/>
      <c r="R475" s="180"/>
      <c r="S475" s="180"/>
      <c r="T475" s="181"/>
      <c r="AT475" s="175" t="s">
        <v>145</v>
      </c>
      <c r="AU475" s="175" t="s">
        <v>82</v>
      </c>
      <c r="AV475" s="15" t="s">
        <v>143</v>
      </c>
      <c r="AW475" s="15" t="s">
        <v>29</v>
      </c>
      <c r="AX475" s="15" t="s">
        <v>30</v>
      </c>
      <c r="AY475" s="175" t="s">
        <v>137</v>
      </c>
    </row>
    <row r="476" spans="1:65" s="2" customFormat="1" ht="21.75" customHeight="1">
      <c r="A476" s="33"/>
      <c r="B476" s="144"/>
      <c r="C476" s="145" t="s">
        <v>1020</v>
      </c>
      <c r="D476" s="145" t="s">
        <v>139</v>
      </c>
      <c r="E476" s="146" t="s">
        <v>312</v>
      </c>
      <c r="F476" s="147" t="s">
        <v>150</v>
      </c>
      <c r="G476" s="148" t="s">
        <v>151</v>
      </c>
      <c r="H476" s="149">
        <v>190.905</v>
      </c>
      <c r="I476" s="150"/>
      <c r="J476" s="151">
        <f>ROUND(I476*H476,2)</f>
        <v>0</v>
      </c>
      <c r="K476" s="147" t="s">
        <v>152</v>
      </c>
      <c r="L476" s="34"/>
      <c r="M476" s="152" t="s">
        <v>1</v>
      </c>
      <c r="N476" s="153" t="s">
        <v>38</v>
      </c>
      <c r="O476" s="59"/>
      <c r="P476" s="154">
        <f>O476*H476</f>
        <v>0</v>
      </c>
      <c r="Q476" s="154">
        <v>0</v>
      </c>
      <c r="R476" s="154">
        <f>Q476*H476</f>
        <v>0</v>
      </c>
      <c r="S476" s="154">
        <v>0</v>
      </c>
      <c r="T476" s="155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6" t="s">
        <v>143</v>
      </c>
      <c r="AT476" s="156" t="s">
        <v>139</v>
      </c>
      <c r="AU476" s="156" t="s">
        <v>82</v>
      </c>
      <c r="AY476" s="18" t="s">
        <v>137</v>
      </c>
      <c r="BE476" s="157">
        <f>IF(N476="základní",J476,0)</f>
        <v>0</v>
      </c>
      <c r="BF476" s="157">
        <f>IF(N476="snížená",J476,0)</f>
        <v>0</v>
      </c>
      <c r="BG476" s="157">
        <f>IF(N476="zákl. přenesená",J476,0)</f>
        <v>0</v>
      </c>
      <c r="BH476" s="157">
        <f>IF(N476="sníž. přenesená",J476,0)</f>
        <v>0</v>
      </c>
      <c r="BI476" s="157">
        <f>IF(N476="nulová",J476,0)</f>
        <v>0</v>
      </c>
      <c r="BJ476" s="18" t="s">
        <v>30</v>
      </c>
      <c r="BK476" s="157">
        <f>ROUND(I476*H476,2)</f>
        <v>0</v>
      </c>
      <c r="BL476" s="18" t="s">
        <v>143</v>
      </c>
      <c r="BM476" s="156" t="s">
        <v>1787</v>
      </c>
    </row>
    <row r="477" spans="1:65" s="2" customFormat="1" ht="24.2" customHeight="1">
      <c r="A477" s="33"/>
      <c r="B477" s="144"/>
      <c r="C477" s="145" t="s">
        <v>1788</v>
      </c>
      <c r="D477" s="145" t="s">
        <v>139</v>
      </c>
      <c r="E477" s="146" t="s">
        <v>316</v>
      </c>
      <c r="F477" s="147" t="s">
        <v>157</v>
      </c>
      <c r="G477" s="148" t="s">
        <v>151</v>
      </c>
      <c r="H477" s="149">
        <v>763.62</v>
      </c>
      <c r="I477" s="150"/>
      <c r="J477" s="151">
        <f>ROUND(I477*H477,2)</f>
        <v>0</v>
      </c>
      <c r="K477" s="147" t="s">
        <v>152</v>
      </c>
      <c r="L477" s="34"/>
      <c r="M477" s="152" t="s">
        <v>1</v>
      </c>
      <c r="N477" s="153" t="s">
        <v>38</v>
      </c>
      <c r="O477" s="59"/>
      <c r="P477" s="154">
        <f>O477*H477</f>
        <v>0</v>
      </c>
      <c r="Q477" s="154">
        <v>0</v>
      </c>
      <c r="R477" s="154">
        <f>Q477*H477</f>
        <v>0</v>
      </c>
      <c r="S477" s="154">
        <v>0</v>
      </c>
      <c r="T477" s="155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56" t="s">
        <v>143</v>
      </c>
      <c r="AT477" s="156" t="s">
        <v>139</v>
      </c>
      <c r="AU477" s="156" t="s">
        <v>82</v>
      </c>
      <c r="AY477" s="18" t="s">
        <v>137</v>
      </c>
      <c r="BE477" s="157">
        <f>IF(N477="základní",J477,0)</f>
        <v>0</v>
      </c>
      <c r="BF477" s="157">
        <f>IF(N477="snížená",J477,0)</f>
        <v>0</v>
      </c>
      <c r="BG477" s="157">
        <f>IF(N477="zákl. přenesená",J477,0)</f>
        <v>0</v>
      </c>
      <c r="BH477" s="157">
        <f>IF(N477="sníž. přenesená",J477,0)</f>
        <v>0</v>
      </c>
      <c r="BI477" s="157">
        <f>IF(N477="nulová",J477,0)</f>
        <v>0</v>
      </c>
      <c r="BJ477" s="18" t="s">
        <v>30</v>
      </c>
      <c r="BK477" s="157">
        <f>ROUND(I477*H477,2)</f>
        <v>0</v>
      </c>
      <c r="BL477" s="18" t="s">
        <v>143</v>
      </c>
      <c r="BM477" s="156" t="s">
        <v>1789</v>
      </c>
    </row>
    <row r="478" spans="1:65" s="13" customFormat="1">
      <c r="B478" s="158"/>
      <c r="D478" s="159" t="s">
        <v>145</v>
      </c>
      <c r="E478" s="160" t="s">
        <v>1</v>
      </c>
      <c r="F478" s="161" t="s">
        <v>1790</v>
      </c>
      <c r="H478" s="162">
        <v>763.62</v>
      </c>
      <c r="I478" s="163"/>
      <c r="L478" s="158"/>
      <c r="M478" s="164"/>
      <c r="N478" s="165"/>
      <c r="O478" s="165"/>
      <c r="P478" s="165"/>
      <c r="Q478" s="165"/>
      <c r="R478" s="165"/>
      <c r="S478" s="165"/>
      <c r="T478" s="166"/>
      <c r="AT478" s="160" t="s">
        <v>145</v>
      </c>
      <c r="AU478" s="160" t="s">
        <v>82</v>
      </c>
      <c r="AV478" s="13" t="s">
        <v>82</v>
      </c>
      <c r="AW478" s="13" t="s">
        <v>29</v>
      </c>
      <c r="AX478" s="13" t="s">
        <v>73</v>
      </c>
      <c r="AY478" s="160" t="s">
        <v>137</v>
      </c>
    </row>
    <row r="479" spans="1:65" s="15" customFormat="1">
      <c r="B479" s="174"/>
      <c r="D479" s="159" t="s">
        <v>145</v>
      </c>
      <c r="E479" s="175" t="s">
        <v>1</v>
      </c>
      <c r="F479" s="176" t="s">
        <v>148</v>
      </c>
      <c r="H479" s="177">
        <v>763.62</v>
      </c>
      <c r="I479" s="178"/>
      <c r="L479" s="174"/>
      <c r="M479" s="179"/>
      <c r="N479" s="180"/>
      <c r="O479" s="180"/>
      <c r="P479" s="180"/>
      <c r="Q479" s="180"/>
      <c r="R479" s="180"/>
      <c r="S479" s="180"/>
      <c r="T479" s="181"/>
      <c r="AT479" s="175" t="s">
        <v>145</v>
      </c>
      <c r="AU479" s="175" t="s">
        <v>82</v>
      </c>
      <c r="AV479" s="15" t="s">
        <v>143</v>
      </c>
      <c r="AW479" s="15" t="s">
        <v>29</v>
      </c>
      <c r="AX479" s="15" t="s">
        <v>30</v>
      </c>
      <c r="AY479" s="175" t="s">
        <v>137</v>
      </c>
    </row>
    <row r="480" spans="1:65" s="2" customFormat="1" ht="16.5" customHeight="1">
      <c r="A480" s="33"/>
      <c r="B480" s="144"/>
      <c r="C480" s="145" t="s">
        <v>1030</v>
      </c>
      <c r="D480" s="145" t="s">
        <v>139</v>
      </c>
      <c r="E480" s="146" t="s">
        <v>160</v>
      </c>
      <c r="F480" s="147" t="s">
        <v>161</v>
      </c>
      <c r="G480" s="148" t="s">
        <v>151</v>
      </c>
      <c r="H480" s="149">
        <v>3.52</v>
      </c>
      <c r="I480" s="150"/>
      <c r="J480" s="151">
        <f>ROUND(I480*H480,2)</f>
        <v>0</v>
      </c>
      <c r="K480" s="147" t="s">
        <v>1</v>
      </c>
      <c r="L480" s="34"/>
      <c r="M480" s="152" t="s">
        <v>1</v>
      </c>
      <c r="N480" s="153" t="s">
        <v>38</v>
      </c>
      <c r="O480" s="59"/>
      <c r="P480" s="154">
        <f>O480*H480</f>
        <v>0</v>
      </c>
      <c r="Q480" s="154">
        <v>0</v>
      </c>
      <c r="R480" s="154">
        <f>Q480*H480</f>
        <v>0</v>
      </c>
      <c r="S480" s="154">
        <v>0</v>
      </c>
      <c r="T480" s="155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56" t="s">
        <v>143</v>
      </c>
      <c r="AT480" s="156" t="s">
        <v>139</v>
      </c>
      <c r="AU480" s="156" t="s">
        <v>82</v>
      </c>
      <c r="AY480" s="18" t="s">
        <v>137</v>
      </c>
      <c r="BE480" s="157">
        <f>IF(N480="základní",J480,0)</f>
        <v>0</v>
      </c>
      <c r="BF480" s="157">
        <f>IF(N480="snížená",J480,0)</f>
        <v>0</v>
      </c>
      <c r="BG480" s="157">
        <f>IF(N480="zákl. přenesená",J480,0)</f>
        <v>0</v>
      </c>
      <c r="BH480" s="157">
        <f>IF(N480="sníž. přenesená",J480,0)</f>
        <v>0</v>
      </c>
      <c r="BI480" s="157">
        <f>IF(N480="nulová",J480,0)</f>
        <v>0</v>
      </c>
      <c r="BJ480" s="18" t="s">
        <v>30</v>
      </c>
      <c r="BK480" s="157">
        <f>ROUND(I480*H480,2)</f>
        <v>0</v>
      </c>
      <c r="BL480" s="18" t="s">
        <v>143</v>
      </c>
      <c r="BM480" s="156" t="s">
        <v>1791</v>
      </c>
    </row>
    <row r="481" spans="1:65" s="13" customFormat="1">
      <c r="B481" s="158"/>
      <c r="D481" s="159" t="s">
        <v>145</v>
      </c>
      <c r="E481" s="160" t="s">
        <v>1</v>
      </c>
      <c r="F481" s="161" t="s">
        <v>1792</v>
      </c>
      <c r="H481" s="162">
        <v>3.52</v>
      </c>
      <c r="I481" s="163"/>
      <c r="L481" s="158"/>
      <c r="M481" s="164"/>
      <c r="N481" s="165"/>
      <c r="O481" s="165"/>
      <c r="P481" s="165"/>
      <c r="Q481" s="165"/>
      <c r="R481" s="165"/>
      <c r="S481" s="165"/>
      <c r="T481" s="166"/>
      <c r="AT481" s="160" t="s">
        <v>145</v>
      </c>
      <c r="AU481" s="160" t="s">
        <v>82</v>
      </c>
      <c r="AV481" s="13" t="s">
        <v>82</v>
      </c>
      <c r="AW481" s="13" t="s">
        <v>29</v>
      </c>
      <c r="AX481" s="13" t="s">
        <v>30</v>
      </c>
      <c r="AY481" s="160" t="s">
        <v>137</v>
      </c>
    </row>
    <row r="482" spans="1:65" s="2" customFormat="1" ht="16.5" customHeight="1">
      <c r="A482" s="33"/>
      <c r="B482" s="144"/>
      <c r="C482" s="145" t="s">
        <v>1036</v>
      </c>
      <c r="D482" s="145" t="s">
        <v>139</v>
      </c>
      <c r="E482" s="146" t="s">
        <v>323</v>
      </c>
      <c r="F482" s="147" t="s">
        <v>324</v>
      </c>
      <c r="G482" s="148" t="s">
        <v>151</v>
      </c>
      <c r="H482" s="149">
        <v>187.38499999999999</v>
      </c>
      <c r="I482" s="150"/>
      <c r="J482" s="151">
        <f>ROUND(I482*H482,2)</f>
        <v>0</v>
      </c>
      <c r="K482" s="147" t="s">
        <v>1</v>
      </c>
      <c r="L482" s="34"/>
      <c r="M482" s="152" t="s">
        <v>1</v>
      </c>
      <c r="N482" s="153" t="s">
        <v>38</v>
      </c>
      <c r="O482" s="59"/>
      <c r="P482" s="154">
        <f>O482*H482</f>
        <v>0</v>
      </c>
      <c r="Q482" s="154">
        <v>0</v>
      </c>
      <c r="R482" s="154">
        <f>Q482*H482</f>
        <v>0</v>
      </c>
      <c r="S482" s="154">
        <v>0</v>
      </c>
      <c r="T482" s="155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56" t="s">
        <v>143</v>
      </c>
      <c r="AT482" s="156" t="s">
        <v>139</v>
      </c>
      <c r="AU482" s="156" t="s">
        <v>82</v>
      </c>
      <c r="AY482" s="18" t="s">
        <v>137</v>
      </c>
      <c r="BE482" s="157">
        <f>IF(N482="základní",J482,0)</f>
        <v>0</v>
      </c>
      <c r="BF482" s="157">
        <f>IF(N482="snížená",J482,0)</f>
        <v>0</v>
      </c>
      <c r="BG482" s="157">
        <f>IF(N482="zákl. přenesená",J482,0)</f>
        <v>0</v>
      </c>
      <c r="BH482" s="157">
        <f>IF(N482="sníž. přenesená",J482,0)</f>
        <v>0</v>
      </c>
      <c r="BI482" s="157">
        <f>IF(N482="nulová",J482,0)</f>
        <v>0</v>
      </c>
      <c r="BJ482" s="18" t="s">
        <v>30</v>
      </c>
      <c r="BK482" s="157">
        <f>ROUND(I482*H482,2)</f>
        <v>0</v>
      </c>
      <c r="BL482" s="18" t="s">
        <v>143</v>
      </c>
      <c r="BM482" s="156" t="s">
        <v>1793</v>
      </c>
    </row>
    <row r="483" spans="1:65" s="13" customFormat="1">
      <c r="B483" s="158"/>
      <c r="D483" s="159" t="s">
        <v>145</v>
      </c>
      <c r="E483" s="160" t="s">
        <v>1</v>
      </c>
      <c r="F483" s="161" t="s">
        <v>1794</v>
      </c>
      <c r="H483" s="162">
        <v>187.38499999999999</v>
      </c>
      <c r="I483" s="163"/>
      <c r="L483" s="158"/>
      <c r="M483" s="164"/>
      <c r="N483" s="165"/>
      <c r="O483" s="165"/>
      <c r="P483" s="165"/>
      <c r="Q483" s="165"/>
      <c r="R483" s="165"/>
      <c r="S483" s="165"/>
      <c r="T483" s="166"/>
      <c r="AT483" s="160" t="s">
        <v>145</v>
      </c>
      <c r="AU483" s="160" t="s">
        <v>82</v>
      </c>
      <c r="AV483" s="13" t="s">
        <v>82</v>
      </c>
      <c r="AW483" s="13" t="s">
        <v>29</v>
      </c>
      <c r="AX483" s="13" t="s">
        <v>73</v>
      </c>
      <c r="AY483" s="160" t="s">
        <v>137</v>
      </c>
    </row>
    <row r="484" spans="1:65" s="15" customFormat="1">
      <c r="B484" s="174"/>
      <c r="D484" s="159" t="s">
        <v>145</v>
      </c>
      <c r="E484" s="175" t="s">
        <v>1</v>
      </c>
      <c r="F484" s="176" t="s">
        <v>148</v>
      </c>
      <c r="H484" s="177">
        <v>187.38499999999999</v>
      </c>
      <c r="I484" s="178"/>
      <c r="L484" s="174"/>
      <c r="M484" s="179"/>
      <c r="N484" s="180"/>
      <c r="O484" s="180"/>
      <c r="P484" s="180"/>
      <c r="Q484" s="180"/>
      <c r="R484" s="180"/>
      <c r="S484" s="180"/>
      <c r="T484" s="181"/>
      <c r="AT484" s="175" t="s">
        <v>145</v>
      </c>
      <c r="AU484" s="175" t="s">
        <v>82</v>
      </c>
      <c r="AV484" s="15" t="s">
        <v>143</v>
      </c>
      <c r="AW484" s="15" t="s">
        <v>29</v>
      </c>
      <c r="AX484" s="15" t="s">
        <v>30</v>
      </c>
      <c r="AY484" s="175" t="s">
        <v>137</v>
      </c>
    </row>
    <row r="485" spans="1:65" s="2" customFormat="1" ht="24.2" customHeight="1">
      <c r="A485" s="33"/>
      <c r="B485" s="144"/>
      <c r="C485" s="145" t="s">
        <v>1040</v>
      </c>
      <c r="D485" s="145" t="s">
        <v>139</v>
      </c>
      <c r="E485" s="146" t="s">
        <v>1795</v>
      </c>
      <c r="F485" s="147" t="s">
        <v>1796</v>
      </c>
      <c r="G485" s="148" t="s">
        <v>151</v>
      </c>
      <c r="H485" s="149">
        <v>12.12</v>
      </c>
      <c r="I485" s="150"/>
      <c r="J485" s="151">
        <f>ROUND(I485*H485,2)</f>
        <v>0</v>
      </c>
      <c r="K485" s="147" t="s">
        <v>152</v>
      </c>
      <c r="L485" s="34"/>
      <c r="M485" s="192" t="s">
        <v>1</v>
      </c>
      <c r="N485" s="193" t="s">
        <v>38</v>
      </c>
      <c r="O485" s="194"/>
      <c r="P485" s="195">
        <f>O485*H485</f>
        <v>0</v>
      </c>
      <c r="Q485" s="195">
        <v>0</v>
      </c>
      <c r="R485" s="195">
        <f>Q485*H485</f>
        <v>0</v>
      </c>
      <c r="S485" s="195">
        <v>0</v>
      </c>
      <c r="T485" s="196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56" t="s">
        <v>143</v>
      </c>
      <c r="AT485" s="156" t="s">
        <v>139</v>
      </c>
      <c r="AU485" s="156" t="s">
        <v>82</v>
      </c>
      <c r="AY485" s="18" t="s">
        <v>137</v>
      </c>
      <c r="BE485" s="157">
        <f>IF(N485="základní",J485,0)</f>
        <v>0</v>
      </c>
      <c r="BF485" s="157">
        <f>IF(N485="snížená",J485,0)</f>
        <v>0</v>
      </c>
      <c r="BG485" s="157">
        <f>IF(N485="zákl. přenesená",J485,0)</f>
        <v>0</v>
      </c>
      <c r="BH485" s="157">
        <f>IF(N485="sníž. přenesená",J485,0)</f>
        <v>0</v>
      </c>
      <c r="BI485" s="157">
        <f>IF(N485="nulová",J485,0)</f>
        <v>0</v>
      </c>
      <c r="BJ485" s="18" t="s">
        <v>30</v>
      </c>
      <c r="BK485" s="157">
        <f>ROUND(I485*H485,2)</f>
        <v>0</v>
      </c>
      <c r="BL485" s="18" t="s">
        <v>143</v>
      </c>
      <c r="BM485" s="156" t="s">
        <v>1797</v>
      </c>
    </row>
    <row r="486" spans="1:65" s="2" customFormat="1" ht="6.95" customHeight="1">
      <c r="A486" s="33"/>
      <c r="B486" s="48"/>
      <c r="C486" s="49"/>
      <c r="D486" s="49"/>
      <c r="E486" s="49"/>
      <c r="F486" s="49"/>
      <c r="G486" s="49"/>
      <c r="H486" s="49"/>
      <c r="I486" s="49"/>
      <c r="J486" s="49"/>
      <c r="K486" s="49"/>
      <c r="L486" s="34"/>
      <c r="M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</row>
  </sheetData>
  <autoFilter ref="C121:K48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57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110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Ferrerova - rekonstrukce kanalizace a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111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2" t="s">
        <v>1798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37"/>
      <c r="G18" s="237"/>
      <c r="H18" s="237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41" t="s">
        <v>1</v>
      </c>
      <c r="F27" s="241"/>
      <c r="G27" s="241"/>
      <c r="H27" s="24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ROUND(J122,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ROUND((SUM(BE122:BE656)),  0)</f>
        <v>0</v>
      </c>
      <c r="G33" s="33"/>
      <c r="H33" s="33"/>
      <c r="I33" s="101">
        <v>0.21</v>
      </c>
      <c r="J33" s="100">
        <f>ROUND(((SUM(BE122:BE656))*I33),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ROUND((SUM(BF122:BF656)),  0)</f>
        <v>0</v>
      </c>
      <c r="G34" s="33"/>
      <c r="H34" s="33"/>
      <c r="I34" s="101">
        <v>0.15</v>
      </c>
      <c r="J34" s="100">
        <f>ROUND(((SUM(BF122:BF656))*I34),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ROUND((SUM(BG122:BG656)),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ROUND((SUM(BH122:BH656)),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ROUND((SUM(BI122:BI656)),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Ferrerova - rekonstrukce kanalizace a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2" t="str">
        <f>E9</f>
        <v>SO 330.1 - Dočasné zásobování vodou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114</v>
      </c>
      <c r="D94" s="102"/>
      <c r="E94" s="102"/>
      <c r="F94" s="102"/>
      <c r="G94" s="102"/>
      <c r="H94" s="102"/>
      <c r="I94" s="102"/>
      <c r="J94" s="111" t="s">
        <v>115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116</v>
      </c>
      <c r="D96" s="33"/>
      <c r="E96" s="33"/>
      <c r="F96" s="33"/>
      <c r="G96" s="33"/>
      <c r="H96" s="33"/>
      <c r="I96" s="3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117</v>
      </c>
    </row>
    <row r="97" spans="1:31" s="9" customFormat="1" ht="24.95" customHeight="1">
      <c r="B97" s="113"/>
      <c r="D97" s="114" t="s">
        <v>118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899999999999999" customHeight="1">
      <c r="B98" s="117"/>
      <c r="D98" s="118" t="s">
        <v>119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899999999999999" customHeight="1">
      <c r="B99" s="117"/>
      <c r="D99" s="118" t="s">
        <v>407</v>
      </c>
      <c r="E99" s="119"/>
      <c r="F99" s="119"/>
      <c r="G99" s="119"/>
      <c r="H99" s="119"/>
      <c r="I99" s="119"/>
      <c r="J99" s="120">
        <f>J405</f>
        <v>0</v>
      </c>
      <c r="L99" s="117"/>
    </row>
    <row r="100" spans="1:31" s="10" customFormat="1" ht="19.899999999999999" customHeight="1">
      <c r="B100" s="117"/>
      <c r="D100" s="118" t="s">
        <v>408</v>
      </c>
      <c r="E100" s="119"/>
      <c r="F100" s="119"/>
      <c r="G100" s="119"/>
      <c r="H100" s="119"/>
      <c r="I100" s="119"/>
      <c r="J100" s="120">
        <f>J421</f>
        <v>0</v>
      </c>
      <c r="L100" s="117"/>
    </row>
    <row r="101" spans="1:31" s="10" customFormat="1" ht="19.899999999999999" customHeight="1">
      <c r="B101" s="117"/>
      <c r="D101" s="118" t="s">
        <v>409</v>
      </c>
      <c r="E101" s="119"/>
      <c r="F101" s="119"/>
      <c r="G101" s="119"/>
      <c r="H101" s="119"/>
      <c r="I101" s="119"/>
      <c r="J101" s="120">
        <f>J452</f>
        <v>0</v>
      </c>
      <c r="L101" s="117"/>
    </row>
    <row r="102" spans="1:31" s="10" customFormat="1" ht="19.899999999999999" customHeight="1">
      <c r="B102" s="117"/>
      <c r="D102" s="118" t="s">
        <v>121</v>
      </c>
      <c r="E102" s="119"/>
      <c r="F102" s="119"/>
      <c r="G102" s="119"/>
      <c r="H102" s="119"/>
      <c r="I102" s="119"/>
      <c r="J102" s="120">
        <f>J622</f>
        <v>0</v>
      </c>
      <c r="L102" s="117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122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48" t="str">
        <f>E7</f>
        <v>Brno, Ferrerova - rekonstrukce kanalizace a vodovodu</v>
      </c>
      <c r="F112" s="249"/>
      <c r="G112" s="249"/>
      <c r="H112" s="249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111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2" t="str">
        <f>E9</f>
        <v>SO 330.1 - Dočasné zásobování vodou</v>
      </c>
      <c r="F114" s="247"/>
      <c r="G114" s="247"/>
      <c r="H114" s="247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F12</f>
        <v xml:space="preserve"> </v>
      </c>
      <c r="G116" s="33"/>
      <c r="H116" s="33"/>
      <c r="I116" s="28" t="s">
        <v>22</v>
      </c>
      <c r="J116" s="56" t="str">
        <f>IF(J12="","",J12)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23</v>
      </c>
      <c r="D118" s="33"/>
      <c r="E118" s="33"/>
      <c r="F118" s="26" t="str">
        <f>E15</f>
        <v xml:space="preserve"> </v>
      </c>
      <c r="G118" s="33"/>
      <c r="H118" s="33"/>
      <c r="I118" s="28" t="s">
        <v>28</v>
      </c>
      <c r="J118" s="31" t="str">
        <f>E21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26</v>
      </c>
      <c r="D119" s="33"/>
      <c r="E119" s="33"/>
      <c r="F119" s="26" t="str">
        <f>IF(E18="","",E18)</f>
        <v>Vyplň údaj</v>
      </c>
      <c r="G119" s="33"/>
      <c r="H119" s="33"/>
      <c r="I119" s="28" t="s">
        <v>31</v>
      </c>
      <c r="J119" s="31" t="str">
        <f>E24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1"/>
      <c r="B121" s="122"/>
      <c r="C121" s="123" t="s">
        <v>123</v>
      </c>
      <c r="D121" s="124" t="s">
        <v>58</v>
      </c>
      <c r="E121" s="124" t="s">
        <v>54</v>
      </c>
      <c r="F121" s="124" t="s">
        <v>55</v>
      </c>
      <c r="G121" s="124" t="s">
        <v>124</v>
      </c>
      <c r="H121" s="124" t="s">
        <v>125</v>
      </c>
      <c r="I121" s="124" t="s">
        <v>126</v>
      </c>
      <c r="J121" s="124" t="s">
        <v>115</v>
      </c>
      <c r="K121" s="125" t="s">
        <v>127</v>
      </c>
      <c r="L121" s="126"/>
      <c r="M121" s="63" t="s">
        <v>1</v>
      </c>
      <c r="N121" s="64" t="s">
        <v>37</v>
      </c>
      <c r="O121" s="64" t="s">
        <v>128</v>
      </c>
      <c r="P121" s="64" t="s">
        <v>129</v>
      </c>
      <c r="Q121" s="64" t="s">
        <v>130</v>
      </c>
      <c r="R121" s="64" t="s">
        <v>131</v>
      </c>
      <c r="S121" s="64" t="s">
        <v>132</v>
      </c>
      <c r="T121" s="65" t="s">
        <v>133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9" customHeight="1">
      <c r="A122" s="33"/>
      <c r="B122" s="34"/>
      <c r="C122" s="70" t="s">
        <v>134</v>
      </c>
      <c r="D122" s="33"/>
      <c r="E122" s="33"/>
      <c r="F122" s="33"/>
      <c r="G122" s="33"/>
      <c r="H122" s="33"/>
      <c r="I122" s="33"/>
      <c r="J122" s="127">
        <f>BK122</f>
        <v>0</v>
      </c>
      <c r="K122" s="33"/>
      <c r="L122" s="34"/>
      <c r="M122" s="66"/>
      <c r="N122" s="57"/>
      <c r="O122" s="67"/>
      <c r="P122" s="128">
        <f>P123</f>
        <v>0</v>
      </c>
      <c r="Q122" s="67"/>
      <c r="R122" s="128">
        <f>R123</f>
        <v>4.7467960499999995</v>
      </c>
      <c r="S122" s="67"/>
      <c r="T122" s="129">
        <f>T123</f>
        <v>60.986999999999995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117</v>
      </c>
      <c r="BK122" s="130">
        <f>BK123</f>
        <v>0</v>
      </c>
    </row>
    <row r="123" spans="1:65" s="12" customFormat="1" ht="25.9" customHeight="1">
      <c r="B123" s="131"/>
      <c r="D123" s="132" t="s">
        <v>72</v>
      </c>
      <c r="E123" s="133" t="s">
        <v>135</v>
      </c>
      <c r="F123" s="133" t="s">
        <v>136</v>
      </c>
      <c r="I123" s="134"/>
      <c r="J123" s="135">
        <f>BK123</f>
        <v>0</v>
      </c>
      <c r="L123" s="131"/>
      <c r="M123" s="136"/>
      <c r="N123" s="137"/>
      <c r="O123" s="137"/>
      <c r="P123" s="138">
        <f>P124+P405+P421+P452+P622</f>
        <v>0</v>
      </c>
      <c r="Q123" s="137"/>
      <c r="R123" s="138">
        <f>R124+R405+R421+R452+R622</f>
        <v>4.7467960499999995</v>
      </c>
      <c r="S123" s="137"/>
      <c r="T123" s="139">
        <f>T124+T405+T421+T452+T622</f>
        <v>60.986999999999995</v>
      </c>
      <c r="AR123" s="132" t="s">
        <v>30</v>
      </c>
      <c r="AT123" s="140" t="s">
        <v>72</v>
      </c>
      <c r="AU123" s="140" t="s">
        <v>73</v>
      </c>
      <c r="AY123" s="132" t="s">
        <v>137</v>
      </c>
      <c r="BK123" s="141">
        <f>BK124+BK405+BK421+BK452+BK622</f>
        <v>0</v>
      </c>
    </row>
    <row r="124" spans="1:65" s="12" customFormat="1" ht="22.9" customHeight="1">
      <c r="B124" s="131"/>
      <c r="D124" s="132" t="s">
        <v>72</v>
      </c>
      <c r="E124" s="142" t="s">
        <v>30</v>
      </c>
      <c r="F124" s="142" t="s">
        <v>138</v>
      </c>
      <c r="I124" s="134"/>
      <c r="J124" s="143">
        <f>BK124</f>
        <v>0</v>
      </c>
      <c r="L124" s="131"/>
      <c r="M124" s="136"/>
      <c r="N124" s="137"/>
      <c r="O124" s="137"/>
      <c r="P124" s="138">
        <f>SUM(P125:P404)</f>
        <v>0</v>
      </c>
      <c r="Q124" s="137"/>
      <c r="R124" s="138">
        <f>SUM(R125:R404)</f>
        <v>0.20092719999999997</v>
      </c>
      <c r="S124" s="137"/>
      <c r="T124" s="139">
        <f>SUM(T125:T404)</f>
        <v>60.986999999999995</v>
      </c>
      <c r="AR124" s="132" t="s">
        <v>30</v>
      </c>
      <c r="AT124" s="140" t="s">
        <v>72</v>
      </c>
      <c r="AU124" s="140" t="s">
        <v>30</v>
      </c>
      <c r="AY124" s="132" t="s">
        <v>137</v>
      </c>
      <c r="BK124" s="141">
        <f>SUM(BK125:BK404)</f>
        <v>0</v>
      </c>
    </row>
    <row r="125" spans="1:65" s="2" customFormat="1" ht="24.2" customHeight="1">
      <c r="A125" s="33"/>
      <c r="B125" s="144"/>
      <c r="C125" s="145" t="s">
        <v>30</v>
      </c>
      <c r="D125" s="145" t="s">
        <v>139</v>
      </c>
      <c r="E125" s="146" t="s">
        <v>422</v>
      </c>
      <c r="F125" s="147" t="s">
        <v>423</v>
      </c>
      <c r="G125" s="148" t="s">
        <v>142</v>
      </c>
      <c r="H125" s="149">
        <v>37.799999999999997</v>
      </c>
      <c r="I125" s="150"/>
      <c r="J125" s="151">
        <f>ROUND(I125*H125,2)</f>
        <v>0</v>
      </c>
      <c r="K125" s="147" t="s">
        <v>152</v>
      </c>
      <c r="L125" s="34"/>
      <c r="M125" s="152" t="s">
        <v>1</v>
      </c>
      <c r="N125" s="153" t="s">
        <v>38</v>
      </c>
      <c r="O125" s="59"/>
      <c r="P125" s="154">
        <f>O125*H125</f>
        <v>0</v>
      </c>
      <c r="Q125" s="154">
        <v>0</v>
      </c>
      <c r="R125" s="154">
        <f>Q125*H125</f>
        <v>0</v>
      </c>
      <c r="S125" s="154">
        <v>0.29499999999999998</v>
      </c>
      <c r="T125" s="155">
        <f>S125*H125</f>
        <v>11.150999999999998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143</v>
      </c>
      <c r="AT125" s="156" t="s">
        <v>139</v>
      </c>
      <c r="AU125" s="156" t="s">
        <v>82</v>
      </c>
      <c r="AY125" s="18" t="s">
        <v>137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30</v>
      </c>
      <c r="BK125" s="157">
        <f>ROUND(I125*H125,2)</f>
        <v>0</v>
      </c>
      <c r="BL125" s="18" t="s">
        <v>143</v>
      </c>
      <c r="BM125" s="156" t="s">
        <v>1799</v>
      </c>
    </row>
    <row r="126" spans="1:65" s="14" customFormat="1">
      <c r="B126" s="167"/>
      <c r="D126" s="159" t="s">
        <v>145</v>
      </c>
      <c r="E126" s="168" t="s">
        <v>1</v>
      </c>
      <c r="F126" s="169" t="s">
        <v>1800</v>
      </c>
      <c r="H126" s="168" t="s">
        <v>1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145</v>
      </c>
      <c r="AU126" s="168" t="s">
        <v>82</v>
      </c>
      <c r="AV126" s="14" t="s">
        <v>30</v>
      </c>
      <c r="AW126" s="14" t="s">
        <v>29</v>
      </c>
      <c r="AX126" s="14" t="s">
        <v>73</v>
      </c>
      <c r="AY126" s="168" t="s">
        <v>137</v>
      </c>
    </row>
    <row r="127" spans="1:65" s="14" customFormat="1">
      <c r="B127" s="167"/>
      <c r="D127" s="159" t="s">
        <v>145</v>
      </c>
      <c r="E127" s="168" t="s">
        <v>1</v>
      </c>
      <c r="F127" s="169" t="s">
        <v>1531</v>
      </c>
      <c r="H127" s="168" t="s">
        <v>1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145</v>
      </c>
      <c r="AU127" s="168" t="s">
        <v>82</v>
      </c>
      <c r="AV127" s="14" t="s">
        <v>30</v>
      </c>
      <c r="AW127" s="14" t="s">
        <v>29</v>
      </c>
      <c r="AX127" s="14" t="s">
        <v>73</v>
      </c>
      <c r="AY127" s="168" t="s">
        <v>137</v>
      </c>
    </row>
    <row r="128" spans="1:65" s="13" customFormat="1">
      <c r="B128" s="158"/>
      <c r="D128" s="159" t="s">
        <v>145</v>
      </c>
      <c r="E128" s="160" t="s">
        <v>1</v>
      </c>
      <c r="F128" s="161" t="s">
        <v>1801</v>
      </c>
      <c r="H128" s="162">
        <v>14.4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145</v>
      </c>
      <c r="AU128" s="160" t="s">
        <v>82</v>
      </c>
      <c r="AV128" s="13" t="s">
        <v>82</v>
      </c>
      <c r="AW128" s="13" t="s">
        <v>29</v>
      </c>
      <c r="AX128" s="13" t="s">
        <v>73</v>
      </c>
      <c r="AY128" s="160" t="s">
        <v>137</v>
      </c>
    </row>
    <row r="129" spans="2:51" s="14" customFormat="1">
      <c r="B129" s="167"/>
      <c r="D129" s="159" t="s">
        <v>145</v>
      </c>
      <c r="E129" s="168" t="s">
        <v>1</v>
      </c>
      <c r="F129" s="169" t="s">
        <v>1802</v>
      </c>
      <c r="H129" s="168" t="s">
        <v>1</v>
      </c>
      <c r="I129" s="170"/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145</v>
      </c>
      <c r="AU129" s="168" t="s">
        <v>82</v>
      </c>
      <c r="AV129" s="14" t="s">
        <v>30</v>
      </c>
      <c r="AW129" s="14" t="s">
        <v>29</v>
      </c>
      <c r="AX129" s="14" t="s">
        <v>73</v>
      </c>
      <c r="AY129" s="168" t="s">
        <v>137</v>
      </c>
    </row>
    <row r="130" spans="2:51" s="14" customFormat="1">
      <c r="B130" s="167"/>
      <c r="D130" s="159" t="s">
        <v>145</v>
      </c>
      <c r="E130" s="168" t="s">
        <v>1</v>
      </c>
      <c r="F130" s="169" t="s">
        <v>1803</v>
      </c>
      <c r="H130" s="168" t="s">
        <v>1</v>
      </c>
      <c r="I130" s="170"/>
      <c r="L130" s="167"/>
      <c r="M130" s="171"/>
      <c r="N130" s="172"/>
      <c r="O130" s="172"/>
      <c r="P130" s="172"/>
      <c r="Q130" s="172"/>
      <c r="R130" s="172"/>
      <c r="S130" s="172"/>
      <c r="T130" s="173"/>
      <c r="AT130" s="168" t="s">
        <v>145</v>
      </c>
      <c r="AU130" s="168" t="s">
        <v>82</v>
      </c>
      <c r="AV130" s="14" t="s">
        <v>30</v>
      </c>
      <c r="AW130" s="14" t="s">
        <v>29</v>
      </c>
      <c r="AX130" s="14" t="s">
        <v>73</v>
      </c>
      <c r="AY130" s="168" t="s">
        <v>137</v>
      </c>
    </row>
    <row r="131" spans="2:51" s="14" customFormat="1">
      <c r="B131" s="167"/>
      <c r="D131" s="159" t="s">
        <v>145</v>
      </c>
      <c r="E131" s="168" t="s">
        <v>1</v>
      </c>
      <c r="F131" s="169" t="s">
        <v>1531</v>
      </c>
      <c r="H131" s="168" t="s">
        <v>1</v>
      </c>
      <c r="I131" s="170"/>
      <c r="L131" s="167"/>
      <c r="M131" s="171"/>
      <c r="N131" s="172"/>
      <c r="O131" s="172"/>
      <c r="P131" s="172"/>
      <c r="Q131" s="172"/>
      <c r="R131" s="172"/>
      <c r="S131" s="172"/>
      <c r="T131" s="173"/>
      <c r="AT131" s="168" t="s">
        <v>145</v>
      </c>
      <c r="AU131" s="168" t="s">
        <v>82</v>
      </c>
      <c r="AV131" s="14" t="s">
        <v>30</v>
      </c>
      <c r="AW131" s="14" t="s">
        <v>29</v>
      </c>
      <c r="AX131" s="14" t="s">
        <v>73</v>
      </c>
      <c r="AY131" s="168" t="s">
        <v>137</v>
      </c>
    </row>
    <row r="132" spans="2:51" s="13" customFormat="1">
      <c r="B132" s="158"/>
      <c r="D132" s="159" t="s">
        <v>145</v>
      </c>
      <c r="E132" s="160" t="s">
        <v>1</v>
      </c>
      <c r="F132" s="161" t="s">
        <v>1804</v>
      </c>
      <c r="H132" s="162">
        <v>1.6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145</v>
      </c>
      <c r="AU132" s="160" t="s">
        <v>82</v>
      </c>
      <c r="AV132" s="13" t="s">
        <v>82</v>
      </c>
      <c r="AW132" s="13" t="s">
        <v>29</v>
      </c>
      <c r="AX132" s="13" t="s">
        <v>73</v>
      </c>
      <c r="AY132" s="160" t="s">
        <v>137</v>
      </c>
    </row>
    <row r="133" spans="2:51" s="14" customFormat="1">
      <c r="B133" s="167"/>
      <c r="D133" s="159" t="s">
        <v>145</v>
      </c>
      <c r="E133" s="168" t="s">
        <v>1</v>
      </c>
      <c r="F133" s="169" t="s">
        <v>1805</v>
      </c>
      <c r="H133" s="168" t="s">
        <v>1</v>
      </c>
      <c r="I133" s="170"/>
      <c r="L133" s="167"/>
      <c r="M133" s="171"/>
      <c r="N133" s="172"/>
      <c r="O133" s="172"/>
      <c r="P133" s="172"/>
      <c r="Q133" s="172"/>
      <c r="R133" s="172"/>
      <c r="S133" s="172"/>
      <c r="T133" s="173"/>
      <c r="AT133" s="168" t="s">
        <v>145</v>
      </c>
      <c r="AU133" s="168" t="s">
        <v>82</v>
      </c>
      <c r="AV133" s="14" t="s">
        <v>30</v>
      </c>
      <c r="AW133" s="14" t="s">
        <v>29</v>
      </c>
      <c r="AX133" s="14" t="s">
        <v>73</v>
      </c>
      <c r="AY133" s="168" t="s">
        <v>137</v>
      </c>
    </row>
    <row r="134" spans="2:51" s="14" customFormat="1">
      <c r="B134" s="167"/>
      <c r="D134" s="159" t="s">
        <v>145</v>
      </c>
      <c r="E134" s="168" t="s">
        <v>1</v>
      </c>
      <c r="F134" s="169" t="s">
        <v>1531</v>
      </c>
      <c r="H134" s="168" t="s">
        <v>1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145</v>
      </c>
      <c r="AU134" s="168" t="s">
        <v>82</v>
      </c>
      <c r="AV134" s="14" t="s">
        <v>30</v>
      </c>
      <c r="AW134" s="14" t="s">
        <v>29</v>
      </c>
      <c r="AX134" s="14" t="s">
        <v>73</v>
      </c>
      <c r="AY134" s="168" t="s">
        <v>137</v>
      </c>
    </row>
    <row r="135" spans="2:51" s="13" customFormat="1">
      <c r="B135" s="158"/>
      <c r="D135" s="159" t="s">
        <v>145</v>
      </c>
      <c r="E135" s="160" t="s">
        <v>1</v>
      </c>
      <c r="F135" s="161" t="s">
        <v>1806</v>
      </c>
      <c r="H135" s="162">
        <v>2.4</v>
      </c>
      <c r="I135" s="163"/>
      <c r="L135" s="158"/>
      <c r="M135" s="164"/>
      <c r="N135" s="165"/>
      <c r="O135" s="165"/>
      <c r="P135" s="165"/>
      <c r="Q135" s="165"/>
      <c r="R135" s="165"/>
      <c r="S135" s="165"/>
      <c r="T135" s="166"/>
      <c r="AT135" s="160" t="s">
        <v>145</v>
      </c>
      <c r="AU135" s="160" t="s">
        <v>82</v>
      </c>
      <c r="AV135" s="13" t="s">
        <v>82</v>
      </c>
      <c r="AW135" s="13" t="s">
        <v>29</v>
      </c>
      <c r="AX135" s="13" t="s">
        <v>73</v>
      </c>
      <c r="AY135" s="160" t="s">
        <v>137</v>
      </c>
    </row>
    <row r="136" spans="2:51" s="14" customFormat="1">
      <c r="B136" s="167"/>
      <c r="D136" s="159" t="s">
        <v>145</v>
      </c>
      <c r="E136" s="168" t="s">
        <v>1</v>
      </c>
      <c r="F136" s="169" t="s">
        <v>1807</v>
      </c>
      <c r="H136" s="168" t="s">
        <v>1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145</v>
      </c>
      <c r="AU136" s="168" t="s">
        <v>82</v>
      </c>
      <c r="AV136" s="14" t="s">
        <v>30</v>
      </c>
      <c r="AW136" s="14" t="s">
        <v>29</v>
      </c>
      <c r="AX136" s="14" t="s">
        <v>73</v>
      </c>
      <c r="AY136" s="168" t="s">
        <v>137</v>
      </c>
    </row>
    <row r="137" spans="2:51" s="14" customFormat="1">
      <c r="B137" s="167"/>
      <c r="D137" s="159" t="s">
        <v>145</v>
      </c>
      <c r="E137" s="168" t="s">
        <v>1</v>
      </c>
      <c r="F137" s="169" t="s">
        <v>1808</v>
      </c>
      <c r="H137" s="168" t="s">
        <v>1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145</v>
      </c>
      <c r="AU137" s="168" t="s">
        <v>82</v>
      </c>
      <c r="AV137" s="14" t="s">
        <v>30</v>
      </c>
      <c r="AW137" s="14" t="s">
        <v>29</v>
      </c>
      <c r="AX137" s="14" t="s">
        <v>73</v>
      </c>
      <c r="AY137" s="168" t="s">
        <v>137</v>
      </c>
    </row>
    <row r="138" spans="2:51" s="13" customFormat="1">
      <c r="B138" s="158"/>
      <c r="D138" s="159" t="s">
        <v>145</v>
      </c>
      <c r="E138" s="160" t="s">
        <v>1</v>
      </c>
      <c r="F138" s="161" t="s">
        <v>1809</v>
      </c>
      <c r="H138" s="162">
        <v>4.2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145</v>
      </c>
      <c r="AU138" s="160" t="s">
        <v>82</v>
      </c>
      <c r="AV138" s="13" t="s">
        <v>82</v>
      </c>
      <c r="AW138" s="13" t="s">
        <v>29</v>
      </c>
      <c r="AX138" s="13" t="s">
        <v>73</v>
      </c>
      <c r="AY138" s="160" t="s">
        <v>137</v>
      </c>
    </row>
    <row r="139" spans="2:51" s="14" customFormat="1">
      <c r="B139" s="167"/>
      <c r="D139" s="159" t="s">
        <v>145</v>
      </c>
      <c r="E139" s="168" t="s">
        <v>1</v>
      </c>
      <c r="F139" s="169" t="s">
        <v>1810</v>
      </c>
      <c r="H139" s="168" t="s">
        <v>1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145</v>
      </c>
      <c r="AU139" s="168" t="s">
        <v>82</v>
      </c>
      <c r="AV139" s="14" t="s">
        <v>30</v>
      </c>
      <c r="AW139" s="14" t="s">
        <v>29</v>
      </c>
      <c r="AX139" s="14" t="s">
        <v>73</v>
      </c>
      <c r="AY139" s="168" t="s">
        <v>137</v>
      </c>
    </row>
    <row r="140" spans="2:51" s="14" customFormat="1">
      <c r="B140" s="167"/>
      <c r="D140" s="159" t="s">
        <v>145</v>
      </c>
      <c r="E140" s="168" t="s">
        <v>1</v>
      </c>
      <c r="F140" s="169" t="s">
        <v>1803</v>
      </c>
      <c r="H140" s="168" t="s">
        <v>1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145</v>
      </c>
      <c r="AU140" s="168" t="s">
        <v>82</v>
      </c>
      <c r="AV140" s="14" t="s">
        <v>30</v>
      </c>
      <c r="AW140" s="14" t="s">
        <v>29</v>
      </c>
      <c r="AX140" s="14" t="s">
        <v>73</v>
      </c>
      <c r="AY140" s="168" t="s">
        <v>137</v>
      </c>
    </row>
    <row r="141" spans="2:51" s="14" customFormat="1">
      <c r="B141" s="167"/>
      <c r="D141" s="159" t="s">
        <v>145</v>
      </c>
      <c r="E141" s="168" t="s">
        <v>1</v>
      </c>
      <c r="F141" s="169" t="s">
        <v>1811</v>
      </c>
      <c r="H141" s="168" t="s">
        <v>1</v>
      </c>
      <c r="I141" s="170"/>
      <c r="L141" s="167"/>
      <c r="M141" s="171"/>
      <c r="N141" s="172"/>
      <c r="O141" s="172"/>
      <c r="P141" s="172"/>
      <c r="Q141" s="172"/>
      <c r="R141" s="172"/>
      <c r="S141" s="172"/>
      <c r="T141" s="173"/>
      <c r="AT141" s="168" t="s">
        <v>145</v>
      </c>
      <c r="AU141" s="168" t="s">
        <v>82</v>
      </c>
      <c r="AV141" s="14" t="s">
        <v>30</v>
      </c>
      <c r="AW141" s="14" t="s">
        <v>29</v>
      </c>
      <c r="AX141" s="14" t="s">
        <v>73</v>
      </c>
      <c r="AY141" s="168" t="s">
        <v>137</v>
      </c>
    </row>
    <row r="142" spans="2:51" s="14" customFormat="1">
      <c r="B142" s="167"/>
      <c r="D142" s="159" t="s">
        <v>145</v>
      </c>
      <c r="E142" s="168" t="s">
        <v>1</v>
      </c>
      <c r="F142" s="169" t="s">
        <v>1812</v>
      </c>
      <c r="H142" s="168" t="s">
        <v>1</v>
      </c>
      <c r="I142" s="170"/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145</v>
      </c>
      <c r="AU142" s="168" t="s">
        <v>82</v>
      </c>
      <c r="AV142" s="14" t="s">
        <v>30</v>
      </c>
      <c r="AW142" s="14" t="s">
        <v>29</v>
      </c>
      <c r="AX142" s="14" t="s">
        <v>73</v>
      </c>
      <c r="AY142" s="168" t="s">
        <v>137</v>
      </c>
    </row>
    <row r="143" spans="2:51" s="13" customFormat="1">
      <c r="B143" s="158"/>
      <c r="D143" s="159" t="s">
        <v>145</v>
      </c>
      <c r="E143" s="160" t="s">
        <v>1</v>
      </c>
      <c r="F143" s="161" t="s">
        <v>1813</v>
      </c>
      <c r="H143" s="162">
        <v>3.2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145</v>
      </c>
      <c r="AU143" s="160" t="s">
        <v>82</v>
      </c>
      <c r="AV143" s="13" t="s">
        <v>82</v>
      </c>
      <c r="AW143" s="13" t="s">
        <v>29</v>
      </c>
      <c r="AX143" s="13" t="s">
        <v>73</v>
      </c>
      <c r="AY143" s="160" t="s">
        <v>137</v>
      </c>
    </row>
    <row r="144" spans="2:51" s="14" customFormat="1">
      <c r="B144" s="167"/>
      <c r="D144" s="159" t="s">
        <v>145</v>
      </c>
      <c r="E144" s="168" t="s">
        <v>1</v>
      </c>
      <c r="F144" s="169" t="s">
        <v>1814</v>
      </c>
      <c r="H144" s="168" t="s">
        <v>1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145</v>
      </c>
      <c r="AU144" s="168" t="s">
        <v>82</v>
      </c>
      <c r="AV144" s="14" t="s">
        <v>30</v>
      </c>
      <c r="AW144" s="14" t="s">
        <v>29</v>
      </c>
      <c r="AX144" s="14" t="s">
        <v>73</v>
      </c>
      <c r="AY144" s="168" t="s">
        <v>137</v>
      </c>
    </row>
    <row r="145" spans="1:65" s="14" customFormat="1">
      <c r="B145" s="167"/>
      <c r="D145" s="159" t="s">
        <v>145</v>
      </c>
      <c r="E145" s="168" t="s">
        <v>1</v>
      </c>
      <c r="F145" s="169" t="s">
        <v>1808</v>
      </c>
      <c r="H145" s="168" t="s">
        <v>1</v>
      </c>
      <c r="I145" s="170"/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145</v>
      </c>
      <c r="AU145" s="168" t="s">
        <v>82</v>
      </c>
      <c r="AV145" s="14" t="s">
        <v>30</v>
      </c>
      <c r="AW145" s="14" t="s">
        <v>29</v>
      </c>
      <c r="AX145" s="14" t="s">
        <v>73</v>
      </c>
      <c r="AY145" s="168" t="s">
        <v>137</v>
      </c>
    </row>
    <row r="146" spans="1:65" s="13" customFormat="1">
      <c r="B146" s="158"/>
      <c r="D146" s="159" t="s">
        <v>145</v>
      </c>
      <c r="E146" s="160" t="s">
        <v>1</v>
      </c>
      <c r="F146" s="161" t="s">
        <v>1815</v>
      </c>
      <c r="H146" s="162">
        <v>2.4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145</v>
      </c>
      <c r="AU146" s="160" t="s">
        <v>82</v>
      </c>
      <c r="AV146" s="13" t="s">
        <v>82</v>
      </c>
      <c r="AW146" s="13" t="s">
        <v>29</v>
      </c>
      <c r="AX146" s="13" t="s">
        <v>73</v>
      </c>
      <c r="AY146" s="160" t="s">
        <v>137</v>
      </c>
    </row>
    <row r="147" spans="1:65" s="14" customFormat="1">
      <c r="B147" s="167"/>
      <c r="D147" s="159" t="s">
        <v>145</v>
      </c>
      <c r="E147" s="168" t="s">
        <v>1</v>
      </c>
      <c r="F147" s="169" t="s">
        <v>1816</v>
      </c>
      <c r="H147" s="168" t="s">
        <v>1</v>
      </c>
      <c r="I147" s="170"/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145</v>
      </c>
      <c r="AU147" s="168" t="s">
        <v>82</v>
      </c>
      <c r="AV147" s="14" t="s">
        <v>30</v>
      </c>
      <c r="AW147" s="14" t="s">
        <v>29</v>
      </c>
      <c r="AX147" s="14" t="s">
        <v>73</v>
      </c>
      <c r="AY147" s="168" t="s">
        <v>137</v>
      </c>
    </row>
    <row r="148" spans="1:65" s="13" customFormat="1">
      <c r="B148" s="158"/>
      <c r="D148" s="159" t="s">
        <v>145</v>
      </c>
      <c r="E148" s="160" t="s">
        <v>1</v>
      </c>
      <c r="F148" s="161" t="s">
        <v>1817</v>
      </c>
      <c r="H148" s="162">
        <v>9.6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145</v>
      </c>
      <c r="AU148" s="160" t="s">
        <v>82</v>
      </c>
      <c r="AV148" s="13" t="s">
        <v>82</v>
      </c>
      <c r="AW148" s="13" t="s">
        <v>29</v>
      </c>
      <c r="AX148" s="13" t="s">
        <v>73</v>
      </c>
      <c r="AY148" s="160" t="s">
        <v>137</v>
      </c>
    </row>
    <row r="149" spans="1:65" s="15" customFormat="1">
      <c r="B149" s="174"/>
      <c r="D149" s="159" t="s">
        <v>145</v>
      </c>
      <c r="E149" s="175" t="s">
        <v>1</v>
      </c>
      <c r="F149" s="176" t="s">
        <v>148</v>
      </c>
      <c r="H149" s="177">
        <v>37.799999999999997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145</v>
      </c>
      <c r="AU149" s="175" t="s">
        <v>82</v>
      </c>
      <c r="AV149" s="15" t="s">
        <v>143</v>
      </c>
      <c r="AW149" s="15" t="s">
        <v>29</v>
      </c>
      <c r="AX149" s="15" t="s">
        <v>30</v>
      </c>
      <c r="AY149" s="175" t="s">
        <v>137</v>
      </c>
    </row>
    <row r="150" spans="1:65" s="2" customFormat="1" ht="33" customHeight="1">
      <c r="A150" s="33"/>
      <c r="B150" s="144"/>
      <c r="C150" s="145" t="s">
        <v>82</v>
      </c>
      <c r="D150" s="145" t="s">
        <v>139</v>
      </c>
      <c r="E150" s="146" t="s">
        <v>433</v>
      </c>
      <c r="F150" s="147" t="s">
        <v>434</v>
      </c>
      <c r="G150" s="148" t="s">
        <v>142</v>
      </c>
      <c r="H150" s="149">
        <v>55.2</v>
      </c>
      <c r="I150" s="150"/>
      <c r="J150" s="151">
        <f>ROUND(I150*H150,2)</f>
        <v>0</v>
      </c>
      <c r="K150" s="147" t="s">
        <v>152</v>
      </c>
      <c r="L150" s="34"/>
      <c r="M150" s="152" t="s">
        <v>1</v>
      </c>
      <c r="N150" s="153" t="s">
        <v>38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0.57999999999999996</v>
      </c>
      <c r="T150" s="155">
        <f>S150*H150</f>
        <v>32.015999999999998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143</v>
      </c>
      <c r="AT150" s="156" t="s">
        <v>139</v>
      </c>
      <c r="AU150" s="156" t="s">
        <v>82</v>
      </c>
      <c r="AY150" s="18" t="s">
        <v>137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30</v>
      </c>
      <c r="BK150" s="157">
        <f>ROUND(I150*H150,2)</f>
        <v>0</v>
      </c>
      <c r="BL150" s="18" t="s">
        <v>143</v>
      </c>
      <c r="BM150" s="156" t="s">
        <v>1818</v>
      </c>
    </row>
    <row r="151" spans="1:65" s="13" customFormat="1">
      <c r="B151" s="158"/>
      <c r="D151" s="159" t="s">
        <v>145</v>
      </c>
      <c r="E151" s="160" t="s">
        <v>1</v>
      </c>
      <c r="F151" s="161" t="s">
        <v>1819</v>
      </c>
      <c r="H151" s="162">
        <v>37.799999999999997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145</v>
      </c>
      <c r="AU151" s="160" t="s">
        <v>82</v>
      </c>
      <c r="AV151" s="13" t="s">
        <v>82</v>
      </c>
      <c r="AW151" s="13" t="s">
        <v>29</v>
      </c>
      <c r="AX151" s="13" t="s">
        <v>73</v>
      </c>
      <c r="AY151" s="160" t="s">
        <v>137</v>
      </c>
    </row>
    <row r="152" spans="1:65" s="13" customFormat="1">
      <c r="B152" s="158"/>
      <c r="D152" s="159" t="s">
        <v>145</v>
      </c>
      <c r="E152" s="160" t="s">
        <v>1</v>
      </c>
      <c r="F152" s="161" t="s">
        <v>1820</v>
      </c>
      <c r="H152" s="162">
        <v>17.399999999999999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145</v>
      </c>
      <c r="AU152" s="160" t="s">
        <v>82</v>
      </c>
      <c r="AV152" s="13" t="s">
        <v>82</v>
      </c>
      <c r="AW152" s="13" t="s">
        <v>29</v>
      </c>
      <c r="AX152" s="13" t="s">
        <v>73</v>
      </c>
      <c r="AY152" s="160" t="s">
        <v>137</v>
      </c>
    </row>
    <row r="153" spans="1:65" s="15" customFormat="1">
      <c r="B153" s="174"/>
      <c r="D153" s="159" t="s">
        <v>145</v>
      </c>
      <c r="E153" s="175" t="s">
        <v>1</v>
      </c>
      <c r="F153" s="176" t="s">
        <v>148</v>
      </c>
      <c r="H153" s="177">
        <v>55.2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145</v>
      </c>
      <c r="AU153" s="175" t="s">
        <v>82</v>
      </c>
      <c r="AV153" s="15" t="s">
        <v>143</v>
      </c>
      <c r="AW153" s="15" t="s">
        <v>29</v>
      </c>
      <c r="AX153" s="15" t="s">
        <v>30</v>
      </c>
      <c r="AY153" s="175" t="s">
        <v>137</v>
      </c>
    </row>
    <row r="154" spans="1:65" s="2" customFormat="1" ht="24.2" customHeight="1">
      <c r="A154" s="33"/>
      <c r="B154" s="144"/>
      <c r="C154" s="145" t="s">
        <v>155</v>
      </c>
      <c r="D154" s="145" t="s">
        <v>139</v>
      </c>
      <c r="E154" s="146" t="s">
        <v>1077</v>
      </c>
      <c r="F154" s="147" t="s">
        <v>1078</v>
      </c>
      <c r="G154" s="148" t="s">
        <v>142</v>
      </c>
      <c r="H154" s="149">
        <v>37.799999999999997</v>
      </c>
      <c r="I154" s="150"/>
      <c r="J154" s="151">
        <f>ROUND(I154*H154,2)</f>
        <v>0</v>
      </c>
      <c r="K154" s="147" t="s">
        <v>152</v>
      </c>
      <c r="L154" s="34"/>
      <c r="M154" s="152" t="s">
        <v>1</v>
      </c>
      <c r="N154" s="153" t="s">
        <v>38</v>
      </c>
      <c r="O154" s="59"/>
      <c r="P154" s="154">
        <f>O154*H154</f>
        <v>0</v>
      </c>
      <c r="Q154" s="154">
        <v>0</v>
      </c>
      <c r="R154" s="154">
        <f>Q154*H154</f>
        <v>0</v>
      </c>
      <c r="S154" s="154">
        <v>0.24</v>
      </c>
      <c r="T154" s="155">
        <f>S154*H154</f>
        <v>9.0719999999999992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143</v>
      </c>
      <c r="AT154" s="156" t="s">
        <v>139</v>
      </c>
      <c r="AU154" s="156" t="s">
        <v>82</v>
      </c>
      <c r="AY154" s="18" t="s">
        <v>137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30</v>
      </c>
      <c r="BK154" s="157">
        <f>ROUND(I154*H154,2)</f>
        <v>0</v>
      </c>
      <c r="BL154" s="18" t="s">
        <v>143</v>
      </c>
      <c r="BM154" s="156" t="s">
        <v>1821</v>
      </c>
    </row>
    <row r="155" spans="1:65" s="13" customFormat="1">
      <c r="B155" s="158"/>
      <c r="D155" s="159" t="s">
        <v>145</v>
      </c>
      <c r="E155" s="160" t="s">
        <v>1</v>
      </c>
      <c r="F155" s="161" t="s">
        <v>1819</v>
      </c>
      <c r="H155" s="162">
        <v>37.799999999999997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145</v>
      </c>
      <c r="AU155" s="160" t="s">
        <v>82</v>
      </c>
      <c r="AV155" s="13" t="s">
        <v>82</v>
      </c>
      <c r="AW155" s="13" t="s">
        <v>29</v>
      </c>
      <c r="AX155" s="13" t="s">
        <v>30</v>
      </c>
      <c r="AY155" s="160" t="s">
        <v>137</v>
      </c>
    </row>
    <row r="156" spans="1:65" s="2" customFormat="1" ht="24.2" customHeight="1">
      <c r="A156" s="33"/>
      <c r="B156" s="144"/>
      <c r="C156" s="145" t="s">
        <v>143</v>
      </c>
      <c r="D156" s="145" t="s">
        <v>139</v>
      </c>
      <c r="E156" s="146" t="s">
        <v>438</v>
      </c>
      <c r="F156" s="147" t="s">
        <v>439</v>
      </c>
      <c r="G156" s="148" t="s">
        <v>142</v>
      </c>
      <c r="H156" s="149">
        <v>17.399999999999999</v>
      </c>
      <c r="I156" s="150"/>
      <c r="J156" s="151">
        <f>ROUND(I156*H156,2)</f>
        <v>0</v>
      </c>
      <c r="K156" s="147" t="s">
        <v>152</v>
      </c>
      <c r="L156" s="34"/>
      <c r="M156" s="152" t="s">
        <v>1</v>
      </c>
      <c r="N156" s="153" t="s">
        <v>38</v>
      </c>
      <c r="O156" s="59"/>
      <c r="P156" s="154">
        <f>O156*H156</f>
        <v>0</v>
      </c>
      <c r="Q156" s="154">
        <v>0</v>
      </c>
      <c r="R156" s="154">
        <f>Q156*H156</f>
        <v>0</v>
      </c>
      <c r="S156" s="154">
        <v>0.22</v>
      </c>
      <c r="T156" s="155">
        <f>S156*H156</f>
        <v>3.8279999999999998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6" t="s">
        <v>143</v>
      </c>
      <c r="AT156" s="156" t="s">
        <v>139</v>
      </c>
      <c r="AU156" s="156" t="s">
        <v>82</v>
      </c>
      <c r="AY156" s="18" t="s">
        <v>137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8" t="s">
        <v>30</v>
      </c>
      <c r="BK156" s="157">
        <f>ROUND(I156*H156,2)</f>
        <v>0</v>
      </c>
      <c r="BL156" s="18" t="s">
        <v>143</v>
      </c>
      <c r="BM156" s="156" t="s">
        <v>1822</v>
      </c>
    </row>
    <row r="157" spans="1:65" s="14" customFormat="1">
      <c r="B157" s="167"/>
      <c r="D157" s="159" t="s">
        <v>145</v>
      </c>
      <c r="E157" s="168" t="s">
        <v>1</v>
      </c>
      <c r="F157" s="169" t="s">
        <v>1823</v>
      </c>
      <c r="H157" s="168" t="s">
        <v>1</v>
      </c>
      <c r="I157" s="170"/>
      <c r="L157" s="167"/>
      <c r="M157" s="171"/>
      <c r="N157" s="172"/>
      <c r="O157" s="172"/>
      <c r="P157" s="172"/>
      <c r="Q157" s="172"/>
      <c r="R157" s="172"/>
      <c r="S157" s="172"/>
      <c r="T157" s="173"/>
      <c r="AT157" s="168" t="s">
        <v>145</v>
      </c>
      <c r="AU157" s="168" t="s">
        <v>82</v>
      </c>
      <c r="AV157" s="14" t="s">
        <v>30</v>
      </c>
      <c r="AW157" s="14" t="s">
        <v>29</v>
      </c>
      <c r="AX157" s="14" t="s">
        <v>73</v>
      </c>
      <c r="AY157" s="168" t="s">
        <v>137</v>
      </c>
    </row>
    <row r="158" spans="1:65" s="14" customFormat="1">
      <c r="B158" s="167"/>
      <c r="D158" s="159" t="s">
        <v>145</v>
      </c>
      <c r="E158" s="168" t="s">
        <v>1</v>
      </c>
      <c r="F158" s="169" t="s">
        <v>1202</v>
      </c>
      <c r="H158" s="168" t="s">
        <v>1</v>
      </c>
      <c r="I158" s="170"/>
      <c r="L158" s="167"/>
      <c r="M158" s="171"/>
      <c r="N158" s="172"/>
      <c r="O158" s="172"/>
      <c r="P158" s="172"/>
      <c r="Q158" s="172"/>
      <c r="R158" s="172"/>
      <c r="S158" s="172"/>
      <c r="T158" s="173"/>
      <c r="AT158" s="168" t="s">
        <v>145</v>
      </c>
      <c r="AU158" s="168" t="s">
        <v>82</v>
      </c>
      <c r="AV158" s="14" t="s">
        <v>30</v>
      </c>
      <c r="AW158" s="14" t="s">
        <v>29</v>
      </c>
      <c r="AX158" s="14" t="s">
        <v>73</v>
      </c>
      <c r="AY158" s="168" t="s">
        <v>137</v>
      </c>
    </row>
    <row r="159" spans="1:65" s="13" customFormat="1">
      <c r="B159" s="158"/>
      <c r="D159" s="159" t="s">
        <v>145</v>
      </c>
      <c r="E159" s="160" t="s">
        <v>1</v>
      </c>
      <c r="F159" s="161" t="s">
        <v>1806</v>
      </c>
      <c r="H159" s="162">
        <v>2.4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145</v>
      </c>
      <c r="AU159" s="160" t="s">
        <v>82</v>
      </c>
      <c r="AV159" s="13" t="s">
        <v>82</v>
      </c>
      <c r="AW159" s="13" t="s">
        <v>29</v>
      </c>
      <c r="AX159" s="13" t="s">
        <v>73</v>
      </c>
      <c r="AY159" s="160" t="s">
        <v>137</v>
      </c>
    </row>
    <row r="160" spans="1:65" s="14" customFormat="1">
      <c r="B160" s="167"/>
      <c r="D160" s="159" t="s">
        <v>145</v>
      </c>
      <c r="E160" s="168" t="s">
        <v>1</v>
      </c>
      <c r="F160" s="169" t="s">
        <v>1824</v>
      </c>
      <c r="H160" s="168" t="s">
        <v>1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145</v>
      </c>
      <c r="AU160" s="168" t="s">
        <v>82</v>
      </c>
      <c r="AV160" s="14" t="s">
        <v>30</v>
      </c>
      <c r="AW160" s="14" t="s">
        <v>29</v>
      </c>
      <c r="AX160" s="14" t="s">
        <v>73</v>
      </c>
      <c r="AY160" s="168" t="s">
        <v>137</v>
      </c>
    </row>
    <row r="161" spans="2:51" s="14" customFormat="1">
      <c r="B161" s="167"/>
      <c r="D161" s="159" t="s">
        <v>145</v>
      </c>
      <c r="E161" s="168" t="s">
        <v>1</v>
      </c>
      <c r="F161" s="169" t="s">
        <v>1825</v>
      </c>
      <c r="H161" s="168" t="s">
        <v>1</v>
      </c>
      <c r="I161" s="170"/>
      <c r="L161" s="167"/>
      <c r="M161" s="171"/>
      <c r="N161" s="172"/>
      <c r="O161" s="172"/>
      <c r="P161" s="172"/>
      <c r="Q161" s="172"/>
      <c r="R161" s="172"/>
      <c r="S161" s="172"/>
      <c r="T161" s="173"/>
      <c r="AT161" s="168" t="s">
        <v>145</v>
      </c>
      <c r="AU161" s="168" t="s">
        <v>82</v>
      </c>
      <c r="AV161" s="14" t="s">
        <v>30</v>
      </c>
      <c r="AW161" s="14" t="s">
        <v>29</v>
      </c>
      <c r="AX161" s="14" t="s">
        <v>73</v>
      </c>
      <c r="AY161" s="168" t="s">
        <v>137</v>
      </c>
    </row>
    <row r="162" spans="2:51" s="13" customFormat="1">
      <c r="B162" s="158"/>
      <c r="D162" s="159" t="s">
        <v>145</v>
      </c>
      <c r="E162" s="160" t="s">
        <v>1</v>
      </c>
      <c r="F162" s="161" t="s">
        <v>1806</v>
      </c>
      <c r="H162" s="162">
        <v>2.4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145</v>
      </c>
      <c r="AU162" s="160" t="s">
        <v>82</v>
      </c>
      <c r="AV162" s="13" t="s">
        <v>82</v>
      </c>
      <c r="AW162" s="13" t="s">
        <v>29</v>
      </c>
      <c r="AX162" s="13" t="s">
        <v>73</v>
      </c>
      <c r="AY162" s="160" t="s">
        <v>137</v>
      </c>
    </row>
    <row r="163" spans="2:51" s="14" customFormat="1">
      <c r="B163" s="167"/>
      <c r="D163" s="159" t="s">
        <v>145</v>
      </c>
      <c r="E163" s="168" t="s">
        <v>1</v>
      </c>
      <c r="F163" s="169" t="s">
        <v>1802</v>
      </c>
      <c r="H163" s="168" t="s">
        <v>1</v>
      </c>
      <c r="I163" s="170"/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145</v>
      </c>
      <c r="AU163" s="168" t="s">
        <v>82</v>
      </c>
      <c r="AV163" s="14" t="s">
        <v>30</v>
      </c>
      <c r="AW163" s="14" t="s">
        <v>29</v>
      </c>
      <c r="AX163" s="14" t="s">
        <v>73</v>
      </c>
      <c r="AY163" s="168" t="s">
        <v>137</v>
      </c>
    </row>
    <row r="164" spans="2:51" s="14" customFormat="1">
      <c r="B164" s="167"/>
      <c r="D164" s="159" t="s">
        <v>145</v>
      </c>
      <c r="E164" s="168" t="s">
        <v>1</v>
      </c>
      <c r="F164" s="169" t="s">
        <v>1807</v>
      </c>
      <c r="H164" s="168" t="s">
        <v>1</v>
      </c>
      <c r="I164" s="170"/>
      <c r="L164" s="167"/>
      <c r="M164" s="171"/>
      <c r="N164" s="172"/>
      <c r="O164" s="172"/>
      <c r="P164" s="172"/>
      <c r="Q164" s="172"/>
      <c r="R164" s="172"/>
      <c r="S164" s="172"/>
      <c r="T164" s="173"/>
      <c r="AT164" s="168" t="s">
        <v>145</v>
      </c>
      <c r="AU164" s="168" t="s">
        <v>82</v>
      </c>
      <c r="AV164" s="14" t="s">
        <v>30</v>
      </c>
      <c r="AW164" s="14" t="s">
        <v>29</v>
      </c>
      <c r="AX164" s="14" t="s">
        <v>73</v>
      </c>
      <c r="AY164" s="168" t="s">
        <v>137</v>
      </c>
    </row>
    <row r="165" spans="2:51" s="14" customFormat="1">
      <c r="B165" s="167"/>
      <c r="D165" s="159" t="s">
        <v>145</v>
      </c>
      <c r="E165" s="168" t="s">
        <v>1</v>
      </c>
      <c r="F165" s="169" t="s">
        <v>1826</v>
      </c>
      <c r="H165" s="168" t="s">
        <v>1</v>
      </c>
      <c r="I165" s="170"/>
      <c r="L165" s="167"/>
      <c r="M165" s="171"/>
      <c r="N165" s="172"/>
      <c r="O165" s="172"/>
      <c r="P165" s="172"/>
      <c r="Q165" s="172"/>
      <c r="R165" s="172"/>
      <c r="S165" s="172"/>
      <c r="T165" s="173"/>
      <c r="AT165" s="168" t="s">
        <v>145</v>
      </c>
      <c r="AU165" s="168" t="s">
        <v>82</v>
      </c>
      <c r="AV165" s="14" t="s">
        <v>30</v>
      </c>
      <c r="AW165" s="14" t="s">
        <v>29</v>
      </c>
      <c r="AX165" s="14" t="s">
        <v>73</v>
      </c>
      <c r="AY165" s="168" t="s">
        <v>137</v>
      </c>
    </row>
    <row r="166" spans="2:51" s="13" customFormat="1">
      <c r="B166" s="158"/>
      <c r="D166" s="159" t="s">
        <v>145</v>
      </c>
      <c r="E166" s="160" t="s">
        <v>1</v>
      </c>
      <c r="F166" s="161" t="s">
        <v>1809</v>
      </c>
      <c r="H166" s="162">
        <v>4.2</v>
      </c>
      <c r="I166" s="16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145</v>
      </c>
      <c r="AU166" s="160" t="s">
        <v>82</v>
      </c>
      <c r="AV166" s="13" t="s">
        <v>82</v>
      </c>
      <c r="AW166" s="13" t="s">
        <v>29</v>
      </c>
      <c r="AX166" s="13" t="s">
        <v>73</v>
      </c>
      <c r="AY166" s="160" t="s">
        <v>137</v>
      </c>
    </row>
    <row r="167" spans="2:51" s="14" customFormat="1">
      <c r="B167" s="167"/>
      <c r="D167" s="159" t="s">
        <v>145</v>
      </c>
      <c r="E167" s="168" t="s">
        <v>1</v>
      </c>
      <c r="F167" s="169" t="s">
        <v>1810</v>
      </c>
      <c r="H167" s="168" t="s">
        <v>1</v>
      </c>
      <c r="I167" s="170"/>
      <c r="L167" s="167"/>
      <c r="M167" s="171"/>
      <c r="N167" s="172"/>
      <c r="O167" s="172"/>
      <c r="P167" s="172"/>
      <c r="Q167" s="172"/>
      <c r="R167" s="172"/>
      <c r="S167" s="172"/>
      <c r="T167" s="173"/>
      <c r="AT167" s="168" t="s">
        <v>145</v>
      </c>
      <c r="AU167" s="168" t="s">
        <v>82</v>
      </c>
      <c r="AV167" s="14" t="s">
        <v>30</v>
      </c>
      <c r="AW167" s="14" t="s">
        <v>29</v>
      </c>
      <c r="AX167" s="14" t="s">
        <v>73</v>
      </c>
      <c r="AY167" s="168" t="s">
        <v>137</v>
      </c>
    </row>
    <row r="168" spans="2:51" s="14" customFormat="1">
      <c r="B168" s="167"/>
      <c r="D168" s="159" t="s">
        <v>145</v>
      </c>
      <c r="E168" s="168" t="s">
        <v>1</v>
      </c>
      <c r="F168" s="169" t="s">
        <v>1803</v>
      </c>
      <c r="H168" s="168" t="s">
        <v>1</v>
      </c>
      <c r="I168" s="170"/>
      <c r="L168" s="167"/>
      <c r="M168" s="171"/>
      <c r="N168" s="172"/>
      <c r="O168" s="172"/>
      <c r="P168" s="172"/>
      <c r="Q168" s="172"/>
      <c r="R168" s="172"/>
      <c r="S168" s="172"/>
      <c r="T168" s="173"/>
      <c r="AT168" s="168" t="s">
        <v>145</v>
      </c>
      <c r="AU168" s="168" t="s">
        <v>82</v>
      </c>
      <c r="AV168" s="14" t="s">
        <v>30</v>
      </c>
      <c r="AW168" s="14" t="s">
        <v>29</v>
      </c>
      <c r="AX168" s="14" t="s">
        <v>73</v>
      </c>
      <c r="AY168" s="168" t="s">
        <v>137</v>
      </c>
    </row>
    <row r="169" spans="2:51" s="14" customFormat="1">
      <c r="B169" s="167"/>
      <c r="D169" s="159" t="s">
        <v>145</v>
      </c>
      <c r="E169" s="168" t="s">
        <v>1</v>
      </c>
      <c r="F169" s="169" t="s">
        <v>1202</v>
      </c>
      <c r="H169" s="168" t="s">
        <v>1</v>
      </c>
      <c r="I169" s="170"/>
      <c r="L169" s="167"/>
      <c r="M169" s="171"/>
      <c r="N169" s="172"/>
      <c r="O169" s="172"/>
      <c r="P169" s="172"/>
      <c r="Q169" s="172"/>
      <c r="R169" s="172"/>
      <c r="S169" s="172"/>
      <c r="T169" s="173"/>
      <c r="AT169" s="168" t="s">
        <v>145</v>
      </c>
      <c r="AU169" s="168" t="s">
        <v>82</v>
      </c>
      <c r="AV169" s="14" t="s">
        <v>30</v>
      </c>
      <c r="AW169" s="14" t="s">
        <v>29</v>
      </c>
      <c r="AX169" s="14" t="s">
        <v>73</v>
      </c>
      <c r="AY169" s="168" t="s">
        <v>137</v>
      </c>
    </row>
    <row r="170" spans="2:51" s="13" customFormat="1">
      <c r="B170" s="158"/>
      <c r="D170" s="159" t="s">
        <v>145</v>
      </c>
      <c r="E170" s="160" t="s">
        <v>1</v>
      </c>
      <c r="F170" s="161" t="s">
        <v>1804</v>
      </c>
      <c r="H170" s="162">
        <v>1.6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145</v>
      </c>
      <c r="AU170" s="160" t="s">
        <v>82</v>
      </c>
      <c r="AV170" s="13" t="s">
        <v>82</v>
      </c>
      <c r="AW170" s="13" t="s">
        <v>29</v>
      </c>
      <c r="AX170" s="13" t="s">
        <v>73</v>
      </c>
      <c r="AY170" s="160" t="s">
        <v>137</v>
      </c>
    </row>
    <row r="171" spans="2:51" s="14" customFormat="1">
      <c r="B171" s="167"/>
      <c r="D171" s="159" t="s">
        <v>145</v>
      </c>
      <c r="E171" s="168" t="s">
        <v>1</v>
      </c>
      <c r="F171" s="169" t="s">
        <v>1811</v>
      </c>
      <c r="H171" s="168" t="s">
        <v>1</v>
      </c>
      <c r="I171" s="170"/>
      <c r="L171" s="167"/>
      <c r="M171" s="171"/>
      <c r="N171" s="172"/>
      <c r="O171" s="172"/>
      <c r="P171" s="172"/>
      <c r="Q171" s="172"/>
      <c r="R171" s="172"/>
      <c r="S171" s="172"/>
      <c r="T171" s="173"/>
      <c r="AT171" s="168" t="s">
        <v>145</v>
      </c>
      <c r="AU171" s="168" t="s">
        <v>82</v>
      </c>
      <c r="AV171" s="14" t="s">
        <v>30</v>
      </c>
      <c r="AW171" s="14" t="s">
        <v>29</v>
      </c>
      <c r="AX171" s="14" t="s">
        <v>73</v>
      </c>
      <c r="AY171" s="168" t="s">
        <v>137</v>
      </c>
    </row>
    <row r="172" spans="2:51" s="14" customFormat="1">
      <c r="B172" s="167"/>
      <c r="D172" s="159" t="s">
        <v>145</v>
      </c>
      <c r="E172" s="168" t="s">
        <v>1</v>
      </c>
      <c r="F172" s="169" t="s">
        <v>1827</v>
      </c>
      <c r="H172" s="168" t="s">
        <v>1</v>
      </c>
      <c r="I172" s="170"/>
      <c r="L172" s="167"/>
      <c r="M172" s="171"/>
      <c r="N172" s="172"/>
      <c r="O172" s="172"/>
      <c r="P172" s="172"/>
      <c r="Q172" s="172"/>
      <c r="R172" s="172"/>
      <c r="S172" s="172"/>
      <c r="T172" s="173"/>
      <c r="AT172" s="168" t="s">
        <v>145</v>
      </c>
      <c r="AU172" s="168" t="s">
        <v>82</v>
      </c>
      <c r="AV172" s="14" t="s">
        <v>30</v>
      </c>
      <c r="AW172" s="14" t="s">
        <v>29</v>
      </c>
      <c r="AX172" s="14" t="s">
        <v>73</v>
      </c>
      <c r="AY172" s="168" t="s">
        <v>137</v>
      </c>
    </row>
    <row r="173" spans="2:51" s="13" customFormat="1">
      <c r="B173" s="158"/>
      <c r="D173" s="159" t="s">
        <v>145</v>
      </c>
      <c r="E173" s="160" t="s">
        <v>1</v>
      </c>
      <c r="F173" s="161" t="s">
        <v>1813</v>
      </c>
      <c r="H173" s="162">
        <v>3.2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145</v>
      </c>
      <c r="AU173" s="160" t="s">
        <v>82</v>
      </c>
      <c r="AV173" s="13" t="s">
        <v>82</v>
      </c>
      <c r="AW173" s="13" t="s">
        <v>29</v>
      </c>
      <c r="AX173" s="13" t="s">
        <v>73</v>
      </c>
      <c r="AY173" s="160" t="s">
        <v>137</v>
      </c>
    </row>
    <row r="174" spans="2:51" s="14" customFormat="1">
      <c r="B174" s="167"/>
      <c r="D174" s="159" t="s">
        <v>145</v>
      </c>
      <c r="E174" s="168" t="s">
        <v>1</v>
      </c>
      <c r="F174" s="169" t="s">
        <v>1814</v>
      </c>
      <c r="H174" s="168" t="s">
        <v>1</v>
      </c>
      <c r="I174" s="170"/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145</v>
      </c>
      <c r="AU174" s="168" t="s">
        <v>82</v>
      </c>
      <c r="AV174" s="14" t="s">
        <v>30</v>
      </c>
      <c r="AW174" s="14" t="s">
        <v>29</v>
      </c>
      <c r="AX174" s="14" t="s">
        <v>73</v>
      </c>
      <c r="AY174" s="168" t="s">
        <v>137</v>
      </c>
    </row>
    <row r="175" spans="2:51" s="14" customFormat="1">
      <c r="B175" s="167"/>
      <c r="D175" s="159" t="s">
        <v>145</v>
      </c>
      <c r="E175" s="168" t="s">
        <v>1</v>
      </c>
      <c r="F175" s="169" t="s">
        <v>1202</v>
      </c>
      <c r="H175" s="168" t="s">
        <v>1</v>
      </c>
      <c r="I175" s="170"/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145</v>
      </c>
      <c r="AU175" s="168" t="s">
        <v>82</v>
      </c>
      <c r="AV175" s="14" t="s">
        <v>30</v>
      </c>
      <c r="AW175" s="14" t="s">
        <v>29</v>
      </c>
      <c r="AX175" s="14" t="s">
        <v>73</v>
      </c>
      <c r="AY175" s="168" t="s">
        <v>137</v>
      </c>
    </row>
    <row r="176" spans="2:51" s="13" customFormat="1">
      <c r="B176" s="158"/>
      <c r="D176" s="159" t="s">
        <v>145</v>
      </c>
      <c r="E176" s="160" t="s">
        <v>1</v>
      </c>
      <c r="F176" s="161" t="s">
        <v>1828</v>
      </c>
      <c r="H176" s="162">
        <v>1.2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145</v>
      </c>
      <c r="AU176" s="160" t="s">
        <v>82</v>
      </c>
      <c r="AV176" s="13" t="s">
        <v>82</v>
      </c>
      <c r="AW176" s="13" t="s">
        <v>29</v>
      </c>
      <c r="AX176" s="13" t="s">
        <v>73</v>
      </c>
      <c r="AY176" s="160" t="s">
        <v>137</v>
      </c>
    </row>
    <row r="177" spans="1:65" s="14" customFormat="1">
      <c r="B177" s="167"/>
      <c r="D177" s="159" t="s">
        <v>145</v>
      </c>
      <c r="E177" s="168" t="s">
        <v>1</v>
      </c>
      <c r="F177" s="169" t="s">
        <v>1826</v>
      </c>
      <c r="H177" s="168" t="s">
        <v>1</v>
      </c>
      <c r="I177" s="170"/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145</v>
      </c>
      <c r="AU177" s="168" t="s">
        <v>82</v>
      </c>
      <c r="AV177" s="14" t="s">
        <v>30</v>
      </c>
      <c r="AW177" s="14" t="s">
        <v>29</v>
      </c>
      <c r="AX177" s="14" t="s">
        <v>73</v>
      </c>
      <c r="AY177" s="168" t="s">
        <v>137</v>
      </c>
    </row>
    <row r="178" spans="1:65" s="13" customFormat="1">
      <c r="B178" s="158"/>
      <c r="D178" s="159" t="s">
        <v>145</v>
      </c>
      <c r="E178" s="160" t="s">
        <v>1</v>
      </c>
      <c r="F178" s="161" t="s">
        <v>1815</v>
      </c>
      <c r="H178" s="162">
        <v>2.4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145</v>
      </c>
      <c r="AU178" s="160" t="s">
        <v>82</v>
      </c>
      <c r="AV178" s="13" t="s">
        <v>82</v>
      </c>
      <c r="AW178" s="13" t="s">
        <v>29</v>
      </c>
      <c r="AX178" s="13" t="s">
        <v>73</v>
      </c>
      <c r="AY178" s="160" t="s">
        <v>137</v>
      </c>
    </row>
    <row r="179" spans="1:65" s="15" customFormat="1">
      <c r="B179" s="174"/>
      <c r="D179" s="159" t="s">
        <v>145</v>
      </c>
      <c r="E179" s="175" t="s">
        <v>1</v>
      </c>
      <c r="F179" s="176" t="s">
        <v>148</v>
      </c>
      <c r="H179" s="177">
        <v>17.399999999999999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145</v>
      </c>
      <c r="AU179" s="175" t="s">
        <v>82</v>
      </c>
      <c r="AV179" s="15" t="s">
        <v>143</v>
      </c>
      <c r="AW179" s="15" t="s">
        <v>29</v>
      </c>
      <c r="AX179" s="15" t="s">
        <v>30</v>
      </c>
      <c r="AY179" s="175" t="s">
        <v>137</v>
      </c>
    </row>
    <row r="180" spans="1:65" s="2" customFormat="1" ht="16.5" customHeight="1">
      <c r="A180" s="33"/>
      <c r="B180" s="144"/>
      <c r="C180" s="145" t="s">
        <v>163</v>
      </c>
      <c r="D180" s="145" t="s">
        <v>139</v>
      </c>
      <c r="E180" s="146" t="s">
        <v>308</v>
      </c>
      <c r="F180" s="147" t="s">
        <v>309</v>
      </c>
      <c r="G180" s="148" t="s">
        <v>190</v>
      </c>
      <c r="H180" s="149">
        <v>24</v>
      </c>
      <c r="I180" s="150"/>
      <c r="J180" s="151">
        <f>ROUND(I180*H180,2)</f>
        <v>0</v>
      </c>
      <c r="K180" s="147" t="s">
        <v>152</v>
      </c>
      <c r="L180" s="34"/>
      <c r="M180" s="152" t="s">
        <v>1</v>
      </c>
      <c r="N180" s="153" t="s">
        <v>38</v>
      </c>
      <c r="O180" s="59"/>
      <c r="P180" s="154">
        <f>O180*H180</f>
        <v>0</v>
      </c>
      <c r="Q180" s="154">
        <v>0</v>
      </c>
      <c r="R180" s="154">
        <f>Q180*H180</f>
        <v>0</v>
      </c>
      <c r="S180" s="154">
        <v>0.20499999999999999</v>
      </c>
      <c r="T180" s="155">
        <f>S180*H180</f>
        <v>4.92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6" t="s">
        <v>143</v>
      </c>
      <c r="AT180" s="156" t="s">
        <v>139</v>
      </c>
      <c r="AU180" s="156" t="s">
        <v>82</v>
      </c>
      <c r="AY180" s="18" t="s">
        <v>137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8" t="s">
        <v>30</v>
      </c>
      <c r="BK180" s="157">
        <f>ROUND(I180*H180,2)</f>
        <v>0</v>
      </c>
      <c r="BL180" s="18" t="s">
        <v>143</v>
      </c>
      <c r="BM180" s="156" t="s">
        <v>1829</v>
      </c>
    </row>
    <row r="181" spans="1:65" s="14" customFormat="1">
      <c r="B181" s="167"/>
      <c r="D181" s="159" t="s">
        <v>145</v>
      </c>
      <c r="E181" s="168" t="s">
        <v>1</v>
      </c>
      <c r="F181" s="169" t="s">
        <v>1802</v>
      </c>
      <c r="H181" s="168" t="s">
        <v>1</v>
      </c>
      <c r="I181" s="170"/>
      <c r="L181" s="167"/>
      <c r="M181" s="171"/>
      <c r="N181" s="172"/>
      <c r="O181" s="172"/>
      <c r="P181" s="172"/>
      <c r="Q181" s="172"/>
      <c r="R181" s="172"/>
      <c r="S181" s="172"/>
      <c r="T181" s="173"/>
      <c r="AT181" s="168" t="s">
        <v>145</v>
      </c>
      <c r="AU181" s="168" t="s">
        <v>82</v>
      </c>
      <c r="AV181" s="14" t="s">
        <v>30</v>
      </c>
      <c r="AW181" s="14" t="s">
        <v>29</v>
      </c>
      <c r="AX181" s="14" t="s">
        <v>73</v>
      </c>
      <c r="AY181" s="168" t="s">
        <v>137</v>
      </c>
    </row>
    <row r="182" spans="1:65" s="14" customFormat="1">
      <c r="B182" s="167"/>
      <c r="D182" s="159" t="s">
        <v>145</v>
      </c>
      <c r="E182" s="168" t="s">
        <v>1</v>
      </c>
      <c r="F182" s="169" t="s">
        <v>1807</v>
      </c>
      <c r="H182" s="168" t="s">
        <v>1</v>
      </c>
      <c r="I182" s="170"/>
      <c r="L182" s="167"/>
      <c r="M182" s="171"/>
      <c r="N182" s="172"/>
      <c r="O182" s="172"/>
      <c r="P182" s="172"/>
      <c r="Q182" s="172"/>
      <c r="R182" s="172"/>
      <c r="S182" s="172"/>
      <c r="T182" s="173"/>
      <c r="AT182" s="168" t="s">
        <v>145</v>
      </c>
      <c r="AU182" s="168" t="s">
        <v>82</v>
      </c>
      <c r="AV182" s="14" t="s">
        <v>30</v>
      </c>
      <c r="AW182" s="14" t="s">
        <v>29</v>
      </c>
      <c r="AX182" s="14" t="s">
        <v>73</v>
      </c>
      <c r="AY182" s="168" t="s">
        <v>137</v>
      </c>
    </row>
    <row r="183" spans="1:65" s="14" customFormat="1">
      <c r="B183" s="167"/>
      <c r="D183" s="159" t="s">
        <v>145</v>
      </c>
      <c r="E183" s="168" t="s">
        <v>1</v>
      </c>
      <c r="F183" s="169" t="s">
        <v>1826</v>
      </c>
      <c r="H183" s="168" t="s">
        <v>1</v>
      </c>
      <c r="I183" s="170"/>
      <c r="L183" s="167"/>
      <c r="M183" s="171"/>
      <c r="N183" s="172"/>
      <c r="O183" s="172"/>
      <c r="P183" s="172"/>
      <c r="Q183" s="172"/>
      <c r="R183" s="172"/>
      <c r="S183" s="172"/>
      <c r="T183" s="173"/>
      <c r="AT183" s="168" t="s">
        <v>145</v>
      </c>
      <c r="AU183" s="168" t="s">
        <v>82</v>
      </c>
      <c r="AV183" s="14" t="s">
        <v>30</v>
      </c>
      <c r="AW183" s="14" t="s">
        <v>29</v>
      </c>
      <c r="AX183" s="14" t="s">
        <v>73</v>
      </c>
      <c r="AY183" s="168" t="s">
        <v>137</v>
      </c>
    </row>
    <row r="184" spans="1:65" s="13" customFormat="1">
      <c r="B184" s="158"/>
      <c r="D184" s="159" t="s">
        <v>145</v>
      </c>
      <c r="E184" s="160" t="s">
        <v>1</v>
      </c>
      <c r="F184" s="161" t="s">
        <v>1830</v>
      </c>
      <c r="H184" s="162">
        <v>14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145</v>
      </c>
      <c r="AU184" s="160" t="s">
        <v>82</v>
      </c>
      <c r="AV184" s="13" t="s">
        <v>82</v>
      </c>
      <c r="AW184" s="13" t="s">
        <v>29</v>
      </c>
      <c r="AX184" s="13" t="s">
        <v>73</v>
      </c>
      <c r="AY184" s="160" t="s">
        <v>137</v>
      </c>
    </row>
    <row r="185" spans="1:65" s="14" customFormat="1">
      <c r="B185" s="167"/>
      <c r="D185" s="159" t="s">
        <v>145</v>
      </c>
      <c r="E185" s="168" t="s">
        <v>1</v>
      </c>
      <c r="F185" s="169" t="s">
        <v>1810</v>
      </c>
      <c r="H185" s="168" t="s">
        <v>1</v>
      </c>
      <c r="I185" s="170"/>
      <c r="L185" s="167"/>
      <c r="M185" s="171"/>
      <c r="N185" s="172"/>
      <c r="O185" s="172"/>
      <c r="P185" s="172"/>
      <c r="Q185" s="172"/>
      <c r="R185" s="172"/>
      <c r="S185" s="172"/>
      <c r="T185" s="173"/>
      <c r="AT185" s="168" t="s">
        <v>145</v>
      </c>
      <c r="AU185" s="168" t="s">
        <v>82</v>
      </c>
      <c r="AV185" s="14" t="s">
        <v>30</v>
      </c>
      <c r="AW185" s="14" t="s">
        <v>29</v>
      </c>
      <c r="AX185" s="14" t="s">
        <v>73</v>
      </c>
      <c r="AY185" s="168" t="s">
        <v>137</v>
      </c>
    </row>
    <row r="186" spans="1:65" s="14" customFormat="1">
      <c r="B186" s="167"/>
      <c r="D186" s="159" t="s">
        <v>145</v>
      </c>
      <c r="E186" s="168" t="s">
        <v>1</v>
      </c>
      <c r="F186" s="169" t="s">
        <v>1811</v>
      </c>
      <c r="H186" s="168" t="s">
        <v>1</v>
      </c>
      <c r="I186" s="170"/>
      <c r="L186" s="167"/>
      <c r="M186" s="171"/>
      <c r="N186" s="172"/>
      <c r="O186" s="172"/>
      <c r="P186" s="172"/>
      <c r="Q186" s="172"/>
      <c r="R186" s="172"/>
      <c r="S186" s="172"/>
      <c r="T186" s="173"/>
      <c r="AT186" s="168" t="s">
        <v>145</v>
      </c>
      <c r="AU186" s="168" t="s">
        <v>82</v>
      </c>
      <c r="AV186" s="14" t="s">
        <v>30</v>
      </c>
      <c r="AW186" s="14" t="s">
        <v>29</v>
      </c>
      <c r="AX186" s="14" t="s">
        <v>73</v>
      </c>
      <c r="AY186" s="168" t="s">
        <v>137</v>
      </c>
    </row>
    <row r="187" spans="1:65" s="14" customFormat="1">
      <c r="B187" s="167"/>
      <c r="D187" s="159" t="s">
        <v>145</v>
      </c>
      <c r="E187" s="168" t="s">
        <v>1</v>
      </c>
      <c r="F187" s="169" t="s">
        <v>1827</v>
      </c>
      <c r="H187" s="168" t="s">
        <v>1</v>
      </c>
      <c r="I187" s="170"/>
      <c r="L187" s="167"/>
      <c r="M187" s="171"/>
      <c r="N187" s="172"/>
      <c r="O187" s="172"/>
      <c r="P187" s="172"/>
      <c r="Q187" s="172"/>
      <c r="R187" s="172"/>
      <c r="S187" s="172"/>
      <c r="T187" s="173"/>
      <c r="AT187" s="168" t="s">
        <v>145</v>
      </c>
      <c r="AU187" s="168" t="s">
        <v>82</v>
      </c>
      <c r="AV187" s="14" t="s">
        <v>30</v>
      </c>
      <c r="AW187" s="14" t="s">
        <v>29</v>
      </c>
      <c r="AX187" s="14" t="s">
        <v>73</v>
      </c>
      <c r="AY187" s="168" t="s">
        <v>137</v>
      </c>
    </row>
    <row r="188" spans="1:65" s="13" customFormat="1">
      <c r="B188" s="158"/>
      <c r="D188" s="159" t="s">
        <v>145</v>
      </c>
      <c r="E188" s="160" t="s">
        <v>1</v>
      </c>
      <c r="F188" s="161" t="s">
        <v>1831</v>
      </c>
      <c r="H188" s="162">
        <v>2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145</v>
      </c>
      <c r="AU188" s="160" t="s">
        <v>82</v>
      </c>
      <c r="AV188" s="13" t="s">
        <v>82</v>
      </c>
      <c r="AW188" s="13" t="s">
        <v>29</v>
      </c>
      <c r="AX188" s="13" t="s">
        <v>73</v>
      </c>
      <c r="AY188" s="160" t="s">
        <v>137</v>
      </c>
    </row>
    <row r="189" spans="1:65" s="14" customFormat="1">
      <c r="B189" s="167"/>
      <c r="D189" s="159" t="s">
        <v>145</v>
      </c>
      <c r="E189" s="168" t="s">
        <v>1</v>
      </c>
      <c r="F189" s="169" t="s">
        <v>1814</v>
      </c>
      <c r="H189" s="168" t="s">
        <v>1</v>
      </c>
      <c r="I189" s="170"/>
      <c r="L189" s="167"/>
      <c r="M189" s="171"/>
      <c r="N189" s="172"/>
      <c r="O189" s="172"/>
      <c r="P189" s="172"/>
      <c r="Q189" s="172"/>
      <c r="R189" s="172"/>
      <c r="S189" s="172"/>
      <c r="T189" s="173"/>
      <c r="AT189" s="168" t="s">
        <v>145</v>
      </c>
      <c r="AU189" s="168" t="s">
        <v>82</v>
      </c>
      <c r="AV189" s="14" t="s">
        <v>30</v>
      </c>
      <c r="AW189" s="14" t="s">
        <v>29</v>
      </c>
      <c r="AX189" s="14" t="s">
        <v>73</v>
      </c>
      <c r="AY189" s="168" t="s">
        <v>137</v>
      </c>
    </row>
    <row r="190" spans="1:65" s="14" customFormat="1">
      <c r="B190" s="167"/>
      <c r="D190" s="159" t="s">
        <v>145</v>
      </c>
      <c r="E190" s="168" t="s">
        <v>1</v>
      </c>
      <c r="F190" s="169" t="s">
        <v>1826</v>
      </c>
      <c r="H190" s="168" t="s">
        <v>1</v>
      </c>
      <c r="I190" s="170"/>
      <c r="L190" s="167"/>
      <c r="M190" s="171"/>
      <c r="N190" s="172"/>
      <c r="O190" s="172"/>
      <c r="P190" s="172"/>
      <c r="Q190" s="172"/>
      <c r="R190" s="172"/>
      <c r="S190" s="172"/>
      <c r="T190" s="173"/>
      <c r="AT190" s="168" t="s">
        <v>145</v>
      </c>
      <c r="AU190" s="168" t="s">
        <v>82</v>
      </c>
      <c r="AV190" s="14" t="s">
        <v>30</v>
      </c>
      <c r="AW190" s="14" t="s">
        <v>29</v>
      </c>
      <c r="AX190" s="14" t="s">
        <v>73</v>
      </c>
      <c r="AY190" s="168" t="s">
        <v>137</v>
      </c>
    </row>
    <row r="191" spans="1:65" s="13" customFormat="1">
      <c r="B191" s="158"/>
      <c r="D191" s="159" t="s">
        <v>145</v>
      </c>
      <c r="E191" s="160" t="s">
        <v>1</v>
      </c>
      <c r="F191" s="161" t="s">
        <v>487</v>
      </c>
      <c r="H191" s="162">
        <v>8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145</v>
      </c>
      <c r="AU191" s="160" t="s">
        <v>82</v>
      </c>
      <c r="AV191" s="13" t="s">
        <v>82</v>
      </c>
      <c r="AW191" s="13" t="s">
        <v>29</v>
      </c>
      <c r="AX191" s="13" t="s">
        <v>73</v>
      </c>
      <c r="AY191" s="160" t="s">
        <v>137</v>
      </c>
    </row>
    <row r="192" spans="1:65" s="15" customFormat="1">
      <c r="B192" s="174"/>
      <c r="D192" s="159" t="s">
        <v>145</v>
      </c>
      <c r="E192" s="175" t="s">
        <v>1</v>
      </c>
      <c r="F192" s="176" t="s">
        <v>148</v>
      </c>
      <c r="H192" s="177">
        <v>24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145</v>
      </c>
      <c r="AU192" s="175" t="s">
        <v>82</v>
      </c>
      <c r="AV192" s="15" t="s">
        <v>143</v>
      </c>
      <c r="AW192" s="15" t="s">
        <v>29</v>
      </c>
      <c r="AX192" s="15" t="s">
        <v>30</v>
      </c>
      <c r="AY192" s="175" t="s">
        <v>137</v>
      </c>
    </row>
    <row r="193" spans="1:65" s="2" customFormat="1" ht="24.2" customHeight="1">
      <c r="A193" s="33"/>
      <c r="B193" s="144"/>
      <c r="C193" s="145" t="s">
        <v>168</v>
      </c>
      <c r="D193" s="145" t="s">
        <v>139</v>
      </c>
      <c r="E193" s="146" t="s">
        <v>458</v>
      </c>
      <c r="F193" s="147" t="s">
        <v>459</v>
      </c>
      <c r="G193" s="148" t="s">
        <v>460</v>
      </c>
      <c r="H193" s="149">
        <v>25</v>
      </c>
      <c r="I193" s="150"/>
      <c r="J193" s="151">
        <f>ROUND(I193*H193,2)</f>
        <v>0</v>
      </c>
      <c r="K193" s="147" t="s">
        <v>152</v>
      </c>
      <c r="L193" s="34"/>
      <c r="M193" s="152" t="s">
        <v>1</v>
      </c>
      <c r="N193" s="153" t="s">
        <v>38</v>
      </c>
      <c r="O193" s="59"/>
      <c r="P193" s="154">
        <f>O193*H193</f>
        <v>0</v>
      </c>
      <c r="Q193" s="154">
        <v>3.0000000000000001E-5</v>
      </c>
      <c r="R193" s="154">
        <f>Q193*H193</f>
        <v>7.5000000000000002E-4</v>
      </c>
      <c r="S193" s="154">
        <v>0</v>
      </c>
      <c r="T193" s="15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6" t="s">
        <v>143</v>
      </c>
      <c r="AT193" s="156" t="s">
        <v>139</v>
      </c>
      <c r="AU193" s="156" t="s">
        <v>82</v>
      </c>
      <c r="AY193" s="18" t="s">
        <v>137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8" t="s">
        <v>30</v>
      </c>
      <c r="BK193" s="157">
        <f>ROUND(I193*H193,2)</f>
        <v>0</v>
      </c>
      <c r="BL193" s="18" t="s">
        <v>143</v>
      </c>
      <c r="BM193" s="156" t="s">
        <v>1832</v>
      </c>
    </row>
    <row r="194" spans="1:65" s="13" customFormat="1">
      <c r="B194" s="158"/>
      <c r="D194" s="159" t="s">
        <v>145</v>
      </c>
      <c r="E194" s="160" t="s">
        <v>1</v>
      </c>
      <c r="F194" s="161" t="s">
        <v>319</v>
      </c>
      <c r="H194" s="162">
        <v>25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145</v>
      </c>
      <c r="AU194" s="160" t="s">
        <v>82</v>
      </c>
      <c r="AV194" s="13" t="s">
        <v>82</v>
      </c>
      <c r="AW194" s="13" t="s">
        <v>29</v>
      </c>
      <c r="AX194" s="13" t="s">
        <v>30</v>
      </c>
      <c r="AY194" s="160" t="s">
        <v>137</v>
      </c>
    </row>
    <row r="195" spans="1:65" s="2" customFormat="1" ht="44.25" customHeight="1">
      <c r="A195" s="33"/>
      <c r="B195" s="144"/>
      <c r="C195" s="145" t="s">
        <v>172</v>
      </c>
      <c r="D195" s="145" t="s">
        <v>139</v>
      </c>
      <c r="E195" s="146" t="s">
        <v>497</v>
      </c>
      <c r="F195" s="147" t="s">
        <v>498</v>
      </c>
      <c r="G195" s="148" t="s">
        <v>195</v>
      </c>
      <c r="H195" s="149">
        <v>52.52</v>
      </c>
      <c r="I195" s="150"/>
      <c r="J195" s="151">
        <f>ROUND(I195*H195,2)</f>
        <v>0</v>
      </c>
      <c r="K195" s="147" t="s">
        <v>152</v>
      </c>
      <c r="L195" s="34"/>
      <c r="M195" s="152" t="s">
        <v>1</v>
      </c>
      <c r="N195" s="153" t="s">
        <v>38</v>
      </c>
      <c r="O195" s="59"/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6" t="s">
        <v>143</v>
      </c>
      <c r="AT195" s="156" t="s">
        <v>139</v>
      </c>
      <c r="AU195" s="156" t="s">
        <v>82</v>
      </c>
      <c r="AY195" s="18" t="s">
        <v>137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8" t="s">
        <v>30</v>
      </c>
      <c r="BK195" s="157">
        <f>ROUND(I195*H195,2)</f>
        <v>0</v>
      </c>
      <c r="BL195" s="18" t="s">
        <v>143</v>
      </c>
      <c r="BM195" s="156" t="s">
        <v>1833</v>
      </c>
    </row>
    <row r="196" spans="1:65" s="14" customFormat="1">
      <c r="B196" s="167"/>
      <c r="D196" s="159" t="s">
        <v>145</v>
      </c>
      <c r="E196" s="168" t="s">
        <v>1</v>
      </c>
      <c r="F196" s="169" t="s">
        <v>1834</v>
      </c>
      <c r="H196" s="168" t="s">
        <v>1</v>
      </c>
      <c r="I196" s="170"/>
      <c r="L196" s="167"/>
      <c r="M196" s="171"/>
      <c r="N196" s="172"/>
      <c r="O196" s="172"/>
      <c r="P196" s="172"/>
      <c r="Q196" s="172"/>
      <c r="R196" s="172"/>
      <c r="S196" s="172"/>
      <c r="T196" s="173"/>
      <c r="AT196" s="168" t="s">
        <v>145</v>
      </c>
      <c r="AU196" s="168" t="s">
        <v>82</v>
      </c>
      <c r="AV196" s="14" t="s">
        <v>30</v>
      </c>
      <c r="AW196" s="14" t="s">
        <v>29</v>
      </c>
      <c r="AX196" s="14" t="s">
        <v>73</v>
      </c>
      <c r="AY196" s="168" t="s">
        <v>137</v>
      </c>
    </row>
    <row r="197" spans="1:65" s="14" customFormat="1">
      <c r="B197" s="167"/>
      <c r="D197" s="159" t="s">
        <v>145</v>
      </c>
      <c r="E197" s="168" t="s">
        <v>1</v>
      </c>
      <c r="F197" s="169" t="s">
        <v>1835</v>
      </c>
      <c r="H197" s="168" t="s">
        <v>1</v>
      </c>
      <c r="I197" s="170"/>
      <c r="L197" s="167"/>
      <c r="M197" s="171"/>
      <c r="N197" s="172"/>
      <c r="O197" s="172"/>
      <c r="P197" s="172"/>
      <c r="Q197" s="172"/>
      <c r="R197" s="172"/>
      <c r="S197" s="172"/>
      <c r="T197" s="173"/>
      <c r="AT197" s="168" t="s">
        <v>145</v>
      </c>
      <c r="AU197" s="168" t="s">
        <v>82</v>
      </c>
      <c r="AV197" s="14" t="s">
        <v>30</v>
      </c>
      <c r="AW197" s="14" t="s">
        <v>29</v>
      </c>
      <c r="AX197" s="14" t="s">
        <v>73</v>
      </c>
      <c r="AY197" s="168" t="s">
        <v>137</v>
      </c>
    </row>
    <row r="198" spans="1:65" s="14" customFormat="1">
      <c r="B198" s="167"/>
      <c r="D198" s="159" t="s">
        <v>145</v>
      </c>
      <c r="E198" s="168" t="s">
        <v>1</v>
      </c>
      <c r="F198" s="169" t="s">
        <v>1836</v>
      </c>
      <c r="H198" s="168" t="s">
        <v>1</v>
      </c>
      <c r="I198" s="170"/>
      <c r="L198" s="167"/>
      <c r="M198" s="171"/>
      <c r="N198" s="172"/>
      <c r="O198" s="172"/>
      <c r="P198" s="172"/>
      <c r="Q198" s="172"/>
      <c r="R198" s="172"/>
      <c r="S198" s="172"/>
      <c r="T198" s="173"/>
      <c r="AT198" s="168" t="s">
        <v>145</v>
      </c>
      <c r="AU198" s="168" t="s">
        <v>82</v>
      </c>
      <c r="AV198" s="14" t="s">
        <v>30</v>
      </c>
      <c r="AW198" s="14" t="s">
        <v>29</v>
      </c>
      <c r="AX198" s="14" t="s">
        <v>73</v>
      </c>
      <c r="AY198" s="168" t="s">
        <v>137</v>
      </c>
    </row>
    <row r="199" spans="1:65" s="13" customFormat="1">
      <c r="B199" s="158"/>
      <c r="D199" s="159" t="s">
        <v>145</v>
      </c>
      <c r="E199" s="160" t="s">
        <v>1</v>
      </c>
      <c r="F199" s="161" t="s">
        <v>1837</v>
      </c>
      <c r="H199" s="162">
        <v>14.4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145</v>
      </c>
      <c r="AU199" s="160" t="s">
        <v>82</v>
      </c>
      <c r="AV199" s="13" t="s">
        <v>82</v>
      </c>
      <c r="AW199" s="13" t="s">
        <v>29</v>
      </c>
      <c r="AX199" s="13" t="s">
        <v>73</v>
      </c>
      <c r="AY199" s="160" t="s">
        <v>137</v>
      </c>
    </row>
    <row r="200" spans="1:65" s="14" customFormat="1">
      <c r="B200" s="167"/>
      <c r="D200" s="159" t="s">
        <v>145</v>
      </c>
      <c r="E200" s="168" t="s">
        <v>1</v>
      </c>
      <c r="F200" s="169" t="s">
        <v>1838</v>
      </c>
      <c r="H200" s="168" t="s">
        <v>1</v>
      </c>
      <c r="I200" s="170"/>
      <c r="L200" s="167"/>
      <c r="M200" s="171"/>
      <c r="N200" s="172"/>
      <c r="O200" s="172"/>
      <c r="P200" s="172"/>
      <c r="Q200" s="172"/>
      <c r="R200" s="172"/>
      <c r="S200" s="172"/>
      <c r="T200" s="173"/>
      <c r="AT200" s="168" t="s">
        <v>145</v>
      </c>
      <c r="AU200" s="168" t="s">
        <v>82</v>
      </c>
      <c r="AV200" s="14" t="s">
        <v>30</v>
      </c>
      <c r="AW200" s="14" t="s">
        <v>29</v>
      </c>
      <c r="AX200" s="14" t="s">
        <v>73</v>
      </c>
      <c r="AY200" s="168" t="s">
        <v>137</v>
      </c>
    </row>
    <row r="201" spans="1:65" s="13" customFormat="1">
      <c r="B201" s="158"/>
      <c r="D201" s="159" t="s">
        <v>145</v>
      </c>
      <c r="E201" s="160" t="s">
        <v>1</v>
      </c>
      <c r="F201" s="161" t="s">
        <v>1839</v>
      </c>
      <c r="H201" s="162">
        <v>3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145</v>
      </c>
      <c r="AU201" s="160" t="s">
        <v>82</v>
      </c>
      <c r="AV201" s="13" t="s">
        <v>82</v>
      </c>
      <c r="AW201" s="13" t="s">
        <v>29</v>
      </c>
      <c r="AX201" s="13" t="s">
        <v>73</v>
      </c>
      <c r="AY201" s="160" t="s">
        <v>137</v>
      </c>
    </row>
    <row r="202" spans="1:65" s="14" customFormat="1">
      <c r="B202" s="167"/>
      <c r="D202" s="159" t="s">
        <v>145</v>
      </c>
      <c r="E202" s="168" t="s">
        <v>1</v>
      </c>
      <c r="F202" s="169" t="s">
        <v>1840</v>
      </c>
      <c r="H202" s="168" t="s">
        <v>1</v>
      </c>
      <c r="I202" s="170"/>
      <c r="L202" s="167"/>
      <c r="M202" s="171"/>
      <c r="N202" s="172"/>
      <c r="O202" s="172"/>
      <c r="P202" s="172"/>
      <c r="Q202" s="172"/>
      <c r="R202" s="172"/>
      <c r="S202" s="172"/>
      <c r="T202" s="173"/>
      <c r="AT202" s="168" t="s">
        <v>145</v>
      </c>
      <c r="AU202" s="168" t="s">
        <v>82</v>
      </c>
      <c r="AV202" s="14" t="s">
        <v>30</v>
      </c>
      <c r="AW202" s="14" t="s">
        <v>29</v>
      </c>
      <c r="AX202" s="14" t="s">
        <v>73</v>
      </c>
      <c r="AY202" s="168" t="s">
        <v>137</v>
      </c>
    </row>
    <row r="203" spans="1:65" s="13" customFormat="1">
      <c r="B203" s="158"/>
      <c r="D203" s="159" t="s">
        <v>145</v>
      </c>
      <c r="E203" s="160" t="s">
        <v>1</v>
      </c>
      <c r="F203" s="161" t="s">
        <v>1841</v>
      </c>
      <c r="H203" s="162">
        <v>4.2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145</v>
      </c>
      <c r="AU203" s="160" t="s">
        <v>82</v>
      </c>
      <c r="AV203" s="13" t="s">
        <v>82</v>
      </c>
      <c r="AW203" s="13" t="s">
        <v>29</v>
      </c>
      <c r="AX203" s="13" t="s">
        <v>73</v>
      </c>
      <c r="AY203" s="160" t="s">
        <v>137</v>
      </c>
    </row>
    <row r="204" spans="1:65" s="14" customFormat="1">
      <c r="B204" s="167"/>
      <c r="D204" s="159" t="s">
        <v>145</v>
      </c>
      <c r="E204" s="168" t="s">
        <v>1</v>
      </c>
      <c r="F204" s="169" t="s">
        <v>1802</v>
      </c>
      <c r="H204" s="168" t="s">
        <v>1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145</v>
      </c>
      <c r="AU204" s="168" t="s">
        <v>82</v>
      </c>
      <c r="AV204" s="14" t="s">
        <v>30</v>
      </c>
      <c r="AW204" s="14" t="s">
        <v>29</v>
      </c>
      <c r="AX204" s="14" t="s">
        <v>73</v>
      </c>
      <c r="AY204" s="168" t="s">
        <v>137</v>
      </c>
    </row>
    <row r="205" spans="1:65" s="14" customFormat="1">
      <c r="B205" s="167"/>
      <c r="D205" s="159" t="s">
        <v>145</v>
      </c>
      <c r="E205" s="168" t="s">
        <v>1</v>
      </c>
      <c r="F205" s="169" t="s">
        <v>1803</v>
      </c>
      <c r="H205" s="168" t="s">
        <v>1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145</v>
      </c>
      <c r="AU205" s="168" t="s">
        <v>82</v>
      </c>
      <c r="AV205" s="14" t="s">
        <v>30</v>
      </c>
      <c r="AW205" s="14" t="s">
        <v>29</v>
      </c>
      <c r="AX205" s="14" t="s">
        <v>73</v>
      </c>
      <c r="AY205" s="168" t="s">
        <v>137</v>
      </c>
    </row>
    <row r="206" spans="1:65" s="13" customFormat="1">
      <c r="B206" s="158"/>
      <c r="D206" s="159" t="s">
        <v>145</v>
      </c>
      <c r="E206" s="160" t="s">
        <v>1</v>
      </c>
      <c r="F206" s="161" t="s">
        <v>1842</v>
      </c>
      <c r="H206" s="162">
        <v>2.8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145</v>
      </c>
      <c r="AU206" s="160" t="s">
        <v>82</v>
      </c>
      <c r="AV206" s="13" t="s">
        <v>82</v>
      </c>
      <c r="AW206" s="13" t="s">
        <v>29</v>
      </c>
      <c r="AX206" s="13" t="s">
        <v>73</v>
      </c>
      <c r="AY206" s="160" t="s">
        <v>137</v>
      </c>
    </row>
    <row r="207" spans="1:65" s="14" customFormat="1">
      <c r="B207" s="167"/>
      <c r="D207" s="159" t="s">
        <v>145</v>
      </c>
      <c r="E207" s="168" t="s">
        <v>1</v>
      </c>
      <c r="F207" s="169" t="s">
        <v>1805</v>
      </c>
      <c r="H207" s="168" t="s">
        <v>1</v>
      </c>
      <c r="I207" s="170"/>
      <c r="L207" s="167"/>
      <c r="M207" s="171"/>
      <c r="N207" s="172"/>
      <c r="O207" s="172"/>
      <c r="P207" s="172"/>
      <c r="Q207" s="172"/>
      <c r="R207" s="172"/>
      <c r="S207" s="172"/>
      <c r="T207" s="173"/>
      <c r="AT207" s="168" t="s">
        <v>145</v>
      </c>
      <c r="AU207" s="168" t="s">
        <v>82</v>
      </c>
      <c r="AV207" s="14" t="s">
        <v>30</v>
      </c>
      <c r="AW207" s="14" t="s">
        <v>29</v>
      </c>
      <c r="AX207" s="14" t="s">
        <v>73</v>
      </c>
      <c r="AY207" s="168" t="s">
        <v>137</v>
      </c>
    </row>
    <row r="208" spans="1:65" s="13" customFormat="1">
      <c r="B208" s="158"/>
      <c r="D208" s="159" t="s">
        <v>145</v>
      </c>
      <c r="E208" s="160" t="s">
        <v>1</v>
      </c>
      <c r="F208" s="161" t="s">
        <v>1841</v>
      </c>
      <c r="H208" s="162">
        <v>4.2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145</v>
      </c>
      <c r="AU208" s="160" t="s">
        <v>82</v>
      </c>
      <c r="AV208" s="13" t="s">
        <v>82</v>
      </c>
      <c r="AW208" s="13" t="s">
        <v>29</v>
      </c>
      <c r="AX208" s="13" t="s">
        <v>73</v>
      </c>
      <c r="AY208" s="160" t="s">
        <v>137</v>
      </c>
    </row>
    <row r="209" spans="2:51" s="14" customFormat="1">
      <c r="B209" s="167"/>
      <c r="D209" s="159" t="s">
        <v>145</v>
      </c>
      <c r="E209" s="168" t="s">
        <v>1</v>
      </c>
      <c r="F209" s="169" t="s">
        <v>1843</v>
      </c>
      <c r="H209" s="168" t="s">
        <v>1</v>
      </c>
      <c r="I209" s="170"/>
      <c r="L209" s="167"/>
      <c r="M209" s="171"/>
      <c r="N209" s="172"/>
      <c r="O209" s="172"/>
      <c r="P209" s="172"/>
      <c r="Q209" s="172"/>
      <c r="R209" s="172"/>
      <c r="S209" s="172"/>
      <c r="T209" s="173"/>
      <c r="AT209" s="168" t="s">
        <v>145</v>
      </c>
      <c r="AU209" s="168" t="s">
        <v>82</v>
      </c>
      <c r="AV209" s="14" t="s">
        <v>30</v>
      </c>
      <c r="AW209" s="14" t="s">
        <v>29</v>
      </c>
      <c r="AX209" s="14" t="s">
        <v>73</v>
      </c>
      <c r="AY209" s="168" t="s">
        <v>137</v>
      </c>
    </row>
    <row r="210" spans="2:51" s="13" customFormat="1">
      <c r="B210" s="158"/>
      <c r="D210" s="159" t="s">
        <v>145</v>
      </c>
      <c r="E210" s="160" t="s">
        <v>1</v>
      </c>
      <c r="F210" s="161" t="s">
        <v>1844</v>
      </c>
      <c r="H210" s="162">
        <v>14.7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145</v>
      </c>
      <c r="AU210" s="160" t="s">
        <v>82</v>
      </c>
      <c r="AV210" s="13" t="s">
        <v>82</v>
      </c>
      <c r="AW210" s="13" t="s">
        <v>29</v>
      </c>
      <c r="AX210" s="13" t="s">
        <v>73</v>
      </c>
      <c r="AY210" s="160" t="s">
        <v>137</v>
      </c>
    </row>
    <row r="211" spans="2:51" s="14" customFormat="1">
      <c r="B211" s="167"/>
      <c r="D211" s="159" t="s">
        <v>145</v>
      </c>
      <c r="E211" s="168" t="s">
        <v>1</v>
      </c>
      <c r="F211" s="169" t="s">
        <v>1810</v>
      </c>
      <c r="H211" s="168" t="s">
        <v>1</v>
      </c>
      <c r="I211" s="170"/>
      <c r="L211" s="167"/>
      <c r="M211" s="171"/>
      <c r="N211" s="172"/>
      <c r="O211" s="172"/>
      <c r="P211" s="172"/>
      <c r="Q211" s="172"/>
      <c r="R211" s="172"/>
      <c r="S211" s="172"/>
      <c r="T211" s="173"/>
      <c r="AT211" s="168" t="s">
        <v>145</v>
      </c>
      <c r="AU211" s="168" t="s">
        <v>82</v>
      </c>
      <c r="AV211" s="14" t="s">
        <v>30</v>
      </c>
      <c r="AW211" s="14" t="s">
        <v>29</v>
      </c>
      <c r="AX211" s="14" t="s">
        <v>73</v>
      </c>
      <c r="AY211" s="168" t="s">
        <v>137</v>
      </c>
    </row>
    <row r="212" spans="2:51" s="14" customFormat="1">
      <c r="B212" s="167"/>
      <c r="D212" s="159" t="s">
        <v>145</v>
      </c>
      <c r="E212" s="168" t="s">
        <v>1</v>
      </c>
      <c r="F212" s="169" t="s">
        <v>1803</v>
      </c>
      <c r="H212" s="168" t="s">
        <v>1</v>
      </c>
      <c r="I212" s="170"/>
      <c r="L212" s="167"/>
      <c r="M212" s="171"/>
      <c r="N212" s="172"/>
      <c r="O212" s="172"/>
      <c r="P212" s="172"/>
      <c r="Q212" s="172"/>
      <c r="R212" s="172"/>
      <c r="S212" s="172"/>
      <c r="T212" s="173"/>
      <c r="AT212" s="168" t="s">
        <v>145</v>
      </c>
      <c r="AU212" s="168" t="s">
        <v>82</v>
      </c>
      <c r="AV212" s="14" t="s">
        <v>30</v>
      </c>
      <c r="AW212" s="14" t="s">
        <v>29</v>
      </c>
      <c r="AX212" s="14" t="s">
        <v>73</v>
      </c>
      <c r="AY212" s="168" t="s">
        <v>137</v>
      </c>
    </row>
    <row r="213" spans="2:51" s="13" customFormat="1">
      <c r="B213" s="158"/>
      <c r="D213" s="159" t="s">
        <v>145</v>
      </c>
      <c r="E213" s="160" t="s">
        <v>1</v>
      </c>
      <c r="F213" s="161" t="s">
        <v>1842</v>
      </c>
      <c r="H213" s="162">
        <v>2.8</v>
      </c>
      <c r="I213" s="163"/>
      <c r="L213" s="158"/>
      <c r="M213" s="164"/>
      <c r="N213" s="165"/>
      <c r="O213" s="165"/>
      <c r="P213" s="165"/>
      <c r="Q213" s="165"/>
      <c r="R213" s="165"/>
      <c r="S213" s="165"/>
      <c r="T213" s="166"/>
      <c r="AT213" s="160" t="s">
        <v>145</v>
      </c>
      <c r="AU213" s="160" t="s">
        <v>82</v>
      </c>
      <c r="AV213" s="13" t="s">
        <v>82</v>
      </c>
      <c r="AW213" s="13" t="s">
        <v>29</v>
      </c>
      <c r="AX213" s="13" t="s">
        <v>73</v>
      </c>
      <c r="AY213" s="160" t="s">
        <v>137</v>
      </c>
    </row>
    <row r="214" spans="2:51" s="14" customFormat="1">
      <c r="B214" s="167"/>
      <c r="D214" s="159" t="s">
        <v>145</v>
      </c>
      <c r="E214" s="168" t="s">
        <v>1</v>
      </c>
      <c r="F214" s="169" t="s">
        <v>1811</v>
      </c>
      <c r="H214" s="168" t="s">
        <v>1</v>
      </c>
      <c r="I214" s="170"/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145</v>
      </c>
      <c r="AU214" s="168" t="s">
        <v>82</v>
      </c>
      <c r="AV214" s="14" t="s">
        <v>30</v>
      </c>
      <c r="AW214" s="14" t="s">
        <v>29</v>
      </c>
      <c r="AX214" s="14" t="s">
        <v>73</v>
      </c>
      <c r="AY214" s="168" t="s">
        <v>137</v>
      </c>
    </row>
    <row r="215" spans="2:51" s="13" customFormat="1">
      <c r="B215" s="158"/>
      <c r="D215" s="159" t="s">
        <v>145</v>
      </c>
      <c r="E215" s="160" t="s">
        <v>1</v>
      </c>
      <c r="F215" s="161" t="s">
        <v>1845</v>
      </c>
      <c r="H215" s="162">
        <v>6.72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145</v>
      </c>
      <c r="AU215" s="160" t="s">
        <v>82</v>
      </c>
      <c r="AV215" s="13" t="s">
        <v>82</v>
      </c>
      <c r="AW215" s="13" t="s">
        <v>29</v>
      </c>
      <c r="AX215" s="13" t="s">
        <v>73</v>
      </c>
      <c r="AY215" s="160" t="s">
        <v>137</v>
      </c>
    </row>
    <row r="216" spans="2:51" s="14" customFormat="1">
      <c r="B216" s="167"/>
      <c r="D216" s="159" t="s">
        <v>145</v>
      </c>
      <c r="E216" s="168" t="s">
        <v>1</v>
      </c>
      <c r="F216" s="169" t="s">
        <v>1814</v>
      </c>
      <c r="H216" s="168" t="s">
        <v>1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145</v>
      </c>
      <c r="AU216" s="168" t="s">
        <v>82</v>
      </c>
      <c r="AV216" s="14" t="s">
        <v>30</v>
      </c>
      <c r="AW216" s="14" t="s">
        <v>29</v>
      </c>
      <c r="AX216" s="14" t="s">
        <v>73</v>
      </c>
      <c r="AY216" s="168" t="s">
        <v>137</v>
      </c>
    </row>
    <row r="217" spans="2:51" s="13" customFormat="1">
      <c r="B217" s="158"/>
      <c r="D217" s="159" t="s">
        <v>145</v>
      </c>
      <c r="E217" s="160" t="s">
        <v>1</v>
      </c>
      <c r="F217" s="161" t="s">
        <v>1846</v>
      </c>
      <c r="H217" s="162">
        <v>27.3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145</v>
      </c>
      <c r="AU217" s="160" t="s">
        <v>82</v>
      </c>
      <c r="AV217" s="13" t="s">
        <v>82</v>
      </c>
      <c r="AW217" s="13" t="s">
        <v>29</v>
      </c>
      <c r="AX217" s="13" t="s">
        <v>73</v>
      </c>
      <c r="AY217" s="160" t="s">
        <v>137</v>
      </c>
    </row>
    <row r="218" spans="2:51" s="16" customFormat="1">
      <c r="B218" s="197"/>
      <c r="D218" s="159" t="s">
        <v>145</v>
      </c>
      <c r="E218" s="198" t="s">
        <v>1</v>
      </c>
      <c r="F218" s="199" t="s">
        <v>416</v>
      </c>
      <c r="H218" s="200">
        <v>80.12</v>
      </c>
      <c r="I218" s="201"/>
      <c r="L218" s="197"/>
      <c r="M218" s="202"/>
      <c r="N218" s="203"/>
      <c r="O218" s="203"/>
      <c r="P218" s="203"/>
      <c r="Q218" s="203"/>
      <c r="R218" s="203"/>
      <c r="S218" s="203"/>
      <c r="T218" s="204"/>
      <c r="AT218" s="198" t="s">
        <v>145</v>
      </c>
      <c r="AU218" s="198" t="s">
        <v>82</v>
      </c>
      <c r="AV218" s="16" t="s">
        <v>155</v>
      </c>
      <c r="AW218" s="16" t="s">
        <v>29</v>
      </c>
      <c r="AX218" s="16" t="s">
        <v>73</v>
      </c>
      <c r="AY218" s="198" t="s">
        <v>137</v>
      </c>
    </row>
    <row r="219" spans="2:51" s="14" customFormat="1">
      <c r="B219" s="167"/>
      <c r="D219" s="159" t="s">
        <v>145</v>
      </c>
      <c r="E219" s="168" t="s">
        <v>1</v>
      </c>
      <c r="F219" s="169" t="s">
        <v>534</v>
      </c>
      <c r="H219" s="168" t="s">
        <v>1</v>
      </c>
      <c r="I219" s="170"/>
      <c r="L219" s="167"/>
      <c r="M219" s="171"/>
      <c r="N219" s="172"/>
      <c r="O219" s="172"/>
      <c r="P219" s="172"/>
      <c r="Q219" s="172"/>
      <c r="R219" s="172"/>
      <c r="S219" s="172"/>
      <c r="T219" s="173"/>
      <c r="AT219" s="168" t="s">
        <v>145</v>
      </c>
      <c r="AU219" s="168" t="s">
        <v>82</v>
      </c>
      <c r="AV219" s="14" t="s">
        <v>30</v>
      </c>
      <c r="AW219" s="14" t="s">
        <v>29</v>
      </c>
      <c r="AX219" s="14" t="s">
        <v>73</v>
      </c>
      <c r="AY219" s="168" t="s">
        <v>137</v>
      </c>
    </row>
    <row r="220" spans="2:51" s="14" customFormat="1">
      <c r="B220" s="167"/>
      <c r="D220" s="159" t="s">
        <v>145</v>
      </c>
      <c r="E220" s="168" t="s">
        <v>1</v>
      </c>
      <c r="F220" s="169" t="s">
        <v>1800</v>
      </c>
      <c r="H220" s="168" t="s">
        <v>1</v>
      </c>
      <c r="I220" s="170"/>
      <c r="L220" s="167"/>
      <c r="M220" s="171"/>
      <c r="N220" s="172"/>
      <c r="O220" s="172"/>
      <c r="P220" s="172"/>
      <c r="Q220" s="172"/>
      <c r="R220" s="172"/>
      <c r="S220" s="172"/>
      <c r="T220" s="173"/>
      <c r="AT220" s="168" t="s">
        <v>145</v>
      </c>
      <c r="AU220" s="168" t="s">
        <v>82</v>
      </c>
      <c r="AV220" s="14" t="s">
        <v>30</v>
      </c>
      <c r="AW220" s="14" t="s">
        <v>29</v>
      </c>
      <c r="AX220" s="14" t="s">
        <v>73</v>
      </c>
      <c r="AY220" s="168" t="s">
        <v>137</v>
      </c>
    </row>
    <row r="221" spans="2:51" s="14" customFormat="1">
      <c r="B221" s="167"/>
      <c r="D221" s="159" t="s">
        <v>145</v>
      </c>
      <c r="E221" s="168" t="s">
        <v>1</v>
      </c>
      <c r="F221" s="169" t="s">
        <v>1531</v>
      </c>
      <c r="H221" s="168" t="s">
        <v>1</v>
      </c>
      <c r="I221" s="170"/>
      <c r="L221" s="167"/>
      <c r="M221" s="171"/>
      <c r="N221" s="172"/>
      <c r="O221" s="172"/>
      <c r="P221" s="172"/>
      <c r="Q221" s="172"/>
      <c r="R221" s="172"/>
      <c r="S221" s="172"/>
      <c r="T221" s="173"/>
      <c r="AT221" s="168" t="s">
        <v>145</v>
      </c>
      <c r="AU221" s="168" t="s">
        <v>82</v>
      </c>
      <c r="AV221" s="14" t="s">
        <v>30</v>
      </c>
      <c r="AW221" s="14" t="s">
        <v>29</v>
      </c>
      <c r="AX221" s="14" t="s">
        <v>73</v>
      </c>
      <c r="AY221" s="168" t="s">
        <v>137</v>
      </c>
    </row>
    <row r="222" spans="2:51" s="13" customFormat="1">
      <c r="B222" s="158"/>
      <c r="D222" s="159" t="s">
        <v>145</v>
      </c>
      <c r="E222" s="160" t="s">
        <v>1</v>
      </c>
      <c r="F222" s="161" t="s">
        <v>1847</v>
      </c>
      <c r="H222" s="162">
        <v>-7.2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145</v>
      </c>
      <c r="AU222" s="160" t="s">
        <v>82</v>
      </c>
      <c r="AV222" s="13" t="s">
        <v>82</v>
      </c>
      <c r="AW222" s="13" t="s">
        <v>29</v>
      </c>
      <c r="AX222" s="13" t="s">
        <v>73</v>
      </c>
      <c r="AY222" s="160" t="s">
        <v>137</v>
      </c>
    </row>
    <row r="223" spans="2:51" s="14" customFormat="1">
      <c r="B223" s="167"/>
      <c r="D223" s="159" t="s">
        <v>145</v>
      </c>
      <c r="E223" s="168" t="s">
        <v>1</v>
      </c>
      <c r="F223" s="169" t="s">
        <v>1823</v>
      </c>
      <c r="H223" s="168" t="s">
        <v>1</v>
      </c>
      <c r="I223" s="170"/>
      <c r="L223" s="167"/>
      <c r="M223" s="171"/>
      <c r="N223" s="172"/>
      <c r="O223" s="172"/>
      <c r="P223" s="172"/>
      <c r="Q223" s="172"/>
      <c r="R223" s="172"/>
      <c r="S223" s="172"/>
      <c r="T223" s="173"/>
      <c r="AT223" s="168" t="s">
        <v>145</v>
      </c>
      <c r="AU223" s="168" t="s">
        <v>82</v>
      </c>
      <c r="AV223" s="14" t="s">
        <v>30</v>
      </c>
      <c r="AW223" s="14" t="s">
        <v>29</v>
      </c>
      <c r="AX223" s="14" t="s">
        <v>73</v>
      </c>
      <c r="AY223" s="168" t="s">
        <v>137</v>
      </c>
    </row>
    <row r="224" spans="2:51" s="14" customFormat="1">
      <c r="B224" s="167"/>
      <c r="D224" s="159" t="s">
        <v>145</v>
      </c>
      <c r="E224" s="168" t="s">
        <v>1</v>
      </c>
      <c r="F224" s="169" t="s">
        <v>1202</v>
      </c>
      <c r="H224" s="168" t="s">
        <v>1</v>
      </c>
      <c r="I224" s="170"/>
      <c r="L224" s="167"/>
      <c r="M224" s="171"/>
      <c r="N224" s="172"/>
      <c r="O224" s="172"/>
      <c r="P224" s="172"/>
      <c r="Q224" s="172"/>
      <c r="R224" s="172"/>
      <c r="S224" s="172"/>
      <c r="T224" s="173"/>
      <c r="AT224" s="168" t="s">
        <v>145</v>
      </c>
      <c r="AU224" s="168" t="s">
        <v>82</v>
      </c>
      <c r="AV224" s="14" t="s">
        <v>30</v>
      </c>
      <c r="AW224" s="14" t="s">
        <v>29</v>
      </c>
      <c r="AX224" s="14" t="s">
        <v>73</v>
      </c>
      <c r="AY224" s="168" t="s">
        <v>137</v>
      </c>
    </row>
    <row r="225" spans="2:51" s="13" customFormat="1">
      <c r="B225" s="158"/>
      <c r="D225" s="159" t="s">
        <v>145</v>
      </c>
      <c r="E225" s="160" t="s">
        <v>1</v>
      </c>
      <c r="F225" s="161" t="s">
        <v>1848</v>
      </c>
      <c r="H225" s="162">
        <v>-1.2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145</v>
      </c>
      <c r="AU225" s="160" t="s">
        <v>82</v>
      </c>
      <c r="AV225" s="13" t="s">
        <v>82</v>
      </c>
      <c r="AW225" s="13" t="s">
        <v>29</v>
      </c>
      <c r="AX225" s="13" t="s">
        <v>73</v>
      </c>
      <c r="AY225" s="160" t="s">
        <v>137</v>
      </c>
    </row>
    <row r="226" spans="2:51" s="14" customFormat="1">
      <c r="B226" s="167"/>
      <c r="D226" s="159" t="s">
        <v>145</v>
      </c>
      <c r="E226" s="168" t="s">
        <v>1</v>
      </c>
      <c r="F226" s="169" t="s">
        <v>1824</v>
      </c>
      <c r="H226" s="168" t="s">
        <v>1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145</v>
      </c>
      <c r="AU226" s="168" t="s">
        <v>82</v>
      </c>
      <c r="AV226" s="14" t="s">
        <v>30</v>
      </c>
      <c r="AW226" s="14" t="s">
        <v>29</v>
      </c>
      <c r="AX226" s="14" t="s">
        <v>73</v>
      </c>
      <c r="AY226" s="168" t="s">
        <v>137</v>
      </c>
    </row>
    <row r="227" spans="2:51" s="14" customFormat="1">
      <c r="B227" s="167"/>
      <c r="D227" s="159" t="s">
        <v>145</v>
      </c>
      <c r="E227" s="168" t="s">
        <v>1</v>
      </c>
      <c r="F227" s="169" t="s">
        <v>1825</v>
      </c>
      <c r="H227" s="168" t="s">
        <v>1</v>
      </c>
      <c r="I227" s="170"/>
      <c r="L227" s="167"/>
      <c r="M227" s="171"/>
      <c r="N227" s="172"/>
      <c r="O227" s="172"/>
      <c r="P227" s="172"/>
      <c r="Q227" s="172"/>
      <c r="R227" s="172"/>
      <c r="S227" s="172"/>
      <c r="T227" s="173"/>
      <c r="AT227" s="168" t="s">
        <v>145</v>
      </c>
      <c r="AU227" s="168" t="s">
        <v>82</v>
      </c>
      <c r="AV227" s="14" t="s">
        <v>30</v>
      </c>
      <c r="AW227" s="14" t="s">
        <v>29</v>
      </c>
      <c r="AX227" s="14" t="s">
        <v>73</v>
      </c>
      <c r="AY227" s="168" t="s">
        <v>137</v>
      </c>
    </row>
    <row r="228" spans="2:51" s="13" customFormat="1">
      <c r="B228" s="158"/>
      <c r="D228" s="159" t="s">
        <v>145</v>
      </c>
      <c r="E228" s="160" t="s">
        <v>1</v>
      </c>
      <c r="F228" s="161" t="s">
        <v>1848</v>
      </c>
      <c r="H228" s="162">
        <v>-1.2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145</v>
      </c>
      <c r="AU228" s="160" t="s">
        <v>82</v>
      </c>
      <c r="AV228" s="13" t="s">
        <v>82</v>
      </c>
      <c r="AW228" s="13" t="s">
        <v>29</v>
      </c>
      <c r="AX228" s="13" t="s">
        <v>73</v>
      </c>
      <c r="AY228" s="160" t="s">
        <v>137</v>
      </c>
    </row>
    <row r="229" spans="2:51" s="14" customFormat="1">
      <c r="B229" s="167"/>
      <c r="D229" s="159" t="s">
        <v>145</v>
      </c>
      <c r="E229" s="168" t="s">
        <v>1</v>
      </c>
      <c r="F229" s="169" t="s">
        <v>1802</v>
      </c>
      <c r="H229" s="168" t="s">
        <v>1</v>
      </c>
      <c r="I229" s="170"/>
      <c r="L229" s="167"/>
      <c r="M229" s="171"/>
      <c r="N229" s="172"/>
      <c r="O229" s="172"/>
      <c r="P229" s="172"/>
      <c r="Q229" s="172"/>
      <c r="R229" s="172"/>
      <c r="S229" s="172"/>
      <c r="T229" s="173"/>
      <c r="AT229" s="168" t="s">
        <v>145</v>
      </c>
      <c r="AU229" s="168" t="s">
        <v>82</v>
      </c>
      <c r="AV229" s="14" t="s">
        <v>30</v>
      </c>
      <c r="AW229" s="14" t="s">
        <v>29</v>
      </c>
      <c r="AX229" s="14" t="s">
        <v>73</v>
      </c>
      <c r="AY229" s="168" t="s">
        <v>137</v>
      </c>
    </row>
    <row r="230" spans="2:51" s="14" customFormat="1">
      <c r="B230" s="167"/>
      <c r="D230" s="159" t="s">
        <v>145</v>
      </c>
      <c r="E230" s="168" t="s">
        <v>1</v>
      </c>
      <c r="F230" s="169" t="s">
        <v>1803</v>
      </c>
      <c r="H230" s="168" t="s">
        <v>1</v>
      </c>
      <c r="I230" s="170"/>
      <c r="L230" s="167"/>
      <c r="M230" s="171"/>
      <c r="N230" s="172"/>
      <c r="O230" s="172"/>
      <c r="P230" s="172"/>
      <c r="Q230" s="172"/>
      <c r="R230" s="172"/>
      <c r="S230" s="172"/>
      <c r="T230" s="173"/>
      <c r="AT230" s="168" t="s">
        <v>145</v>
      </c>
      <c r="AU230" s="168" t="s">
        <v>82</v>
      </c>
      <c r="AV230" s="14" t="s">
        <v>30</v>
      </c>
      <c r="AW230" s="14" t="s">
        <v>29</v>
      </c>
      <c r="AX230" s="14" t="s">
        <v>73</v>
      </c>
      <c r="AY230" s="168" t="s">
        <v>137</v>
      </c>
    </row>
    <row r="231" spans="2:51" s="14" customFormat="1">
      <c r="B231" s="167"/>
      <c r="D231" s="159" t="s">
        <v>145</v>
      </c>
      <c r="E231" s="168" t="s">
        <v>1</v>
      </c>
      <c r="F231" s="169" t="s">
        <v>1531</v>
      </c>
      <c r="H231" s="168" t="s">
        <v>1</v>
      </c>
      <c r="I231" s="170"/>
      <c r="L231" s="167"/>
      <c r="M231" s="171"/>
      <c r="N231" s="172"/>
      <c r="O231" s="172"/>
      <c r="P231" s="172"/>
      <c r="Q231" s="172"/>
      <c r="R231" s="172"/>
      <c r="S231" s="172"/>
      <c r="T231" s="173"/>
      <c r="AT231" s="168" t="s">
        <v>145</v>
      </c>
      <c r="AU231" s="168" t="s">
        <v>82</v>
      </c>
      <c r="AV231" s="14" t="s">
        <v>30</v>
      </c>
      <c r="AW231" s="14" t="s">
        <v>29</v>
      </c>
      <c r="AX231" s="14" t="s">
        <v>73</v>
      </c>
      <c r="AY231" s="168" t="s">
        <v>137</v>
      </c>
    </row>
    <row r="232" spans="2:51" s="13" customFormat="1">
      <c r="B232" s="158"/>
      <c r="D232" s="159" t="s">
        <v>145</v>
      </c>
      <c r="E232" s="160" t="s">
        <v>1</v>
      </c>
      <c r="F232" s="161" t="s">
        <v>1849</v>
      </c>
      <c r="H232" s="162">
        <v>-0.8</v>
      </c>
      <c r="I232" s="163"/>
      <c r="L232" s="158"/>
      <c r="M232" s="164"/>
      <c r="N232" s="165"/>
      <c r="O232" s="165"/>
      <c r="P232" s="165"/>
      <c r="Q232" s="165"/>
      <c r="R232" s="165"/>
      <c r="S232" s="165"/>
      <c r="T232" s="166"/>
      <c r="AT232" s="160" t="s">
        <v>145</v>
      </c>
      <c r="AU232" s="160" t="s">
        <v>82</v>
      </c>
      <c r="AV232" s="13" t="s">
        <v>82</v>
      </c>
      <c r="AW232" s="13" t="s">
        <v>29</v>
      </c>
      <c r="AX232" s="13" t="s">
        <v>73</v>
      </c>
      <c r="AY232" s="160" t="s">
        <v>137</v>
      </c>
    </row>
    <row r="233" spans="2:51" s="14" customFormat="1">
      <c r="B233" s="167"/>
      <c r="D233" s="159" t="s">
        <v>145</v>
      </c>
      <c r="E233" s="168" t="s">
        <v>1</v>
      </c>
      <c r="F233" s="169" t="s">
        <v>1805</v>
      </c>
      <c r="H233" s="168" t="s">
        <v>1</v>
      </c>
      <c r="I233" s="170"/>
      <c r="L233" s="167"/>
      <c r="M233" s="171"/>
      <c r="N233" s="172"/>
      <c r="O233" s="172"/>
      <c r="P233" s="172"/>
      <c r="Q233" s="172"/>
      <c r="R233" s="172"/>
      <c r="S233" s="172"/>
      <c r="T233" s="173"/>
      <c r="AT233" s="168" t="s">
        <v>145</v>
      </c>
      <c r="AU233" s="168" t="s">
        <v>82</v>
      </c>
      <c r="AV233" s="14" t="s">
        <v>30</v>
      </c>
      <c r="AW233" s="14" t="s">
        <v>29</v>
      </c>
      <c r="AX233" s="14" t="s">
        <v>73</v>
      </c>
      <c r="AY233" s="168" t="s">
        <v>137</v>
      </c>
    </row>
    <row r="234" spans="2:51" s="14" customFormat="1">
      <c r="B234" s="167"/>
      <c r="D234" s="159" t="s">
        <v>145</v>
      </c>
      <c r="E234" s="168" t="s">
        <v>1</v>
      </c>
      <c r="F234" s="169" t="s">
        <v>1531</v>
      </c>
      <c r="H234" s="168" t="s">
        <v>1</v>
      </c>
      <c r="I234" s="170"/>
      <c r="L234" s="167"/>
      <c r="M234" s="171"/>
      <c r="N234" s="172"/>
      <c r="O234" s="172"/>
      <c r="P234" s="172"/>
      <c r="Q234" s="172"/>
      <c r="R234" s="172"/>
      <c r="S234" s="172"/>
      <c r="T234" s="173"/>
      <c r="AT234" s="168" t="s">
        <v>145</v>
      </c>
      <c r="AU234" s="168" t="s">
        <v>82</v>
      </c>
      <c r="AV234" s="14" t="s">
        <v>30</v>
      </c>
      <c r="AW234" s="14" t="s">
        <v>29</v>
      </c>
      <c r="AX234" s="14" t="s">
        <v>73</v>
      </c>
      <c r="AY234" s="168" t="s">
        <v>137</v>
      </c>
    </row>
    <row r="235" spans="2:51" s="13" customFormat="1">
      <c r="B235" s="158"/>
      <c r="D235" s="159" t="s">
        <v>145</v>
      </c>
      <c r="E235" s="160" t="s">
        <v>1</v>
      </c>
      <c r="F235" s="161" t="s">
        <v>1848</v>
      </c>
      <c r="H235" s="162">
        <v>-1.2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145</v>
      </c>
      <c r="AU235" s="160" t="s">
        <v>82</v>
      </c>
      <c r="AV235" s="13" t="s">
        <v>82</v>
      </c>
      <c r="AW235" s="13" t="s">
        <v>29</v>
      </c>
      <c r="AX235" s="13" t="s">
        <v>73</v>
      </c>
      <c r="AY235" s="160" t="s">
        <v>137</v>
      </c>
    </row>
    <row r="236" spans="2:51" s="14" customFormat="1">
      <c r="B236" s="167"/>
      <c r="D236" s="159" t="s">
        <v>145</v>
      </c>
      <c r="E236" s="168" t="s">
        <v>1</v>
      </c>
      <c r="F236" s="169" t="s">
        <v>1843</v>
      </c>
      <c r="H236" s="168" t="s">
        <v>1</v>
      </c>
      <c r="I236" s="170"/>
      <c r="L236" s="167"/>
      <c r="M236" s="171"/>
      <c r="N236" s="172"/>
      <c r="O236" s="172"/>
      <c r="P236" s="172"/>
      <c r="Q236" s="172"/>
      <c r="R236" s="172"/>
      <c r="S236" s="172"/>
      <c r="T236" s="173"/>
      <c r="AT236" s="168" t="s">
        <v>145</v>
      </c>
      <c r="AU236" s="168" t="s">
        <v>82</v>
      </c>
      <c r="AV236" s="14" t="s">
        <v>30</v>
      </c>
      <c r="AW236" s="14" t="s">
        <v>29</v>
      </c>
      <c r="AX236" s="14" t="s">
        <v>73</v>
      </c>
      <c r="AY236" s="168" t="s">
        <v>137</v>
      </c>
    </row>
    <row r="237" spans="2:51" s="14" customFormat="1">
      <c r="B237" s="167"/>
      <c r="D237" s="159" t="s">
        <v>145</v>
      </c>
      <c r="E237" s="168" t="s">
        <v>1</v>
      </c>
      <c r="F237" s="169" t="s">
        <v>1826</v>
      </c>
      <c r="H237" s="168" t="s">
        <v>1</v>
      </c>
      <c r="I237" s="170"/>
      <c r="L237" s="167"/>
      <c r="M237" s="171"/>
      <c r="N237" s="172"/>
      <c r="O237" s="172"/>
      <c r="P237" s="172"/>
      <c r="Q237" s="172"/>
      <c r="R237" s="172"/>
      <c r="S237" s="172"/>
      <c r="T237" s="173"/>
      <c r="AT237" s="168" t="s">
        <v>145</v>
      </c>
      <c r="AU237" s="168" t="s">
        <v>82</v>
      </c>
      <c r="AV237" s="14" t="s">
        <v>30</v>
      </c>
      <c r="AW237" s="14" t="s">
        <v>29</v>
      </c>
      <c r="AX237" s="14" t="s">
        <v>73</v>
      </c>
      <c r="AY237" s="168" t="s">
        <v>137</v>
      </c>
    </row>
    <row r="238" spans="2:51" s="13" customFormat="1">
      <c r="B238" s="158"/>
      <c r="D238" s="159" t="s">
        <v>145</v>
      </c>
      <c r="E238" s="160" t="s">
        <v>1</v>
      </c>
      <c r="F238" s="161" t="s">
        <v>1850</v>
      </c>
      <c r="H238" s="162">
        <v>-2.1</v>
      </c>
      <c r="I238" s="163"/>
      <c r="L238" s="158"/>
      <c r="M238" s="164"/>
      <c r="N238" s="165"/>
      <c r="O238" s="165"/>
      <c r="P238" s="165"/>
      <c r="Q238" s="165"/>
      <c r="R238" s="165"/>
      <c r="S238" s="165"/>
      <c r="T238" s="166"/>
      <c r="AT238" s="160" t="s">
        <v>145</v>
      </c>
      <c r="AU238" s="160" t="s">
        <v>82</v>
      </c>
      <c r="AV238" s="13" t="s">
        <v>82</v>
      </c>
      <c r="AW238" s="13" t="s">
        <v>29</v>
      </c>
      <c r="AX238" s="13" t="s">
        <v>73</v>
      </c>
      <c r="AY238" s="160" t="s">
        <v>137</v>
      </c>
    </row>
    <row r="239" spans="2:51" s="14" customFormat="1">
      <c r="B239" s="167"/>
      <c r="D239" s="159" t="s">
        <v>145</v>
      </c>
      <c r="E239" s="168" t="s">
        <v>1</v>
      </c>
      <c r="F239" s="169" t="s">
        <v>1808</v>
      </c>
      <c r="H239" s="168" t="s">
        <v>1</v>
      </c>
      <c r="I239" s="170"/>
      <c r="L239" s="167"/>
      <c r="M239" s="171"/>
      <c r="N239" s="172"/>
      <c r="O239" s="172"/>
      <c r="P239" s="172"/>
      <c r="Q239" s="172"/>
      <c r="R239" s="172"/>
      <c r="S239" s="172"/>
      <c r="T239" s="173"/>
      <c r="AT239" s="168" t="s">
        <v>145</v>
      </c>
      <c r="AU239" s="168" t="s">
        <v>82</v>
      </c>
      <c r="AV239" s="14" t="s">
        <v>30</v>
      </c>
      <c r="AW239" s="14" t="s">
        <v>29</v>
      </c>
      <c r="AX239" s="14" t="s">
        <v>73</v>
      </c>
      <c r="AY239" s="168" t="s">
        <v>137</v>
      </c>
    </row>
    <row r="240" spans="2:51" s="13" customFormat="1">
      <c r="B240" s="158"/>
      <c r="D240" s="159" t="s">
        <v>145</v>
      </c>
      <c r="E240" s="160" t="s">
        <v>1</v>
      </c>
      <c r="F240" s="161" t="s">
        <v>1850</v>
      </c>
      <c r="H240" s="162">
        <v>-2.1</v>
      </c>
      <c r="I240" s="163"/>
      <c r="L240" s="158"/>
      <c r="M240" s="164"/>
      <c r="N240" s="165"/>
      <c r="O240" s="165"/>
      <c r="P240" s="165"/>
      <c r="Q240" s="165"/>
      <c r="R240" s="165"/>
      <c r="S240" s="165"/>
      <c r="T240" s="166"/>
      <c r="AT240" s="160" t="s">
        <v>145</v>
      </c>
      <c r="AU240" s="160" t="s">
        <v>82</v>
      </c>
      <c r="AV240" s="13" t="s">
        <v>82</v>
      </c>
      <c r="AW240" s="13" t="s">
        <v>29</v>
      </c>
      <c r="AX240" s="13" t="s">
        <v>73</v>
      </c>
      <c r="AY240" s="160" t="s">
        <v>137</v>
      </c>
    </row>
    <row r="241" spans="2:51" s="14" customFormat="1">
      <c r="B241" s="167"/>
      <c r="D241" s="159" t="s">
        <v>145</v>
      </c>
      <c r="E241" s="168" t="s">
        <v>1</v>
      </c>
      <c r="F241" s="169" t="s">
        <v>1810</v>
      </c>
      <c r="H241" s="168" t="s">
        <v>1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145</v>
      </c>
      <c r="AU241" s="168" t="s">
        <v>82</v>
      </c>
      <c r="AV241" s="14" t="s">
        <v>30</v>
      </c>
      <c r="AW241" s="14" t="s">
        <v>29</v>
      </c>
      <c r="AX241" s="14" t="s">
        <v>73</v>
      </c>
      <c r="AY241" s="168" t="s">
        <v>137</v>
      </c>
    </row>
    <row r="242" spans="2:51" s="14" customFormat="1">
      <c r="B242" s="167"/>
      <c r="D242" s="159" t="s">
        <v>145</v>
      </c>
      <c r="E242" s="168" t="s">
        <v>1</v>
      </c>
      <c r="F242" s="169" t="s">
        <v>1803</v>
      </c>
      <c r="H242" s="168" t="s">
        <v>1</v>
      </c>
      <c r="I242" s="170"/>
      <c r="L242" s="167"/>
      <c r="M242" s="171"/>
      <c r="N242" s="172"/>
      <c r="O242" s="172"/>
      <c r="P242" s="172"/>
      <c r="Q242" s="172"/>
      <c r="R242" s="172"/>
      <c r="S242" s="172"/>
      <c r="T242" s="173"/>
      <c r="AT242" s="168" t="s">
        <v>145</v>
      </c>
      <c r="AU242" s="168" t="s">
        <v>82</v>
      </c>
      <c r="AV242" s="14" t="s">
        <v>30</v>
      </c>
      <c r="AW242" s="14" t="s">
        <v>29</v>
      </c>
      <c r="AX242" s="14" t="s">
        <v>73</v>
      </c>
      <c r="AY242" s="168" t="s">
        <v>137</v>
      </c>
    </row>
    <row r="243" spans="2:51" s="14" customFormat="1">
      <c r="B243" s="167"/>
      <c r="D243" s="159" t="s">
        <v>145</v>
      </c>
      <c r="E243" s="168" t="s">
        <v>1</v>
      </c>
      <c r="F243" s="169" t="s">
        <v>1202</v>
      </c>
      <c r="H243" s="168" t="s">
        <v>1</v>
      </c>
      <c r="I243" s="170"/>
      <c r="L243" s="167"/>
      <c r="M243" s="171"/>
      <c r="N243" s="172"/>
      <c r="O243" s="172"/>
      <c r="P243" s="172"/>
      <c r="Q243" s="172"/>
      <c r="R243" s="172"/>
      <c r="S243" s="172"/>
      <c r="T243" s="173"/>
      <c r="AT243" s="168" t="s">
        <v>145</v>
      </c>
      <c r="AU243" s="168" t="s">
        <v>82</v>
      </c>
      <c r="AV243" s="14" t="s">
        <v>30</v>
      </c>
      <c r="AW243" s="14" t="s">
        <v>29</v>
      </c>
      <c r="AX243" s="14" t="s">
        <v>73</v>
      </c>
      <c r="AY243" s="168" t="s">
        <v>137</v>
      </c>
    </row>
    <row r="244" spans="2:51" s="13" customFormat="1">
      <c r="B244" s="158"/>
      <c r="D244" s="159" t="s">
        <v>145</v>
      </c>
      <c r="E244" s="160" t="s">
        <v>1</v>
      </c>
      <c r="F244" s="161" t="s">
        <v>1849</v>
      </c>
      <c r="H244" s="162">
        <v>-0.8</v>
      </c>
      <c r="I244" s="163"/>
      <c r="L244" s="158"/>
      <c r="M244" s="164"/>
      <c r="N244" s="165"/>
      <c r="O244" s="165"/>
      <c r="P244" s="165"/>
      <c r="Q244" s="165"/>
      <c r="R244" s="165"/>
      <c r="S244" s="165"/>
      <c r="T244" s="166"/>
      <c r="AT244" s="160" t="s">
        <v>145</v>
      </c>
      <c r="AU244" s="160" t="s">
        <v>82</v>
      </c>
      <c r="AV244" s="13" t="s">
        <v>82</v>
      </c>
      <c r="AW244" s="13" t="s">
        <v>29</v>
      </c>
      <c r="AX244" s="13" t="s">
        <v>73</v>
      </c>
      <c r="AY244" s="160" t="s">
        <v>137</v>
      </c>
    </row>
    <row r="245" spans="2:51" s="14" customFormat="1">
      <c r="B245" s="167"/>
      <c r="D245" s="159" t="s">
        <v>145</v>
      </c>
      <c r="E245" s="168" t="s">
        <v>1</v>
      </c>
      <c r="F245" s="169" t="s">
        <v>1811</v>
      </c>
      <c r="H245" s="168" t="s">
        <v>1</v>
      </c>
      <c r="I245" s="170"/>
      <c r="L245" s="167"/>
      <c r="M245" s="171"/>
      <c r="N245" s="172"/>
      <c r="O245" s="172"/>
      <c r="P245" s="172"/>
      <c r="Q245" s="172"/>
      <c r="R245" s="172"/>
      <c r="S245" s="172"/>
      <c r="T245" s="173"/>
      <c r="AT245" s="168" t="s">
        <v>145</v>
      </c>
      <c r="AU245" s="168" t="s">
        <v>82</v>
      </c>
      <c r="AV245" s="14" t="s">
        <v>30</v>
      </c>
      <c r="AW245" s="14" t="s">
        <v>29</v>
      </c>
      <c r="AX245" s="14" t="s">
        <v>73</v>
      </c>
      <c r="AY245" s="168" t="s">
        <v>137</v>
      </c>
    </row>
    <row r="246" spans="2:51" s="14" customFormat="1">
      <c r="B246" s="167"/>
      <c r="D246" s="159" t="s">
        <v>145</v>
      </c>
      <c r="E246" s="168" t="s">
        <v>1</v>
      </c>
      <c r="F246" s="169" t="s">
        <v>1827</v>
      </c>
      <c r="H246" s="168" t="s">
        <v>1</v>
      </c>
      <c r="I246" s="170"/>
      <c r="L246" s="167"/>
      <c r="M246" s="171"/>
      <c r="N246" s="172"/>
      <c r="O246" s="172"/>
      <c r="P246" s="172"/>
      <c r="Q246" s="172"/>
      <c r="R246" s="172"/>
      <c r="S246" s="172"/>
      <c r="T246" s="173"/>
      <c r="AT246" s="168" t="s">
        <v>145</v>
      </c>
      <c r="AU246" s="168" t="s">
        <v>82</v>
      </c>
      <c r="AV246" s="14" t="s">
        <v>30</v>
      </c>
      <c r="AW246" s="14" t="s">
        <v>29</v>
      </c>
      <c r="AX246" s="14" t="s">
        <v>73</v>
      </c>
      <c r="AY246" s="168" t="s">
        <v>137</v>
      </c>
    </row>
    <row r="247" spans="2:51" s="13" customFormat="1">
      <c r="B247" s="158"/>
      <c r="D247" s="159" t="s">
        <v>145</v>
      </c>
      <c r="E247" s="160" t="s">
        <v>1</v>
      </c>
      <c r="F247" s="161" t="s">
        <v>1851</v>
      </c>
      <c r="H247" s="162">
        <v>-1.6</v>
      </c>
      <c r="I247" s="163"/>
      <c r="L247" s="158"/>
      <c r="M247" s="164"/>
      <c r="N247" s="165"/>
      <c r="O247" s="165"/>
      <c r="P247" s="165"/>
      <c r="Q247" s="165"/>
      <c r="R247" s="165"/>
      <c r="S247" s="165"/>
      <c r="T247" s="166"/>
      <c r="AT247" s="160" t="s">
        <v>145</v>
      </c>
      <c r="AU247" s="160" t="s">
        <v>82</v>
      </c>
      <c r="AV247" s="13" t="s">
        <v>82</v>
      </c>
      <c r="AW247" s="13" t="s">
        <v>29</v>
      </c>
      <c r="AX247" s="13" t="s">
        <v>73</v>
      </c>
      <c r="AY247" s="160" t="s">
        <v>137</v>
      </c>
    </row>
    <row r="248" spans="2:51" s="14" customFormat="1">
      <c r="B248" s="167"/>
      <c r="D248" s="159" t="s">
        <v>145</v>
      </c>
      <c r="E248" s="168" t="s">
        <v>1</v>
      </c>
      <c r="F248" s="169" t="s">
        <v>1812</v>
      </c>
      <c r="H248" s="168" t="s">
        <v>1</v>
      </c>
      <c r="I248" s="170"/>
      <c r="L248" s="167"/>
      <c r="M248" s="171"/>
      <c r="N248" s="172"/>
      <c r="O248" s="172"/>
      <c r="P248" s="172"/>
      <c r="Q248" s="172"/>
      <c r="R248" s="172"/>
      <c r="S248" s="172"/>
      <c r="T248" s="173"/>
      <c r="AT248" s="168" t="s">
        <v>145</v>
      </c>
      <c r="AU248" s="168" t="s">
        <v>82</v>
      </c>
      <c r="AV248" s="14" t="s">
        <v>30</v>
      </c>
      <c r="AW248" s="14" t="s">
        <v>29</v>
      </c>
      <c r="AX248" s="14" t="s">
        <v>73</v>
      </c>
      <c r="AY248" s="168" t="s">
        <v>137</v>
      </c>
    </row>
    <row r="249" spans="2:51" s="13" customFormat="1">
      <c r="B249" s="158"/>
      <c r="D249" s="159" t="s">
        <v>145</v>
      </c>
      <c r="E249" s="160" t="s">
        <v>1</v>
      </c>
      <c r="F249" s="161" t="s">
        <v>1851</v>
      </c>
      <c r="H249" s="162">
        <v>-1.6</v>
      </c>
      <c r="I249" s="163"/>
      <c r="L249" s="158"/>
      <c r="M249" s="164"/>
      <c r="N249" s="165"/>
      <c r="O249" s="165"/>
      <c r="P249" s="165"/>
      <c r="Q249" s="165"/>
      <c r="R249" s="165"/>
      <c r="S249" s="165"/>
      <c r="T249" s="166"/>
      <c r="AT249" s="160" t="s">
        <v>145</v>
      </c>
      <c r="AU249" s="160" t="s">
        <v>82</v>
      </c>
      <c r="AV249" s="13" t="s">
        <v>82</v>
      </c>
      <c r="AW249" s="13" t="s">
        <v>29</v>
      </c>
      <c r="AX249" s="13" t="s">
        <v>73</v>
      </c>
      <c r="AY249" s="160" t="s">
        <v>137</v>
      </c>
    </row>
    <row r="250" spans="2:51" s="14" customFormat="1">
      <c r="B250" s="167"/>
      <c r="D250" s="159" t="s">
        <v>145</v>
      </c>
      <c r="E250" s="168" t="s">
        <v>1</v>
      </c>
      <c r="F250" s="169" t="s">
        <v>1814</v>
      </c>
      <c r="H250" s="168" t="s">
        <v>1</v>
      </c>
      <c r="I250" s="170"/>
      <c r="L250" s="167"/>
      <c r="M250" s="171"/>
      <c r="N250" s="172"/>
      <c r="O250" s="172"/>
      <c r="P250" s="172"/>
      <c r="Q250" s="172"/>
      <c r="R250" s="172"/>
      <c r="S250" s="172"/>
      <c r="T250" s="173"/>
      <c r="AT250" s="168" t="s">
        <v>145</v>
      </c>
      <c r="AU250" s="168" t="s">
        <v>82</v>
      </c>
      <c r="AV250" s="14" t="s">
        <v>30</v>
      </c>
      <c r="AW250" s="14" t="s">
        <v>29</v>
      </c>
      <c r="AX250" s="14" t="s">
        <v>73</v>
      </c>
      <c r="AY250" s="168" t="s">
        <v>137</v>
      </c>
    </row>
    <row r="251" spans="2:51" s="14" customFormat="1">
      <c r="B251" s="167"/>
      <c r="D251" s="159" t="s">
        <v>145</v>
      </c>
      <c r="E251" s="168" t="s">
        <v>1</v>
      </c>
      <c r="F251" s="169" t="s">
        <v>1202</v>
      </c>
      <c r="H251" s="168" t="s">
        <v>1</v>
      </c>
      <c r="I251" s="170"/>
      <c r="L251" s="167"/>
      <c r="M251" s="171"/>
      <c r="N251" s="172"/>
      <c r="O251" s="172"/>
      <c r="P251" s="172"/>
      <c r="Q251" s="172"/>
      <c r="R251" s="172"/>
      <c r="S251" s="172"/>
      <c r="T251" s="173"/>
      <c r="AT251" s="168" t="s">
        <v>145</v>
      </c>
      <c r="AU251" s="168" t="s">
        <v>82</v>
      </c>
      <c r="AV251" s="14" t="s">
        <v>30</v>
      </c>
      <c r="AW251" s="14" t="s">
        <v>29</v>
      </c>
      <c r="AX251" s="14" t="s">
        <v>73</v>
      </c>
      <c r="AY251" s="168" t="s">
        <v>137</v>
      </c>
    </row>
    <row r="252" spans="2:51" s="13" customFormat="1">
      <c r="B252" s="158"/>
      <c r="D252" s="159" t="s">
        <v>145</v>
      </c>
      <c r="E252" s="160" t="s">
        <v>1</v>
      </c>
      <c r="F252" s="161" t="s">
        <v>1852</v>
      </c>
      <c r="H252" s="162">
        <v>-0.6</v>
      </c>
      <c r="I252" s="163"/>
      <c r="L252" s="158"/>
      <c r="M252" s="164"/>
      <c r="N252" s="165"/>
      <c r="O252" s="165"/>
      <c r="P252" s="165"/>
      <c r="Q252" s="165"/>
      <c r="R252" s="165"/>
      <c r="S252" s="165"/>
      <c r="T252" s="166"/>
      <c r="AT252" s="160" t="s">
        <v>145</v>
      </c>
      <c r="AU252" s="160" t="s">
        <v>82</v>
      </c>
      <c r="AV252" s="13" t="s">
        <v>82</v>
      </c>
      <c r="AW252" s="13" t="s">
        <v>29</v>
      </c>
      <c r="AX252" s="13" t="s">
        <v>73</v>
      </c>
      <c r="AY252" s="160" t="s">
        <v>137</v>
      </c>
    </row>
    <row r="253" spans="2:51" s="14" customFormat="1">
      <c r="B253" s="167"/>
      <c r="D253" s="159" t="s">
        <v>145</v>
      </c>
      <c r="E253" s="168" t="s">
        <v>1</v>
      </c>
      <c r="F253" s="169" t="s">
        <v>1826</v>
      </c>
      <c r="H253" s="168" t="s">
        <v>1</v>
      </c>
      <c r="I253" s="170"/>
      <c r="L253" s="167"/>
      <c r="M253" s="171"/>
      <c r="N253" s="172"/>
      <c r="O253" s="172"/>
      <c r="P253" s="172"/>
      <c r="Q253" s="172"/>
      <c r="R253" s="172"/>
      <c r="S253" s="172"/>
      <c r="T253" s="173"/>
      <c r="AT253" s="168" t="s">
        <v>145</v>
      </c>
      <c r="AU253" s="168" t="s">
        <v>82</v>
      </c>
      <c r="AV253" s="14" t="s">
        <v>30</v>
      </c>
      <c r="AW253" s="14" t="s">
        <v>29</v>
      </c>
      <c r="AX253" s="14" t="s">
        <v>73</v>
      </c>
      <c r="AY253" s="168" t="s">
        <v>137</v>
      </c>
    </row>
    <row r="254" spans="2:51" s="13" customFormat="1">
      <c r="B254" s="158"/>
      <c r="D254" s="159" t="s">
        <v>145</v>
      </c>
      <c r="E254" s="160" t="s">
        <v>1</v>
      </c>
      <c r="F254" s="161" t="s">
        <v>1853</v>
      </c>
      <c r="H254" s="162">
        <v>-1.2</v>
      </c>
      <c r="I254" s="163"/>
      <c r="L254" s="158"/>
      <c r="M254" s="164"/>
      <c r="N254" s="165"/>
      <c r="O254" s="165"/>
      <c r="P254" s="165"/>
      <c r="Q254" s="165"/>
      <c r="R254" s="165"/>
      <c r="S254" s="165"/>
      <c r="T254" s="166"/>
      <c r="AT254" s="160" t="s">
        <v>145</v>
      </c>
      <c r="AU254" s="160" t="s">
        <v>82</v>
      </c>
      <c r="AV254" s="13" t="s">
        <v>82</v>
      </c>
      <c r="AW254" s="13" t="s">
        <v>29</v>
      </c>
      <c r="AX254" s="13" t="s">
        <v>73</v>
      </c>
      <c r="AY254" s="160" t="s">
        <v>137</v>
      </c>
    </row>
    <row r="255" spans="2:51" s="14" customFormat="1">
      <c r="B255" s="167"/>
      <c r="D255" s="159" t="s">
        <v>145</v>
      </c>
      <c r="E255" s="168" t="s">
        <v>1</v>
      </c>
      <c r="F255" s="169" t="s">
        <v>1808</v>
      </c>
      <c r="H255" s="168" t="s">
        <v>1</v>
      </c>
      <c r="I255" s="170"/>
      <c r="L255" s="167"/>
      <c r="M255" s="171"/>
      <c r="N255" s="172"/>
      <c r="O255" s="172"/>
      <c r="P255" s="172"/>
      <c r="Q255" s="172"/>
      <c r="R255" s="172"/>
      <c r="S255" s="172"/>
      <c r="T255" s="173"/>
      <c r="AT255" s="168" t="s">
        <v>145</v>
      </c>
      <c r="AU255" s="168" t="s">
        <v>82</v>
      </c>
      <c r="AV255" s="14" t="s">
        <v>30</v>
      </c>
      <c r="AW255" s="14" t="s">
        <v>29</v>
      </c>
      <c r="AX255" s="14" t="s">
        <v>73</v>
      </c>
      <c r="AY255" s="168" t="s">
        <v>137</v>
      </c>
    </row>
    <row r="256" spans="2:51" s="13" customFormat="1">
      <c r="B256" s="158"/>
      <c r="D256" s="159" t="s">
        <v>145</v>
      </c>
      <c r="E256" s="160" t="s">
        <v>1</v>
      </c>
      <c r="F256" s="161" t="s">
        <v>1853</v>
      </c>
      <c r="H256" s="162">
        <v>-1.2</v>
      </c>
      <c r="I256" s="163"/>
      <c r="L256" s="158"/>
      <c r="M256" s="164"/>
      <c r="N256" s="165"/>
      <c r="O256" s="165"/>
      <c r="P256" s="165"/>
      <c r="Q256" s="165"/>
      <c r="R256" s="165"/>
      <c r="S256" s="165"/>
      <c r="T256" s="166"/>
      <c r="AT256" s="160" t="s">
        <v>145</v>
      </c>
      <c r="AU256" s="160" t="s">
        <v>82</v>
      </c>
      <c r="AV256" s="13" t="s">
        <v>82</v>
      </c>
      <c r="AW256" s="13" t="s">
        <v>29</v>
      </c>
      <c r="AX256" s="13" t="s">
        <v>73</v>
      </c>
      <c r="AY256" s="160" t="s">
        <v>137</v>
      </c>
    </row>
    <row r="257" spans="1:65" s="14" customFormat="1">
      <c r="B257" s="167"/>
      <c r="D257" s="159" t="s">
        <v>145</v>
      </c>
      <c r="E257" s="168" t="s">
        <v>1</v>
      </c>
      <c r="F257" s="169" t="s">
        <v>1816</v>
      </c>
      <c r="H257" s="168" t="s">
        <v>1</v>
      </c>
      <c r="I257" s="170"/>
      <c r="L257" s="167"/>
      <c r="M257" s="171"/>
      <c r="N257" s="172"/>
      <c r="O257" s="172"/>
      <c r="P257" s="172"/>
      <c r="Q257" s="172"/>
      <c r="R257" s="172"/>
      <c r="S257" s="172"/>
      <c r="T257" s="173"/>
      <c r="AT257" s="168" t="s">
        <v>145</v>
      </c>
      <c r="AU257" s="168" t="s">
        <v>82</v>
      </c>
      <c r="AV257" s="14" t="s">
        <v>30</v>
      </c>
      <c r="AW257" s="14" t="s">
        <v>29</v>
      </c>
      <c r="AX257" s="14" t="s">
        <v>73</v>
      </c>
      <c r="AY257" s="168" t="s">
        <v>137</v>
      </c>
    </row>
    <row r="258" spans="1:65" s="13" customFormat="1">
      <c r="B258" s="158"/>
      <c r="D258" s="159" t="s">
        <v>145</v>
      </c>
      <c r="E258" s="160" t="s">
        <v>1</v>
      </c>
      <c r="F258" s="161" t="s">
        <v>1854</v>
      </c>
      <c r="H258" s="162">
        <v>-4.8</v>
      </c>
      <c r="I258" s="163"/>
      <c r="L258" s="158"/>
      <c r="M258" s="164"/>
      <c r="N258" s="165"/>
      <c r="O258" s="165"/>
      <c r="P258" s="165"/>
      <c r="Q258" s="165"/>
      <c r="R258" s="165"/>
      <c r="S258" s="165"/>
      <c r="T258" s="166"/>
      <c r="AT258" s="160" t="s">
        <v>145</v>
      </c>
      <c r="AU258" s="160" t="s">
        <v>82</v>
      </c>
      <c r="AV258" s="13" t="s">
        <v>82</v>
      </c>
      <c r="AW258" s="13" t="s">
        <v>29</v>
      </c>
      <c r="AX258" s="13" t="s">
        <v>73</v>
      </c>
      <c r="AY258" s="160" t="s">
        <v>137</v>
      </c>
    </row>
    <row r="259" spans="1:65" s="16" customFormat="1">
      <c r="B259" s="197"/>
      <c r="D259" s="159" t="s">
        <v>145</v>
      </c>
      <c r="E259" s="198" t="s">
        <v>1</v>
      </c>
      <c r="F259" s="199" t="s">
        <v>416</v>
      </c>
      <c r="H259" s="200">
        <v>-27.6</v>
      </c>
      <c r="I259" s="201"/>
      <c r="L259" s="197"/>
      <c r="M259" s="202"/>
      <c r="N259" s="203"/>
      <c r="O259" s="203"/>
      <c r="P259" s="203"/>
      <c r="Q259" s="203"/>
      <c r="R259" s="203"/>
      <c r="S259" s="203"/>
      <c r="T259" s="204"/>
      <c r="AT259" s="198" t="s">
        <v>145</v>
      </c>
      <c r="AU259" s="198" t="s">
        <v>82</v>
      </c>
      <c r="AV259" s="16" t="s">
        <v>155</v>
      </c>
      <c r="AW259" s="16" t="s">
        <v>29</v>
      </c>
      <c r="AX259" s="16" t="s">
        <v>73</v>
      </c>
      <c r="AY259" s="198" t="s">
        <v>137</v>
      </c>
    </row>
    <row r="260" spans="1:65" s="15" customFormat="1">
      <c r="B260" s="174"/>
      <c r="D260" s="159" t="s">
        <v>145</v>
      </c>
      <c r="E260" s="175" t="s">
        <v>1</v>
      </c>
      <c r="F260" s="176" t="s">
        <v>148</v>
      </c>
      <c r="H260" s="177">
        <v>52.52</v>
      </c>
      <c r="I260" s="178"/>
      <c r="L260" s="174"/>
      <c r="M260" s="179"/>
      <c r="N260" s="180"/>
      <c r="O260" s="180"/>
      <c r="P260" s="180"/>
      <c r="Q260" s="180"/>
      <c r="R260" s="180"/>
      <c r="S260" s="180"/>
      <c r="T260" s="181"/>
      <c r="AT260" s="175" t="s">
        <v>145</v>
      </c>
      <c r="AU260" s="175" t="s">
        <v>82</v>
      </c>
      <c r="AV260" s="15" t="s">
        <v>143</v>
      </c>
      <c r="AW260" s="15" t="s">
        <v>29</v>
      </c>
      <c r="AX260" s="15" t="s">
        <v>30</v>
      </c>
      <c r="AY260" s="175" t="s">
        <v>137</v>
      </c>
    </row>
    <row r="261" spans="1:65" s="2" customFormat="1" ht="21.75" customHeight="1">
      <c r="A261" s="33"/>
      <c r="B261" s="144"/>
      <c r="C261" s="145" t="s">
        <v>176</v>
      </c>
      <c r="D261" s="145" t="s">
        <v>139</v>
      </c>
      <c r="E261" s="146" t="s">
        <v>591</v>
      </c>
      <c r="F261" s="147" t="s">
        <v>592</v>
      </c>
      <c r="G261" s="148" t="s">
        <v>142</v>
      </c>
      <c r="H261" s="149">
        <v>242.78</v>
      </c>
      <c r="I261" s="150"/>
      <c r="J261" s="151">
        <f>ROUND(I261*H261,2)</f>
        <v>0</v>
      </c>
      <c r="K261" s="147" t="s">
        <v>152</v>
      </c>
      <c r="L261" s="34"/>
      <c r="M261" s="152" t="s">
        <v>1</v>
      </c>
      <c r="N261" s="153" t="s">
        <v>38</v>
      </c>
      <c r="O261" s="59"/>
      <c r="P261" s="154">
        <f>O261*H261</f>
        <v>0</v>
      </c>
      <c r="Q261" s="154">
        <v>6.9999999999999999E-4</v>
      </c>
      <c r="R261" s="154">
        <f>Q261*H261</f>
        <v>0.16994599999999999</v>
      </c>
      <c r="S261" s="154">
        <v>0</v>
      </c>
      <c r="T261" s="15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6" t="s">
        <v>143</v>
      </c>
      <c r="AT261" s="156" t="s">
        <v>139</v>
      </c>
      <c r="AU261" s="156" t="s">
        <v>82</v>
      </c>
      <c r="AY261" s="18" t="s">
        <v>137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8" t="s">
        <v>30</v>
      </c>
      <c r="BK261" s="157">
        <f>ROUND(I261*H261,2)</f>
        <v>0</v>
      </c>
      <c r="BL261" s="18" t="s">
        <v>143</v>
      </c>
      <c r="BM261" s="156" t="s">
        <v>1855</v>
      </c>
    </row>
    <row r="262" spans="1:65" s="14" customFormat="1">
      <c r="B262" s="167"/>
      <c r="D262" s="159" t="s">
        <v>145</v>
      </c>
      <c r="E262" s="168" t="s">
        <v>1</v>
      </c>
      <c r="F262" s="169" t="s">
        <v>1835</v>
      </c>
      <c r="H262" s="168" t="s">
        <v>1</v>
      </c>
      <c r="I262" s="170"/>
      <c r="L262" s="167"/>
      <c r="M262" s="171"/>
      <c r="N262" s="172"/>
      <c r="O262" s="172"/>
      <c r="P262" s="172"/>
      <c r="Q262" s="172"/>
      <c r="R262" s="172"/>
      <c r="S262" s="172"/>
      <c r="T262" s="173"/>
      <c r="AT262" s="168" t="s">
        <v>145</v>
      </c>
      <c r="AU262" s="168" t="s">
        <v>82</v>
      </c>
      <c r="AV262" s="14" t="s">
        <v>30</v>
      </c>
      <c r="AW262" s="14" t="s">
        <v>29</v>
      </c>
      <c r="AX262" s="14" t="s">
        <v>73</v>
      </c>
      <c r="AY262" s="168" t="s">
        <v>137</v>
      </c>
    </row>
    <row r="263" spans="1:65" s="14" customFormat="1">
      <c r="B263" s="167"/>
      <c r="D263" s="159" t="s">
        <v>145</v>
      </c>
      <c r="E263" s="168" t="s">
        <v>1</v>
      </c>
      <c r="F263" s="169" t="s">
        <v>1856</v>
      </c>
      <c r="H263" s="168" t="s">
        <v>1</v>
      </c>
      <c r="I263" s="170"/>
      <c r="L263" s="167"/>
      <c r="M263" s="171"/>
      <c r="N263" s="172"/>
      <c r="O263" s="172"/>
      <c r="P263" s="172"/>
      <c r="Q263" s="172"/>
      <c r="R263" s="172"/>
      <c r="S263" s="172"/>
      <c r="T263" s="173"/>
      <c r="AT263" s="168" t="s">
        <v>145</v>
      </c>
      <c r="AU263" s="168" t="s">
        <v>82</v>
      </c>
      <c r="AV263" s="14" t="s">
        <v>30</v>
      </c>
      <c r="AW263" s="14" t="s">
        <v>29</v>
      </c>
      <c r="AX263" s="14" t="s">
        <v>73</v>
      </c>
      <c r="AY263" s="168" t="s">
        <v>137</v>
      </c>
    </row>
    <row r="264" spans="1:65" s="13" customFormat="1">
      <c r="B264" s="158"/>
      <c r="D264" s="159" t="s">
        <v>145</v>
      </c>
      <c r="E264" s="160" t="s">
        <v>1</v>
      </c>
      <c r="F264" s="161" t="s">
        <v>1857</v>
      </c>
      <c r="H264" s="162">
        <v>0</v>
      </c>
      <c r="I264" s="163"/>
      <c r="L264" s="158"/>
      <c r="M264" s="164"/>
      <c r="N264" s="165"/>
      <c r="O264" s="165"/>
      <c r="P264" s="165"/>
      <c r="Q264" s="165"/>
      <c r="R264" s="165"/>
      <c r="S264" s="165"/>
      <c r="T264" s="166"/>
      <c r="AT264" s="160" t="s">
        <v>145</v>
      </c>
      <c r="AU264" s="160" t="s">
        <v>82</v>
      </c>
      <c r="AV264" s="13" t="s">
        <v>82</v>
      </c>
      <c r="AW264" s="13" t="s">
        <v>29</v>
      </c>
      <c r="AX264" s="13" t="s">
        <v>73</v>
      </c>
      <c r="AY264" s="160" t="s">
        <v>137</v>
      </c>
    </row>
    <row r="265" spans="1:65" s="14" customFormat="1">
      <c r="B265" s="167"/>
      <c r="D265" s="159" t="s">
        <v>145</v>
      </c>
      <c r="E265" s="168" t="s">
        <v>1</v>
      </c>
      <c r="F265" s="169" t="s">
        <v>1838</v>
      </c>
      <c r="H265" s="168" t="s">
        <v>1</v>
      </c>
      <c r="I265" s="170"/>
      <c r="L265" s="167"/>
      <c r="M265" s="171"/>
      <c r="N265" s="172"/>
      <c r="O265" s="172"/>
      <c r="P265" s="172"/>
      <c r="Q265" s="172"/>
      <c r="R265" s="172"/>
      <c r="S265" s="172"/>
      <c r="T265" s="173"/>
      <c r="AT265" s="168" t="s">
        <v>145</v>
      </c>
      <c r="AU265" s="168" t="s">
        <v>82</v>
      </c>
      <c r="AV265" s="14" t="s">
        <v>30</v>
      </c>
      <c r="AW265" s="14" t="s">
        <v>29</v>
      </c>
      <c r="AX265" s="14" t="s">
        <v>73</v>
      </c>
      <c r="AY265" s="168" t="s">
        <v>137</v>
      </c>
    </row>
    <row r="266" spans="1:65" s="13" customFormat="1">
      <c r="B266" s="158"/>
      <c r="D266" s="159" t="s">
        <v>145</v>
      </c>
      <c r="E266" s="160" t="s">
        <v>1</v>
      </c>
      <c r="F266" s="161" t="s">
        <v>1858</v>
      </c>
      <c r="H266" s="162">
        <v>11.5</v>
      </c>
      <c r="I266" s="163"/>
      <c r="L266" s="158"/>
      <c r="M266" s="164"/>
      <c r="N266" s="165"/>
      <c r="O266" s="165"/>
      <c r="P266" s="165"/>
      <c r="Q266" s="165"/>
      <c r="R266" s="165"/>
      <c r="S266" s="165"/>
      <c r="T266" s="166"/>
      <c r="AT266" s="160" t="s">
        <v>145</v>
      </c>
      <c r="AU266" s="160" t="s">
        <v>82</v>
      </c>
      <c r="AV266" s="13" t="s">
        <v>82</v>
      </c>
      <c r="AW266" s="13" t="s">
        <v>29</v>
      </c>
      <c r="AX266" s="13" t="s">
        <v>73</v>
      </c>
      <c r="AY266" s="160" t="s">
        <v>137</v>
      </c>
    </row>
    <row r="267" spans="1:65" s="14" customFormat="1">
      <c r="B267" s="167"/>
      <c r="D267" s="159" t="s">
        <v>145</v>
      </c>
      <c r="E267" s="168" t="s">
        <v>1</v>
      </c>
      <c r="F267" s="169" t="s">
        <v>1840</v>
      </c>
      <c r="H267" s="168" t="s">
        <v>1</v>
      </c>
      <c r="I267" s="170"/>
      <c r="L267" s="167"/>
      <c r="M267" s="171"/>
      <c r="N267" s="172"/>
      <c r="O267" s="172"/>
      <c r="P267" s="172"/>
      <c r="Q267" s="172"/>
      <c r="R267" s="172"/>
      <c r="S267" s="172"/>
      <c r="T267" s="173"/>
      <c r="AT267" s="168" t="s">
        <v>145</v>
      </c>
      <c r="AU267" s="168" t="s">
        <v>82</v>
      </c>
      <c r="AV267" s="14" t="s">
        <v>30</v>
      </c>
      <c r="AW267" s="14" t="s">
        <v>29</v>
      </c>
      <c r="AX267" s="14" t="s">
        <v>73</v>
      </c>
      <c r="AY267" s="168" t="s">
        <v>137</v>
      </c>
    </row>
    <row r="268" spans="1:65" s="13" customFormat="1">
      <c r="B268" s="158"/>
      <c r="D268" s="159" t="s">
        <v>145</v>
      </c>
      <c r="E268" s="160" t="s">
        <v>1</v>
      </c>
      <c r="F268" s="161" t="s">
        <v>1859</v>
      </c>
      <c r="H268" s="162">
        <v>16.100000000000001</v>
      </c>
      <c r="I268" s="163"/>
      <c r="L268" s="158"/>
      <c r="M268" s="164"/>
      <c r="N268" s="165"/>
      <c r="O268" s="165"/>
      <c r="P268" s="165"/>
      <c r="Q268" s="165"/>
      <c r="R268" s="165"/>
      <c r="S268" s="165"/>
      <c r="T268" s="166"/>
      <c r="AT268" s="160" t="s">
        <v>145</v>
      </c>
      <c r="AU268" s="160" t="s">
        <v>82</v>
      </c>
      <c r="AV268" s="13" t="s">
        <v>82</v>
      </c>
      <c r="AW268" s="13" t="s">
        <v>29</v>
      </c>
      <c r="AX268" s="13" t="s">
        <v>73</v>
      </c>
      <c r="AY268" s="160" t="s">
        <v>137</v>
      </c>
    </row>
    <row r="269" spans="1:65" s="16" customFormat="1">
      <c r="B269" s="197"/>
      <c r="D269" s="159" t="s">
        <v>145</v>
      </c>
      <c r="E269" s="198" t="s">
        <v>1</v>
      </c>
      <c r="F269" s="199" t="s">
        <v>416</v>
      </c>
      <c r="H269" s="200">
        <v>27.6</v>
      </c>
      <c r="I269" s="201"/>
      <c r="L269" s="197"/>
      <c r="M269" s="202"/>
      <c r="N269" s="203"/>
      <c r="O269" s="203"/>
      <c r="P269" s="203"/>
      <c r="Q269" s="203"/>
      <c r="R269" s="203"/>
      <c r="S269" s="203"/>
      <c r="T269" s="204"/>
      <c r="AT269" s="198" t="s">
        <v>145</v>
      </c>
      <c r="AU269" s="198" t="s">
        <v>82</v>
      </c>
      <c r="AV269" s="16" t="s">
        <v>155</v>
      </c>
      <c r="AW269" s="16" t="s">
        <v>29</v>
      </c>
      <c r="AX269" s="16" t="s">
        <v>73</v>
      </c>
      <c r="AY269" s="198" t="s">
        <v>137</v>
      </c>
    </row>
    <row r="270" spans="1:65" s="14" customFormat="1">
      <c r="B270" s="167"/>
      <c r="D270" s="159" t="s">
        <v>145</v>
      </c>
      <c r="E270" s="168" t="s">
        <v>1</v>
      </c>
      <c r="F270" s="169" t="s">
        <v>1802</v>
      </c>
      <c r="H270" s="168" t="s">
        <v>1</v>
      </c>
      <c r="I270" s="170"/>
      <c r="L270" s="167"/>
      <c r="M270" s="171"/>
      <c r="N270" s="172"/>
      <c r="O270" s="172"/>
      <c r="P270" s="172"/>
      <c r="Q270" s="172"/>
      <c r="R270" s="172"/>
      <c r="S270" s="172"/>
      <c r="T270" s="173"/>
      <c r="AT270" s="168" t="s">
        <v>145</v>
      </c>
      <c r="AU270" s="168" t="s">
        <v>82</v>
      </c>
      <c r="AV270" s="14" t="s">
        <v>30</v>
      </c>
      <c r="AW270" s="14" t="s">
        <v>29</v>
      </c>
      <c r="AX270" s="14" t="s">
        <v>73</v>
      </c>
      <c r="AY270" s="168" t="s">
        <v>137</v>
      </c>
    </row>
    <row r="271" spans="1:65" s="14" customFormat="1">
      <c r="B271" s="167"/>
      <c r="D271" s="159" t="s">
        <v>145</v>
      </c>
      <c r="E271" s="168" t="s">
        <v>1</v>
      </c>
      <c r="F271" s="169" t="s">
        <v>1803</v>
      </c>
      <c r="H271" s="168" t="s">
        <v>1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145</v>
      </c>
      <c r="AU271" s="168" t="s">
        <v>82</v>
      </c>
      <c r="AV271" s="14" t="s">
        <v>30</v>
      </c>
      <c r="AW271" s="14" t="s">
        <v>29</v>
      </c>
      <c r="AX271" s="14" t="s">
        <v>73</v>
      </c>
      <c r="AY271" s="168" t="s">
        <v>137</v>
      </c>
    </row>
    <row r="272" spans="1:65" s="13" customFormat="1">
      <c r="B272" s="158"/>
      <c r="D272" s="159" t="s">
        <v>145</v>
      </c>
      <c r="E272" s="160" t="s">
        <v>1</v>
      </c>
      <c r="F272" s="161" t="s">
        <v>1860</v>
      </c>
      <c r="H272" s="162">
        <v>9.8000000000000007</v>
      </c>
      <c r="I272" s="163"/>
      <c r="L272" s="158"/>
      <c r="M272" s="164"/>
      <c r="N272" s="165"/>
      <c r="O272" s="165"/>
      <c r="P272" s="165"/>
      <c r="Q272" s="165"/>
      <c r="R272" s="165"/>
      <c r="S272" s="165"/>
      <c r="T272" s="166"/>
      <c r="AT272" s="160" t="s">
        <v>145</v>
      </c>
      <c r="AU272" s="160" t="s">
        <v>82</v>
      </c>
      <c r="AV272" s="13" t="s">
        <v>82</v>
      </c>
      <c r="AW272" s="13" t="s">
        <v>29</v>
      </c>
      <c r="AX272" s="13" t="s">
        <v>73</v>
      </c>
      <c r="AY272" s="160" t="s">
        <v>137</v>
      </c>
    </row>
    <row r="273" spans="1:65" s="14" customFormat="1">
      <c r="B273" s="167"/>
      <c r="D273" s="159" t="s">
        <v>145</v>
      </c>
      <c r="E273" s="168" t="s">
        <v>1</v>
      </c>
      <c r="F273" s="169" t="s">
        <v>1805</v>
      </c>
      <c r="H273" s="168" t="s">
        <v>1</v>
      </c>
      <c r="I273" s="170"/>
      <c r="L273" s="167"/>
      <c r="M273" s="171"/>
      <c r="N273" s="172"/>
      <c r="O273" s="172"/>
      <c r="P273" s="172"/>
      <c r="Q273" s="172"/>
      <c r="R273" s="172"/>
      <c r="S273" s="172"/>
      <c r="T273" s="173"/>
      <c r="AT273" s="168" t="s">
        <v>145</v>
      </c>
      <c r="AU273" s="168" t="s">
        <v>82</v>
      </c>
      <c r="AV273" s="14" t="s">
        <v>30</v>
      </c>
      <c r="AW273" s="14" t="s">
        <v>29</v>
      </c>
      <c r="AX273" s="14" t="s">
        <v>73</v>
      </c>
      <c r="AY273" s="168" t="s">
        <v>137</v>
      </c>
    </row>
    <row r="274" spans="1:65" s="13" customFormat="1">
      <c r="B274" s="158"/>
      <c r="D274" s="159" t="s">
        <v>145</v>
      </c>
      <c r="E274" s="160" t="s">
        <v>1</v>
      </c>
      <c r="F274" s="161" t="s">
        <v>1859</v>
      </c>
      <c r="H274" s="162">
        <v>16.100000000000001</v>
      </c>
      <c r="I274" s="163"/>
      <c r="L274" s="158"/>
      <c r="M274" s="164"/>
      <c r="N274" s="165"/>
      <c r="O274" s="165"/>
      <c r="P274" s="165"/>
      <c r="Q274" s="165"/>
      <c r="R274" s="165"/>
      <c r="S274" s="165"/>
      <c r="T274" s="166"/>
      <c r="AT274" s="160" t="s">
        <v>145</v>
      </c>
      <c r="AU274" s="160" t="s">
        <v>82</v>
      </c>
      <c r="AV274" s="13" t="s">
        <v>82</v>
      </c>
      <c r="AW274" s="13" t="s">
        <v>29</v>
      </c>
      <c r="AX274" s="13" t="s">
        <v>73</v>
      </c>
      <c r="AY274" s="160" t="s">
        <v>137</v>
      </c>
    </row>
    <row r="275" spans="1:65" s="14" customFormat="1">
      <c r="B275" s="167"/>
      <c r="D275" s="159" t="s">
        <v>145</v>
      </c>
      <c r="E275" s="168" t="s">
        <v>1</v>
      </c>
      <c r="F275" s="169" t="s">
        <v>1843</v>
      </c>
      <c r="H275" s="168" t="s">
        <v>1</v>
      </c>
      <c r="I275" s="170"/>
      <c r="L275" s="167"/>
      <c r="M275" s="171"/>
      <c r="N275" s="172"/>
      <c r="O275" s="172"/>
      <c r="P275" s="172"/>
      <c r="Q275" s="172"/>
      <c r="R275" s="172"/>
      <c r="S275" s="172"/>
      <c r="T275" s="173"/>
      <c r="AT275" s="168" t="s">
        <v>145</v>
      </c>
      <c r="AU275" s="168" t="s">
        <v>82</v>
      </c>
      <c r="AV275" s="14" t="s">
        <v>30</v>
      </c>
      <c r="AW275" s="14" t="s">
        <v>29</v>
      </c>
      <c r="AX275" s="14" t="s">
        <v>73</v>
      </c>
      <c r="AY275" s="168" t="s">
        <v>137</v>
      </c>
    </row>
    <row r="276" spans="1:65" s="13" customFormat="1">
      <c r="B276" s="158"/>
      <c r="D276" s="159" t="s">
        <v>145</v>
      </c>
      <c r="E276" s="160" t="s">
        <v>1</v>
      </c>
      <c r="F276" s="161" t="s">
        <v>1861</v>
      </c>
      <c r="H276" s="162">
        <v>56.35</v>
      </c>
      <c r="I276" s="163"/>
      <c r="L276" s="158"/>
      <c r="M276" s="164"/>
      <c r="N276" s="165"/>
      <c r="O276" s="165"/>
      <c r="P276" s="165"/>
      <c r="Q276" s="165"/>
      <c r="R276" s="165"/>
      <c r="S276" s="165"/>
      <c r="T276" s="166"/>
      <c r="AT276" s="160" t="s">
        <v>145</v>
      </c>
      <c r="AU276" s="160" t="s">
        <v>82</v>
      </c>
      <c r="AV276" s="13" t="s">
        <v>82</v>
      </c>
      <c r="AW276" s="13" t="s">
        <v>29</v>
      </c>
      <c r="AX276" s="13" t="s">
        <v>73</v>
      </c>
      <c r="AY276" s="160" t="s">
        <v>137</v>
      </c>
    </row>
    <row r="277" spans="1:65" s="14" customFormat="1">
      <c r="B277" s="167"/>
      <c r="D277" s="159" t="s">
        <v>145</v>
      </c>
      <c r="E277" s="168" t="s">
        <v>1</v>
      </c>
      <c r="F277" s="169" t="s">
        <v>1810</v>
      </c>
      <c r="H277" s="168" t="s">
        <v>1</v>
      </c>
      <c r="I277" s="170"/>
      <c r="L277" s="167"/>
      <c r="M277" s="171"/>
      <c r="N277" s="172"/>
      <c r="O277" s="172"/>
      <c r="P277" s="172"/>
      <c r="Q277" s="172"/>
      <c r="R277" s="172"/>
      <c r="S277" s="172"/>
      <c r="T277" s="173"/>
      <c r="AT277" s="168" t="s">
        <v>145</v>
      </c>
      <c r="AU277" s="168" t="s">
        <v>82</v>
      </c>
      <c r="AV277" s="14" t="s">
        <v>30</v>
      </c>
      <c r="AW277" s="14" t="s">
        <v>29</v>
      </c>
      <c r="AX277" s="14" t="s">
        <v>73</v>
      </c>
      <c r="AY277" s="168" t="s">
        <v>137</v>
      </c>
    </row>
    <row r="278" spans="1:65" s="14" customFormat="1">
      <c r="B278" s="167"/>
      <c r="D278" s="159" t="s">
        <v>145</v>
      </c>
      <c r="E278" s="168" t="s">
        <v>1</v>
      </c>
      <c r="F278" s="169" t="s">
        <v>1803</v>
      </c>
      <c r="H278" s="168" t="s">
        <v>1</v>
      </c>
      <c r="I278" s="170"/>
      <c r="L278" s="167"/>
      <c r="M278" s="171"/>
      <c r="N278" s="172"/>
      <c r="O278" s="172"/>
      <c r="P278" s="172"/>
      <c r="Q278" s="172"/>
      <c r="R278" s="172"/>
      <c r="S278" s="172"/>
      <c r="T278" s="173"/>
      <c r="AT278" s="168" t="s">
        <v>145</v>
      </c>
      <c r="AU278" s="168" t="s">
        <v>82</v>
      </c>
      <c r="AV278" s="14" t="s">
        <v>30</v>
      </c>
      <c r="AW278" s="14" t="s">
        <v>29</v>
      </c>
      <c r="AX278" s="14" t="s">
        <v>73</v>
      </c>
      <c r="AY278" s="168" t="s">
        <v>137</v>
      </c>
    </row>
    <row r="279" spans="1:65" s="13" customFormat="1">
      <c r="B279" s="158"/>
      <c r="D279" s="159" t="s">
        <v>145</v>
      </c>
      <c r="E279" s="160" t="s">
        <v>1</v>
      </c>
      <c r="F279" s="161" t="s">
        <v>1860</v>
      </c>
      <c r="H279" s="162">
        <v>9.8000000000000007</v>
      </c>
      <c r="I279" s="163"/>
      <c r="L279" s="158"/>
      <c r="M279" s="164"/>
      <c r="N279" s="165"/>
      <c r="O279" s="165"/>
      <c r="P279" s="165"/>
      <c r="Q279" s="165"/>
      <c r="R279" s="165"/>
      <c r="S279" s="165"/>
      <c r="T279" s="166"/>
      <c r="AT279" s="160" t="s">
        <v>145</v>
      </c>
      <c r="AU279" s="160" t="s">
        <v>82</v>
      </c>
      <c r="AV279" s="13" t="s">
        <v>82</v>
      </c>
      <c r="AW279" s="13" t="s">
        <v>29</v>
      </c>
      <c r="AX279" s="13" t="s">
        <v>73</v>
      </c>
      <c r="AY279" s="160" t="s">
        <v>137</v>
      </c>
    </row>
    <row r="280" spans="1:65" s="14" customFormat="1">
      <c r="B280" s="167"/>
      <c r="D280" s="159" t="s">
        <v>145</v>
      </c>
      <c r="E280" s="168" t="s">
        <v>1</v>
      </c>
      <c r="F280" s="169" t="s">
        <v>1811</v>
      </c>
      <c r="H280" s="168" t="s">
        <v>1</v>
      </c>
      <c r="I280" s="170"/>
      <c r="L280" s="167"/>
      <c r="M280" s="171"/>
      <c r="N280" s="172"/>
      <c r="O280" s="172"/>
      <c r="P280" s="172"/>
      <c r="Q280" s="172"/>
      <c r="R280" s="172"/>
      <c r="S280" s="172"/>
      <c r="T280" s="173"/>
      <c r="AT280" s="168" t="s">
        <v>145</v>
      </c>
      <c r="AU280" s="168" t="s">
        <v>82</v>
      </c>
      <c r="AV280" s="14" t="s">
        <v>30</v>
      </c>
      <c r="AW280" s="14" t="s">
        <v>29</v>
      </c>
      <c r="AX280" s="14" t="s">
        <v>73</v>
      </c>
      <c r="AY280" s="168" t="s">
        <v>137</v>
      </c>
    </row>
    <row r="281" spans="1:65" s="13" customFormat="1">
      <c r="B281" s="158"/>
      <c r="D281" s="159" t="s">
        <v>145</v>
      </c>
      <c r="E281" s="160" t="s">
        <v>1</v>
      </c>
      <c r="F281" s="161" t="s">
        <v>1862</v>
      </c>
      <c r="H281" s="162">
        <v>18.48</v>
      </c>
      <c r="I281" s="163"/>
      <c r="L281" s="158"/>
      <c r="M281" s="164"/>
      <c r="N281" s="165"/>
      <c r="O281" s="165"/>
      <c r="P281" s="165"/>
      <c r="Q281" s="165"/>
      <c r="R281" s="165"/>
      <c r="S281" s="165"/>
      <c r="T281" s="166"/>
      <c r="AT281" s="160" t="s">
        <v>145</v>
      </c>
      <c r="AU281" s="160" t="s">
        <v>82</v>
      </c>
      <c r="AV281" s="13" t="s">
        <v>82</v>
      </c>
      <c r="AW281" s="13" t="s">
        <v>29</v>
      </c>
      <c r="AX281" s="13" t="s">
        <v>73</v>
      </c>
      <c r="AY281" s="160" t="s">
        <v>137</v>
      </c>
    </row>
    <row r="282" spans="1:65" s="14" customFormat="1">
      <c r="B282" s="167"/>
      <c r="D282" s="159" t="s">
        <v>145</v>
      </c>
      <c r="E282" s="168" t="s">
        <v>1</v>
      </c>
      <c r="F282" s="169" t="s">
        <v>1814</v>
      </c>
      <c r="H282" s="168" t="s">
        <v>1</v>
      </c>
      <c r="I282" s="170"/>
      <c r="L282" s="167"/>
      <c r="M282" s="171"/>
      <c r="N282" s="172"/>
      <c r="O282" s="172"/>
      <c r="P282" s="172"/>
      <c r="Q282" s="172"/>
      <c r="R282" s="172"/>
      <c r="S282" s="172"/>
      <c r="T282" s="173"/>
      <c r="AT282" s="168" t="s">
        <v>145</v>
      </c>
      <c r="AU282" s="168" t="s">
        <v>82</v>
      </c>
      <c r="AV282" s="14" t="s">
        <v>30</v>
      </c>
      <c r="AW282" s="14" t="s">
        <v>29</v>
      </c>
      <c r="AX282" s="14" t="s">
        <v>73</v>
      </c>
      <c r="AY282" s="168" t="s">
        <v>137</v>
      </c>
    </row>
    <row r="283" spans="1:65" s="13" customFormat="1">
      <c r="B283" s="158"/>
      <c r="D283" s="159" t="s">
        <v>145</v>
      </c>
      <c r="E283" s="160" t="s">
        <v>1</v>
      </c>
      <c r="F283" s="161" t="s">
        <v>1863</v>
      </c>
      <c r="H283" s="162">
        <v>104.65</v>
      </c>
      <c r="I283" s="163"/>
      <c r="L283" s="158"/>
      <c r="M283" s="164"/>
      <c r="N283" s="165"/>
      <c r="O283" s="165"/>
      <c r="P283" s="165"/>
      <c r="Q283" s="165"/>
      <c r="R283" s="165"/>
      <c r="S283" s="165"/>
      <c r="T283" s="166"/>
      <c r="AT283" s="160" t="s">
        <v>145</v>
      </c>
      <c r="AU283" s="160" t="s">
        <v>82</v>
      </c>
      <c r="AV283" s="13" t="s">
        <v>82</v>
      </c>
      <c r="AW283" s="13" t="s">
        <v>29</v>
      </c>
      <c r="AX283" s="13" t="s">
        <v>73</v>
      </c>
      <c r="AY283" s="160" t="s">
        <v>137</v>
      </c>
    </row>
    <row r="284" spans="1:65" s="16" customFormat="1">
      <c r="B284" s="197"/>
      <c r="D284" s="159" t="s">
        <v>145</v>
      </c>
      <c r="E284" s="198" t="s">
        <v>1</v>
      </c>
      <c r="F284" s="199" t="s">
        <v>416</v>
      </c>
      <c r="H284" s="200">
        <v>215.18</v>
      </c>
      <c r="I284" s="201"/>
      <c r="L284" s="197"/>
      <c r="M284" s="202"/>
      <c r="N284" s="203"/>
      <c r="O284" s="203"/>
      <c r="P284" s="203"/>
      <c r="Q284" s="203"/>
      <c r="R284" s="203"/>
      <c r="S284" s="203"/>
      <c r="T284" s="204"/>
      <c r="AT284" s="198" t="s">
        <v>145</v>
      </c>
      <c r="AU284" s="198" t="s">
        <v>82</v>
      </c>
      <c r="AV284" s="16" t="s">
        <v>155</v>
      </c>
      <c r="AW284" s="16" t="s">
        <v>29</v>
      </c>
      <c r="AX284" s="16" t="s">
        <v>73</v>
      </c>
      <c r="AY284" s="198" t="s">
        <v>137</v>
      </c>
    </row>
    <row r="285" spans="1:65" s="15" customFormat="1">
      <c r="B285" s="174"/>
      <c r="D285" s="159" t="s">
        <v>145</v>
      </c>
      <c r="E285" s="175" t="s">
        <v>1</v>
      </c>
      <c r="F285" s="176" t="s">
        <v>148</v>
      </c>
      <c r="H285" s="177">
        <v>242.78</v>
      </c>
      <c r="I285" s="178"/>
      <c r="L285" s="174"/>
      <c r="M285" s="179"/>
      <c r="N285" s="180"/>
      <c r="O285" s="180"/>
      <c r="P285" s="180"/>
      <c r="Q285" s="180"/>
      <c r="R285" s="180"/>
      <c r="S285" s="180"/>
      <c r="T285" s="181"/>
      <c r="AT285" s="175" t="s">
        <v>145</v>
      </c>
      <c r="AU285" s="175" t="s">
        <v>82</v>
      </c>
      <c r="AV285" s="15" t="s">
        <v>143</v>
      </c>
      <c r="AW285" s="15" t="s">
        <v>29</v>
      </c>
      <c r="AX285" s="15" t="s">
        <v>30</v>
      </c>
      <c r="AY285" s="175" t="s">
        <v>137</v>
      </c>
    </row>
    <row r="286" spans="1:65" s="2" customFormat="1" ht="16.5" customHeight="1">
      <c r="A286" s="33"/>
      <c r="B286" s="144"/>
      <c r="C286" s="145" t="s">
        <v>180</v>
      </c>
      <c r="D286" s="145" t="s">
        <v>139</v>
      </c>
      <c r="E286" s="146" t="s">
        <v>599</v>
      </c>
      <c r="F286" s="147" t="s">
        <v>600</v>
      </c>
      <c r="G286" s="148" t="s">
        <v>142</v>
      </c>
      <c r="H286" s="149">
        <v>242.78</v>
      </c>
      <c r="I286" s="150"/>
      <c r="J286" s="151">
        <f>ROUND(I286*H286,2)</f>
        <v>0</v>
      </c>
      <c r="K286" s="147" t="s">
        <v>152</v>
      </c>
      <c r="L286" s="34"/>
      <c r="M286" s="152" t="s">
        <v>1</v>
      </c>
      <c r="N286" s="153" t="s">
        <v>38</v>
      </c>
      <c r="O286" s="59"/>
      <c r="P286" s="154">
        <f>O286*H286</f>
        <v>0</v>
      </c>
      <c r="Q286" s="154">
        <v>0</v>
      </c>
      <c r="R286" s="154">
        <f>Q286*H286</f>
        <v>0</v>
      </c>
      <c r="S286" s="154">
        <v>0</v>
      </c>
      <c r="T286" s="155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6" t="s">
        <v>143</v>
      </c>
      <c r="AT286" s="156" t="s">
        <v>139</v>
      </c>
      <c r="AU286" s="156" t="s">
        <v>82</v>
      </c>
      <c r="AY286" s="18" t="s">
        <v>137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8" t="s">
        <v>30</v>
      </c>
      <c r="BK286" s="157">
        <f>ROUND(I286*H286,2)</f>
        <v>0</v>
      </c>
      <c r="BL286" s="18" t="s">
        <v>143</v>
      </c>
      <c r="BM286" s="156" t="s">
        <v>1864</v>
      </c>
    </row>
    <row r="287" spans="1:65" s="13" customFormat="1">
      <c r="B287" s="158"/>
      <c r="D287" s="159" t="s">
        <v>145</v>
      </c>
      <c r="E287" s="160" t="s">
        <v>1</v>
      </c>
      <c r="F287" s="161" t="s">
        <v>1865</v>
      </c>
      <c r="H287" s="162">
        <v>242.78</v>
      </c>
      <c r="I287" s="163"/>
      <c r="L287" s="158"/>
      <c r="M287" s="164"/>
      <c r="N287" s="165"/>
      <c r="O287" s="165"/>
      <c r="P287" s="165"/>
      <c r="Q287" s="165"/>
      <c r="R287" s="165"/>
      <c r="S287" s="165"/>
      <c r="T287" s="166"/>
      <c r="AT287" s="160" t="s">
        <v>145</v>
      </c>
      <c r="AU287" s="160" t="s">
        <v>82</v>
      </c>
      <c r="AV287" s="13" t="s">
        <v>82</v>
      </c>
      <c r="AW287" s="13" t="s">
        <v>29</v>
      </c>
      <c r="AX287" s="13" t="s">
        <v>30</v>
      </c>
      <c r="AY287" s="160" t="s">
        <v>137</v>
      </c>
    </row>
    <row r="288" spans="1:65" s="2" customFormat="1" ht="21.75" customHeight="1">
      <c r="A288" s="33"/>
      <c r="B288" s="144"/>
      <c r="C288" s="145" t="s">
        <v>187</v>
      </c>
      <c r="D288" s="145" t="s">
        <v>139</v>
      </c>
      <c r="E288" s="146" t="s">
        <v>603</v>
      </c>
      <c r="F288" s="147" t="s">
        <v>604</v>
      </c>
      <c r="G288" s="148" t="s">
        <v>195</v>
      </c>
      <c r="H288" s="149">
        <v>65.72</v>
      </c>
      <c r="I288" s="150"/>
      <c r="J288" s="151">
        <f>ROUND(I288*H288,2)</f>
        <v>0</v>
      </c>
      <c r="K288" s="147" t="s">
        <v>152</v>
      </c>
      <c r="L288" s="34"/>
      <c r="M288" s="152" t="s">
        <v>1</v>
      </c>
      <c r="N288" s="153" t="s">
        <v>38</v>
      </c>
      <c r="O288" s="59"/>
      <c r="P288" s="154">
        <f>O288*H288</f>
        <v>0</v>
      </c>
      <c r="Q288" s="154">
        <v>4.6000000000000001E-4</v>
      </c>
      <c r="R288" s="154">
        <f>Q288*H288</f>
        <v>3.02312E-2</v>
      </c>
      <c r="S288" s="154">
        <v>0</v>
      </c>
      <c r="T288" s="15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6" t="s">
        <v>143</v>
      </c>
      <c r="AT288" s="156" t="s">
        <v>139</v>
      </c>
      <c r="AU288" s="156" t="s">
        <v>82</v>
      </c>
      <c r="AY288" s="18" t="s">
        <v>137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8" t="s">
        <v>30</v>
      </c>
      <c r="BK288" s="157">
        <f>ROUND(I288*H288,2)</f>
        <v>0</v>
      </c>
      <c r="BL288" s="18" t="s">
        <v>143</v>
      </c>
      <c r="BM288" s="156" t="s">
        <v>1866</v>
      </c>
    </row>
    <row r="289" spans="2:51" s="14" customFormat="1">
      <c r="B289" s="167"/>
      <c r="D289" s="159" t="s">
        <v>145</v>
      </c>
      <c r="E289" s="168" t="s">
        <v>1</v>
      </c>
      <c r="F289" s="169" t="s">
        <v>1835</v>
      </c>
      <c r="H289" s="168" t="s">
        <v>1</v>
      </c>
      <c r="I289" s="170"/>
      <c r="L289" s="167"/>
      <c r="M289" s="171"/>
      <c r="N289" s="172"/>
      <c r="O289" s="172"/>
      <c r="P289" s="172"/>
      <c r="Q289" s="172"/>
      <c r="R289" s="172"/>
      <c r="S289" s="172"/>
      <c r="T289" s="173"/>
      <c r="AT289" s="168" t="s">
        <v>145</v>
      </c>
      <c r="AU289" s="168" t="s">
        <v>82</v>
      </c>
      <c r="AV289" s="14" t="s">
        <v>30</v>
      </c>
      <c r="AW289" s="14" t="s">
        <v>29</v>
      </c>
      <c r="AX289" s="14" t="s">
        <v>73</v>
      </c>
      <c r="AY289" s="168" t="s">
        <v>137</v>
      </c>
    </row>
    <row r="290" spans="2:51" s="14" customFormat="1">
      <c r="B290" s="167"/>
      <c r="D290" s="159" t="s">
        <v>145</v>
      </c>
      <c r="E290" s="168" t="s">
        <v>1</v>
      </c>
      <c r="F290" s="169" t="s">
        <v>1856</v>
      </c>
      <c r="H290" s="168" t="s">
        <v>1</v>
      </c>
      <c r="I290" s="170"/>
      <c r="L290" s="167"/>
      <c r="M290" s="171"/>
      <c r="N290" s="172"/>
      <c r="O290" s="172"/>
      <c r="P290" s="172"/>
      <c r="Q290" s="172"/>
      <c r="R290" s="172"/>
      <c r="S290" s="172"/>
      <c r="T290" s="173"/>
      <c r="AT290" s="168" t="s">
        <v>145</v>
      </c>
      <c r="AU290" s="168" t="s">
        <v>82</v>
      </c>
      <c r="AV290" s="14" t="s">
        <v>30</v>
      </c>
      <c r="AW290" s="14" t="s">
        <v>29</v>
      </c>
      <c r="AX290" s="14" t="s">
        <v>73</v>
      </c>
      <c r="AY290" s="168" t="s">
        <v>137</v>
      </c>
    </row>
    <row r="291" spans="2:51" s="13" customFormat="1">
      <c r="B291" s="158"/>
      <c r="D291" s="159" t="s">
        <v>145</v>
      </c>
      <c r="E291" s="160" t="s">
        <v>1</v>
      </c>
      <c r="F291" s="161" t="s">
        <v>1867</v>
      </c>
      <c r="H291" s="162">
        <v>0</v>
      </c>
      <c r="I291" s="163"/>
      <c r="L291" s="158"/>
      <c r="M291" s="164"/>
      <c r="N291" s="165"/>
      <c r="O291" s="165"/>
      <c r="P291" s="165"/>
      <c r="Q291" s="165"/>
      <c r="R291" s="165"/>
      <c r="S291" s="165"/>
      <c r="T291" s="166"/>
      <c r="AT291" s="160" t="s">
        <v>145</v>
      </c>
      <c r="AU291" s="160" t="s">
        <v>82</v>
      </c>
      <c r="AV291" s="13" t="s">
        <v>82</v>
      </c>
      <c r="AW291" s="13" t="s">
        <v>29</v>
      </c>
      <c r="AX291" s="13" t="s">
        <v>73</v>
      </c>
      <c r="AY291" s="160" t="s">
        <v>137</v>
      </c>
    </row>
    <row r="292" spans="2:51" s="14" customFormat="1">
      <c r="B292" s="167"/>
      <c r="D292" s="159" t="s">
        <v>145</v>
      </c>
      <c r="E292" s="168" t="s">
        <v>1</v>
      </c>
      <c r="F292" s="169" t="s">
        <v>1838</v>
      </c>
      <c r="H292" s="168" t="s">
        <v>1</v>
      </c>
      <c r="I292" s="170"/>
      <c r="L292" s="167"/>
      <c r="M292" s="171"/>
      <c r="N292" s="172"/>
      <c r="O292" s="172"/>
      <c r="P292" s="172"/>
      <c r="Q292" s="172"/>
      <c r="R292" s="172"/>
      <c r="S292" s="172"/>
      <c r="T292" s="173"/>
      <c r="AT292" s="168" t="s">
        <v>145</v>
      </c>
      <c r="AU292" s="168" t="s">
        <v>82</v>
      </c>
      <c r="AV292" s="14" t="s">
        <v>30</v>
      </c>
      <c r="AW292" s="14" t="s">
        <v>29</v>
      </c>
      <c r="AX292" s="14" t="s">
        <v>73</v>
      </c>
      <c r="AY292" s="168" t="s">
        <v>137</v>
      </c>
    </row>
    <row r="293" spans="2:51" s="13" customFormat="1">
      <c r="B293" s="158"/>
      <c r="D293" s="159" t="s">
        <v>145</v>
      </c>
      <c r="E293" s="160" t="s">
        <v>1</v>
      </c>
      <c r="F293" s="161" t="s">
        <v>1839</v>
      </c>
      <c r="H293" s="162">
        <v>3</v>
      </c>
      <c r="I293" s="163"/>
      <c r="L293" s="158"/>
      <c r="M293" s="164"/>
      <c r="N293" s="165"/>
      <c r="O293" s="165"/>
      <c r="P293" s="165"/>
      <c r="Q293" s="165"/>
      <c r="R293" s="165"/>
      <c r="S293" s="165"/>
      <c r="T293" s="166"/>
      <c r="AT293" s="160" t="s">
        <v>145</v>
      </c>
      <c r="AU293" s="160" t="s">
        <v>82</v>
      </c>
      <c r="AV293" s="13" t="s">
        <v>82</v>
      </c>
      <c r="AW293" s="13" t="s">
        <v>29</v>
      </c>
      <c r="AX293" s="13" t="s">
        <v>73</v>
      </c>
      <c r="AY293" s="160" t="s">
        <v>137</v>
      </c>
    </row>
    <row r="294" spans="2:51" s="14" customFormat="1">
      <c r="B294" s="167"/>
      <c r="D294" s="159" t="s">
        <v>145</v>
      </c>
      <c r="E294" s="168" t="s">
        <v>1</v>
      </c>
      <c r="F294" s="169" t="s">
        <v>1840</v>
      </c>
      <c r="H294" s="168" t="s">
        <v>1</v>
      </c>
      <c r="I294" s="170"/>
      <c r="L294" s="167"/>
      <c r="M294" s="171"/>
      <c r="N294" s="172"/>
      <c r="O294" s="172"/>
      <c r="P294" s="172"/>
      <c r="Q294" s="172"/>
      <c r="R294" s="172"/>
      <c r="S294" s="172"/>
      <c r="T294" s="173"/>
      <c r="AT294" s="168" t="s">
        <v>145</v>
      </c>
      <c r="AU294" s="168" t="s">
        <v>82</v>
      </c>
      <c r="AV294" s="14" t="s">
        <v>30</v>
      </c>
      <c r="AW294" s="14" t="s">
        <v>29</v>
      </c>
      <c r="AX294" s="14" t="s">
        <v>73</v>
      </c>
      <c r="AY294" s="168" t="s">
        <v>137</v>
      </c>
    </row>
    <row r="295" spans="2:51" s="13" customFormat="1">
      <c r="B295" s="158"/>
      <c r="D295" s="159" t="s">
        <v>145</v>
      </c>
      <c r="E295" s="160" t="s">
        <v>1</v>
      </c>
      <c r="F295" s="161" t="s">
        <v>1841</v>
      </c>
      <c r="H295" s="162">
        <v>4.2</v>
      </c>
      <c r="I295" s="163"/>
      <c r="L295" s="158"/>
      <c r="M295" s="164"/>
      <c r="N295" s="165"/>
      <c r="O295" s="165"/>
      <c r="P295" s="165"/>
      <c r="Q295" s="165"/>
      <c r="R295" s="165"/>
      <c r="S295" s="165"/>
      <c r="T295" s="166"/>
      <c r="AT295" s="160" t="s">
        <v>145</v>
      </c>
      <c r="AU295" s="160" t="s">
        <v>82</v>
      </c>
      <c r="AV295" s="13" t="s">
        <v>82</v>
      </c>
      <c r="AW295" s="13" t="s">
        <v>29</v>
      </c>
      <c r="AX295" s="13" t="s">
        <v>73</v>
      </c>
      <c r="AY295" s="160" t="s">
        <v>137</v>
      </c>
    </row>
    <row r="296" spans="2:51" s="16" customFormat="1">
      <c r="B296" s="197"/>
      <c r="D296" s="159" t="s">
        <v>145</v>
      </c>
      <c r="E296" s="198" t="s">
        <v>1</v>
      </c>
      <c r="F296" s="199" t="s">
        <v>416</v>
      </c>
      <c r="H296" s="200">
        <v>7.2</v>
      </c>
      <c r="I296" s="201"/>
      <c r="L296" s="197"/>
      <c r="M296" s="202"/>
      <c r="N296" s="203"/>
      <c r="O296" s="203"/>
      <c r="P296" s="203"/>
      <c r="Q296" s="203"/>
      <c r="R296" s="203"/>
      <c r="S296" s="203"/>
      <c r="T296" s="204"/>
      <c r="AT296" s="198" t="s">
        <v>145</v>
      </c>
      <c r="AU296" s="198" t="s">
        <v>82</v>
      </c>
      <c r="AV296" s="16" t="s">
        <v>155</v>
      </c>
      <c r="AW296" s="16" t="s">
        <v>29</v>
      </c>
      <c r="AX296" s="16" t="s">
        <v>73</v>
      </c>
      <c r="AY296" s="198" t="s">
        <v>137</v>
      </c>
    </row>
    <row r="297" spans="2:51" s="14" customFormat="1">
      <c r="B297" s="167"/>
      <c r="D297" s="159" t="s">
        <v>145</v>
      </c>
      <c r="E297" s="168" t="s">
        <v>1</v>
      </c>
      <c r="F297" s="169" t="s">
        <v>1802</v>
      </c>
      <c r="H297" s="168" t="s">
        <v>1</v>
      </c>
      <c r="I297" s="170"/>
      <c r="L297" s="167"/>
      <c r="M297" s="171"/>
      <c r="N297" s="172"/>
      <c r="O297" s="172"/>
      <c r="P297" s="172"/>
      <c r="Q297" s="172"/>
      <c r="R297" s="172"/>
      <c r="S297" s="172"/>
      <c r="T297" s="173"/>
      <c r="AT297" s="168" t="s">
        <v>145</v>
      </c>
      <c r="AU297" s="168" t="s">
        <v>82</v>
      </c>
      <c r="AV297" s="14" t="s">
        <v>30</v>
      </c>
      <c r="AW297" s="14" t="s">
        <v>29</v>
      </c>
      <c r="AX297" s="14" t="s">
        <v>73</v>
      </c>
      <c r="AY297" s="168" t="s">
        <v>137</v>
      </c>
    </row>
    <row r="298" spans="2:51" s="14" customFormat="1">
      <c r="B298" s="167"/>
      <c r="D298" s="159" t="s">
        <v>145</v>
      </c>
      <c r="E298" s="168" t="s">
        <v>1</v>
      </c>
      <c r="F298" s="169" t="s">
        <v>1803</v>
      </c>
      <c r="H298" s="168" t="s">
        <v>1</v>
      </c>
      <c r="I298" s="170"/>
      <c r="L298" s="167"/>
      <c r="M298" s="171"/>
      <c r="N298" s="172"/>
      <c r="O298" s="172"/>
      <c r="P298" s="172"/>
      <c r="Q298" s="172"/>
      <c r="R298" s="172"/>
      <c r="S298" s="172"/>
      <c r="T298" s="173"/>
      <c r="AT298" s="168" t="s">
        <v>145</v>
      </c>
      <c r="AU298" s="168" t="s">
        <v>82</v>
      </c>
      <c r="AV298" s="14" t="s">
        <v>30</v>
      </c>
      <c r="AW298" s="14" t="s">
        <v>29</v>
      </c>
      <c r="AX298" s="14" t="s">
        <v>73</v>
      </c>
      <c r="AY298" s="168" t="s">
        <v>137</v>
      </c>
    </row>
    <row r="299" spans="2:51" s="13" customFormat="1">
      <c r="B299" s="158"/>
      <c r="D299" s="159" t="s">
        <v>145</v>
      </c>
      <c r="E299" s="160" t="s">
        <v>1</v>
      </c>
      <c r="F299" s="161" t="s">
        <v>1842</v>
      </c>
      <c r="H299" s="162">
        <v>2.8</v>
      </c>
      <c r="I299" s="163"/>
      <c r="L299" s="158"/>
      <c r="M299" s="164"/>
      <c r="N299" s="165"/>
      <c r="O299" s="165"/>
      <c r="P299" s="165"/>
      <c r="Q299" s="165"/>
      <c r="R299" s="165"/>
      <c r="S299" s="165"/>
      <c r="T299" s="166"/>
      <c r="AT299" s="160" t="s">
        <v>145</v>
      </c>
      <c r="AU299" s="160" t="s">
        <v>82</v>
      </c>
      <c r="AV299" s="13" t="s">
        <v>82</v>
      </c>
      <c r="AW299" s="13" t="s">
        <v>29</v>
      </c>
      <c r="AX299" s="13" t="s">
        <v>73</v>
      </c>
      <c r="AY299" s="160" t="s">
        <v>137</v>
      </c>
    </row>
    <row r="300" spans="2:51" s="14" customFormat="1">
      <c r="B300" s="167"/>
      <c r="D300" s="159" t="s">
        <v>145</v>
      </c>
      <c r="E300" s="168" t="s">
        <v>1</v>
      </c>
      <c r="F300" s="169" t="s">
        <v>1805</v>
      </c>
      <c r="H300" s="168" t="s">
        <v>1</v>
      </c>
      <c r="I300" s="170"/>
      <c r="L300" s="167"/>
      <c r="M300" s="171"/>
      <c r="N300" s="172"/>
      <c r="O300" s="172"/>
      <c r="P300" s="172"/>
      <c r="Q300" s="172"/>
      <c r="R300" s="172"/>
      <c r="S300" s="172"/>
      <c r="T300" s="173"/>
      <c r="AT300" s="168" t="s">
        <v>145</v>
      </c>
      <c r="AU300" s="168" t="s">
        <v>82</v>
      </c>
      <c r="AV300" s="14" t="s">
        <v>30</v>
      </c>
      <c r="AW300" s="14" t="s">
        <v>29</v>
      </c>
      <c r="AX300" s="14" t="s">
        <v>73</v>
      </c>
      <c r="AY300" s="168" t="s">
        <v>137</v>
      </c>
    </row>
    <row r="301" spans="2:51" s="13" customFormat="1">
      <c r="B301" s="158"/>
      <c r="D301" s="159" t="s">
        <v>145</v>
      </c>
      <c r="E301" s="160" t="s">
        <v>1</v>
      </c>
      <c r="F301" s="161" t="s">
        <v>1841</v>
      </c>
      <c r="H301" s="162">
        <v>4.2</v>
      </c>
      <c r="I301" s="163"/>
      <c r="L301" s="158"/>
      <c r="M301" s="164"/>
      <c r="N301" s="165"/>
      <c r="O301" s="165"/>
      <c r="P301" s="165"/>
      <c r="Q301" s="165"/>
      <c r="R301" s="165"/>
      <c r="S301" s="165"/>
      <c r="T301" s="166"/>
      <c r="AT301" s="160" t="s">
        <v>145</v>
      </c>
      <c r="AU301" s="160" t="s">
        <v>82</v>
      </c>
      <c r="AV301" s="13" t="s">
        <v>82</v>
      </c>
      <c r="AW301" s="13" t="s">
        <v>29</v>
      </c>
      <c r="AX301" s="13" t="s">
        <v>73</v>
      </c>
      <c r="AY301" s="160" t="s">
        <v>137</v>
      </c>
    </row>
    <row r="302" spans="2:51" s="14" customFormat="1">
      <c r="B302" s="167"/>
      <c r="D302" s="159" t="s">
        <v>145</v>
      </c>
      <c r="E302" s="168" t="s">
        <v>1</v>
      </c>
      <c r="F302" s="169" t="s">
        <v>1843</v>
      </c>
      <c r="H302" s="168" t="s">
        <v>1</v>
      </c>
      <c r="I302" s="170"/>
      <c r="L302" s="167"/>
      <c r="M302" s="171"/>
      <c r="N302" s="172"/>
      <c r="O302" s="172"/>
      <c r="P302" s="172"/>
      <c r="Q302" s="172"/>
      <c r="R302" s="172"/>
      <c r="S302" s="172"/>
      <c r="T302" s="173"/>
      <c r="AT302" s="168" t="s">
        <v>145</v>
      </c>
      <c r="AU302" s="168" t="s">
        <v>82</v>
      </c>
      <c r="AV302" s="14" t="s">
        <v>30</v>
      </c>
      <c r="AW302" s="14" t="s">
        <v>29</v>
      </c>
      <c r="AX302" s="14" t="s">
        <v>73</v>
      </c>
      <c r="AY302" s="168" t="s">
        <v>137</v>
      </c>
    </row>
    <row r="303" spans="2:51" s="13" customFormat="1">
      <c r="B303" s="158"/>
      <c r="D303" s="159" t="s">
        <v>145</v>
      </c>
      <c r="E303" s="160" t="s">
        <v>1</v>
      </c>
      <c r="F303" s="161" t="s">
        <v>1844</v>
      </c>
      <c r="H303" s="162">
        <v>14.7</v>
      </c>
      <c r="I303" s="163"/>
      <c r="L303" s="158"/>
      <c r="M303" s="164"/>
      <c r="N303" s="165"/>
      <c r="O303" s="165"/>
      <c r="P303" s="165"/>
      <c r="Q303" s="165"/>
      <c r="R303" s="165"/>
      <c r="S303" s="165"/>
      <c r="T303" s="166"/>
      <c r="AT303" s="160" t="s">
        <v>145</v>
      </c>
      <c r="AU303" s="160" t="s">
        <v>82</v>
      </c>
      <c r="AV303" s="13" t="s">
        <v>82</v>
      </c>
      <c r="AW303" s="13" t="s">
        <v>29</v>
      </c>
      <c r="AX303" s="13" t="s">
        <v>73</v>
      </c>
      <c r="AY303" s="160" t="s">
        <v>137</v>
      </c>
    </row>
    <row r="304" spans="2:51" s="14" customFormat="1">
      <c r="B304" s="167"/>
      <c r="D304" s="159" t="s">
        <v>145</v>
      </c>
      <c r="E304" s="168" t="s">
        <v>1</v>
      </c>
      <c r="F304" s="169" t="s">
        <v>1810</v>
      </c>
      <c r="H304" s="168" t="s">
        <v>1</v>
      </c>
      <c r="I304" s="170"/>
      <c r="L304" s="167"/>
      <c r="M304" s="171"/>
      <c r="N304" s="172"/>
      <c r="O304" s="172"/>
      <c r="P304" s="172"/>
      <c r="Q304" s="172"/>
      <c r="R304" s="172"/>
      <c r="S304" s="172"/>
      <c r="T304" s="173"/>
      <c r="AT304" s="168" t="s">
        <v>145</v>
      </c>
      <c r="AU304" s="168" t="s">
        <v>82</v>
      </c>
      <c r="AV304" s="14" t="s">
        <v>30</v>
      </c>
      <c r="AW304" s="14" t="s">
        <v>29</v>
      </c>
      <c r="AX304" s="14" t="s">
        <v>73</v>
      </c>
      <c r="AY304" s="168" t="s">
        <v>137</v>
      </c>
    </row>
    <row r="305" spans="1:65" s="14" customFormat="1">
      <c r="B305" s="167"/>
      <c r="D305" s="159" t="s">
        <v>145</v>
      </c>
      <c r="E305" s="168" t="s">
        <v>1</v>
      </c>
      <c r="F305" s="169" t="s">
        <v>1803</v>
      </c>
      <c r="H305" s="168" t="s">
        <v>1</v>
      </c>
      <c r="I305" s="170"/>
      <c r="L305" s="167"/>
      <c r="M305" s="171"/>
      <c r="N305" s="172"/>
      <c r="O305" s="172"/>
      <c r="P305" s="172"/>
      <c r="Q305" s="172"/>
      <c r="R305" s="172"/>
      <c r="S305" s="172"/>
      <c r="T305" s="173"/>
      <c r="AT305" s="168" t="s">
        <v>145</v>
      </c>
      <c r="AU305" s="168" t="s">
        <v>82</v>
      </c>
      <c r="AV305" s="14" t="s">
        <v>30</v>
      </c>
      <c r="AW305" s="14" t="s">
        <v>29</v>
      </c>
      <c r="AX305" s="14" t="s">
        <v>73</v>
      </c>
      <c r="AY305" s="168" t="s">
        <v>137</v>
      </c>
    </row>
    <row r="306" spans="1:65" s="13" customFormat="1">
      <c r="B306" s="158"/>
      <c r="D306" s="159" t="s">
        <v>145</v>
      </c>
      <c r="E306" s="160" t="s">
        <v>1</v>
      </c>
      <c r="F306" s="161" t="s">
        <v>1842</v>
      </c>
      <c r="H306" s="162">
        <v>2.8</v>
      </c>
      <c r="I306" s="163"/>
      <c r="L306" s="158"/>
      <c r="M306" s="164"/>
      <c r="N306" s="165"/>
      <c r="O306" s="165"/>
      <c r="P306" s="165"/>
      <c r="Q306" s="165"/>
      <c r="R306" s="165"/>
      <c r="S306" s="165"/>
      <c r="T306" s="166"/>
      <c r="AT306" s="160" t="s">
        <v>145</v>
      </c>
      <c r="AU306" s="160" t="s">
        <v>82</v>
      </c>
      <c r="AV306" s="13" t="s">
        <v>82</v>
      </c>
      <c r="AW306" s="13" t="s">
        <v>29</v>
      </c>
      <c r="AX306" s="13" t="s">
        <v>73</v>
      </c>
      <c r="AY306" s="160" t="s">
        <v>137</v>
      </c>
    </row>
    <row r="307" spans="1:65" s="14" customFormat="1">
      <c r="B307" s="167"/>
      <c r="D307" s="159" t="s">
        <v>145</v>
      </c>
      <c r="E307" s="168" t="s">
        <v>1</v>
      </c>
      <c r="F307" s="169" t="s">
        <v>1811</v>
      </c>
      <c r="H307" s="168" t="s">
        <v>1</v>
      </c>
      <c r="I307" s="170"/>
      <c r="L307" s="167"/>
      <c r="M307" s="171"/>
      <c r="N307" s="172"/>
      <c r="O307" s="172"/>
      <c r="P307" s="172"/>
      <c r="Q307" s="172"/>
      <c r="R307" s="172"/>
      <c r="S307" s="172"/>
      <c r="T307" s="173"/>
      <c r="AT307" s="168" t="s">
        <v>145</v>
      </c>
      <c r="AU307" s="168" t="s">
        <v>82</v>
      </c>
      <c r="AV307" s="14" t="s">
        <v>30</v>
      </c>
      <c r="AW307" s="14" t="s">
        <v>29</v>
      </c>
      <c r="AX307" s="14" t="s">
        <v>73</v>
      </c>
      <c r="AY307" s="168" t="s">
        <v>137</v>
      </c>
    </row>
    <row r="308" spans="1:65" s="13" customFormat="1">
      <c r="B308" s="158"/>
      <c r="D308" s="159" t="s">
        <v>145</v>
      </c>
      <c r="E308" s="160" t="s">
        <v>1</v>
      </c>
      <c r="F308" s="161" t="s">
        <v>1845</v>
      </c>
      <c r="H308" s="162">
        <v>6.72</v>
      </c>
      <c r="I308" s="163"/>
      <c r="L308" s="158"/>
      <c r="M308" s="164"/>
      <c r="N308" s="165"/>
      <c r="O308" s="165"/>
      <c r="P308" s="165"/>
      <c r="Q308" s="165"/>
      <c r="R308" s="165"/>
      <c r="S308" s="165"/>
      <c r="T308" s="166"/>
      <c r="AT308" s="160" t="s">
        <v>145</v>
      </c>
      <c r="AU308" s="160" t="s">
        <v>82</v>
      </c>
      <c r="AV308" s="13" t="s">
        <v>82</v>
      </c>
      <c r="AW308" s="13" t="s">
        <v>29</v>
      </c>
      <c r="AX308" s="13" t="s">
        <v>73</v>
      </c>
      <c r="AY308" s="160" t="s">
        <v>137</v>
      </c>
    </row>
    <row r="309" spans="1:65" s="14" customFormat="1">
      <c r="B309" s="167"/>
      <c r="D309" s="159" t="s">
        <v>145</v>
      </c>
      <c r="E309" s="168" t="s">
        <v>1</v>
      </c>
      <c r="F309" s="169" t="s">
        <v>1814</v>
      </c>
      <c r="H309" s="168" t="s">
        <v>1</v>
      </c>
      <c r="I309" s="170"/>
      <c r="L309" s="167"/>
      <c r="M309" s="171"/>
      <c r="N309" s="172"/>
      <c r="O309" s="172"/>
      <c r="P309" s="172"/>
      <c r="Q309" s="172"/>
      <c r="R309" s="172"/>
      <c r="S309" s="172"/>
      <c r="T309" s="173"/>
      <c r="AT309" s="168" t="s">
        <v>145</v>
      </c>
      <c r="AU309" s="168" t="s">
        <v>82</v>
      </c>
      <c r="AV309" s="14" t="s">
        <v>30</v>
      </c>
      <c r="AW309" s="14" t="s">
        <v>29</v>
      </c>
      <c r="AX309" s="14" t="s">
        <v>73</v>
      </c>
      <c r="AY309" s="168" t="s">
        <v>137</v>
      </c>
    </row>
    <row r="310" spans="1:65" s="13" customFormat="1">
      <c r="B310" s="158"/>
      <c r="D310" s="159" t="s">
        <v>145</v>
      </c>
      <c r="E310" s="160" t="s">
        <v>1</v>
      </c>
      <c r="F310" s="161" t="s">
        <v>1846</v>
      </c>
      <c r="H310" s="162">
        <v>27.3</v>
      </c>
      <c r="I310" s="163"/>
      <c r="L310" s="158"/>
      <c r="M310" s="164"/>
      <c r="N310" s="165"/>
      <c r="O310" s="165"/>
      <c r="P310" s="165"/>
      <c r="Q310" s="165"/>
      <c r="R310" s="165"/>
      <c r="S310" s="165"/>
      <c r="T310" s="166"/>
      <c r="AT310" s="160" t="s">
        <v>145</v>
      </c>
      <c r="AU310" s="160" t="s">
        <v>82</v>
      </c>
      <c r="AV310" s="13" t="s">
        <v>82</v>
      </c>
      <c r="AW310" s="13" t="s">
        <v>29</v>
      </c>
      <c r="AX310" s="13" t="s">
        <v>73</v>
      </c>
      <c r="AY310" s="160" t="s">
        <v>137</v>
      </c>
    </row>
    <row r="311" spans="1:65" s="16" customFormat="1">
      <c r="B311" s="197"/>
      <c r="D311" s="159" t="s">
        <v>145</v>
      </c>
      <c r="E311" s="198" t="s">
        <v>1</v>
      </c>
      <c r="F311" s="199" t="s">
        <v>416</v>
      </c>
      <c r="H311" s="200">
        <v>58.52</v>
      </c>
      <c r="I311" s="201"/>
      <c r="L311" s="197"/>
      <c r="M311" s="202"/>
      <c r="N311" s="203"/>
      <c r="O311" s="203"/>
      <c r="P311" s="203"/>
      <c r="Q311" s="203"/>
      <c r="R311" s="203"/>
      <c r="S311" s="203"/>
      <c r="T311" s="204"/>
      <c r="AT311" s="198" t="s">
        <v>145</v>
      </c>
      <c r="AU311" s="198" t="s">
        <v>82</v>
      </c>
      <c r="AV311" s="16" t="s">
        <v>155</v>
      </c>
      <c r="AW311" s="16" t="s">
        <v>29</v>
      </c>
      <c r="AX311" s="16" t="s">
        <v>73</v>
      </c>
      <c r="AY311" s="198" t="s">
        <v>137</v>
      </c>
    </row>
    <row r="312" spans="1:65" s="15" customFormat="1">
      <c r="B312" s="174"/>
      <c r="D312" s="159" t="s">
        <v>145</v>
      </c>
      <c r="E312" s="175" t="s">
        <v>1</v>
      </c>
      <c r="F312" s="176" t="s">
        <v>148</v>
      </c>
      <c r="H312" s="177">
        <v>65.72</v>
      </c>
      <c r="I312" s="178"/>
      <c r="L312" s="174"/>
      <c r="M312" s="179"/>
      <c r="N312" s="180"/>
      <c r="O312" s="180"/>
      <c r="P312" s="180"/>
      <c r="Q312" s="180"/>
      <c r="R312" s="180"/>
      <c r="S312" s="180"/>
      <c r="T312" s="181"/>
      <c r="AT312" s="175" t="s">
        <v>145</v>
      </c>
      <c r="AU312" s="175" t="s">
        <v>82</v>
      </c>
      <c r="AV312" s="15" t="s">
        <v>143</v>
      </c>
      <c r="AW312" s="15" t="s">
        <v>29</v>
      </c>
      <c r="AX312" s="15" t="s">
        <v>30</v>
      </c>
      <c r="AY312" s="175" t="s">
        <v>137</v>
      </c>
    </row>
    <row r="313" spans="1:65" s="2" customFormat="1" ht="24.2" customHeight="1">
      <c r="A313" s="33"/>
      <c r="B313" s="144"/>
      <c r="C313" s="145" t="s">
        <v>192</v>
      </c>
      <c r="D313" s="145" t="s">
        <v>139</v>
      </c>
      <c r="E313" s="146" t="s">
        <v>609</v>
      </c>
      <c r="F313" s="147" t="s">
        <v>610</v>
      </c>
      <c r="G313" s="148" t="s">
        <v>195</v>
      </c>
      <c r="H313" s="149">
        <v>65.72</v>
      </c>
      <c r="I313" s="150"/>
      <c r="J313" s="151">
        <f>ROUND(I313*H313,2)</f>
        <v>0</v>
      </c>
      <c r="K313" s="147" t="s">
        <v>152</v>
      </c>
      <c r="L313" s="34"/>
      <c r="M313" s="152" t="s">
        <v>1</v>
      </c>
      <c r="N313" s="153" t="s">
        <v>38</v>
      </c>
      <c r="O313" s="59"/>
      <c r="P313" s="154">
        <f>O313*H313</f>
        <v>0</v>
      </c>
      <c r="Q313" s="154">
        <v>0</v>
      </c>
      <c r="R313" s="154">
        <f>Q313*H313</f>
        <v>0</v>
      </c>
      <c r="S313" s="154">
        <v>0</v>
      </c>
      <c r="T313" s="155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6" t="s">
        <v>143</v>
      </c>
      <c r="AT313" s="156" t="s">
        <v>139</v>
      </c>
      <c r="AU313" s="156" t="s">
        <v>82</v>
      </c>
      <c r="AY313" s="18" t="s">
        <v>137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8" t="s">
        <v>30</v>
      </c>
      <c r="BK313" s="157">
        <f>ROUND(I313*H313,2)</f>
        <v>0</v>
      </c>
      <c r="BL313" s="18" t="s">
        <v>143</v>
      </c>
      <c r="BM313" s="156" t="s">
        <v>1868</v>
      </c>
    </row>
    <row r="314" spans="1:65" s="13" customFormat="1">
      <c r="B314" s="158"/>
      <c r="D314" s="159" t="s">
        <v>145</v>
      </c>
      <c r="E314" s="160" t="s">
        <v>1</v>
      </c>
      <c r="F314" s="161" t="s">
        <v>1869</v>
      </c>
      <c r="H314" s="162">
        <v>65.72</v>
      </c>
      <c r="I314" s="163"/>
      <c r="L314" s="158"/>
      <c r="M314" s="164"/>
      <c r="N314" s="165"/>
      <c r="O314" s="165"/>
      <c r="P314" s="165"/>
      <c r="Q314" s="165"/>
      <c r="R314" s="165"/>
      <c r="S314" s="165"/>
      <c r="T314" s="166"/>
      <c r="AT314" s="160" t="s">
        <v>145</v>
      </c>
      <c r="AU314" s="160" t="s">
        <v>82</v>
      </c>
      <c r="AV314" s="13" t="s">
        <v>82</v>
      </c>
      <c r="AW314" s="13" t="s">
        <v>29</v>
      </c>
      <c r="AX314" s="13" t="s">
        <v>30</v>
      </c>
      <c r="AY314" s="160" t="s">
        <v>137</v>
      </c>
    </row>
    <row r="315" spans="1:65" s="2" customFormat="1" ht="37.9" customHeight="1">
      <c r="A315" s="33"/>
      <c r="B315" s="144"/>
      <c r="C315" s="145" t="s">
        <v>198</v>
      </c>
      <c r="D315" s="145" t="s">
        <v>139</v>
      </c>
      <c r="E315" s="146" t="s">
        <v>236</v>
      </c>
      <c r="F315" s="147" t="s">
        <v>237</v>
      </c>
      <c r="G315" s="148" t="s">
        <v>195</v>
      </c>
      <c r="H315" s="149">
        <v>52.5</v>
      </c>
      <c r="I315" s="150"/>
      <c r="J315" s="151">
        <f>ROUND(I315*H315,2)</f>
        <v>0</v>
      </c>
      <c r="K315" s="147" t="s">
        <v>152</v>
      </c>
      <c r="L315" s="34"/>
      <c r="M315" s="152" t="s">
        <v>1</v>
      </c>
      <c r="N315" s="153" t="s">
        <v>38</v>
      </c>
      <c r="O315" s="59"/>
      <c r="P315" s="154">
        <f>O315*H315</f>
        <v>0</v>
      </c>
      <c r="Q315" s="154">
        <v>0</v>
      </c>
      <c r="R315" s="154">
        <f>Q315*H315</f>
        <v>0</v>
      </c>
      <c r="S315" s="154">
        <v>0</v>
      </c>
      <c r="T315" s="155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6" t="s">
        <v>143</v>
      </c>
      <c r="AT315" s="156" t="s">
        <v>139</v>
      </c>
      <c r="AU315" s="156" t="s">
        <v>82</v>
      </c>
      <c r="AY315" s="18" t="s">
        <v>137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8" t="s">
        <v>30</v>
      </c>
      <c r="BK315" s="157">
        <f>ROUND(I315*H315,2)</f>
        <v>0</v>
      </c>
      <c r="BL315" s="18" t="s">
        <v>143</v>
      </c>
      <c r="BM315" s="156" t="s">
        <v>1870</v>
      </c>
    </row>
    <row r="316" spans="1:65" s="13" customFormat="1">
      <c r="B316" s="158"/>
      <c r="D316" s="159" t="s">
        <v>145</v>
      </c>
      <c r="E316" s="160" t="s">
        <v>1</v>
      </c>
      <c r="F316" s="161" t="s">
        <v>1871</v>
      </c>
      <c r="H316" s="162">
        <v>52.5</v>
      </c>
      <c r="I316" s="163"/>
      <c r="L316" s="158"/>
      <c r="M316" s="164"/>
      <c r="N316" s="165"/>
      <c r="O316" s="165"/>
      <c r="P316" s="165"/>
      <c r="Q316" s="165"/>
      <c r="R316" s="165"/>
      <c r="S316" s="165"/>
      <c r="T316" s="166"/>
      <c r="AT316" s="160" t="s">
        <v>145</v>
      </c>
      <c r="AU316" s="160" t="s">
        <v>82</v>
      </c>
      <c r="AV316" s="13" t="s">
        <v>82</v>
      </c>
      <c r="AW316" s="13" t="s">
        <v>29</v>
      </c>
      <c r="AX316" s="13" t="s">
        <v>30</v>
      </c>
      <c r="AY316" s="160" t="s">
        <v>137</v>
      </c>
    </row>
    <row r="317" spans="1:65" s="2" customFormat="1" ht="16.5" customHeight="1">
      <c r="A317" s="33"/>
      <c r="B317" s="144"/>
      <c r="C317" s="145" t="s">
        <v>203</v>
      </c>
      <c r="D317" s="145" t="s">
        <v>139</v>
      </c>
      <c r="E317" s="146" t="s">
        <v>244</v>
      </c>
      <c r="F317" s="147" t="s">
        <v>245</v>
      </c>
      <c r="G317" s="148" t="s">
        <v>195</v>
      </c>
      <c r="H317" s="149">
        <v>52.5</v>
      </c>
      <c r="I317" s="150"/>
      <c r="J317" s="151">
        <f>ROUND(I317*H317,2)</f>
        <v>0</v>
      </c>
      <c r="K317" s="147" t="s">
        <v>152</v>
      </c>
      <c r="L317" s="34"/>
      <c r="M317" s="152" t="s">
        <v>1</v>
      </c>
      <c r="N317" s="153" t="s">
        <v>38</v>
      </c>
      <c r="O317" s="59"/>
      <c r="P317" s="154">
        <f>O317*H317</f>
        <v>0</v>
      </c>
      <c r="Q317" s="154">
        <v>0</v>
      </c>
      <c r="R317" s="154">
        <f>Q317*H317</f>
        <v>0</v>
      </c>
      <c r="S317" s="154">
        <v>0</v>
      </c>
      <c r="T317" s="155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56" t="s">
        <v>143</v>
      </c>
      <c r="AT317" s="156" t="s">
        <v>139</v>
      </c>
      <c r="AU317" s="156" t="s">
        <v>82</v>
      </c>
      <c r="AY317" s="18" t="s">
        <v>137</v>
      </c>
      <c r="BE317" s="157">
        <f>IF(N317="základní",J317,0)</f>
        <v>0</v>
      </c>
      <c r="BF317" s="157">
        <f>IF(N317="snížená",J317,0)</f>
        <v>0</v>
      </c>
      <c r="BG317" s="157">
        <f>IF(N317="zákl. přenesená",J317,0)</f>
        <v>0</v>
      </c>
      <c r="BH317" s="157">
        <f>IF(N317="sníž. přenesená",J317,0)</f>
        <v>0</v>
      </c>
      <c r="BI317" s="157">
        <f>IF(N317="nulová",J317,0)</f>
        <v>0</v>
      </c>
      <c r="BJ317" s="18" t="s">
        <v>30</v>
      </c>
      <c r="BK317" s="157">
        <f>ROUND(I317*H317,2)</f>
        <v>0</v>
      </c>
      <c r="BL317" s="18" t="s">
        <v>143</v>
      </c>
      <c r="BM317" s="156" t="s">
        <v>1872</v>
      </c>
    </row>
    <row r="318" spans="1:65" s="13" customFormat="1">
      <c r="B318" s="158"/>
      <c r="D318" s="159" t="s">
        <v>145</v>
      </c>
      <c r="E318" s="160" t="s">
        <v>1</v>
      </c>
      <c r="F318" s="161" t="s">
        <v>1871</v>
      </c>
      <c r="H318" s="162">
        <v>52.5</v>
      </c>
      <c r="I318" s="163"/>
      <c r="L318" s="158"/>
      <c r="M318" s="164"/>
      <c r="N318" s="165"/>
      <c r="O318" s="165"/>
      <c r="P318" s="165"/>
      <c r="Q318" s="165"/>
      <c r="R318" s="165"/>
      <c r="S318" s="165"/>
      <c r="T318" s="166"/>
      <c r="AT318" s="160" t="s">
        <v>145</v>
      </c>
      <c r="AU318" s="160" t="s">
        <v>82</v>
      </c>
      <c r="AV318" s="13" t="s">
        <v>82</v>
      </c>
      <c r="AW318" s="13" t="s">
        <v>29</v>
      </c>
      <c r="AX318" s="13" t="s">
        <v>30</v>
      </c>
      <c r="AY318" s="160" t="s">
        <v>137</v>
      </c>
    </row>
    <row r="319" spans="1:65" s="2" customFormat="1" ht="16.5" customHeight="1">
      <c r="A319" s="33"/>
      <c r="B319" s="144"/>
      <c r="C319" s="145" t="s">
        <v>207</v>
      </c>
      <c r="D319" s="145" t="s">
        <v>139</v>
      </c>
      <c r="E319" s="146" t="s">
        <v>247</v>
      </c>
      <c r="F319" s="147" t="s">
        <v>248</v>
      </c>
      <c r="G319" s="148" t="s">
        <v>195</v>
      </c>
      <c r="H319" s="149">
        <v>26.25</v>
      </c>
      <c r="I319" s="150"/>
      <c r="J319" s="151">
        <f>ROUND(I319*H319,2)</f>
        <v>0</v>
      </c>
      <c r="K319" s="147" t="s">
        <v>1</v>
      </c>
      <c r="L319" s="34"/>
      <c r="M319" s="152" t="s">
        <v>1</v>
      </c>
      <c r="N319" s="153" t="s">
        <v>38</v>
      </c>
      <c r="O319" s="59"/>
      <c r="P319" s="154">
        <f>O319*H319</f>
        <v>0</v>
      </c>
      <c r="Q319" s="154">
        <v>0</v>
      </c>
      <c r="R319" s="154">
        <f>Q319*H319</f>
        <v>0</v>
      </c>
      <c r="S319" s="154">
        <v>0</v>
      </c>
      <c r="T319" s="155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6" t="s">
        <v>143</v>
      </c>
      <c r="AT319" s="156" t="s">
        <v>139</v>
      </c>
      <c r="AU319" s="156" t="s">
        <v>82</v>
      </c>
      <c r="AY319" s="18" t="s">
        <v>137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8" t="s">
        <v>30</v>
      </c>
      <c r="BK319" s="157">
        <f>ROUND(I319*H319,2)</f>
        <v>0</v>
      </c>
      <c r="BL319" s="18" t="s">
        <v>143</v>
      </c>
      <c r="BM319" s="156" t="s">
        <v>1873</v>
      </c>
    </row>
    <row r="320" spans="1:65" s="13" customFormat="1">
      <c r="B320" s="158"/>
      <c r="D320" s="159" t="s">
        <v>145</v>
      </c>
      <c r="E320" s="160" t="s">
        <v>1</v>
      </c>
      <c r="F320" s="161" t="s">
        <v>1874</v>
      </c>
      <c r="H320" s="162">
        <v>26.25</v>
      </c>
      <c r="I320" s="163"/>
      <c r="L320" s="158"/>
      <c r="M320" s="164"/>
      <c r="N320" s="165"/>
      <c r="O320" s="165"/>
      <c r="P320" s="165"/>
      <c r="Q320" s="165"/>
      <c r="R320" s="165"/>
      <c r="S320" s="165"/>
      <c r="T320" s="166"/>
      <c r="AT320" s="160" t="s">
        <v>145</v>
      </c>
      <c r="AU320" s="160" t="s">
        <v>82</v>
      </c>
      <c r="AV320" s="13" t="s">
        <v>82</v>
      </c>
      <c r="AW320" s="13" t="s">
        <v>29</v>
      </c>
      <c r="AX320" s="13" t="s">
        <v>30</v>
      </c>
      <c r="AY320" s="160" t="s">
        <v>137</v>
      </c>
    </row>
    <row r="321" spans="1:65" s="2" customFormat="1" ht="16.5" customHeight="1">
      <c r="A321" s="33"/>
      <c r="B321" s="144"/>
      <c r="C321" s="145" t="s">
        <v>8</v>
      </c>
      <c r="D321" s="145" t="s">
        <v>139</v>
      </c>
      <c r="E321" s="146" t="s">
        <v>251</v>
      </c>
      <c r="F321" s="147" t="s">
        <v>252</v>
      </c>
      <c r="G321" s="148" t="s">
        <v>195</v>
      </c>
      <c r="H321" s="149">
        <v>26.25</v>
      </c>
      <c r="I321" s="150"/>
      <c r="J321" s="151">
        <f>ROUND(I321*H321,2)</f>
        <v>0</v>
      </c>
      <c r="K321" s="147" t="s">
        <v>1</v>
      </c>
      <c r="L321" s="34"/>
      <c r="M321" s="152" t="s">
        <v>1</v>
      </c>
      <c r="N321" s="153" t="s">
        <v>38</v>
      </c>
      <c r="O321" s="59"/>
      <c r="P321" s="154">
        <f>O321*H321</f>
        <v>0</v>
      </c>
      <c r="Q321" s="154">
        <v>0</v>
      </c>
      <c r="R321" s="154">
        <f>Q321*H321</f>
        <v>0</v>
      </c>
      <c r="S321" s="154">
        <v>0</v>
      </c>
      <c r="T321" s="155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6" t="s">
        <v>143</v>
      </c>
      <c r="AT321" s="156" t="s">
        <v>139</v>
      </c>
      <c r="AU321" s="156" t="s">
        <v>82</v>
      </c>
      <c r="AY321" s="18" t="s">
        <v>137</v>
      </c>
      <c r="BE321" s="157">
        <f>IF(N321="základní",J321,0)</f>
        <v>0</v>
      </c>
      <c r="BF321" s="157">
        <f>IF(N321="snížená",J321,0)</f>
        <v>0</v>
      </c>
      <c r="BG321" s="157">
        <f>IF(N321="zákl. přenesená",J321,0)</f>
        <v>0</v>
      </c>
      <c r="BH321" s="157">
        <f>IF(N321="sníž. přenesená",J321,0)</f>
        <v>0</v>
      </c>
      <c r="BI321" s="157">
        <f>IF(N321="nulová",J321,0)</f>
        <v>0</v>
      </c>
      <c r="BJ321" s="18" t="s">
        <v>30</v>
      </c>
      <c r="BK321" s="157">
        <f>ROUND(I321*H321,2)</f>
        <v>0</v>
      </c>
      <c r="BL321" s="18" t="s">
        <v>143</v>
      </c>
      <c r="BM321" s="156" t="s">
        <v>1875</v>
      </c>
    </row>
    <row r="322" spans="1:65" s="13" customFormat="1">
      <c r="B322" s="158"/>
      <c r="D322" s="159" t="s">
        <v>145</v>
      </c>
      <c r="E322" s="160" t="s">
        <v>1</v>
      </c>
      <c r="F322" s="161" t="s">
        <v>1874</v>
      </c>
      <c r="H322" s="162">
        <v>26.25</v>
      </c>
      <c r="I322" s="163"/>
      <c r="L322" s="158"/>
      <c r="M322" s="164"/>
      <c r="N322" s="165"/>
      <c r="O322" s="165"/>
      <c r="P322" s="165"/>
      <c r="Q322" s="165"/>
      <c r="R322" s="165"/>
      <c r="S322" s="165"/>
      <c r="T322" s="166"/>
      <c r="AT322" s="160" t="s">
        <v>145</v>
      </c>
      <c r="AU322" s="160" t="s">
        <v>82</v>
      </c>
      <c r="AV322" s="13" t="s">
        <v>82</v>
      </c>
      <c r="AW322" s="13" t="s">
        <v>29</v>
      </c>
      <c r="AX322" s="13" t="s">
        <v>30</v>
      </c>
      <c r="AY322" s="160" t="s">
        <v>137</v>
      </c>
    </row>
    <row r="323" spans="1:65" s="2" customFormat="1" ht="24.2" customHeight="1">
      <c r="A323" s="33"/>
      <c r="B323" s="144"/>
      <c r="C323" s="145" t="s">
        <v>278</v>
      </c>
      <c r="D323" s="145" t="s">
        <v>139</v>
      </c>
      <c r="E323" s="146" t="s">
        <v>652</v>
      </c>
      <c r="F323" s="147" t="s">
        <v>653</v>
      </c>
      <c r="G323" s="148" t="s">
        <v>195</v>
      </c>
      <c r="H323" s="149">
        <v>34.927999999999997</v>
      </c>
      <c r="I323" s="150"/>
      <c r="J323" s="151">
        <f>ROUND(I323*H323,2)</f>
        <v>0</v>
      </c>
      <c r="K323" s="147" t="s">
        <v>152</v>
      </c>
      <c r="L323" s="34"/>
      <c r="M323" s="152" t="s">
        <v>1</v>
      </c>
      <c r="N323" s="153" t="s">
        <v>38</v>
      </c>
      <c r="O323" s="59"/>
      <c r="P323" s="154">
        <f>O323*H323</f>
        <v>0</v>
      </c>
      <c r="Q323" s="154">
        <v>0</v>
      </c>
      <c r="R323" s="154">
        <f>Q323*H323</f>
        <v>0</v>
      </c>
      <c r="S323" s="154">
        <v>0</v>
      </c>
      <c r="T323" s="155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6" t="s">
        <v>143</v>
      </c>
      <c r="AT323" s="156" t="s">
        <v>139</v>
      </c>
      <c r="AU323" s="156" t="s">
        <v>82</v>
      </c>
      <c r="AY323" s="18" t="s">
        <v>137</v>
      </c>
      <c r="BE323" s="157">
        <f>IF(N323="základní",J323,0)</f>
        <v>0</v>
      </c>
      <c r="BF323" s="157">
        <f>IF(N323="snížená",J323,0)</f>
        <v>0</v>
      </c>
      <c r="BG323" s="157">
        <f>IF(N323="zákl. přenesená",J323,0)</f>
        <v>0</v>
      </c>
      <c r="BH323" s="157">
        <f>IF(N323="sníž. přenesená",J323,0)</f>
        <v>0</v>
      </c>
      <c r="BI323" s="157">
        <f>IF(N323="nulová",J323,0)</f>
        <v>0</v>
      </c>
      <c r="BJ323" s="18" t="s">
        <v>30</v>
      </c>
      <c r="BK323" s="157">
        <f>ROUND(I323*H323,2)</f>
        <v>0</v>
      </c>
      <c r="BL323" s="18" t="s">
        <v>143</v>
      </c>
      <c r="BM323" s="156" t="s">
        <v>1876</v>
      </c>
    </row>
    <row r="324" spans="1:65" s="14" customFormat="1">
      <c r="B324" s="167"/>
      <c r="D324" s="159" t="s">
        <v>145</v>
      </c>
      <c r="E324" s="168" t="s">
        <v>1</v>
      </c>
      <c r="F324" s="169" t="s">
        <v>1311</v>
      </c>
      <c r="H324" s="168" t="s">
        <v>1</v>
      </c>
      <c r="I324" s="170"/>
      <c r="L324" s="167"/>
      <c r="M324" s="171"/>
      <c r="N324" s="172"/>
      <c r="O324" s="172"/>
      <c r="P324" s="172"/>
      <c r="Q324" s="172"/>
      <c r="R324" s="172"/>
      <c r="S324" s="172"/>
      <c r="T324" s="173"/>
      <c r="AT324" s="168" t="s">
        <v>145</v>
      </c>
      <c r="AU324" s="168" t="s">
        <v>82</v>
      </c>
      <c r="AV324" s="14" t="s">
        <v>30</v>
      </c>
      <c r="AW324" s="14" t="s">
        <v>29</v>
      </c>
      <c r="AX324" s="14" t="s">
        <v>73</v>
      </c>
      <c r="AY324" s="168" t="s">
        <v>137</v>
      </c>
    </row>
    <row r="325" spans="1:65" s="13" customFormat="1">
      <c r="B325" s="158"/>
      <c r="D325" s="159" t="s">
        <v>145</v>
      </c>
      <c r="E325" s="160" t="s">
        <v>1</v>
      </c>
      <c r="F325" s="161" t="s">
        <v>1877</v>
      </c>
      <c r="H325" s="162">
        <v>80.12</v>
      </c>
      <c r="I325" s="163"/>
      <c r="L325" s="158"/>
      <c r="M325" s="164"/>
      <c r="N325" s="165"/>
      <c r="O325" s="165"/>
      <c r="P325" s="165"/>
      <c r="Q325" s="165"/>
      <c r="R325" s="165"/>
      <c r="S325" s="165"/>
      <c r="T325" s="166"/>
      <c r="AT325" s="160" t="s">
        <v>145</v>
      </c>
      <c r="AU325" s="160" t="s">
        <v>82</v>
      </c>
      <c r="AV325" s="13" t="s">
        <v>82</v>
      </c>
      <c r="AW325" s="13" t="s">
        <v>29</v>
      </c>
      <c r="AX325" s="13" t="s">
        <v>73</v>
      </c>
      <c r="AY325" s="160" t="s">
        <v>137</v>
      </c>
    </row>
    <row r="326" spans="1:65" s="14" customFormat="1">
      <c r="B326" s="167"/>
      <c r="D326" s="159" t="s">
        <v>145</v>
      </c>
      <c r="E326" s="168" t="s">
        <v>1</v>
      </c>
      <c r="F326" s="169" t="s">
        <v>502</v>
      </c>
      <c r="H326" s="168" t="s">
        <v>1</v>
      </c>
      <c r="I326" s="170"/>
      <c r="L326" s="167"/>
      <c r="M326" s="171"/>
      <c r="N326" s="172"/>
      <c r="O326" s="172"/>
      <c r="P326" s="172"/>
      <c r="Q326" s="172"/>
      <c r="R326" s="172"/>
      <c r="S326" s="172"/>
      <c r="T326" s="173"/>
      <c r="AT326" s="168" t="s">
        <v>145</v>
      </c>
      <c r="AU326" s="168" t="s">
        <v>82</v>
      </c>
      <c r="AV326" s="14" t="s">
        <v>30</v>
      </c>
      <c r="AW326" s="14" t="s">
        <v>29</v>
      </c>
      <c r="AX326" s="14" t="s">
        <v>73</v>
      </c>
      <c r="AY326" s="168" t="s">
        <v>137</v>
      </c>
    </row>
    <row r="327" spans="1:65" s="14" customFormat="1">
      <c r="B327" s="167"/>
      <c r="D327" s="159" t="s">
        <v>145</v>
      </c>
      <c r="E327" s="168" t="s">
        <v>1</v>
      </c>
      <c r="F327" s="169" t="s">
        <v>661</v>
      </c>
      <c r="H327" s="168" t="s">
        <v>1</v>
      </c>
      <c r="I327" s="170"/>
      <c r="L327" s="167"/>
      <c r="M327" s="171"/>
      <c r="N327" s="172"/>
      <c r="O327" s="172"/>
      <c r="P327" s="172"/>
      <c r="Q327" s="172"/>
      <c r="R327" s="172"/>
      <c r="S327" s="172"/>
      <c r="T327" s="173"/>
      <c r="AT327" s="168" t="s">
        <v>145</v>
      </c>
      <c r="AU327" s="168" t="s">
        <v>82</v>
      </c>
      <c r="AV327" s="14" t="s">
        <v>30</v>
      </c>
      <c r="AW327" s="14" t="s">
        <v>29</v>
      </c>
      <c r="AX327" s="14" t="s">
        <v>73</v>
      </c>
      <c r="AY327" s="168" t="s">
        <v>137</v>
      </c>
    </row>
    <row r="328" spans="1:65" s="13" customFormat="1">
      <c r="B328" s="158"/>
      <c r="D328" s="159" t="s">
        <v>145</v>
      </c>
      <c r="E328" s="160" t="s">
        <v>1</v>
      </c>
      <c r="F328" s="161" t="s">
        <v>1878</v>
      </c>
      <c r="H328" s="162">
        <v>-25.391999999999999</v>
      </c>
      <c r="I328" s="163"/>
      <c r="L328" s="158"/>
      <c r="M328" s="164"/>
      <c r="N328" s="165"/>
      <c r="O328" s="165"/>
      <c r="P328" s="165"/>
      <c r="Q328" s="165"/>
      <c r="R328" s="165"/>
      <c r="S328" s="165"/>
      <c r="T328" s="166"/>
      <c r="AT328" s="160" t="s">
        <v>145</v>
      </c>
      <c r="AU328" s="160" t="s">
        <v>82</v>
      </c>
      <c r="AV328" s="13" t="s">
        <v>82</v>
      </c>
      <c r="AW328" s="13" t="s">
        <v>29</v>
      </c>
      <c r="AX328" s="13" t="s">
        <v>73</v>
      </c>
      <c r="AY328" s="160" t="s">
        <v>137</v>
      </c>
    </row>
    <row r="329" spans="1:65" s="14" customFormat="1">
      <c r="B329" s="167"/>
      <c r="D329" s="159" t="s">
        <v>145</v>
      </c>
      <c r="E329" s="168" t="s">
        <v>1</v>
      </c>
      <c r="F329" s="169" t="s">
        <v>663</v>
      </c>
      <c r="H329" s="168" t="s">
        <v>1</v>
      </c>
      <c r="I329" s="170"/>
      <c r="L329" s="167"/>
      <c r="M329" s="171"/>
      <c r="N329" s="172"/>
      <c r="O329" s="172"/>
      <c r="P329" s="172"/>
      <c r="Q329" s="172"/>
      <c r="R329" s="172"/>
      <c r="S329" s="172"/>
      <c r="T329" s="173"/>
      <c r="AT329" s="168" t="s">
        <v>145</v>
      </c>
      <c r="AU329" s="168" t="s">
        <v>82</v>
      </c>
      <c r="AV329" s="14" t="s">
        <v>30</v>
      </c>
      <c r="AW329" s="14" t="s">
        <v>29</v>
      </c>
      <c r="AX329" s="14" t="s">
        <v>73</v>
      </c>
      <c r="AY329" s="168" t="s">
        <v>137</v>
      </c>
    </row>
    <row r="330" spans="1:65" s="13" customFormat="1">
      <c r="B330" s="158"/>
      <c r="D330" s="159" t="s">
        <v>145</v>
      </c>
      <c r="E330" s="160" t="s">
        <v>1</v>
      </c>
      <c r="F330" s="161" t="s">
        <v>545</v>
      </c>
      <c r="H330" s="162">
        <v>-14.4</v>
      </c>
      <c r="I330" s="163"/>
      <c r="L330" s="158"/>
      <c r="M330" s="164"/>
      <c r="N330" s="165"/>
      <c r="O330" s="165"/>
      <c r="P330" s="165"/>
      <c r="Q330" s="165"/>
      <c r="R330" s="165"/>
      <c r="S330" s="165"/>
      <c r="T330" s="166"/>
      <c r="AT330" s="160" t="s">
        <v>145</v>
      </c>
      <c r="AU330" s="160" t="s">
        <v>82</v>
      </c>
      <c r="AV330" s="13" t="s">
        <v>82</v>
      </c>
      <c r="AW330" s="13" t="s">
        <v>29</v>
      </c>
      <c r="AX330" s="13" t="s">
        <v>73</v>
      </c>
      <c r="AY330" s="160" t="s">
        <v>137</v>
      </c>
    </row>
    <row r="331" spans="1:65" s="14" customFormat="1">
      <c r="B331" s="167"/>
      <c r="D331" s="159" t="s">
        <v>145</v>
      </c>
      <c r="E331" s="168" t="s">
        <v>1</v>
      </c>
      <c r="F331" s="169" t="s">
        <v>670</v>
      </c>
      <c r="H331" s="168" t="s">
        <v>1</v>
      </c>
      <c r="I331" s="170"/>
      <c r="L331" s="167"/>
      <c r="M331" s="171"/>
      <c r="N331" s="172"/>
      <c r="O331" s="172"/>
      <c r="P331" s="172"/>
      <c r="Q331" s="172"/>
      <c r="R331" s="172"/>
      <c r="S331" s="172"/>
      <c r="T331" s="173"/>
      <c r="AT331" s="168" t="s">
        <v>145</v>
      </c>
      <c r="AU331" s="168" t="s">
        <v>82</v>
      </c>
      <c r="AV331" s="14" t="s">
        <v>30</v>
      </c>
      <c r="AW331" s="14" t="s">
        <v>29</v>
      </c>
      <c r="AX331" s="14" t="s">
        <v>73</v>
      </c>
      <c r="AY331" s="168" t="s">
        <v>137</v>
      </c>
    </row>
    <row r="332" spans="1:65" s="13" customFormat="1">
      <c r="B332" s="158"/>
      <c r="D332" s="159" t="s">
        <v>145</v>
      </c>
      <c r="E332" s="160" t="s">
        <v>1</v>
      </c>
      <c r="F332" s="161" t="s">
        <v>1879</v>
      </c>
      <c r="H332" s="162">
        <v>-5.4</v>
      </c>
      <c r="I332" s="163"/>
      <c r="L332" s="158"/>
      <c r="M332" s="164"/>
      <c r="N332" s="165"/>
      <c r="O332" s="165"/>
      <c r="P332" s="165"/>
      <c r="Q332" s="165"/>
      <c r="R332" s="165"/>
      <c r="S332" s="165"/>
      <c r="T332" s="166"/>
      <c r="AT332" s="160" t="s">
        <v>145</v>
      </c>
      <c r="AU332" s="160" t="s">
        <v>82</v>
      </c>
      <c r="AV332" s="13" t="s">
        <v>82</v>
      </c>
      <c r="AW332" s="13" t="s">
        <v>29</v>
      </c>
      <c r="AX332" s="13" t="s">
        <v>73</v>
      </c>
      <c r="AY332" s="160" t="s">
        <v>137</v>
      </c>
    </row>
    <row r="333" spans="1:65" s="15" customFormat="1">
      <c r="B333" s="174"/>
      <c r="D333" s="159" t="s">
        <v>145</v>
      </c>
      <c r="E333" s="175" t="s">
        <v>1</v>
      </c>
      <c r="F333" s="176" t="s">
        <v>148</v>
      </c>
      <c r="H333" s="177">
        <v>34.927999999999997</v>
      </c>
      <c r="I333" s="178"/>
      <c r="L333" s="174"/>
      <c r="M333" s="179"/>
      <c r="N333" s="180"/>
      <c r="O333" s="180"/>
      <c r="P333" s="180"/>
      <c r="Q333" s="180"/>
      <c r="R333" s="180"/>
      <c r="S333" s="180"/>
      <c r="T333" s="181"/>
      <c r="AT333" s="175" t="s">
        <v>145</v>
      </c>
      <c r="AU333" s="175" t="s">
        <v>82</v>
      </c>
      <c r="AV333" s="15" t="s">
        <v>143</v>
      </c>
      <c r="AW333" s="15" t="s">
        <v>29</v>
      </c>
      <c r="AX333" s="15" t="s">
        <v>30</v>
      </c>
      <c r="AY333" s="175" t="s">
        <v>137</v>
      </c>
    </row>
    <row r="334" spans="1:65" s="2" customFormat="1" ht="37.9" customHeight="1">
      <c r="A334" s="33"/>
      <c r="B334" s="144"/>
      <c r="C334" s="182" t="s">
        <v>283</v>
      </c>
      <c r="D334" s="182" t="s">
        <v>181</v>
      </c>
      <c r="E334" s="183" t="s">
        <v>686</v>
      </c>
      <c r="F334" s="184" t="s">
        <v>687</v>
      </c>
      <c r="G334" s="185" t="s">
        <v>151</v>
      </c>
      <c r="H334" s="186">
        <v>72.614999999999995</v>
      </c>
      <c r="I334" s="187"/>
      <c r="J334" s="188">
        <f>ROUND(I334*H334,2)</f>
        <v>0</v>
      </c>
      <c r="K334" s="184" t="s">
        <v>1</v>
      </c>
      <c r="L334" s="189"/>
      <c r="M334" s="190" t="s">
        <v>1</v>
      </c>
      <c r="N334" s="191" t="s">
        <v>38</v>
      </c>
      <c r="O334" s="59"/>
      <c r="P334" s="154">
        <f>O334*H334</f>
        <v>0</v>
      </c>
      <c r="Q334" s="154">
        <v>0</v>
      </c>
      <c r="R334" s="154">
        <f>Q334*H334</f>
        <v>0</v>
      </c>
      <c r="S334" s="154">
        <v>0</v>
      </c>
      <c r="T334" s="155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56" t="s">
        <v>176</v>
      </c>
      <c r="AT334" s="156" t="s">
        <v>181</v>
      </c>
      <c r="AU334" s="156" t="s">
        <v>82</v>
      </c>
      <c r="AY334" s="18" t="s">
        <v>137</v>
      </c>
      <c r="BE334" s="157">
        <f>IF(N334="základní",J334,0)</f>
        <v>0</v>
      </c>
      <c r="BF334" s="157">
        <f>IF(N334="snížená",J334,0)</f>
        <v>0</v>
      </c>
      <c r="BG334" s="157">
        <f>IF(N334="zákl. přenesená",J334,0)</f>
        <v>0</v>
      </c>
      <c r="BH334" s="157">
        <f>IF(N334="sníž. přenesená",J334,0)</f>
        <v>0</v>
      </c>
      <c r="BI334" s="157">
        <f>IF(N334="nulová",J334,0)</f>
        <v>0</v>
      </c>
      <c r="BJ334" s="18" t="s">
        <v>30</v>
      </c>
      <c r="BK334" s="157">
        <f>ROUND(I334*H334,2)</f>
        <v>0</v>
      </c>
      <c r="BL334" s="18" t="s">
        <v>143</v>
      </c>
      <c r="BM334" s="156" t="s">
        <v>1880</v>
      </c>
    </row>
    <row r="335" spans="1:65" s="13" customFormat="1">
      <c r="B335" s="158"/>
      <c r="D335" s="159" t="s">
        <v>145</v>
      </c>
      <c r="E335" s="160" t="s">
        <v>1</v>
      </c>
      <c r="F335" s="161" t="s">
        <v>1881</v>
      </c>
      <c r="H335" s="162">
        <v>72.614999999999995</v>
      </c>
      <c r="I335" s="163"/>
      <c r="L335" s="158"/>
      <c r="M335" s="164"/>
      <c r="N335" s="165"/>
      <c r="O335" s="165"/>
      <c r="P335" s="165"/>
      <c r="Q335" s="165"/>
      <c r="R335" s="165"/>
      <c r="S335" s="165"/>
      <c r="T335" s="166"/>
      <c r="AT335" s="160" t="s">
        <v>145</v>
      </c>
      <c r="AU335" s="160" t="s">
        <v>82</v>
      </c>
      <c r="AV335" s="13" t="s">
        <v>82</v>
      </c>
      <c r="AW335" s="13" t="s">
        <v>29</v>
      </c>
      <c r="AX335" s="13" t="s">
        <v>30</v>
      </c>
      <c r="AY335" s="160" t="s">
        <v>137</v>
      </c>
    </row>
    <row r="336" spans="1:65" s="2" customFormat="1" ht="24.2" customHeight="1">
      <c r="A336" s="33"/>
      <c r="B336" s="144"/>
      <c r="C336" s="145" t="s">
        <v>290</v>
      </c>
      <c r="D336" s="145" t="s">
        <v>139</v>
      </c>
      <c r="E336" s="146" t="s">
        <v>1571</v>
      </c>
      <c r="F336" s="147" t="s">
        <v>1572</v>
      </c>
      <c r="G336" s="148" t="s">
        <v>195</v>
      </c>
      <c r="H336" s="149">
        <v>14.4</v>
      </c>
      <c r="I336" s="150"/>
      <c r="J336" s="151">
        <f>ROUND(I336*H336,2)</f>
        <v>0</v>
      </c>
      <c r="K336" s="147" t="s">
        <v>152</v>
      </c>
      <c r="L336" s="34"/>
      <c r="M336" s="152" t="s">
        <v>1</v>
      </c>
      <c r="N336" s="153" t="s">
        <v>38</v>
      </c>
      <c r="O336" s="59"/>
      <c r="P336" s="154">
        <f>O336*H336</f>
        <v>0</v>
      </c>
      <c r="Q336" s="154">
        <v>0</v>
      </c>
      <c r="R336" s="154">
        <f>Q336*H336</f>
        <v>0</v>
      </c>
      <c r="S336" s="154">
        <v>0</v>
      </c>
      <c r="T336" s="155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6" t="s">
        <v>143</v>
      </c>
      <c r="AT336" s="156" t="s">
        <v>139</v>
      </c>
      <c r="AU336" s="156" t="s">
        <v>82</v>
      </c>
      <c r="AY336" s="18" t="s">
        <v>137</v>
      </c>
      <c r="BE336" s="157">
        <f>IF(N336="základní",J336,0)</f>
        <v>0</v>
      </c>
      <c r="BF336" s="157">
        <f>IF(N336="snížená",J336,0)</f>
        <v>0</v>
      </c>
      <c r="BG336" s="157">
        <f>IF(N336="zákl. přenesená",J336,0)</f>
        <v>0</v>
      </c>
      <c r="BH336" s="157">
        <f>IF(N336="sníž. přenesená",J336,0)</f>
        <v>0</v>
      </c>
      <c r="BI336" s="157">
        <f>IF(N336="nulová",J336,0)</f>
        <v>0</v>
      </c>
      <c r="BJ336" s="18" t="s">
        <v>30</v>
      </c>
      <c r="BK336" s="157">
        <f>ROUND(I336*H336,2)</f>
        <v>0</v>
      </c>
      <c r="BL336" s="18" t="s">
        <v>143</v>
      </c>
      <c r="BM336" s="156" t="s">
        <v>1882</v>
      </c>
    </row>
    <row r="337" spans="1:65" s="14" customFormat="1">
      <c r="B337" s="167"/>
      <c r="D337" s="159" t="s">
        <v>145</v>
      </c>
      <c r="E337" s="168" t="s">
        <v>1</v>
      </c>
      <c r="F337" s="169" t="s">
        <v>1802</v>
      </c>
      <c r="H337" s="168" t="s">
        <v>1</v>
      </c>
      <c r="I337" s="170"/>
      <c r="L337" s="167"/>
      <c r="M337" s="171"/>
      <c r="N337" s="172"/>
      <c r="O337" s="172"/>
      <c r="P337" s="172"/>
      <c r="Q337" s="172"/>
      <c r="R337" s="172"/>
      <c r="S337" s="172"/>
      <c r="T337" s="173"/>
      <c r="AT337" s="168" t="s">
        <v>145</v>
      </c>
      <c r="AU337" s="168" t="s">
        <v>82</v>
      </c>
      <c r="AV337" s="14" t="s">
        <v>30</v>
      </c>
      <c r="AW337" s="14" t="s">
        <v>29</v>
      </c>
      <c r="AX337" s="14" t="s">
        <v>73</v>
      </c>
      <c r="AY337" s="168" t="s">
        <v>137</v>
      </c>
    </row>
    <row r="338" spans="1:65" s="14" customFormat="1">
      <c r="B338" s="167"/>
      <c r="D338" s="159" t="s">
        <v>145</v>
      </c>
      <c r="E338" s="168" t="s">
        <v>1</v>
      </c>
      <c r="F338" s="169" t="s">
        <v>1803</v>
      </c>
      <c r="H338" s="168" t="s">
        <v>1</v>
      </c>
      <c r="I338" s="170"/>
      <c r="L338" s="167"/>
      <c r="M338" s="171"/>
      <c r="N338" s="172"/>
      <c r="O338" s="172"/>
      <c r="P338" s="172"/>
      <c r="Q338" s="172"/>
      <c r="R338" s="172"/>
      <c r="S338" s="172"/>
      <c r="T338" s="173"/>
      <c r="AT338" s="168" t="s">
        <v>145</v>
      </c>
      <c r="AU338" s="168" t="s">
        <v>82</v>
      </c>
      <c r="AV338" s="14" t="s">
        <v>30</v>
      </c>
      <c r="AW338" s="14" t="s">
        <v>29</v>
      </c>
      <c r="AX338" s="14" t="s">
        <v>73</v>
      </c>
      <c r="AY338" s="168" t="s">
        <v>137</v>
      </c>
    </row>
    <row r="339" spans="1:65" s="13" customFormat="1">
      <c r="B339" s="158"/>
      <c r="D339" s="159" t="s">
        <v>145</v>
      </c>
      <c r="E339" s="160" t="s">
        <v>1</v>
      </c>
      <c r="F339" s="161" t="s">
        <v>1883</v>
      </c>
      <c r="H339" s="162">
        <v>0.64</v>
      </c>
      <c r="I339" s="163"/>
      <c r="L339" s="158"/>
      <c r="M339" s="164"/>
      <c r="N339" s="165"/>
      <c r="O339" s="165"/>
      <c r="P339" s="165"/>
      <c r="Q339" s="165"/>
      <c r="R339" s="165"/>
      <c r="S339" s="165"/>
      <c r="T339" s="166"/>
      <c r="AT339" s="160" t="s">
        <v>145</v>
      </c>
      <c r="AU339" s="160" t="s">
        <v>82</v>
      </c>
      <c r="AV339" s="13" t="s">
        <v>82</v>
      </c>
      <c r="AW339" s="13" t="s">
        <v>29</v>
      </c>
      <c r="AX339" s="13" t="s">
        <v>73</v>
      </c>
      <c r="AY339" s="160" t="s">
        <v>137</v>
      </c>
    </row>
    <row r="340" spans="1:65" s="14" customFormat="1">
      <c r="B340" s="167"/>
      <c r="D340" s="159" t="s">
        <v>145</v>
      </c>
      <c r="E340" s="168" t="s">
        <v>1</v>
      </c>
      <c r="F340" s="169" t="s">
        <v>1805</v>
      </c>
      <c r="H340" s="168" t="s">
        <v>1</v>
      </c>
      <c r="I340" s="170"/>
      <c r="L340" s="167"/>
      <c r="M340" s="171"/>
      <c r="N340" s="172"/>
      <c r="O340" s="172"/>
      <c r="P340" s="172"/>
      <c r="Q340" s="172"/>
      <c r="R340" s="172"/>
      <c r="S340" s="172"/>
      <c r="T340" s="173"/>
      <c r="AT340" s="168" t="s">
        <v>145</v>
      </c>
      <c r="AU340" s="168" t="s">
        <v>82</v>
      </c>
      <c r="AV340" s="14" t="s">
        <v>30</v>
      </c>
      <c r="AW340" s="14" t="s">
        <v>29</v>
      </c>
      <c r="AX340" s="14" t="s">
        <v>73</v>
      </c>
      <c r="AY340" s="168" t="s">
        <v>137</v>
      </c>
    </row>
    <row r="341" spans="1:65" s="13" customFormat="1">
      <c r="B341" s="158"/>
      <c r="D341" s="159" t="s">
        <v>145</v>
      </c>
      <c r="E341" s="160" t="s">
        <v>1</v>
      </c>
      <c r="F341" s="161" t="s">
        <v>1884</v>
      </c>
      <c r="H341" s="162">
        <v>0.96</v>
      </c>
      <c r="I341" s="163"/>
      <c r="L341" s="158"/>
      <c r="M341" s="164"/>
      <c r="N341" s="165"/>
      <c r="O341" s="165"/>
      <c r="P341" s="165"/>
      <c r="Q341" s="165"/>
      <c r="R341" s="165"/>
      <c r="S341" s="165"/>
      <c r="T341" s="166"/>
      <c r="AT341" s="160" t="s">
        <v>145</v>
      </c>
      <c r="AU341" s="160" t="s">
        <v>82</v>
      </c>
      <c r="AV341" s="13" t="s">
        <v>82</v>
      </c>
      <c r="AW341" s="13" t="s">
        <v>29</v>
      </c>
      <c r="AX341" s="13" t="s">
        <v>73</v>
      </c>
      <c r="AY341" s="160" t="s">
        <v>137</v>
      </c>
    </row>
    <row r="342" spans="1:65" s="14" customFormat="1">
      <c r="B342" s="167"/>
      <c r="D342" s="159" t="s">
        <v>145</v>
      </c>
      <c r="E342" s="168" t="s">
        <v>1</v>
      </c>
      <c r="F342" s="169" t="s">
        <v>1807</v>
      </c>
      <c r="H342" s="168" t="s">
        <v>1</v>
      </c>
      <c r="I342" s="170"/>
      <c r="L342" s="167"/>
      <c r="M342" s="171"/>
      <c r="N342" s="172"/>
      <c r="O342" s="172"/>
      <c r="P342" s="172"/>
      <c r="Q342" s="172"/>
      <c r="R342" s="172"/>
      <c r="S342" s="172"/>
      <c r="T342" s="173"/>
      <c r="AT342" s="168" t="s">
        <v>145</v>
      </c>
      <c r="AU342" s="168" t="s">
        <v>82</v>
      </c>
      <c r="AV342" s="14" t="s">
        <v>30</v>
      </c>
      <c r="AW342" s="14" t="s">
        <v>29</v>
      </c>
      <c r="AX342" s="14" t="s">
        <v>73</v>
      </c>
      <c r="AY342" s="168" t="s">
        <v>137</v>
      </c>
    </row>
    <row r="343" spans="1:65" s="13" customFormat="1">
      <c r="B343" s="158"/>
      <c r="D343" s="159" t="s">
        <v>145</v>
      </c>
      <c r="E343" s="160" t="s">
        <v>1</v>
      </c>
      <c r="F343" s="161" t="s">
        <v>1885</v>
      </c>
      <c r="H343" s="162">
        <v>3.36</v>
      </c>
      <c r="I343" s="163"/>
      <c r="L343" s="158"/>
      <c r="M343" s="164"/>
      <c r="N343" s="165"/>
      <c r="O343" s="165"/>
      <c r="P343" s="165"/>
      <c r="Q343" s="165"/>
      <c r="R343" s="165"/>
      <c r="S343" s="165"/>
      <c r="T343" s="166"/>
      <c r="AT343" s="160" t="s">
        <v>145</v>
      </c>
      <c r="AU343" s="160" t="s">
        <v>82</v>
      </c>
      <c r="AV343" s="13" t="s">
        <v>82</v>
      </c>
      <c r="AW343" s="13" t="s">
        <v>29</v>
      </c>
      <c r="AX343" s="13" t="s">
        <v>73</v>
      </c>
      <c r="AY343" s="160" t="s">
        <v>137</v>
      </c>
    </row>
    <row r="344" spans="1:65" s="14" customFormat="1">
      <c r="B344" s="167"/>
      <c r="D344" s="159" t="s">
        <v>145</v>
      </c>
      <c r="E344" s="168" t="s">
        <v>1</v>
      </c>
      <c r="F344" s="169" t="s">
        <v>1810</v>
      </c>
      <c r="H344" s="168" t="s">
        <v>1</v>
      </c>
      <c r="I344" s="170"/>
      <c r="L344" s="167"/>
      <c r="M344" s="171"/>
      <c r="N344" s="172"/>
      <c r="O344" s="172"/>
      <c r="P344" s="172"/>
      <c r="Q344" s="172"/>
      <c r="R344" s="172"/>
      <c r="S344" s="172"/>
      <c r="T344" s="173"/>
      <c r="AT344" s="168" t="s">
        <v>145</v>
      </c>
      <c r="AU344" s="168" t="s">
        <v>82</v>
      </c>
      <c r="AV344" s="14" t="s">
        <v>30</v>
      </c>
      <c r="AW344" s="14" t="s">
        <v>29</v>
      </c>
      <c r="AX344" s="14" t="s">
        <v>73</v>
      </c>
      <c r="AY344" s="168" t="s">
        <v>137</v>
      </c>
    </row>
    <row r="345" spans="1:65" s="14" customFormat="1">
      <c r="B345" s="167"/>
      <c r="D345" s="159" t="s">
        <v>145</v>
      </c>
      <c r="E345" s="168" t="s">
        <v>1</v>
      </c>
      <c r="F345" s="169" t="s">
        <v>1803</v>
      </c>
      <c r="H345" s="168" t="s">
        <v>1</v>
      </c>
      <c r="I345" s="170"/>
      <c r="L345" s="167"/>
      <c r="M345" s="171"/>
      <c r="N345" s="172"/>
      <c r="O345" s="172"/>
      <c r="P345" s="172"/>
      <c r="Q345" s="172"/>
      <c r="R345" s="172"/>
      <c r="S345" s="172"/>
      <c r="T345" s="173"/>
      <c r="AT345" s="168" t="s">
        <v>145</v>
      </c>
      <c r="AU345" s="168" t="s">
        <v>82</v>
      </c>
      <c r="AV345" s="14" t="s">
        <v>30</v>
      </c>
      <c r="AW345" s="14" t="s">
        <v>29</v>
      </c>
      <c r="AX345" s="14" t="s">
        <v>73</v>
      </c>
      <c r="AY345" s="168" t="s">
        <v>137</v>
      </c>
    </row>
    <row r="346" spans="1:65" s="13" customFormat="1">
      <c r="B346" s="158"/>
      <c r="D346" s="159" t="s">
        <v>145</v>
      </c>
      <c r="E346" s="160" t="s">
        <v>1</v>
      </c>
      <c r="F346" s="161" t="s">
        <v>1883</v>
      </c>
      <c r="H346" s="162">
        <v>0.64</v>
      </c>
      <c r="I346" s="163"/>
      <c r="L346" s="158"/>
      <c r="M346" s="164"/>
      <c r="N346" s="165"/>
      <c r="O346" s="165"/>
      <c r="P346" s="165"/>
      <c r="Q346" s="165"/>
      <c r="R346" s="165"/>
      <c r="S346" s="165"/>
      <c r="T346" s="166"/>
      <c r="AT346" s="160" t="s">
        <v>145</v>
      </c>
      <c r="AU346" s="160" t="s">
        <v>82</v>
      </c>
      <c r="AV346" s="13" t="s">
        <v>82</v>
      </c>
      <c r="AW346" s="13" t="s">
        <v>29</v>
      </c>
      <c r="AX346" s="13" t="s">
        <v>73</v>
      </c>
      <c r="AY346" s="160" t="s">
        <v>137</v>
      </c>
    </row>
    <row r="347" spans="1:65" s="14" customFormat="1">
      <c r="B347" s="167"/>
      <c r="D347" s="159" t="s">
        <v>145</v>
      </c>
      <c r="E347" s="168" t="s">
        <v>1</v>
      </c>
      <c r="F347" s="169" t="s">
        <v>1811</v>
      </c>
      <c r="H347" s="168" t="s">
        <v>1</v>
      </c>
      <c r="I347" s="170"/>
      <c r="L347" s="167"/>
      <c r="M347" s="171"/>
      <c r="N347" s="172"/>
      <c r="O347" s="172"/>
      <c r="P347" s="172"/>
      <c r="Q347" s="172"/>
      <c r="R347" s="172"/>
      <c r="S347" s="172"/>
      <c r="T347" s="173"/>
      <c r="AT347" s="168" t="s">
        <v>145</v>
      </c>
      <c r="AU347" s="168" t="s">
        <v>82</v>
      </c>
      <c r="AV347" s="14" t="s">
        <v>30</v>
      </c>
      <c r="AW347" s="14" t="s">
        <v>29</v>
      </c>
      <c r="AX347" s="14" t="s">
        <v>73</v>
      </c>
      <c r="AY347" s="168" t="s">
        <v>137</v>
      </c>
    </row>
    <row r="348" spans="1:65" s="13" customFormat="1">
      <c r="B348" s="158"/>
      <c r="D348" s="159" t="s">
        <v>145</v>
      </c>
      <c r="E348" s="160" t="s">
        <v>1</v>
      </c>
      <c r="F348" s="161" t="s">
        <v>1886</v>
      </c>
      <c r="H348" s="162">
        <v>2.56</v>
      </c>
      <c r="I348" s="163"/>
      <c r="L348" s="158"/>
      <c r="M348" s="164"/>
      <c r="N348" s="165"/>
      <c r="O348" s="165"/>
      <c r="P348" s="165"/>
      <c r="Q348" s="165"/>
      <c r="R348" s="165"/>
      <c r="S348" s="165"/>
      <c r="T348" s="166"/>
      <c r="AT348" s="160" t="s">
        <v>145</v>
      </c>
      <c r="AU348" s="160" t="s">
        <v>82</v>
      </c>
      <c r="AV348" s="13" t="s">
        <v>82</v>
      </c>
      <c r="AW348" s="13" t="s">
        <v>29</v>
      </c>
      <c r="AX348" s="13" t="s">
        <v>73</v>
      </c>
      <c r="AY348" s="160" t="s">
        <v>137</v>
      </c>
    </row>
    <row r="349" spans="1:65" s="14" customFormat="1">
      <c r="B349" s="167"/>
      <c r="D349" s="159" t="s">
        <v>145</v>
      </c>
      <c r="E349" s="168" t="s">
        <v>1</v>
      </c>
      <c r="F349" s="169" t="s">
        <v>1814</v>
      </c>
      <c r="H349" s="168" t="s">
        <v>1</v>
      </c>
      <c r="I349" s="170"/>
      <c r="L349" s="167"/>
      <c r="M349" s="171"/>
      <c r="N349" s="172"/>
      <c r="O349" s="172"/>
      <c r="P349" s="172"/>
      <c r="Q349" s="172"/>
      <c r="R349" s="172"/>
      <c r="S349" s="172"/>
      <c r="T349" s="173"/>
      <c r="AT349" s="168" t="s">
        <v>145</v>
      </c>
      <c r="AU349" s="168" t="s">
        <v>82</v>
      </c>
      <c r="AV349" s="14" t="s">
        <v>30</v>
      </c>
      <c r="AW349" s="14" t="s">
        <v>29</v>
      </c>
      <c r="AX349" s="14" t="s">
        <v>73</v>
      </c>
      <c r="AY349" s="168" t="s">
        <v>137</v>
      </c>
    </row>
    <row r="350" spans="1:65" s="13" customFormat="1">
      <c r="B350" s="158"/>
      <c r="D350" s="159" t="s">
        <v>145</v>
      </c>
      <c r="E350" s="160" t="s">
        <v>1</v>
      </c>
      <c r="F350" s="161" t="s">
        <v>1887</v>
      </c>
      <c r="H350" s="162">
        <v>6.24</v>
      </c>
      <c r="I350" s="163"/>
      <c r="L350" s="158"/>
      <c r="M350" s="164"/>
      <c r="N350" s="165"/>
      <c r="O350" s="165"/>
      <c r="P350" s="165"/>
      <c r="Q350" s="165"/>
      <c r="R350" s="165"/>
      <c r="S350" s="165"/>
      <c r="T350" s="166"/>
      <c r="AT350" s="160" t="s">
        <v>145</v>
      </c>
      <c r="AU350" s="160" t="s">
        <v>82</v>
      </c>
      <c r="AV350" s="13" t="s">
        <v>82</v>
      </c>
      <c r="AW350" s="13" t="s">
        <v>29</v>
      </c>
      <c r="AX350" s="13" t="s">
        <v>73</v>
      </c>
      <c r="AY350" s="160" t="s">
        <v>137</v>
      </c>
    </row>
    <row r="351" spans="1:65" s="15" customFormat="1">
      <c r="B351" s="174"/>
      <c r="D351" s="159" t="s">
        <v>145</v>
      </c>
      <c r="E351" s="175" t="s">
        <v>1</v>
      </c>
      <c r="F351" s="176" t="s">
        <v>148</v>
      </c>
      <c r="H351" s="177">
        <v>14.4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145</v>
      </c>
      <c r="AU351" s="175" t="s">
        <v>82</v>
      </c>
      <c r="AV351" s="15" t="s">
        <v>143</v>
      </c>
      <c r="AW351" s="15" t="s">
        <v>29</v>
      </c>
      <c r="AX351" s="15" t="s">
        <v>30</v>
      </c>
      <c r="AY351" s="175" t="s">
        <v>137</v>
      </c>
    </row>
    <row r="352" spans="1:65" s="2" customFormat="1" ht="44.25" customHeight="1">
      <c r="A352" s="33"/>
      <c r="B352" s="144"/>
      <c r="C352" s="182" t="s">
        <v>295</v>
      </c>
      <c r="D352" s="182" t="s">
        <v>181</v>
      </c>
      <c r="E352" s="183" t="s">
        <v>1575</v>
      </c>
      <c r="F352" s="184" t="s">
        <v>1576</v>
      </c>
      <c r="G352" s="185" t="s">
        <v>151</v>
      </c>
      <c r="H352" s="186">
        <v>29.937999999999999</v>
      </c>
      <c r="I352" s="187"/>
      <c r="J352" s="188">
        <f>ROUND(I352*H352,2)</f>
        <v>0</v>
      </c>
      <c r="K352" s="184" t="s">
        <v>1</v>
      </c>
      <c r="L352" s="189"/>
      <c r="M352" s="190" t="s">
        <v>1</v>
      </c>
      <c r="N352" s="191" t="s">
        <v>38</v>
      </c>
      <c r="O352" s="59"/>
      <c r="P352" s="154">
        <f>O352*H352</f>
        <v>0</v>
      </c>
      <c r="Q352" s="154">
        <v>0</v>
      </c>
      <c r="R352" s="154">
        <f>Q352*H352</f>
        <v>0</v>
      </c>
      <c r="S352" s="154">
        <v>0</v>
      </c>
      <c r="T352" s="155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56" t="s">
        <v>176</v>
      </c>
      <c r="AT352" s="156" t="s">
        <v>181</v>
      </c>
      <c r="AU352" s="156" t="s">
        <v>82</v>
      </c>
      <c r="AY352" s="18" t="s">
        <v>137</v>
      </c>
      <c r="BE352" s="157">
        <f>IF(N352="základní",J352,0)</f>
        <v>0</v>
      </c>
      <c r="BF352" s="157">
        <f>IF(N352="snížená",J352,0)</f>
        <v>0</v>
      </c>
      <c r="BG352" s="157">
        <f>IF(N352="zákl. přenesená",J352,0)</f>
        <v>0</v>
      </c>
      <c r="BH352" s="157">
        <f>IF(N352="sníž. přenesená",J352,0)</f>
        <v>0</v>
      </c>
      <c r="BI352" s="157">
        <f>IF(N352="nulová",J352,0)</f>
        <v>0</v>
      </c>
      <c r="BJ352" s="18" t="s">
        <v>30</v>
      </c>
      <c r="BK352" s="157">
        <f>ROUND(I352*H352,2)</f>
        <v>0</v>
      </c>
      <c r="BL352" s="18" t="s">
        <v>143</v>
      </c>
      <c r="BM352" s="156" t="s">
        <v>1888</v>
      </c>
    </row>
    <row r="353" spans="1:65" s="13" customFormat="1">
      <c r="B353" s="158"/>
      <c r="D353" s="159" t="s">
        <v>145</v>
      </c>
      <c r="E353" s="160" t="s">
        <v>1</v>
      </c>
      <c r="F353" s="161" t="s">
        <v>1889</v>
      </c>
      <c r="H353" s="162">
        <v>29.937999999999999</v>
      </c>
      <c r="I353" s="163"/>
      <c r="L353" s="158"/>
      <c r="M353" s="164"/>
      <c r="N353" s="165"/>
      <c r="O353" s="165"/>
      <c r="P353" s="165"/>
      <c r="Q353" s="165"/>
      <c r="R353" s="165"/>
      <c r="S353" s="165"/>
      <c r="T353" s="166"/>
      <c r="AT353" s="160" t="s">
        <v>145</v>
      </c>
      <c r="AU353" s="160" t="s">
        <v>82</v>
      </c>
      <c r="AV353" s="13" t="s">
        <v>82</v>
      </c>
      <c r="AW353" s="13" t="s">
        <v>29</v>
      </c>
      <c r="AX353" s="13" t="s">
        <v>30</v>
      </c>
      <c r="AY353" s="160" t="s">
        <v>137</v>
      </c>
    </row>
    <row r="354" spans="1:65" s="2" customFormat="1" ht="24.2" customHeight="1">
      <c r="A354" s="33"/>
      <c r="B354" s="144"/>
      <c r="C354" s="145" t="s">
        <v>288</v>
      </c>
      <c r="D354" s="145" t="s">
        <v>139</v>
      </c>
      <c r="E354" s="146" t="s">
        <v>691</v>
      </c>
      <c r="F354" s="147" t="s">
        <v>653</v>
      </c>
      <c r="G354" s="148" t="s">
        <v>195</v>
      </c>
      <c r="H354" s="149">
        <v>25.391999999999999</v>
      </c>
      <c r="I354" s="150"/>
      <c r="J354" s="151">
        <f>ROUND(I354*H354,2)</f>
        <v>0</v>
      </c>
      <c r="K354" s="147" t="s">
        <v>152</v>
      </c>
      <c r="L354" s="34"/>
      <c r="M354" s="152" t="s">
        <v>1</v>
      </c>
      <c r="N354" s="153" t="s">
        <v>38</v>
      </c>
      <c r="O354" s="59"/>
      <c r="P354" s="154">
        <f>O354*H354</f>
        <v>0</v>
      </c>
      <c r="Q354" s="154">
        <v>0</v>
      </c>
      <c r="R354" s="154">
        <f>Q354*H354</f>
        <v>0</v>
      </c>
      <c r="S354" s="154">
        <v>0</v>
      </c>
      <c r="T354" s="155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56" t="s">
        <v>143</v>
      </c>
      <c r="AT354" s="156" t="s">
        <v>139</v>
      </c>
      <c r="AU354" s="156" t="s">
        <v>82</v>
      </c>
      <c r="AY354" s="18" t="s">
        <v>137</v>
      </c>
      <c r="BE354" s="157">
        <f>IF(N354="základní",J354,0)</f>
        <v>0</v>
      </c>
      <c r="BF354" s="157">
        <f>IF(N354="snížená",J354,0)</f>
        <v>0</v>
      </c>
      <c r="BG354" s="157">
        <f>IF(N354="zákl. přenesená",J354,0)</f>
        <v>0</v>
      </c>
      <c r="BH354" s="157">
        <f>IF(N354="sníž. přenesená",J354,0)</f>
        <v>0</v>
      </c>
      <c r="BI354" s="157">
        <f>IF(N354="nulová",J354,0)</f>
        <v>0</v>
      </c>
      <c r="BJ354" s="18" t="s">
        <v>30</v>
      </c>
      <c r="BK354" s="157">
        <f>ROUND(I354*H354,2)</f>
        <v>0</v>
      </c>
      <c r="BL354" s="18" t="s">
        <v>143</v>
      </c>
      <c r="BM354" s="156" t="s">
        <v>1890</v>
      </c>
    </row>
    <row r="355" spans="1:65" s="14" customFormat="1">
      <c r="B355" s="167"/>
      <c r="D355" s="159" t="s">
        <v>145</v>
      </c>
      <c r="E355" s="168" t="s">
        <v>1</v>
      </c>
      <c r="F355" s="169" t="s">
        <v>1800</v>
      </c>
      <c r="H355" s="168" t="s">
        <v>1</v>
      </c>
      <c r="I355" s="170"/>
      <c r="L355" s="167"/>
      <c r="M355" s="171"/>
      <c r="N355" s="172"/>
      <c r="O355" s="172"/>
      <c r="P355" s="172"/>
      <c r="Q355" s="172"/>
      <c r="R355" s="172"/>
      <c r="S355" s="172"/>
      <c r="T355" s="173"/>
      <c r="AT355" s="168" t="s">
        <v>145</v>
      </c>
      <c r="AU355" s="168" t="s">
        <v>82</v>
      </c>
      <c r="AV355" s="14" t="s">
        <v>30</v>
      </c>
      <c r="AW355" s="14" t="s">
        <v>29</v>
      </c>
      <c r="AX355" s="14" t="s">
        <v>73</v>
      </c>
      <c r="AY355" s="168" t="s">
        <v>137</v>
      </c>
    </row>
    <row r="356" spans="1:65" s="14" customFormat="1">
      <c r="B356" s="167"/>
      <c r="D356" s="159" t="s">
        <v>145</v>
      </c>
      <c r="E356" s="168" t="s">
        <v>1</v>
      </c>
      <c r="F356" s="169" t="s">
        <v>1531</v>
      </c>
      <c r="H356" s="168" t="s">
        <v>1</v>
      </c>
      <c r="I356" s="170"/>
      <c r="L356" s="167"/>
      <c r="M356" s="171"/>
      <c r="N356" s="172"/>
      <c r="O356" s="172"/>
      <c r="P356" s="172"/>
      <c r="Q356" s="172"/>
      <c r="R356" s="172"/>
      <c r="S356" s="172"/>
      <c r="T356" s="173"/>
      <c r="AT356" s="168" t="s">
        <v>145</v>
      </c>
      <c r="AU356" s="168" t="s">
        <v>82</v>
      </c>
      <c r="AV356" s="14" t="s">
        <v>30</v>
      </c>
      <c r="AW356" s="14" t="s">
        <v>29</v>
      </c>
      <c r="AX356" s="14" t="s">
        <v>73</v>
      </c>
      <c r="AY356" s="168" t="s">
        <v>137</v>
      </c>
    </row>
    <row r="357" spans="1:65" s="13" customFormat="1">
      <c r="B357" s="158"/>
      <c r="D357" s="159" t="s">
        <v>145</v>
      </c>
      <c r="E357" s="160" t="s">
        <v>1</v>
      </c>
      <c r="F357" s="161" t="s">
        <v>1891</v>
      </c>
      <c r="H357" s="162">
        <v>6.6239999999999997</v>
      </c>
      <c r="I357" s="163"/>
      <c r="L357" s="158"/>
      <c r="M357" s="164"/>
      <c r="N357" s="165"/>
      <c r="O357" s="165"/>
      <c r="P357" s="165"/>
      <c r="Q357" s="165"/>
      <c r="R357" s="165"/>
      <c r="S357" s="165"/>
      <c r="T357" s="166"/>
      <c r="AT357" s="160" t="s">
        <v>145</v>
      </c>
      <c r="AU357" s="160" t="s">
        <v>82</v>
      </c>
      <c r="AV357" s="13" t="s">
        <v>82</v>
      </c>
      <c r="AW357" s="13" t="s">
        <v>29</v>
      </c>
      <c r="AX357" s="13" t="s">
        <v>73</v>
      </c>
      <c r="AY357" s="160" t="s">
        <v>137</v>
      </c>
    </row>
    <row r="358" spans="1:65" s="14" customFormat="1">
      <c r="B358" s="167"/>
      <c r="D358" s="159" t="s">
        <v>145</v>
      </c>
      <c r="E358" s="168" t="s">
        <v>1</v>
      </c>
      <c r="F358" s="169" t="s">
        <v>1823</v>
      </c>
      <c r="H358" s="168" t="s">
        <v>1</v>
      </c>
      <c r="I358" s="170"/>
      <c r="L358" s="167"/>
      <c r="M358" s="171"/>
      <c r="N358" s="172"/>
      <c r="O358" s="172"/>
      <c r="P358" s="172"/>
      <c r="Q358" s="172"/>
      <c r="R358" s="172"/>
      <c r="S358" s="172"/>
      <c r="T358" s="173"/>
      <c r="AT358" s="168" t="s">
        <v>145</v>
      </c>
      <c r="AU358" s="168" t="s">
        <v>82</v>
      </c>
      <c r="AV358" s="14" t="s">
        <v>30</v>
      </c>
      <c r="AW358" s="14" t="s">
        <v>29</v>
      </c>
      <c r="AX358" s="14" t="s">
        <v>73</v>
      </c>
      <c r="AY358" s="168" t="s">
        <v>137</v>
      </c>
    </row>
    <row r="359" spans="1:65" s="14" customFormat="1">
      <c r="B359" s="167"/>
      <c r="D359" s="159" t="s">
        <v>145</v>
      </c>
      <c r="E359" s="168" t="s">
        <v>1</v>
      </c>
      <c r="F359" s="169" t="s">
        <v>1202</v>
      </c>
      <c r="H359" s="168" t="s">
        <v>1</v>
      </c>
      <c r="I359" s="170"/>
      <c r="L359" s="167"/>
      <c r="M359" s="171"/>
      <c r="N359" s="172"/>
      <c r="O359" s="172"/>
      <c r="P359" s="172"/>
      <c r="Q359" s="172"/>
      <c r="R359" s="172"/>
      <c r="S359" s="172"/>
      <c r="T359" s="173"/>
      <c r="AT359" s="168" t="s">
        <v>145</v>
      </c>
      <c r="AU359" s="168" t="s">
        <v>82</v>
      </c>
      <c r="AV359" s="14" t="s">
        <v>30</v>
      </c>
      <c r="AW359" s="14" t="s">
        <v>29</v>
      </c>
      <c r="AX359" s="14" t="s">
        <v>73</v>
      </c>
      <c r="AY359" s="168" t="s">
        <v>137</v>
      </c>
    </row>
    <row r="360" spans="1:65" s="13" customFormat="1">
      <c r="B360" s="158"/>
      <c r="D360" s="159" t="s">
        <v>145</v>
      </c>
      <c r="E360" s="160" t="s">
        <v>1</v>
      </c>
      <c r="F360" s="161" t="s">
        <v>1892</v>
      </c>
      <c r="H360" s="162">
        <v>1.1040000000000001</v>
      </c>
      <c r="I360" s="163"/>
      <c r="L360" s="158"/>
      <c r="M360" s="164"/>
      <c r="N360" s="165"/>
      <c r="O360" s="165"/>
      <c r="P360" s="165"/>
      <c r="Q360" s="165"/>
      <c r="R360" s="165"/>
      <c r="S360" s="165"/>
      <c r="T360" s="166"/>
      <c r="AT360" s="160" t="s">
        <v>145</v>
      </c>
      <c r="AU360" s="160" t="s">
        <v>82</v>
      </c>
      <c r="AV360" s="13" t="s">
        <v>82</v>
      </c>
      <c r="AW360" s="13" t="s">
        <v>29</v>
      </c>
      <c r="AX360" s="13" t="s">
        <v>73</v>
      </c>
      <c r="AY360" s="160" t="s">
        <v>137</v>
      </c>
    </row>
    <row r="361" spans="1:65" s="14" customFormat="1">
      <c r="B361" s="167"/>
      <c r="D361" s="159" t="s">
        <v>145</v>
      </c>
      <c r="E361" s="168" t="s">
        <v>1</v>
      </c>
      <c r="F361" s="169" t="s">
        <v>1824</v>
      </c>
      <c r="H361" s="168" t="s">
        <v>1</v>
      </c>
      <c r="I361" s="170"/>
      <c r="L361" s="167"/>
      <c r="M361" s="171"/>
      <c r="N361" s="172"/>
      <c r="O361" s="172"/>
      <c r="P361" s="172"/>
      <c r="Q361" s="172"/>
      <c r="R361" s="172"/>
      <c r="S361" s="172"/>
      <c r="T361" s="173"/>
      <c r="AT361" s="168" t="s">
        <v>145</v>
      </c>
      <c r="AU361" s="168" t="s">
        <v>82</v>
      </c>
      <c r="AV361" s="14" t="s">
        <v>30</v>
      </c>
      <c r="AW361" s="14" t="s">
        <v>29</v>
      </c>
      <c r="AX361" s="14" t="s">
        <v>73</v>
      </c>
      <c r="AY361" s="168" t="s">
        <v>137</v>
      </c>
    </row>
    <row r="362" spans="1:65" s="14" customFormat="1">
      <c r="B362" s="167"/>
      <c r="D362" s="159" t="s">
        <v>145</v>
      </c>
      <c r="E362" s="168" t="s">
        <v>1</v>
      </c>
      <c r="F362" s="169" t="s">
        <v>1825</v>
      </c>
      <c r="H362" s="168" t="s">
        <v>1</v>
      </c>
      <c r="I362" s="170"/>
      <c r="L362" s="167"/>
      <c r="M362" s="171"/>
      <c r="N362" s="172"/>
      <c r="O362" s="172"/>
      <c r="P362" s="172"/>
      <c r="Q362" s="172"/>
      <c r="R362" s="172"/>
      <c r="S362" s="172"/>
      <c r="T362" s="173"/>
      <c r="AT362" s="168" t="s">
        <v>145</v>
      </c>
      <c r="AU362" s="168" t="s">
        <v>82</v>
      </c>
      <c r="AV362" s="14" t="s">
        <v>30</v>
      </c>
      <c r="AW362" s="14" t="s">
        <v>29</v>
      </c>
      <c r="AX362" s="14" t="s">
        <v>73</v>
      </c>
      <c r="AY362" s="168" t="s">
        <v>137</v>
      </c>
    </row>
    <row r="363" spans="1:65" s="13" customFormat="1">
      <c r="B363" s="158"/>
      <c r="D363" s="159" t="s">
        <v>145</v>
      </c>
      <c r="E363" s="160" t="s">
        <v>1</v>
      </c>
      <c r="F363" s="161" t="s">
        <v>1892</v>
      </c>
      <c r="H363" s="162">
        <v>1.1040000000000001</v>
      </c>
      <c r="I363" s="163"/>
      <c r="L363" s="158"/>
      <c r="M363" s="164"/>
      <c r="N363" s="165"/>
      <c r="O363" s="165"/>
      <c r="P363" s="165"/>
      <c r="Q363" s="165"/>
      <c r="R363" s="165"/>
      <c r="S363" s="165"/>
      <c r="T363" s="166"/>
      <c r="AT363" s="160" t="s">
        <v>145</v>
      </c>
      <c r="AU363" s="160" t="s">
        <v>82</v>
      </c>
      <c r="AV363" s="13" t="s">
        <v>82</v>
      </c>
      <c r="AW363" s="13" t="s">
        <v>29</v>
      </c>
      <c r="AX363" s="13" t="s">
        <v>73</v>
      </c>
      <c r="AY363" s="160" t="s">
        <v>137</v>
      </c>
    </row>
    <row r="364" spans="1:65" s="14" customFormat="1">
      <c r="B364" s="167"/>
      <c r="D364" s="159" t="s">
        <v>145</v>
      </c>
      <c r="E364" s="168" t="s">
        <v>1</v>
      </c>
      <c r="F364" s="169" t="s">
        <v>1802</v>
      </c>
      <c r="H364" s="168" t="s">
        <v>1</v>
      </c>
      <c r="I364" s="170"/>
      <c r="L364" s="167"/>
      <c r="M364" s="171"/>
      <c r="N364" s="172"/>
      <c r="O364" s="172"/>
      <c r="P364" s="172"/>
      <c r="Q364" s="172"/>
      <c r="R364" s="172"/>
      <c r="S364" s="172"/>
      <c r="T364" s="173"/>
      <c r="AT364" s="168" t="s">
        <v>145</v>
      </c>
      <c r="AU364" s="168" t="s">
        <v>82</v>
      </c>
      <c r="AV364" s="14" t="s">
        <v>30</v>
      </c>
      <c r="AW364" s="14" t="s">
        <v>29</v>
      </c>
      <c r="AX364" s="14" t="s">
        <v>73</v>
      </c>
      <c r="AY364" s="168" t="s">
        <v>137</v>
      </c>
    </row>
    <row r="365" spans="1:65" s="14" customFormat="1">
      <c r="B365" s="167"/>
      <c r="D365" s="159" t="s">
        <v>145</v>
      </c>
      <c r="E365" s="168" t="s">
        <v>1</v>
      </c>
      <c r="F365" s="169" t="s">
        <v>1803</v>
      </c>
      <c r="H365" s="168" t="s">
        <v>1</v>
      </c>
      <c r="I365" s="170"/>
      <c r="L365" s="167"/>
      <c r="M365" s="171"/>
      <c r="N365" s="172"/>
      <c r="O365" s="172"/>
      <c r="P365" s="172"/>
      <c r="Q365" s="172"/>
      <c r="R365" s="172"/>
      <c r="S365" s="172"/>
      <c r="T365" s="173"/>
      <c r="AT365" s="168" t="s">
        <v>145</v>
      </c>
      <c r="AU365" s="168" t="s">
        <v>82</v>
      </c>
      <c r="AV365" s="14" t="s">
        <v>30</v>
      </c>
      <c r="AW365" s="14" t="s">
        <v>29</v>
      </c>
      <c r="AX365" s="14" t="s">
        <v>73</v>
      </c>
      <c r="AY365" s="168" t="s">
        <v>137</v>
      </c>
    </row>
    <row r="366" spans="1:65" s="14" customFormat="1">
      <c r="B366" s="167"/>
      <c r="D366" s="159" t="s">
        <v>145</v>
      </c>
      <c r="E366" s="168" t="s">
        <v>1</v>
      </c>
      <c r="F366" s="169" t="s">
        <v>1531</v>
      </c>
      <c r="H366" s="168" t="s">
        <v>1</v>
      </c>
      <c r="I366" s="170"/>
      <c r="L366" s="167"/>
      <c r="M366" s="171"/>
      <c r="N366" s="172"/>
      <c r="O366" s="172"/>
      <c r="P366" s="172"/>
      <c r="Q366" s="172"/>
      <c r="R366" s="172"/>
      <c r="S366" s="172"/>
      <c r="T366" s="173"/>
      <c r="AT366" s="168" t="s">
        <v>145</v>
      </c>
      <c r="AU366" s="168" t="s">
        <v>82</v>
      </c>
      <c r="AV366" s="14" t="s">
        <v>30</v>
      </c>
      <c r="AW366" s="14" t="s">
        <v>29</v>
      </c>
      <c r="AX366" s="14" t="s">
        <v>73</v>
      </c>
      <c r="AY366" s="168" t="s">
        <v>137</v>
      </c>
    </row>
    <row r="367" spans="1:65" s="13" customFormat="1">
      <c r="B367" s="158"/>
      <c r="D367" s="159" t="s">
        <v>145</v>
      </c>
      <c r="E367" s="160" t="s">
        <v>1</v>
      </c>
      <c r="F367" s="161" t="s">
        <v>1893</v>
      </c>
      <c r="H367" s="162">
        <v>0.73599999999999999</v>
      </c>
      <c r="I367" s="163"/>
      <c r="L367" s="158"/>
      <c r="M367" s="164"/>
      <c r="N367" s="165"/>
      <c r="O367" s="165"/>
      <c r="P367" s="165"/>
      <c r="Q367" s="165"/>
      <c r="R367" s="165"/>
      <c r="S367" s="165"/>
      <c r="T367" s="166"/>
      <c r="AT367" s="160" t="s">
        <v>145</v>
      </c>
      <c r="AU367" s="160" t="s">
        <v>82</v>
      </c>
      <c r="AV367" s="13" t="s">
        <v>82</v>
      </c>
      <c r="AW367" s="13" t="s">
        <v>29</v>
      </c>
      <c r="AX367" s="13" t="s">
        <v>73</v>
      </c>
      <c r="AY367" s="160" t="s">
        <v>137</v>
      </c>
    </row>
    <row r="368" spans="1:65" s="14" customFormat="1">
      <c r="B368" s="167"/>
      <c r="D368" s="159" t="s">
        <v>145</v>
      </c>
      <c r="E368" s="168" t="s">
        <v>1</v>
      </c>
      <c r="F368" s="169" t="s">
        <v>1805</v>
      </c>
      <c r="H368" s="168" t="s">
        <v>1</v>
      </c>
      <c r="I368" s="170"/>
      <c r="L368" s="167"/>
      <c r="M368" s="171"/>
      <c r="N368" s="172"/>
      <c r="O368" s="172"/>
      <c r="P368" s="172"/>
      <c r="Q368" s="172"/>
      <c r="R368" s="172"/>
      <c r="S368" s="172"/>
      <c r="T368" s="173"/>
      <c r="AT368" s="168" t="s">
        <v>145</v>
      </c>
      <c r="AU368" s="168" t="s">
        <v>82</v>
      </c>
      <c r="AV368" s="14" t="s">
        <v>30</v>
      </c>
      <c r="AW368" s="14" t="s">
        <v>29</v>
      </c>
      <c r="AX368" s="14" t="s">
        <v>73</v>
      </c>
      <c r="AY368" s="168" t="s">
        <v>137</v>
      </c>
    </row>
    <row r="369" spans="2:51" s="14" customFormat="1">
      <c r="B369" s="167"/>
      <c r="D369" s="159" t="s">
        <v>145</v>
      </c>
      <c r="E369" s="168" t="s">
        <v>1</v>
      </c>
      <c r="F369" s="169" t="s">
        <v>1531</v>
      </c>
      <c r="H369" s="168" t="s">
        <v>1</v>
      </c>
      <c r="I369" s="170"/>
      <c r="L369" s="167"/>
      <c r="M369" s="171"/>
      <c r="N369" s="172"/>
      <c r="O369" s="172"/>
      <c r="P369" s="172"/>
      <c r="Q369" s="172"/>
      <c r="R369" s="172"/>
      <c r="S369" s="172"/>
      <c r="T369" s="173"/>
      <c r="AT369" s="168" t="s">
        <v>145</v>
      </c>
      <c r="AU369" s="168" t="s">
        <v>82</v>
      </c>
      <c r="AV369" s="14" t="s">
        <v>30</v>
      </c>
      <c r="AW369" s="14" t="s">
        <v>29</v>
      </c>
      <c r="AX369" s="14" t="s">
        <v>73</v>
      </c>
      <c r="AY369" s="168" t="s">
        <v>137</v>
      </c>
    </row>
    <row r="370" spans="2:51" s="13" customFormat="1">
      <c r="B370" s="158"/>
      <c r="D370" s="159" t="s">
        <v>145</v>
      </c>
      <c r="E370" s="160" t="s">
        <v>1</v>
      </c>
      <c r="F370" s="161" t="s">
        <v>1892</v>
      </c>
      <c r="H370" s="162">
        <v>1.1040000000000001</v>
      </c>
      <c r="I370" s="163"/>
      <c r="L370" s="158"/>
      <c r="M370" s="164"/>
      <c r="N370" s="165"/>
      <c r="O370" s="165"/>
      <c r="P370" s="165"/>
      <c r="Q370" s="165"/>
      <c r="R370" s="165"/>
      <c r="S370" s="165"/>
      <c r="T370" s="166"/>
      <c r="AT370" s="160" t="s">
        <v>145</v>
      </c>
      <c r="AU370" s="160" t="s">
        <v>82</v>
      </c>
      <c r="AV370" s="13" t="s">
        <v>82</v>
      </c>
      <c r="AW370" s="13" t="s">
        <v>29</v>
      </c>
      <c r="AX370" s="13" t="s">
        <v>73</v>
      </c>
      <c r="AY370" s="160" t="s">
        <v>137</v>
      </c>
    </row>
    <row r="371" spans="2:51" s="14" customFormat="1">
      <c r="B371" s="167"/>
      <c r="D371" s="159" t="s">
        <v>145</v>
      </c>
      <c r="E371" s="168" t="s">
        <v>1</v>
      </c>
      <c r="F371" s="169" t="s">
        <v>1843</v>
      </c>
      <c r="H371" s="168" t="s">
        <v>1</v>
      </c>
      <c r="I371" s="170"/>
      <c r="L371" s="167"/>
      <c r="M371" s="171"/>
      <c r="N371" s="172"/>
      <c r="O371" s="172"/>
      <c r="P371" s="172"/>
      <c r="Q371" s="172"/>
      <c r="R371" s="172"/>
      <c r="S371" s="172"/>
      <c r="T371" s="173"/>
      <c r="AT371" s="168" t="s">
        <v>145</v>
      </c>
      <c r="AU371" s="168" t="s">
        <v>82</v>
      </c>
      <c r="AV371" s="14" t="s">
        <v>30</v>
      </c>
      <c r="AW371" s="14" t="s">
        <v>29</v>
      </c>
      <c r="AX371" s="14" t="s">
        <v>73</v>
      </c>
      <c r="AY371" s="168" t="s">
        <v>137</v>
      </c>
    </row>
    <row r="372" spans="2:51" s="14" customFormat="1">
      <c r="B372" s="167"/>
      <c r="D372" s="159" t="s">
        <v>145</v>
      </c>
      <c r="E372" s="168" t="s">
        <v>1</v>
      </c>
      <c r="F372" s="169" t="s">
        <v>1826</v>
      </c>
      <c r="H372" s="168" t="s">
        <v>1</v>
      </c>
      <c r="I372" s="170"/>
      <c r="L372" s="167"/>
      <c r="M372" s="171"/>
      <c r="N372" s="172"/>
      <c r="O372" s="172"/>
      <c r="P372" s="172"/>
      <c r="Q372" s="172"/>
      <c r="R372" s="172"/>
      <c r="S372" s="172"/>
      <c r="T372" s="173"/>
      <c r="AT372" s="168" t="s">
        <v>145</v>
      </c>
      <c r="AU372" s="168" t="s">
        <v>82</v>
      </c>
      <c r="AV372" s="14" t="s">
        <v>30</v>
      </c>
      <c r="AW372" s="14" t="s">
        <v>29</v>
      </c>
      <c r="AX372" s="14" t="s">
        <v>73</v>
      </c>
      <c r="AY372" s="168" t="s">
        <v>137</v>
      </c>
    </row>
    <row r="373" spans="2:51" s="13" customFormat="1">
      <c r="B373" s="158"/>
      <c r="D373" s="159" t="s">
        <v>145</v>
      </c>
      <c r="E373" s="160" t="s">
        <v>1</v>
      </c>
      <c r="F373" s="161" t="s">
        <v>1894</v>
      </c>
      <c r="H373" s="162">
        <v>1.9319999999999999</v>
      </c>
      <c r="I373" s="163"/>
      <c r="L373" s="158"/>
      <c r="M373" s="164"/>
      <c r="N373" s="165"/>
      <c r="O373" s="165"/>
      <c r="P373" s="165"/>
      <c r="Q373" s="165"/>
      <c r="R373" s="165"/>
      <c r="S373" s="165"/>
      <c r="T373" s="166"/>
      <c r="AT373" s="160" t="s">
        <v>145</v>
      </c>
      <c r="AU373" s="160" t="s">
        <v>82</v>
      </c>
      <c r="AV373" s="13" t="s">
        <v>82</v>
      </c>
      <c r="AW373" s="13" t="s">
        <v>29</v>
      </c>
      <c r="AX373" s="13" t="s">
        <v>73</v>
      </c>
      <c r="AY373" s="160" t="s">
        <v>137</v>
      </c>
    </row>
    <row r="374" spans="2:51" s="14" customFormat="1">
      <c r="B374" s="167"/>
      <c r="D374" s="159" t="s">
        <v>145</v>
      </c>
      <c r="E374" s="168" t="s">
        <v>1</v>
      </c>
      <c r="F374" s="169" t="s">
        <v>1808</v>
      </c>
      <c r="H374" s="168" t="s">
        <v>1</v>
      </c>
      <c r="I374" s="170"/>
      <c r="L374" s="167"/>
      <c r="M374" s="171"/>
      <c r="N374" s="172"/>
      <c r="O374" s="172"/>
      <c r="P374" s="172"/>
      <c r="Q374" s="172"/>
      <c r="R374" s="172"/>
      <c r="S374" s="172"/>
      <c r="T374" s="173"/>
      <c r="AT374" s="168" t="s">
        <v>145</v>
      </c>
      <c r="AU374" s="168" t="s">
        <v>82</v>
      </c>
      <c r="AV374" s="14" t="s">
        <v>30</v>
      </c>
      <c r="AW374" s="14" t="s">
        <v>29</v>
      </c>
      <c r="AX374" s="14" t="s">
        <v>73</v>
      </c>
      <c r="AY374" s="168" t="s">
        <v>137</v>
      </c>
    </row>
    <row r="375" spans="2:51" s="13" customFormat="1">
      <c r="B375" s="158"/>
      <c r="D375" s="159" t="s">
        <v>145</v>
      </c>
      <c r="E375" s="160" t="s">
        <v>1</v>
      </c>
      <c r="F375" s="161" t="s">
        <v>1894</v>
      </c>
      <c r="H375" s="162">
        <v>1.9319999999999999</v>
      </c>
      <c r="I375" s="163"/>
      <c r="L375" s="158"/>
      <c r="M375" s="164"/>
      <c r="N375" s="165"/>
      <c r="O375" s="165"/>
      <c r="P375" s="165"/>
      <c r="Q375" s="165"/>
      <c r="R375" s="165"/>
      <c r="S375" s="165"/>
      <c r="T375" s="166"/>
      <c r="AT375" s="160" t="s">
        <v>145</v>
      </c>
      <c r="AU375" s="160" t="s">
        <v>82</v>
      </c>
      <c r="AV375" s="13" t="s">
        <v>82</v>
      </c>
      <c r="AW375" s="13" t="s">
        <v>29</v>
      </c>
      <c r="AX375" s="13" t="s">
        <v>73</v>
      </c>
      <c r="AY375" s="160" t="s">
        <v>137</v>
      </c>
    </row>
    <row r="376" spans="2:51" s="14" customFormat="1">
      <c r="B376" s="167"/>
      <c r="D376" s="159" t="s">
        <v>145</v>
      </c>
      <c r="E376" s="168" t="s">
        <v>1</v>
      </c>
      <c r="F376" s="169" t="s">
        <v>1810</v>
      </c>
      <c r="H376" s="168" t="s">
        <v>1</v>
      </c>
      <c r="I376" s="170"/>
      <c r="L376" s="167"/>
      <c r="M376" s="171"/>
      <c r="N376" s="172"/>
      <c r="O376" s="172"/>
      <c r="P376" s="172"/>
      <c r="Q376" s="172"/>
      <c r="R376" s="172"/>
      <c r="S376" s="172"/>
      <c r="T376" s="173"/>
      <c r="AT376" s="168" t="s">
        <v>145</v>
      </c>
      <c r="AU376" s="168" t="s">
        <v>82</v>
      </c>
      <c r="AV376" s="14" t="s">
        <v>30</v>
      </c>
      <c r="AW376" s="14" t="s">
        <v>29</v>
      </c>
      <c r="AX376" s="14" t="s">
        <v>73</v>
      </c>
      <c r="AY376" s="168" t="s">
        <v>137</v>
      </c>
    </row>
    <row r="377" spans="2:51" s="14" customFormat="1">
      <c r="B377" s="167"/>
      <c r="D377" s="159" t="s">
        <v>145</v>
      </c>
      <c r="E377" s="168" t="s">
        <v>1</v>
      </c>
      <c r="F377" s="169" t="s">
        <v>1803</v>
      </c>
      <c r="H377" s="168" t="s">
        <v>1</v>
      </c>
      <c r="I377" s="170"/>
      <c r="L377" s="167"/>
      <c r="M377" s="171"/>
      <c r="N377" s="172"/>
      <c r="O377" s="172"/>
      <c r="P377" s="172"/>
      <c r="Q377" s="172"/>
      <c r="R377" s="172"/>
      <c r="S377" s="172"/>
      <c r="T377" s="173"/>
      <c r="AT377" s="168" t="s">
        <v>145</v>
      </c>
      <c r="AU377" s="168" t="s">
        <v>82</v>
      </c>
      <c r="AV377" s="14" t="s">
        <v>30</v>
      </c>
      <c r="AW377" s="14" t="s">
        <v>29</v>
      </c>
      <c r="AX377" s="14" t="s">
        <v>73</v>
      </c>
      <c r="AY377" s="168" t="s">
        <v>137</v>
      </c>
    </row>
    <row r="378" spans="2:51" s="14" customFormat="1">
      <c r="B378" s="167"/>
      <c r="D378" s="159" t="s">
        <v>145</v>
      </c>
      <c r="E378" s="168" t="s">
        <v>1</v>
      </c>
      <c r="F378" s="169" t="s">
        <v>1202</v>
      </c>
      <c r="H378" s="168" t="s">
        <v>1</v>
      </c>
      <c r="I378" s="170"/>
      <c r="L378" s="167"/>
      <c r="M378" s="171"/>
      <c r="N378" s="172"/>
      <c r="O378" s="172"/>
      <c r="P378" s="172"/>
      <c r="Q378" s="172"/>
      <c r="R378" s="172"/>
      <c r="S378" s="172"/>
      <c r="T378" s="173"/>
      <c r="AT378" s="168" t="s">
        <v>145</v>
      </c>
      <c r="AU378" s="168" t="s">
        <v>82</v>
      </c>
      <c r="AV378" s="14" t="s">
        <v>30</v>
      </c>
      <c r="AW378" s="14" t="s">
        <v>29</v>
      </c>
      <c r="AX378" s="14" t="s">
        <v>73</v>
      </c>
      <c r="AY378" s="168" t="s">
        <v>137</v>
      </c>
    </row>
    <row r="379" spans="2:51" s="13" customFormat="1">
      <c r="B379" s="158"/>
      <c r="D379" s="159" t="s">
        <v>145</v>
      </c>
      <c r="E379" s="160" t="s">
        <v>1</v>
      </c>
      <c r="F379" s="161" t="s">
        <v>1893</v>
      </c>
      <c r="H379" s="162">
        <v>0.73599999999999999</v>
      </c>
      <c r="I379" s="163"/>
      <c r="L379" s="158"/>
      <c r="M379" s="164"/>
      <c r="N379" s="165"/>
      <c r="O379" s="165"/>
      <c r="P379" s="165"/>
      <c r="Q379" s="165"/>
      <c r="R379" s="165"/>
      <c r="S379" s="165"/>
      <c r="T379" s="166"/>
      <c r="AT379" s="160" t="s">
        <v>145</v>
      </c>
      <c r="AU379" s="160" t="s">
        <v>82</v>
      </c>
      <c r="AV379" s="13" t="s">
        <v>82</v>
      </c>
      <c r="AW379" s="13" t="s">
        <v>29</v>
      </c>
      <c r="AX379" s="13" t="s">
        <v>73</v>
      </c>
      <c r="AY379" s="160" t="s">
        <v>137</v>
      </c>
    </row>
    <row r="380" spans="2:51" s="14" customFormat="1">
      <c r="B380" s="167"/>
      <c r="D380" s="159" t="s">
        <v>145</v>
      </c>
      <c r="E380" s="168" t="s">
        <v>1</v>
      </c>
      <c r="F380" s="169" t="s">
        <v>1811</v>
      </c>
      <c r="H380" s="168" t="s">
        <v>1</v>
      </c>
      <c r="I380" s="170"/>
      <c r="L380" s="167"/>
      <c r="M380" s="171"/>
      <c r="N380" s="172"/>
      <c r="O380" s="172"/>
      <c r="P380" s="172"/>
      <c r="Q380" s="172"/>
      <c r="R380" s="172"/>
      <c r="S380" s="172"/>
      <c r="T380" s="173"/>
      <c r="AT380" s="168" t="s">
        <v>145</v>
      </c>
      <c r="AU380" s="168" t="s">
        <v>82</v>
      </c>
      <c r="AV380" s="14" t="s">
        <v>30</v>
      </c>
      <c r="AW380" s="14" t="s">
        <v>29</v>
      </c>
      <c r="AX380" s="14" t="s">
        <v>73</v>
      </c>
      <c r="AY380" s="168" t="s">
        <v>137</v>
      </c>
    </row>
    <row r="381" spans="2:51" s="14" customFormat="1">
      <c r="B381" s="167"/>
      <c r="D381" s="159" t="s">
        <v>145</v>
      </c>
      <c r="E381" s="168" t="s">
        <v>1</v>
      </c>
      <c r="F381" s="169" t="s">
        <v>1827</v>
      </c>
      <c r="H381" s="168" t="s">
        <v>1</v>
      </c>
      <c r="I381" s="170"/>
      <c r="L381" s="167"/>
      <c r="M381" s="171"/>
      <c r="N381" s="172"/>
      <c r="O381" s="172"/>
      <c r="P381" s="172"/>
      <c r="Q381" s="172"/>
      <c r="R381" s="172"/>
      <c r="S381" s="172"/>
      <c r="T381" s="173"/>
      <c r="AT381" s="168" t="s">
        <v>145</v>
      </c>
      <c r="AU381" s="168" t="s">
        <v>82</v>
      </c>
      <c r="AV381" s="14" t="s">
        <v>30</v>
      </c>
      <c r="AW381" s="14" t="s">
        <v>29</v>
      </c>
      <c r="AX381" s="14" t="s">
        <v>73</v>
      </c>
      <c r="AY381" s="168" t="s">
        <v>137</v>
      </c>
    </row>
    <row r="382" spans="2:51" s="13" customFormat="1">
      <c r="B382" s="158"/>
      <c r="D382" s="159" t="s">
        <v>145</v>
      </c>
      <c r="E382" s="160" t="s">
        <v>1</v>
      </c>
      <c r="F382" s="161" t="s">
        <v>1895</v>
      </c>
      <c r="H382" s="162">
        <v>1.472</v>
      </c>
      <c r="I382" s="163"/>
      <c r="L382" s="158"/>
      <c r="M382" s="164"/>
      <c r="N382" s="165"/>
      <c r="O382" s="165"/>
      <c r="P382" s="165"/>
      <c r="Q382" s="165"/>
      <c r="R382" s="165"/>
      <c r="S382" s="165"/>
      <c r="T382" s="166"/>
      <c r="AT382" s="160" t="s">
        <v>145</v>
      </c>
      <c r="AU382" s="160" t="s">
        <v>82</v>
      </c>
      <c r="AV382" s="13" t="s">
        <v>82</v>
      </c>
      <c r="AW382" s="13" t="s">
        <v>29</v>
      </c>
      <c r="AX382" s="13" t="s">
        <v>73</v>
      </c>
      <c r="AY382" s="160" t="s">
        <v>137</v>
      </c>
    </row>
    <row r="383" spans="2:51" s="14" customFormat="1">
      <c r="B383" s="167"/>
      <c r="D383" s="159" t="s">
        <v>145</v>
      </c>
      <c r="E383" s="168" t="s">
        <v>1</v>
      </c>
      <c r="F383" s="169" t="s">
        <v>1812</v>
      </c>
      <c r="H383" s="168" t="s">
        <v>1</v>
      </c>
      <c r="I383" s="170"/>
      <c r="L383" s="167"/>
      <c r="M383" s="171"/>
      <c r="N383" s="172"/>
      <c r="O383" s="172"/>
      <c r="P383" s="172"/>
      <c r="Q383" s="172"/>
      <c r="R383" s="172"/>
      <c r="S383" s="172"/>
      <c r="T383" s="173"/>
      <c r="AT383" s="168" t="s">
        <v>145</v>
      </c>
      <c r="AU383" s="168" t="s">
        <v>82</v>
      </c>
      <c r="AV383" s="14" t="s">
        <v>30</v>
      </c>
      <c r="AW383" s="14" t="s">
        <v>29</v>
      </c>
      <c r="AX383" s="14" t="s">
        <v>73</v>
      </c>
      <c r="AY383" s="168" t="s">
        <v>137</v>
      </c>
    </row>
    <row r="384" spans="2:51" s="13" customFormat="1">
      <c r="B384" s="158"/>
      <c r="D384" s="159" t="s">
        <v>145</v>
      </c>
      <c r="E384" s="160" t="s">
        <v>1</v>
      </c>
      <c r="F384" s="161" t="s">
        <v>1895</v>
      </c>
      <c r="H384" s="162">
        <v>1.472</v>
      </c>
      <c r="I384" s="163"/>
      <c r="L384" s="158"/>
      <c r="M384" s="164"/>
      <c r="N384" s="165"/>
      <c r="O384" s="165"/>
      <c r="P384" s="165"/>
      <c r="Q384" s="165"/>
      <c r="R384" s="165"/>
      <c r="S384" s="165"/>
      <c r="T384" s="166"/>
      <c r="AT384" s="160" t="s">
        <v>145</v>
      </c>
      <c r="AU384" s="160" t="s">
        <v>82</v>
      </c>
      <c r="AV384" s="13" t="s">
        <v>82</v>
      </c>
      <c r="AW384" s="13" t="s">
        <v>29</v>
      </c>
      <c r="AX384" s="13" t="s">
        <v>73</v>
      </c>
      <c r="AY384" s="160" t="s">
        <v>137</v>
      </c>
    </row>
    <row r="385" spans="1:65" s="14" customFormat="1">
      <c r="B385" s="167"/>
      <c r="D385" s="159" t="s">
        <v>145</v>
      </c>
      <c r="E385" s="168" t="s">
        <v>1</v>
      </c>
      <c r="F385" s="169" t="s">
        <v>1814</v>
      </c>
      <c r="H385" s="168" t="s">
        <v>1</v>
      </c>
      <c r="I385" s="170"/>
      <c r="L385" s="167"/>
      <c r="M385" s="171"/>
      <c r="N385" s="172"/>
      <c r="O385" s="172"/>
      <c r="P385" s="172"/>
      <c r="Q385" s="172"/>
      <c r="R385" s="172"/>
      <c r="S385" s="172"/>
      <c r="T385" s="173"/>
      <c r="AT385" s="168" t="s">
        <v>145</v>
      </c>
      <c r="AU385" s="168" t="s">
        <v>82</v>
      </c>
      <c r="AV385" s="14" t="s">
        <v>30</v>
      </c>
      <c r="AW385" s="14" t="s">
        <v>29</v>
      </c>
      <c r="AX385" s="14" t="s">
        <v>73</v>
      </c>
      <c r="AY385" s="168" t="s">
        <v>137</v>
      </c>
    </row>
    <row r="386" spans="1:65" s="14" customFormat="1">
      <c r="B386" s="167"/>
      <c r="D386" s="159" t="s">
        <v>145</v>
      </c>
      <c r="E386" s="168" t="s">
        <v>1</v>
      </c>
      <c r="F386" s="169" t="s">
        <v>1202</v>
      </c>
      <c r="H386" s="168" t="s">
        <v>1</v>
      </c>
      <c r="I386" s="170"/>
      <c r="L386" s="167"/>
      <c r="M386" s="171"/>
      <c r="N386" s="172"/>
      <c r="O386" s="172"/>
      <c r="P386" s="172"/>
      <c r="Q386" s="172"/>
      <c r="R386" s="172"/>
      <c r="S386" s="172"/>
      <c r="T386" s="173"/>
      <c r="AT386" s="168" t="s">
        <v>145</v>
      </c>
      <c r="AU386" s="168" t="s">
        <v>82</v>
      </c>
      <c r="AV386" s="14" t="s">
        <v>30</v>
      </c>
      <c r="AW386" s="14" t="s">
        <v>29</v>
      </c>
      <c r="AX386" s="14" t="s">
        <v>73</v>
      </c>
      <c r="AY386" s="168" t="s">
        <v>137</v>
      </c>
    </row>
    <row r="387" spans="1:65" s="13" customFormat="1">
      <c r="B387" s="158"/>
      <c r="D387" s="159" t="s">
        <v>145</v>
      </c>
      <c r="E387" s="160" t="s">
        <v>1</v>
      </c>
      <c r="F387" s="161" t="s">
        <v>1896</v>
      </c>
      <c r="H387" s="162">
        <v>0.55200000000000005</v>
      </c>
      <c r="I387" s="163"/>
      <c r="L387" s="158"/>
      <c r="M387" s="164"/>
      <c r="N387" s="165"/>
      <c r="O387" s="165"/>
      <c r="P387" s="165"/>
      <c r="Q387" s="165"/>
      <c r="R387" s="165"/>
      <c r="S387" s="165"/>
      <c r="T387" s="166"/>
      <c r="AT387" s="160" t="s">
        <v>145</v>
      </c>
      <c r="AU387" s="160" t="s">
        <v>82</v>
      </c>
      <c r="AV387" s="13" t="s">
        <v>82</v>
      </c>
      <c r="AW387" s="13" t="s">
        <v>29</v>
      </c>
      <c r="AX387" s="13" t="s">
        <v>73</v>
      </c>
      <c r="AY387" s="160" t="s">
        <v>137</v>
      </c>
    </row>
    <row r="388" spans="1:65" s="14" customFormat="1">
      <c r="B388" s="167"/>
      <c r="D388" s="159" t="s">
        <v>145</v>
      </c>
      <c r="E388" s="168" t="s">
        <v>1</v>
      </c>
      <c r="F388" s="169" t="s">
        <v>1826</v>
      </c>
      <c r="H388" s="168" t="s">
        <v>1</v>
      </c>
      <c r="I388" s="170"/>
      <c r="L388" s="167"/>
      <c r="M388" s="171"/>
      <c r="N388" s="172"/>
      <c r="O388" s="172"/>
      <c r="P388" s="172"/>
      <c r="Q388" s="172"/>
      <c r="R388" s="172"/>
      <c r="S388" s="172"/>
      <c r="T388" s="173"/>
      <c r="AT388" s="168" t="s">
        <v>145</v>
      </c>
      <c r="AU388" s="168" t="s">
        <v>82</v>
      </c>
      <c r="AV388" s="14" t="s">
        <v>30</v>
      </c>
      <c r="AW388" s="14" t="s">
        <v>29</v>
      </c>
      <c r="AX388" s="14" t="s">
        <v>73</v>
      </c>
      <c r="AY388" s="168" t="s">
        <v>137</v>
      </c>
    </row>
    <row r="389" spans="1:65" s="13" customFormat="1">
      <c r="B389" s="158"/>
      <c r="D389" s="159" t="s">
        <v>145</v>
      </c>
      <c r="E389" s="160" t="s">
        <v>1</v>
      </c>
      <c r="F389" s="161" t="s">
        <v>1897</v>
      </c>
      <c r="H389" s="162">
        <v>1.1040000000000001</v>
      </c>
      <c r="I389" s="163"/>
      <c r="L389" s="158"/>
      <c r="M389" s="164"/>
      <c r="N389" s="165"/>
      <c r="O389" s="165"/>
      <c r="P389" s="165"/>
      <c r="Q389" s="165"/>
      <c r="R389" s="165"/>
      <c r="S389" s="165"/>
      <c r="T389" s="166"/>
      <c r="AT389" s="160" t="s">
        <v>145</v>
      </c>
      <c r="AU389" s="160" t="s">
        <v>82</v>
      </c>
      <c r="AV389" s="13" t="s">
        <v>82</v>
      </c>
      <c r="AW389" s="13" t="s">
        <v>29</v>
      </c>
      <c r="AX389" s="13" t="s">
        <v>73</v>
      </c>
      <c r="AY389" s="160" t="s">
        <v>137</v>
      </c>
    </row>
    <row r="390" spans="1:65" s="14" customFormat="1">
      <c r="B390" s="167"/>
      <c r="D390" s="159" t="s">
        <v>145</v>
      </c>
      <c r="E390" s="168" t="s">
        <v>1</v>
      </c>
      <c r="F390" s="169" t="s">
        <v>1808</v>
      </c>
      <c r="H390" s="168" t="s">
        <v>1</v>
      </c>
      <c r="I390" s="170"/>
      <c r="L390" s="167"/>
      <c r="M390" s="171"/>
      <c r="N390" s="172"/>
      <c r="O390" s="172"/>
      <c r="P390" s="172"/>
      <c r="Q390" s="172"/>
      <c r="R390" s="172"/>
      <c r="S390" s="172"/>
      <c r="T390" s="173"/>
      <c r="AT390" s="168" t="s">
        <v>145</v>
      </c>
      <c r="AU390" s="168" t="s">
        <v>82</v>
      </c>
      <c r="AV390" s="14" t="s">
        <v>30</v>
      </c>
      <c r="AW390" s="14" t="s">
        <v>29</v>
      </c>
      <c r="AX390" s="14" t="s">
        <v>73</v>
      </c>
      <c r="AY390" s="168" t="s">
        <v>137</v>
      </c>
    </row>
    <row r="391" spans="1:65" s="13" customFormat="1">
      <c r="B391" s="158"/>
      <c r="D391" s="159" t="s">
        <v>145</v>
      </c>
      <c r="E391" s="160" t="s">
        <v>1</v>
      </c>
      <c r="F391" s="161" t="s">
        <v>1897</v>
      </c>
      <c r="H391" s="162">
        <v>1.1040000000000001</v>
      </c>
      <c r="I391" s="163"/>
      <c r="L391" s="158"/>
      <c r="M391" s="164"/>
      <c r="N391" s="165"/>
      <c r="O391" s="165"/>
      <c r="P391" s="165"/>
      <c r="Q391" s="165"/>
      <c r="R391" s="165"/>
      <c r="S391" s="165"/>
      <c r="T391" s="166"/>
      <c r="AT391" s="160" t="s">
        <v>145</v>
      </c>
      <c r="AU391" s="160" t="s">
        <v>82</v>
      </c>
      <c r="AV391" s="13" t="s">
        <v>82</v>
      </c>
      <c r="AW391" s="13" t="s">
        <v>29</v>
      </c>
      <c r="AX391" s="13" t="s">
        <v>73</v>
      </c>
      <c r="AY391" s="160" t="s">
        <v>137</v>
      </c>
    </row>
    <row r="392" spans="1:65" s="14" customFormat="1">
      <c r="B392" s="167"/>
      <c r="D392" s="159" t="s">
        <v>145</v>
      </c>
      <c r="E392" s="168" t="s">
        <v>1</v>
      </c>
      <c r="F392" s="169" t="s">
        <v>1816</v>
      </c>
      <c r="H392" s="168" t="s">
        <v>1</v>
      </c>
      <c r="I392" s="170"/>
      <c r="L392" s="167"/>
      <c r="M392" s="171"/>
      <c r="N392" s="172"/>
      <c r="O392" s="172"/>
      <c r="P392" s="172"/>
      <c r="Q392" s="172"/>
      <c r="R392" s="172"/>
      <c r="S392" s="172"/>
      <c r="T392" s="173"/>
      <c r="AT392" s="168" t="s">
        <v>145</v>
      </c>
      <c r="AU392" s="168" t="s">
        <v>82</v>
      </c>
      <c r="AV392" s="14" t="s">
        <v>30</v>
      </c>
      <c r="AW392" s="14" t="s">
        <v>29</v>
      </c>
      <c r="AX392" s="14" t="s">
        <v>73</v>
      </c>
      <c r="AY392" s="168" t="s">
        <v>137</v>
      </c>
    </row>
    <row r="393" spans="1:65" s="13" customFormat="1">
      <c r="B393" s="158"/>
      <c r="D393" s="159" t="s">
        <v>145</v>
      </c>
      <c r="E393" s="160" t="s">
        <v>1</v>
      </c>
      <c r="F393" s="161" t="s">
        <v>1898</v>
      </c>
      <c r="H393" s="162">
        <v>4.4160000000000004</v>
      </c>
      <c r="I393" s="163"/>
      <c r="L393" s="158"/>
      <c r="M393" s="164"/>
      <c r="N393" s="165"/>
      <c r="O393" s="165"/>
      <c r="P393" s="165"/>
      <c r="Q393" s="165"/>
      <c r="R393" s="165"/>
      <c r="S393" s="165"/>
      <c r="T393" s="166"/>
      <c r="AT393" s="160" t="s">
        <v>145</v>
      </c>
      <c r="AU393" s="160" t="s">
        <v>82</v>
      </c>
      <c r="AV393" s="13" t="s">
        <v>82</v>
      </c>
      <c r="AW393" s="13" t="s">
        <v>29</v>
      </c>
      <c r="AX393" s="13" t="s">
        <v>73</v>
      </c>
      <c r="AY393" s="160" t="s">
        <v>137</v>
      </c>
    </row>
    <row r="394" spans="1:65" s="15" customFormat="1">
      <c r="B394" s="174"/>
      <c r="D394" s="159" t="s">
        <v>145</v>
      </c>
      <c r="E394" s="175" t="s">
        <v>1</v>
      </c>
      <c r="F394" s="176" t="s">
        <v>148</v>
      </c>
      <c r="H394" s="177">
        <v>25.391999999999999</v>
      </c>
      <c r="I394" s="178"/>
      <c r="L394" s="174"/>
      <c r="M394" s="179"/>
      <c r="N394" s="180"/>
      <c r="O394" s="180"/>
      <c r="P394" s="180"/>
      <c r="Q394" s="180"/>
      <c r="R394" s="180"/>
      <c r="S394" s="180"/>
      <c r="T394" s="181"/>
      <c r="AT394" s="175" t="s">
        <v>145</v>
      </c>
      <c r="AU394" s="175" t="s">
        <v>82</v>
      </c>
      <c r="AV394" s="15" t="s">
        <v>143</v>
      </c>
      <c r="AW394" s="15" t="s">
        <v>29</v>
      </c>
      <c r="AX394" s="15" t="s">
        <v>30</v>
      </c>
      <c r="AY394" s="175" t="s">
        <v>137</v>
      </c>
    </row>
    <row r="395" spans="1:65" s="2" customFormat="1" ht="16.5" customHeight="1">
      <c r="A395" s="33"/>
      <c r="B395" s="144"/>
      <c r="C395" s="182" t="s">
        <v>7</v>
      </c>
      <c r="D395" s="182" t="s">
        <v>181</v>
      </c>
      <c r="E395" s="183" t="s">
        <v>707</v>
      </c>
      <c r="F395" s="184" t="s">
        <v>708</v>
      </c>
      <c r="G395" s="185" t="s">
        <v>151</v>
      </c>
      <c r="H395" s="186">
        <v>52.79</v>
      </c>
      <c r="I395" s="187"/>
      <c r="J395" s="188">
        <f>ROUND(I395*H395,2)</f>
        <v>0</v>
      </c>
      <c r="K395" s="184" t="s">
        <v>1</v>
      </c>
      <c r="L395" s="189"/>
      <c r="M395" s="190" t="s">
        <v>1</v>
      </c>
      <c r="N395" s="191" t="s">
        <v>38</v>
      </c>
      <c r="O395" s="59"/>
      <c r="P395" s="154">
        <f>O395*H395</f>
        <v>0</v>
      </c>
      <c r="Q395" s="154">
        <v>0</v>
      </c>
      <c r="R395" s="154">
        <f>Q395*H395</f>
        <v>0</v>
      </c>
      <c r="S395" s="154">
        <v>0</v>
      </c>
      <c r="T395" s="155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56" t="s">
        <v>176</v>
      </c>
      <c r="AT395" s="156" t="s">
        <v>181</v>
      </c>
      <c r="AU395" s="156" t="s">
        <v>82</v>
      </c>
      <c r="AY395" s="18" t="s">
        <v>137</v>
      </c>
      <c r="BE395" s="157">
        <f>IF(N395="základní",J395,0)</f>
        <v>0</v>
      </c>
      <c r="BF395" s="157">
        <f>IF(N395="snížená",J395,0)</f>
        <v>0</v>
      </c>
      <c r="BG395" s="157">
        <f>IF(N395="zákl. přenesená",J395,0)</f>
        <v>0</v>
      </c>
      <c r="BH395" s="157">
        <f>IF(N395="sníž. přenesená",J395,0)</f>
        <v>0</v>
      </c>
      <c r="BI395" s="157">
        <f>IF(N395="nulová",J395,0)</f>
        <v>0</v>
      </c>
      <c r="BJ395" s="18" t="s">
        <v>30</v>
      </c>
      <c r="BK395" s="157">
        <f>ROUND(I395*H395,2)</f>
        <v>0</v>
      </c>
      <c r="BL395" s="18" t="s">
        <v>143</v>
      </c>
      <c r="BM395" s="156" t="s">
        <v>1899</v>
      </c>
    </row>
    <row r="396" spans="1:65" s="13" customFormat="1">
      <c r="B396" s="158"/>
      <c r="D396" s="159" t="s">
        <v>145</v>
      </c>
      <c r="E396" s="160" t="s">
        <v>1</v>
      </c>
      <c r="F396" s="161" t="s">
        <v>1900</v>
      </c>
      <c r="H396" s="162">
        <v>52.79</v>
      </c>
      <c r="I396" s="163"/>
      <c r="L396" s="158"/>
      <c r="M396" s="164"/>
      <c r="N396" s="165"/>
      <c r="O396" s="165"/>
      <c r="P396" s="165"/>
      <c r="Q396" s="165"/>
      <c r="R396" s="165"/>
      <c r="S396" s="165"/>
      <c r="T396" s="166"/>
      <c r="AT396" s="160" t="s">
        <v>145</v>
      </c>
      <c r="AU396" s="160" t="s">
        <v>82</v>
      </c>
      <c r="AV396" s="13" t="s">
        <v>82</v>
      </c>
      <c r="AW396" s="13" t="s">
        <v>29</v>
      </c>
      <c r="AX396" s="13" t="s">
        <v>73</v>
      </c>
      <c r="AY396" s="160" t="s">
        <v>137</v>
      </c>
    </row>
    <row r="397" spans="1:65" s="15" customFormat="1">
      <c r="B397" s="174"/>
      <c r="D397" s="159" t="s">
        <v>145</v>
      </c>
      <c r="E397" s="175" t="s">
        <v>1</v>
      </c>
      <c r="F397" s="176" t="s">
        <v>148</v>
      </c>
      <c r="H397" s="177">
        <v>52.79</v>
      </c>
      <c r="I397" s="178"/>
      <c r="L397" s="174"/>
      <c r="M397" s="179"/>
      <c r="N397" s="180"/>
      <c r="O397" s="180"/>
      <c r="P397" s="180"/>
      <c r="Q397" s="180"/>
      <c r="R397" s="180"/>
      <c r="S397" s="180"/>
      <c r="T397" s="181"/>
      <c r="AT397" s="175" t="s">
        <v>145</v>
      </c>
      <c r="AU397" s="175" t="s">
        <v>82</v>
      </c>
      <c r="AV397" s="15" t="s">
        <v>143</v>
      </c>
      <c r="AW397" s="15" t="s">
        <v>29</v>
      </c>
      <c r="AX397" s="15" t="s">
        <v>30</v>
      </c>
      <c r="AY397" s="175" t="s">
        <v>137</v>
      </c>
    </row>
    <row r="398" spans="1:65" s="2" customFormat="1" ht="24.2" customHeight="1">
      <c r="A398" s="33"/>
      <c r="B398" s="144"/>
      <c r="C398" s="145" t="s">
        <v>307</v>
      </c>
      <c r="D398" s="145" t="s">
        <v>139</v>
      </c>
      <c r="E398" s="146" t="s">
        <v>262</v>
      </c>
      <c r="F398" s="147" t="s">
        <v>263</v>
      </c>
      <c r="G398" s="148" t="s">
        <v>195</v>
      </c>
      <c r="H398" s="149">
        <v>86.302000000000007</v>
      </c>
      <c r="I398" s="150"/>
      <c r="J398" s="151">
        <f>ROUND(I398*H398,2)</f>
        <v>0</v>
      </c>
      <c r="K398" s="147" t="s">
        <v>152</v>
      </c>
      <c r="L398" s="34"/>
      <c r="M398" s="152" t="s">
        <v>1</v>
      </c>
      <c r="N398" s="153" t="s">
        <v>38</v>
      </c>
      <c r="O398" s="59"/>
      <c r="P398" s="154">
        <f>O398*H398</f>
        <v>0</v>
      </c>
      <c r="Q398" s="154">
        <v>0</v>
      </c>
      <c r="R398" s="154">
        <f>Q398*H398</f>
        <v>0</v>
      </c>
      <c r="S398" s="154">
        <v>0</v>
      </c>
      <c r="T398" s="155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56" t="s">
        <v>143</v>
      </c>
      <c r="AT398" s="156" t="s">
        <v>139</v>
      </c>
      <c r="AU398" s="156" t="s">
        <v>82</v>
      </c>
      <c r="AY398" s="18" t="s">
        <v>137</v>
      </c>
      <c r="BE398" s="157">
        <f>IF(N398="základní",J398,0)</f>
        <v>0</v>
      </c>
      <c r="BF398" s="157">
        <f>IF(N398="snížená",J398,0)</f>
        <v>0</v>
      </c>
      <c r="BG398" s="157">
        <f>IF(N398="zákl. přenesená",J398,0)</f>
        <v>0</v>
      </c>
      <c r="BH398" s="157">
        <f>IF(N398="sníž. přenesená",J398,0)</f>
        <v>0</v>
      </c>
      <c r="BI398" s="157">
        <f>IF(N398="nulová",J398,0)</f>
        <v>0</v>
      </c>
      <c r="BJ398" s="18" t="s">
        <v>30</v>
      </c>
      <c r="BK398" s="157">
        <f>ROUND(I398*H398,2)</f>
        <v>0</v>
      </c>
      <c r="BL398" s="18" t="s">
        <v>143</v>
      </c>
      <c r="BM398" s="156" t="s">
        <v>1901</v>
      </c>
    </row>
    <row r="399" spans="1:65" s="13" customFormat="1">
      <c r="B399" s="158"/>
      <c r="D399" s="159" t="s">
        <v>145</v>
      </c>
      <c r="E399" s="160" t="s">
        <v>1</v>
      </c>
      <c r="F399" s="161" t="s">
        <v>1902</v>
      </c>
      <c r="H399" s="162">
        <v>16.632000000000001</v>
      </c>
      <c r="I399" s="163"/>
      <c r="L399" s="158"/>
      <c r="M399" s="164"/>
      <c r="N399" s="165"/>
      <c r="O399" s="165"/>
      <c r="P399" s="165"/>
      <c r="Q399" s="165"/>
      <c r="R399" s="165"/>
      <c r="S399" s="165"/>
      <c r="T399" s="166"/>
      <c r="AT399" s="160" t="s">
        <v>145</v>
      </c>
      <c r="AU399" s="160" t="s">
        <v>82</v>
      </c>
      <c r="AV399" s="13" t="s">
        <v>82</v>
      </c>
      <c r="AW399" s="13" t="s">
        <v>29</v>
      </c>
      <c r="AX399" s="13" t="s">
        <v>73</v>
      </c>
      <c r="AY399" s="160" t="s">
        <v>137</v>
      </c>
    </row>
    <row r="400" spans="1:65" s="13" customFormat="1">
      <c r="B400" s="158"/>
      <c r="D400" s="159" t="s">
        <v>145</v>
      </c>
      <c r="E400" s="160" t="s">
        <v>1</v>
      </c>
      <c r="F400" s="161" t="s">
        <v>1903</v>
      </c>
      <c r="H400" s="162">
        <v>29.327999999999999</v>
      </c>
      <c r="I400" s="163"/>
      <c r="L400" s="158"/>
      <c r="M400" s="164"/>
      <c r="N400" s="165"/>
      <c r="O400" s="165"/>
      <c r="P400" s="165"/>
      <c r="Q400" s="165"/>
      <c r="R400" s="165"/>
      <c r="S400" s="165"/>
      <c r="T400" s="166"/>
      <c r="AT400" s="160" t="s">
        <v>145</v>
      </c>
      <c r="AU400" s="160" t="s">
        <v>82</v>
      </c>
      <c r="AV400" s="13" t="s">
        <v>82</v>
      </c>
      <c r="AW400" s="13" t="s">
        <v>29</v>
      </c>
      <c r="AX400" s="13" t="s">
        <v>73</v>
      </c>
      <c r="AY400" s="160" t="s">
        <v>137</v>
      </c>
    </row>
    <row r="401" spans="1:65" s="13" customFormat="1">
      <c r="B401" s="158"/>
      <c r="D401" s="159" t="s">
        <v>145</v>
      </c>
      <c r="E401" s="160" t="s">
        <v>1</v>
      </c>
      <c r="F401" s="161" t="s">
        <v>1904</v>
      </c>
      <c r="H401" s="162">
        <v>40.341999999999999</v>
      </c>
      <c r="I401" s="163"/>
      <c r="L401" s="158"/>
      <c r="M401" s="164"/>
      <c r="N401" s="165"/>
      <c r="O401" s="165"/>
      <c r="P401" s="165"/>
      <c r="Q401" s="165"/>
      <c r="R401" s="165"/>
      <c r="S401" s="165"/>
      <c r="T401" s="166"/>
      <c r="AT401" s="160" t="s">
        <v>145</v>
      </c>
      <c r="AU401" s="160" t="s">
        <v>82</v>
      </c>
      <c r="AV401" s="13" t="s">
        <v>82</v>
      </c>
      <c r="AW401" s="13" t="s">
        <v>29</v>
      </c>
      <c r="AX401" s="13" t="s">
        <v>73</v>
      </c>
      <c r="AY401" s="160" t="s">
        <v>137</v>
      </c>
    </row>
    <row r="402" spans="1:65" s="15" customFormat="1">
      <c r="B402" s="174"/>
      <c r="D402" s="159" t="s">
        <v>145</v>
      </c>
      <c r="E402" s="175" t="s">
        <v>1</v>
      </c>
      <c r="F402" s="176" t="s">
        <v>148</v>
      </c>
      <c r="H402" s="177">
        <v>86.302000000000007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145</v>
      </c>
      <c r="AU402" s="175" t="s">
        <v>82</v>
      </c>
      <c r="AV402" s="15" t="s">
        <v>143</v>
      </c>
      <c r="AW402" s="15" t="s">
        <v>29</v>
      </c>
      <c r="AX402" s="15" t="s">
        <v>30</v>
      </c>
      <c r="AY402" s="175" t="s">
        <v>137</v>
      </c>
    </row>
    <row r="403" spans="1:65" s="2" customFormat="1" ht="37.9" customHeight="1">
      <c r="A403" s="33"/>
      <c r="B403" s="144"/>
      <c r="C403" s="145" t="s">
        <v>311</v>
      </c>
      <c r="D403" s="145" t="s">
        <v>139</v>
      </c>
      <c r="E403" s="146" t="s">
        <v>266</v>
      </c>
      <c r="F403" s="147" t="s">
        <v>267</v>
      </c>
      <c r="G403" s="148" t="s">
        <v>195</v>
      </c>
      <c r="H403" s="149">
        <v>86.302000000000007</v>
      </c>
      <c r="I403" s="150"/>
      <c r="J403" s="151">
        <f>ROUND(I403*H403,2)</f>
        <v>0</v>
      </c>
      <c r="K403" s="147" t="s">
        <v>152</v>
      </c>
      <c r="L403" s="34"/>
      <c r="M403" s="152" t="s">
        <v>1</v>
      </c>
      <c r="N403" s="153" t="s">
        <v>38</v>
      </c>
      <c r="O403" s="59"/>
      <c r="P403" s="154">
        <f>O403*H403</f>
        <v>0</v>
      </c>
      <c r="Q403" s="154">
        <v>0</v>
      </c>
      <c r="R403" s="154">
        <f>Q403*H403</f>
        <v>0</v>
      </c>
      <c r="S403" s="154">
        <v>0</v>
      </c>
      <c r="T403" s="155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56" t="s">
        <v>143</v>
      </c>
      <c r="AT403" s="156" t="s">
        <v>139</v>
      </c>
      <c r="AU403" s="156" t="s">
        <v>82</v>
      </c>
      <c r="AY403" s="18" t="s">
        <v>137</v>
      </c>
      <c r="BE403" s="157">
        <f>IF(N403="základní",J403,0)</f>
        <v>0</v>
      </c>
      <c r="BF403" s="157">
        <f>IF(N403="snížená",J403,0)</f>
        <v>0</v>
      </c>
      <c r="BG403" s="157">
        <f>IF(N403="zákl. přenesená",J403,0)</f>
        <v>0</v>
      </c>
      <c r="BH403" s="157">
        <f>IF(N403="sníž. přenesená",J403,0)</f>
        <v>0</v>
      </c>
      <c r="BI403" s="157">
        <f>IF(N403="nulová",J403,0)</f>
        <v>0</v>
      </c>
      <c r="BJ403" s="18" t="s">
        <v>30</v>
      </c>
      <c r="BK403" s="157">
        <f>ROUND(I403*H403,2)</f>
        <v>0</v>
      </c>
      <c r="BL403" s="18" t="s">
        <v>143</v>
      </c>
      <c r="BM403" s="156" t="s">
        <v>1905</v>
      </c>
    </row>
    <row r="404" spans="1:65" s="13" customFormat="1">
      <c r="B404" s="158"/>
      <c r="D404" s="159" t="s">
        <v>145</v>
      </c>
      <c r="E404" s="160" t="s">
        <v>1</v>
      </c>
      <c r="F404" s="161" t="s">
        <v>1906</v>
      </c>
      <c r="H404" s="162">
        <v>86.302000000000007</v>
      </c>
      <c r="I404" s="163"/>
      <c r="L404" s="158"/>
      <c r="M404" s="164"/>
      <c r="N404" s="165"/>
      <c r="O404" s="165"/>
      <c r="P404" s="165"/>
      <c r="Q404" s="165"/>
      <c r="R404" s="165"/>
      <c r="S404" s="165"/>
      <c r="T404" s="166"/>
      <c r="AT404" s="160" t="s">
        <v>145</v>
      </c>
      <c r="AU404" s="160" t="s">
        <v>82</v>
      </c>
      <c r="AV404" s="13" t="s">
        <v>82</v>
      </c>
      <c r="AW404" s="13" t="s">
        <v>29</v>
      </c>
      <c r="AX404" s="13" t="s">
        <v>30</v>
      </c>
      <c r="AY404" s="160" t="s">
        <v>137</v>
      </c>
    </row>
    <row r="405" spans="1:65" s="12" customFormat="1" ht="22.9" customHeight="1">
      <c r="B405" s="131"/>
      <c r="D405" s="132" t="s">
        <v>72</v>
      </c>
      <c r="E405" s="142" t="s">
        <v>155</v>
      </c>
      <c r="F405" s="142" t="s">
        <v>738</v>
      </c>
      <c r="I405" s="134"/>
      <c r="J405" s="143">
        <f>BK405</f>
        <v>0</v>
      </c>
      <c r="L405" s="131"/>
      <c r="M405" s="136"/>
      <c r="N405" s="137"/>
      <c r="O405" s="137"/>
      <c r="P405" s="138">
        <f>SUM(P406:P420)</f>
        <v>0</v>
      </c>
      <c r="Q405" s="137"/>
      <c r="R405" s="138">
        <f>SUM(R406:R420)</f>
        <v>0</v>
      </c>
      <c r="S405" s="137"/>
      <c r="T405" s="139">
        <f>SUM(T406:T420)</f>
        <v>0</v>
      </c>
      <c r="AR405" s="132" t="s">
        <v>30</v>
      </c>
      <c r="AT405" s="140" t="s">
        <v>72</v>
      </c>
      <c r="AU405" s="140" t="s">
        <v>30</v>
      </c>
      <c r="AY405" s="132" t="s">
        <v>137</v>
      </c>
      <c r="BK405" s="141">
        <f>SUM(BK406:BK420)</f>
        <v>0</v>
      </c>
    </row>
    <row r="406" spans="1:65" s="2" customFormat="1" ht="24.2" customHeight="1">
      <c r="A406" s="33"/>
      <c r="B406" s="144"/>
      <c r="C406" s="145" t="s">
        <v>315</v>
      </c>
      <c r="D406" s="145" t="s">
        <v>139</v>
      </c>
      <c r="E406" s="146" t="s">
        <v>740</v>
      </c>
      <c r="F406" s="147" t="s">
        <v>741</v>
      </c>
      <c r="G406" s="148" t="s">
        <v>195</v>
      </c>
      <c r="H406" s="149">
        <v>3.44</v>
      </c>
      <c r="I406" s="150"/>
      <c r="J406" s="151">
        <f>ROUND(I406*H406,2)</f>
        <v>0</v>
      </c>
      <c r="K406" s="147" t="s">
        <v>152</v>
      </c>
      <c r="L406" s="34"/>
      <c r="M406" s="152" t="s">
        <v>1</v>
      </c>
      <c r="N406" s="153" t="s">
        <v>38</v>
      </c>
      <c r="O406" s="59"/>
      <c r="P406" s="154">
        <f>O406*H406</f>
        <v>0</v>
      </c>
      <c r="Q406" s="154">
        <v>0</v>
      </c>
      <c r="R406" s="154">
        <f>Q406*H406</f>
        <v>0</v>
      </c>
      <c r="S406" s="154">
        <v>0</v>
      </c>
      <c r="T406" s="155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6" t="s">
        <v>143</v>
      </c>
      <c r="AT406" s="156" t="s">
        <v>139</v>
      </c>
      <c r="AU406" s="156" t="s">
        <v>82</v>
      </c>
      <c r="AY406" s="18" t="s">
        <v>137</v>
      </c>
      <c r="BE406" s="157">
        <f>IF(N406="základní",J406,0)</f>
        <v>0</v>
      </c>
      <c r="BF406" s="157">
        <f>IF(N406="snížená",J406,0)</f>
        <v>0</v>
      </c>
      <c r="BG406" s="157">
        <f>IF(N406="zákl. přenesená",J406,0)</f>
        <v>0</v>
      </c>
      <c r="BH406" s="157">
        <f>IF(N406="sníž. přenesená",J406,0)</f>
        <v>0</v>
      </c>
      <c r="BI406" s="157">
        <f>IF(N406="nulová",J406,0)</f>
        <v>0</v>
      </c>
      <c r="BJ406" s="18" t="s">
        <v>30</v>
      </c>
      <c r="BK406" s="157">
        <f>ROUND(I406*H406,2)</f>
        <v>0</v>
      </c>
      <c r="BL406" s="18" t="s">
        <v>143</v>
      </c>
      <c r="BM406" s="156" t="s">
        <v>1907</v>
      </c>
    </row>
    <row r="407" spans="1:65" s="14" customFormat="1">
      <c r="B407" s="167"/>
      <c r="D407" s="159" t="s">
        <v>145</v>
      </c>
      <c r="E407" s="168" t="s">
        <v>1</v>
      </c>
      <c r="F407" s="169" t="s">
        <v>1908</v>
      </c>
      <c r="H407" s="168" t="s">
        <v>1</v>
      </c>
      <c r="I407" s="170"/>
      <c r="L407" s="167"/>
      <c r="M407" s="171"/>
      <c r="N407" s="172"/>
      <c r="O407" s="172"/>
      <c r="P407" s="172"/>
      <c r="Q407" s="172"/>
      <c r="R407" s="172"/>
      <c r="S407" s="172"/>
      <c r="T407" s="173"/>
      <c r="AT407" s="168" t="s">
        <v>145</v>
      </c>
      <c r="AU407" s="168" t="s">
        <v>82</v>
      </c>
      <c r="AV407" s="14" t="s">
        <v>30</v>
      </c>
      <c r="AW407" s="14" t="s">
        <v>29</v>
      </c>
      <c r="AX407" s="14" t="s">
        <v>73</v>
      </c>
      <c r="AY407" s="168" t="s">
        <v>137</v>
      </c>
    </row>
    <row r="408" spans="1:65" s="13" customFormat="1">
      <c r="B408" s="158"/>
      <c r="D408" s="159" t="s">
        <v>145</v>
      </c>
      <c r="E408" s="160" t="s">
        <v>1</v>
      </c>
      <c r="F408" s="161" t="s">
        <v>1909</v>
      </c>
      <c r="H408" s="162">
        <v>3.44</v>
      </c>
      <c r="I408" s="163"/>
      <c r="L408" s="158"/>
      <c r="M408" s="164"/>
      <c r="N408" s="165"/>
      <c r="O408" s="165"/>
      <c r="P408" s="165"/>
      <c r="Q408" s="165"/>
      <c r="R408" s="165"/>
      <c r="S408" s="165"/>
      <c r="T408" s="166"/>
      <c r="AT408" s="160" t="s">
        <v>145</v>
      </c>
      <c r="AU408" s="160" t="s">
        <v>82</v>
      </c>
      <c r="AV408" s="13" t="s">
        <v>82</v>
      </c>
      <c r="AW408" s="13" t="s">
        <v>29</v>
      </c>
      <c r="AX408" s="13" t="s">
        <v>30</v>
      </c>
      <c r="AY408" s="160" t="s">
        <v>137</v>
      </c>
    </row>
    <row r="409" spans="1:65" s="2" customFormat="1" ht="24.2" customHeight="1">
      <c r="A409" s="33"/>
      <c r="B409" s="144"/>
      <c r="C409" s="145" t="s">
        <v>319</v>
      </c>
      <c r="D409" s="145" t="s">
        <v>139</v>
      </c>
      <c r="E409" s="146" t="s">
        <v>777</v>
      </c>
      <c r="F409" s="147" t="s">
        <v>778</v>
      </c>
      <c r="G409" s="148" t="s">
        <v>151</v>
      </c>
      <c r="H409" s="149">
        <v>10.032</v>
      </c>
      <c r="I409" s="150"/>
      <c r="J409" s="151">
        <f>ROUND(I409*H409,2)</f>
        <v>0</v>
      </c>
      <c r="K409" s="147" t="s">
        <v>152</v>
      </c>
      <c r="L409" s="34"/>
      <c r="M409" s="152" t="s">
        <v>1</v>
      </c>
      <c r="N409" s="153" t="s">
        <v>38</v>
      </c>
      <c r="O409" s="59"/>
      <c r="P409" s="154">
        <f>O409*H409</f>
        <v>0</v>
      </c>
      <c r="Q409" s="154">
        <v>0</v>
      </c>
      <c r="R409" s="154">
        <f>Q409*H409</f>
        <v>0</v>
      </c>
      <c r="S409" s="154">
        <v>0</v>
      </c>
      <c r="T409" s="155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56" t="s">
        <v>143</v>
      </c>
      <c r="AT409" s="156" t="s">
        <v>139</v>
      </c>
      <c r="AU409" s="156" t="s">
        <v>82</v>
      </c>
      <c r="AY409" s="18" t="s">
        <v>137</v>
      </c>
      <c r="BE409" s="157">
        <f>IF(N409="základní",J409,0)</f>
        <v>0</v>
      </c>
      <c r="BF409" s="157">
        <f>IF(N409="snížená",J409,0)</f>
        <v>0</v>
      </c>
      <c r="BG409" s="157">
        <f>IF(N409="zákl. přenesená",J409,0)</f>
        <v>0</v>
      </c>
      <c r="BH409" s="157">
        <f>IF(N409="sníž. přenesená",J409,0)</f>
        <v>0</v>
      </c>
      <c r="BI409" s="157">
        <f>IF(N409="nulová",J409,0)</f>
        <v>0</v>
      </c>
      <c r="BJ409" s="18" t="s">
        <v>30</v>
      </c>
      <c r="BK409" s="157">
        <f>ROUND(I409*H409,2)</f>
        <v>0</v>
      </c>
      <c r="BL409" s="18" t="s">
        <v>143</v>
      </c>
      <c r="BM409" s="156" t="s">
        <v>1910</v>
      </c>
    </row>
    <row r="410" spans="1:65" s="13" customFormat="1">
      <c r="B410" s="158"/>
      <c r="D410" s="159" t="s">
        <v>145</v>
      </c>
      <c r="E410" s="160" t="s">
        <v>1</v>
      </c>
      <c r="F410" s="161" t="s">
        <v>1911</v>
      </c>
      <c r="H410" s="162">
        <v>7.5679999999999996</v>
      </c>
      <c r="I410" s="163"/>
      <c r="L410" s="158"/>
      <c r="M410" s="164"/>
      <c r="N410" s="165"/>
      <c r="O410" s="165"/>
      <c r="P410" s="165"/>
      <c r="Q410" s="165"/>
      <c r="R410" s="165"/>
      <c r="S410" s="165"/>
      <c r="T410" s="166"/>
      <c r="AT410" s="160" t="s">
        <v>145</v>
      </c>
      <c r="AU410" s="160" t="s">
        <v>82</v>
      </c>
      <c r="AV410" s="13" t="s">
        <v>82</v>
      </c>
      <c r="AW410" s="13" t="s">
        <v>29</v>
      </c>
      <c r="AX410" s="13" t="s">
        <v>73</v>
      </c>
      <c r="AY410" s="160" t="s">
        <v>137</v>
      </c>
    </row>
    <row r="411" spans="1:65" s="14" customFormat="1">
      <c r="B411" s="167"/>
      <c r="D411" s="159" t="s">
        <v>145</v>
      </c>
      <c r="E411" s="168" t="s">
        <v>1</v>
      </c>
      <c r="F411" s="169" t="s">
        <v>1912</v>
      </c>
      <c r="H411" s="168" t="s">
        <v>1</v>
      </c>
      <c r="I411" s="170"/>
      <c r="L411" s="167"/>
      <c r="M411" s="171"/>
      <c r="N411" s="172"/>
      <c r="O411" s="172"/>
      <c r="P411" s="172"/>
      <c r="Q411" s="172"/>
      <c r="R411" s="172"/>
      <c r="S411" s="172"/>
      <c r="T411" s="173"/>
      <c r="AT411" s="168" t="s">
        <v>145</v>
      </c>
      <c r="AU411" s="168" t="s">
        <v>82</v>
      </c>
      <c r="AV411" s="14" t="s">
        <v>30</v>
      </c>
      <c r="AW411" s="14" t="s">
        <v>29</v>
      </c>
      <c r="AX411" s="14" t="s">
        <v>73</v>
      </c>
      <c r="AY411" s="168" t="s">
        <v>137</v>
      </c>
    </row>
    <row r="412" spans="1:65" s="13" customFormat="1">
      <c r="B412" s="158"/>
      <c r="D412" s="159" t="s">
        <v>145</v>
      </c>
      <c r="E412" s="160" t="s">
        <v>1</v>
      </c>
      <c r="F412" s="161" t="s">
        <v>1913</v>
      </c>
      <c r="H412" s="162">
        <v>2.464</v>
      </c>
      <c r="I412" s="163"/>
      <c r="L412" s="158"/>
      <c r="M412" s="164"/>
      <c r="N412" s="165"/>
      <c r="O412" s="165"/>
      <c r="P412" s="165"/>
      <c r="Q412" s="165"/>
      <c r="R412" s="165"/>
      <c r="S412" s="165"/>
      <c r="T412" s="166"/>
      <c r="AT412" s="160" t="s">
        <v>145</v>
      </c>
      <c r="AU412" s="160" t="s">
        <v>82</v>
      </c>
      <c r="AV412" s="13" t="s">
        <v>82</v>
      </c>
      <c r="AW412" s="13" t="s">
        <v>29</v>
      </c>
      <c r="AX412" s="13" t="s">
        <v>73</v>
      </c>
      <c r="AY412" s="160" t="s">
        <v>137</v>
      </c>
    </row>
    <row r="413" spans="1:65" s="15" customFormat="1">
      <c r="B413" s="174"/>
      <c r="D413" s="159" t="s">
        <v>145</v>
      </c>
      <c r="E413" s="175" t="s">
        <v>1</v>
      </c>
      <c r="F413" s="176" t="s">
        <v>148</v>
      </c>
      <c r="H413" s="177">
        <v>10.032</v>
      </c>
      <c r="I413" s="178"/>
      <c r="L413" s="174"/>
      <c r="M413" s="179"/>
      <c r="N413" s="180"/>
      <c r="O413" s="180"/>
      <c r="P413" s="180"/>
      <c r="Q413" s="180"/>
      <c r="R413" s="180"/>
      <c r="S413" s="180"/>
      <c r="T413" s="181"/>
      <c r="AT413" s="175" t="s">
        <v>145</v>
      </c>
      <c r="AU413" s="175" t="s">
        <v>82</v>
      </c>
      <c r="AV413" s="15" t="s">
        <v>143</v>
      </c>
      <c r="AW413" s="15" t="s">
        <v>29</v>
      </c>
      <c r="AX413" s="15" t="s">
        <v>30</v>
      </c>
      <c r="AY413" s="175" t="s">
        <v>137</v>
      </c>
    </row>
    <row r="414" spans="1:65" s="2" customFormat="1" ht="24.2" customHeight="1">
      <c r="A414" s="33"/>
      <c r="B414" s="144"/>
      <c r="C414" s="145" t="s">
        <v>322</v>
      </c>
      <c r="D414" s="145" t="s">
        <v>139</v>
      </c>
      <c r="E414" s="146" t="s">
        <v>784</v>
      </c>
      <c r="F414" s="147" t="s">
        <v>785</v>
      </c>
      <c r="G414" s="148" t="s">
        <v>151</v>
      </c>
      <c r="H414" s="149">
        <v>10.032</v>
      </c>
      <c r="I414" s="150"/>
      <c r="J414" s="151">
        <f>ROUND(I414*H414,2)</f>
        <v>0</v>
      </c>
      <c r="K414" s="147" t="s">
        <v>152</v>
      </c>
      <c r="L414" s="34"/>
      <c r="M414" s="152" t="s">
        <v>1</v>
      </c>
      <c r="N414" s="153" t="s">
        <v>38</v>
      </c>
      <c r="O414" s="59"/>
      <c r="P414" s="154">
        <f>O414*H414</f>
        <v>0</v>
      </c>
      <c r="Q414" s="154">
        <v>0</v>
      </c>
      <c r="R414" s="154">
        <f>Q414*H414</f>
        <v>0</v>
      </c>
      <c r="S414" s="154">
        <v>0</v>
      </c>
      <c r="T414" s="155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56" t="s">
        <v>143</v>
      </c>
      <c r="AT414" s="156" t="s">
        <v>139</v>
      </c>
      <c r="AU414" s="156" t="s">
        <v>82</v>
      </c>
      <c r="AY414" s="18" t="s">
        <v>137</v>
      </c>
      <c r="BE414" s="157">
        <f>IF(N414="základní",J414,0)</f>
        <v>0</v>
      </c>
      <c r="BF414" s="157">
        <f>IF(N414="snížená",J414,0)</f>
        <v>0</v>
      </c>
      <c r="BG414" s="157">
        <f>IF(N414="zákl. přenesená",J414,0)</f>
        <v>0</v>
      </c>
      <c r="BH414" s="157">
        <f>IF(N414="sníž. přenesená",J414,0)</f>
        <v>0</v>
      </c>
      <c r="BI414" s="157">
        <f>IF(N414="nulová",J414,0)</f>
        <v>0</v>
      </c>
      <c r="BJ414" s="18" t="s">
        <v>30</v>
      </c>
      <c r="BK414" s="157">
        <f>ROUND(I414*H414,2)</f>
        <v>0</v>
      </c>
      <c r="BL414" s="18" t="s">
        <v>143</v>
      </c>
      <c r="BM414" s="156" t="s">
        <v>1914</v>
      </c>
    </row>
    <row r="415" spans="1:65" s="13" customFormat="1">
      <c r="B415" s="158"/>
      <c r="D415" s="159" t="s">
        <v>145</v>
      </c>
      <c r="E415" s="160" t="s">
        <v>1</v>
      </c>
      <c r="F415" s="161" t="s">
        <v>1915</v>
      </c>
      <c r="H415" s="162">
        <v>10.032</v>
      </c>
      <c r="I415" s="163"/>
      <c r="L415" s="158"/>
      <c r="M415" s="164"/>
      <c r="N415" s="165"/>
      <c r="O415" s="165"/>
      <c r="P415" s="165"/>
      <c r="Q415" s="165"/>
      <c r="R415" s="165"/>
      <c r="S415" s="165"/>
      <c r="T415" s="166"/>
      <c r="AT415" s="160" t="s">
        <v>145</v>
      </c>
      <c r="AU415" s="160" t="s">
        <v>82</v>
      </c>
      <c r="AV415" s="13" t="s">
        <v>82</v>
      </c>
      <c r="AW415" s="13" t="s">
        <v>29</v>
      </c>
      <c r="AX415" s="13" t="s">
        <v>30</v>
      </c>
      <c r="AY415" s="160" t="s">
        <v>137</v>
      </c>
    </row>
    <row r="416" spans="1:65" s="2" customFormat="1" ht="24.2" customHeight="1">
      <c r="A416" s="33"/>
      <c r="B416" s="144"/>
      <c r="C416" s="145" t="s">
        <v>327</v>
      </c>
      <c r="D416" s="145" t="s">
        <v>139</v>
      </c>
      <c r="E416" s="146" t="s">
        <v>789</v>
      </c>
      <c r="F416" s="147" t="s">
        <v>790</v>
      </c>
      <c r="G416" s="148" t="s">
        <v>151</v>
      </c>
      <c r="H416" s="149">
        <v>40.128</v>
      </c>
      <c r="I416" s="150"/>
      <c r="J416" s="151">
        <f>ROUND(I416*H416,2)</f>
        <v>0</v>
      </c>
      <c r="K416" s="147" t="s">
        <v>152</v>
      </c>
      <c r="L416" s="34"/>
      <c r="M416" s="152" t="s">
        <v>1</v>
      </c>
      <c r="N416" s="153" t="s">
        <v>38</v>
      </c>
      <c r="O416" s="59"/>
      <c r="P416" s="154">
        <f>O416*H416</f>
        <v>0</v>
      </c>
      <c r="Q416" s="154">
        <v>0</v>
      </c>
      <c r="R416" s="154">
        <f>Q416*H416</f>
        <v>0</v>
      </c>
      <c r="S416" s="154">
        <v>0</v>
      </c>
      <c r="T416" s="155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56" t="s">
        <v>143</v>
      </c>
      <c r="AT416" s="156" t="s">
        <v>139</v>
      </c>
      <c r="AU416" s="156" t="s">
        <v>82</v>
      </c>
      <c r="AY416" s="18" t="s">
        <v>137</v>
      </c>
      <c r="BE416" s="157">
        <f>IF(N416="základní",J416,0)</f>
        <v>0</v>
      </c>
      <c r="BF416" s="157">
        <f>IF(N416="snížená",J416,0)</f>
        <v>0</v>
      </c>
      <c r="BG416" s="157">
        <f>IF(N416="zákl. přenesená",J416,0)</f>
        <v>0</v>
      </c>
      <c r="BH416" s="157">
        <f>IF(N416="sníž. přenesená",J416,0)</f>
        <v>0</v>
      </c>
      <c r="BI416" s="157">
        <f>IF(N416="nulová",J416,0)</f>
        <v>0</v>
      </c>
      <c r="BJ416" s="18" t="s">
        <v>30</v>
      </c>
      <c r="BK416" s="157">
        <f>ROUND(I416*H416,2)</f>
        <v>0</v>
      </c>
      <c r="BL416" s="18" t="s">
        <v>143</v>
      </c>
      <c r="BM416" s="156" t="s">
        <v>1916</v>
      </c>
    </row>
    <row r="417" spans="1:65" s="13" customFormat="1">
      <c r="B417" s="158"/>
      <c r="D417" s="159" t="s">
        <v>145</v>
      </c>
      <c r="E417" s="160" t="s">
        <v>1</v>
      </c>
      <c r="F417" s="161" t="s">
        <v>1917</v>
      </c>
      <c r="H417" s="162">
        <v>40.128</v>
      </c>
      <c r="I417" s="163"/>
      <c r="L417" s="158"/>
      <c r="M417" s="164"/>
      <c r="N417" s="165"/>
      <c r="O417" s="165"/>
      <c r="P417" s="165"/>
      <c r="Q417" s="165"/>
      <c r="R417" s="165"/>
      <c r="S417" s="165"/>
      <c r="T417" s="166"/>
      <c r="AT417" s="160" t="s">
        <v>145</v>
      </c>
      <c r="AU417" s="160" t="s">
        <v>82</v>
      </c>
      <c r="AV417" s="13" t="s">
        <v>82</v>
      </c>
      <c r="AW417" s="13" t="s">
        <v>29</v>
      </c>
      <c r="AX417" s="13" t="s">
        <v>73</v>
      </c>
      <c r="AY417" s="160" t="s">
        <v>137</v>
      </c>
    </row>
    <row r="418" spans="1:65" s="15" customFormat="1">
      <c r="B418" s="174"/>
      <c r="D418" s="159" t="s">
        <v>145</v>
      </c>
      <c r="E418" s="175" t="s">
        <v>1</v>
      </c>
      <c r="F418" s="176" t="s">
        <v>148</v>
      </c>
      <c r="H418" s="177">
        <v>40.128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145</v>
      </c>
      <c r="AU418" s="175" t="s">
        <v>82</v>
      </c>
      <c r="AV418" s="15" t="s">
        <v>143</v>
      </c>
      <c r="AW418" s="15" t="s">
        <v>29</v>
      </c>
      <c r="AX418" s="15" t="s">
        <v>30</v>
      </c>
      <c r="AY418" s="175" t="s">
        <v>137</v>
      </c>
    </row>
    <row r="419" spans="1:65" s="2" customFormat="1" ht="16.5" customHeight="1">
      <c r="A419" s="33"/>
      <c r="B419" s="144"/>
      <c r="C419" s="145" t="s">
        <v>331</v>
      </c>
      <c r="D419" s="145" t="s">
        <v>139</v>
      </c>
      <c r="E419" s="146" t="s">
        <v>323</v>
      </c>
      <c r="F419" s="147" t="s">
        <v>324</v>
      </c>
      <c r="G419" s="148" t="s">
        <v>151</v>
      </c>
      <c r="H419" s="149">
        <v>10.032</v>
      </c>
      <c r="I419" s="150"/>
      <c r="J419" s="151">
        <f>ROUND(I419*H419,2)</f>
        <v>0</v>
      </c>
      <c r="K419" s="147" t="s">
        <v>1</v>
      </c>
      <c r="L419" s="34"/>
      <c r="M419" s="152" t="s">
        <v>1</v>
      </c>
      <c r="N419" s="153" t="s">
        <v>38</v>
      </c>
      <c r="O419" s="59"/>
      <c r="P419" s="154">
        <f>O419*H419</f>
        <v>0</v>
      </c>
      <c r="Q419" s="154">
        <v>0</v>
      </c>
      <c r="R419" s="154">
        <f>Q419*H419</f>
        <v>0</v>
      </c>
      <c r="S419" s="154">
        <v>0</v>
      </c>
      <c r="T419" s="15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6" t="s">
        <v>143</v>
      </c>
      <c r="AT419" s="156" t="s">
        <v>139</v>
      </c>
      <c r="AU419" s="156" t="s">
        <v>82</v>
      </c>
      <c r="AY419" s="18" t="s">
        <v>137</v>
      </c>
      <c r="BE419" s="157">
        <f>IF(N419="základní",J419,0)</f>
        <v>0</v>
      </c>
      <c r="BF419" s="157">
        <f>IF(N419="snížená",J419,0)</f>
        <v>0</v>
      </c>
      <c r="BG419" s="157">
        <f>IF(N419="zákl. přenesená",J419,0)</f>
        <v>0</v>
      </c>
      <c r="BH419" s="157">
        <f>IF(N419="sníž. přenesená",J419,0)</f>
        <v>0</v>
      </c>
      <c r="BI419" s="157">
        <f>IF(N419="nulová",J419,0)</f>
        <v>0</v>
      </c>
      <c r="BJ419" s="18" t="s">
        <v>30</v>
      </c>
      <c r="BK419" s="157">
        <f>ROUND(I419*H419,2)</f>
        <v>0</v>
      </c>
      <c r="BL419" s="18" t="s">
        <v>143</v>
      </c>
      <c r="BM419" s="156" t="s">
        <v>1918</v>
      </c>
    </row>
    <row r="420" spans="1:65" s="13" customFormat="1">
      <c r="B420" s="158"/>
      <c r="D420" s="159" t="s">
        <v>145</v>
      </c>
      <c r="E420" s="160" t="s">
        <v>1</v>
      </c>
      <c r="F420" s="161" t="s">
        <v>1915</v>
      </c>
      <c r="H420" s="162">
        <v>10.032</v>
      </c>
      <c r="I420" s="163"/>
      <c r="L420" s="158"/>
      <c r="M420" s="164"/>
      <c r="N420" s="165"/>
      <c r="O420" s="165"/>
      <c r="P420" s="165"/>
      <c r="Q420" s="165"/>
      <c r="R420" s="165"/>
      <c r="S420" s="165"/>
      <c r="T420" s="166"/>
      <c r="AT420" s="160" t="s">
        <v>145</v>
      </c>
      <c r="AU420" s="160" t="s">
        <v>82</v>
      </c>
      <c r="AV420" s="13" t="s">
        <v>82</v>
      </c>
      <c r="AW420" s="13" t="s">
        <v>29</v>
      </c>
      <c r="AX420" s="13" t="s">
        <v>30</v>
      </c>
      <c r="AY420" s="160" t="s">
        <v>137</v>
      </c>
    </row>
    <row r="421" spans="1:65" s="12" customFormat="1" ht="22.9" customHeight="1">
      <c r="B421" s="131"/>
      <c r="D421" s="132" t="s">
        <v>72</v>
      </c>
      <c r="E421" s="142" t="s">
        <v>143</v>
      </c>
      <c r="F421" s="142" t="s">
        <v>795</v>
      </c>
      <c r="I421" s="134"/>
      <c r="J421" s="143">
        <f>BK421</f>
        <v>0</v>
      </c>
      <c r="L421" s="131"/>
      <c r="M421" s="136"/>
      <c r="N421" s="137"/>
      <c r="O421" s="137"/>
      <c r="P421" s="138">
        <f>SUM(P422:P451)</f>
        <v>0</v>
      </c>
      <c r="Q421" s="137"/>
      <c r="R421" s="138">
        <f>SUM(R422:R451)</f>
        <v>3.6561767999999999</v>
      </c>
      <c r="S421" s="137"/>
      <c r="T421" s="139">
        <f>SUM(T422:T451)</f>
        <v>0</v>
      </c>
      <c r="AR421" s="132" t="s">
        <v>30</v>
      </c>
      <c r="AT421" s="140" t="s">
        <v>72</v>
      </c>
      <c r="AU421" s="140" t="s">
        <v>30</v>
      </c>
      <c r="AY421" s="132" t="s">
        <v>137</v>
      </c>
      <c r="BK421" s="141">
        <f>SUM(BK422:BK451)</f>
        <v>0</v>
      </c>
    </row>
    <row r="422" spans="1:65" s="2" customFormat="1" ht="24.2" customHeight="1">
      <c r="A422" s="33"/>
      <c r="B422" s="144"/>
      <c r="C422" s="145" t="s">
        <v>333</v>
      </c>
      <c r="D422" s="145" t="s">
        <v>139</v>
      </c>
      <c r="E422" s="146" t="s">
        <v>1606</v>
      </c>
      <c r="F422" s="147" t="s">
        <v>1607</v>
      </c>
      <c r="G422" s="148" t="s">
        <v>195</v>
      </c>
      <c r="H422" s="149">
        <v>5.4</v>
      </c>
      <c r="I422" s="150"/>
      <c r="J422" s="151">
        <f>ROUND(I422*H422,2)</f>
        <v>0</v>
      </c>
      <c r="K422" s="147" t="s">
        <v>152</v>
      </c>
      <c r="L422" s="34"/>
      <c r="M422" s="152" t="s">
        <v>1</v>
      </c>
      <c r="N422" s="153" t="s">
        <v>38</v>
      </c>
      <c r="O422" s="59"/>
      <c r="P422" s="154">
        <f>O422*H422</f>
        <v>0</v>
      </c>
      <c r="Q422" s="154">
        <v>0</v>
      </c>
      <c r="R422" s="154">
        <f>Q422*H422</f>
        <v>0</v>
      </c>
      <c r="S422" s="154">
        <v>0</v>
      </c>
      <c r="T422" s="155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56" t="s">
        <v>143</v>
      </c>
      <c r="AT422" s="156" t="s">
        <v>139</v>
      </c>
      <c r="AU422" s="156" t="s">
        <v>82</v>
      </c>
      <c r="AY422" s="18" t="s">
        <v>137</v>
      </c>
      <c r="BE422" s="157">
        <f>IF(N422="základní",J422,0)</f>
        <v>0</v>
      </c>
      <c r="BF422" s="157">
        <f>IF(N422="snížená",J422,0)</f>
        <v>0</v>
      </c>
      <c r="BG422" s="157">
        <f>IF(N422="zákl. přenesená",J422,0)</f>
        <v>0</v>
      </c>
      <c r="BH422" s="157">
        <f>IF(N422="sníž. přenesená",J422,0)</f>
        <v>0</v>
      </c>
      <c r="BI422" s="157">
        <f>IF(N422="nulová",J422,0)</f>
        <v>0</v>
      </c>
      <c r="BJ422" s="18" t="s">
        <v>30</v>
      </c>
      <c r="BK422" s="157">
        <f>ROUND(I422*H422,2)</f>
        <v>0</v>
      </c>
      <c r="BL422" s="18" t="s">
        <v>143</v>
      </c>
      <c r="BM422" s="156" t="s">
        <v>1919</v>
      </c>
    </row>
    <row r="423" spans="1:65" s="14" customFormat="1">
      <c r="B423" s="167"/>
      <c r="D423" s="159" t="s">
        <v>145</v>
      </c>
      <c r="E423" s="168" t="s">
        <v>1</v>
      </c>
      <c r="F423" s="169" t="s">
        <v>1802</v>
      </c>
      <c r="H423" s="168" t="s">
        <v>1</v>
      </c>
      <c r="I423" s="170"/>
      <c r="L423" s="167"/>
      <c r="M423" s="171"/>
      <c r="N423" s="172"/>
      <c r="O423" s="172"/>
      <c r="P423" s="172"/>
      <c r="Q423" s="172"/>
      <c r="R423" s="172"/>
      <c r="S423" s="172"/>
      <c r="T423" s="173"/>
      <c r="AT423" s="168" t="s">
        <v>145</v>
      </c>
      <c r="AU423" s="168" t="s">
        <v>82</v>
      </c>
      <c r="AV423" s="14" t="s">
        <v>30</v>
      </c>
      <c r="AW423" s="14" t="s">
        <v>29</v>
      </c>
      <c r="AX423" s="14" t="s">
        <v>73</v>
      </c>
      <c r="AY423" s="168" t="s">
        <v>137</v>
      </c>
    </row>
    <row r="424" spans="1:65" s="14" customFormat="1">
      <c r="B424" s="167"/>
      <c r="D424" s="159" t="s">
        <v>145</v>
      </c>
      <c r="E424" s="168" t="s">
        <v>1</v>
      </c>
      <c r="F424" s="169" t="s">
        <v>1803</v>
      </c>
      <c r="H424" s="168" t="s">
        <v>1</v>
      </c>
      <c r="I424" s="170"/>
      <c r="L424" s="167"/>
      <c r="M424" s="171"/>
      <c r="N424" s="172"/>
      <c r="O424" s="172"/>
      <c r="P424" s="172"/>
      <c r="Q424" s="172"/>
      <c r="R424" s="172"/>
      <c r="S424" s="172"/>
      <c r="T424" s="173"/>
      <c r="AT424" s="168" t="s">
        <v>145</v>
      </c>
      <c r="AU424" s="168" t="s">
        <v>82</v>
      </c>
      <c r="AV424" s="14" t="s">
        <v>30</v>
      </c>
      <c r="AW424" s="14" t="s">
        <v>29</v>
      </c>
      <c r="AX424" s="14" t="s">
        <v>73</v>
      </c>
      <c r="AY424" s="168" t="s">
        <v>137</v>
      </c>
    </row>
    <row r="425" spans="1:65" s="13" customFormat="1">
      <c r="B425" s="158"/>
      <c r="D425" s="159" t="s">
        <v>145</v>
      </c>
      <c r="E425" s="160" t="s">
        <v>1</v>
      </c>
      <c r="F425" s="161" t="s">
        <v>1920</v>
      </c>
      <c r="H425" s="162">
        <v>0.24</v>
      </c>
      <c r="I425" s="163"/>
      <c r="L425" s="158"/>
      <c r="M425" s="164"/>
      <c r="N425" s="165"/>
      <c r="O425" s="165"/>
      <c r="P425" s="165"/>
      <c r="Q425" s="165"/>
      <c r="R425" s="165"/>
      <c r="S425" s="165"/>
      <c r="T425" s="166"/>
      <c r="AT425" s="160" t="s">
        <v>145</v>
      </c>
      <c r="AU425" s="160" t="s">
        <v>82</v>
      </c>
      <c r="AV425" s="13" t="s">
        <v>82</v>
      </c>
      <c r="AW425" s="13" t="s">
        <v>29</v>
      </c>
      <c r="AX425" s="13" t="s">
        <v>73</v>
      </c>
      <c r="AY425" s="160" t="s">
        <v>137</v>
      </c>
    </row>
    <row r="426" spans="1:65" s="14" customFormat="1">
      <c r="B426" s="167"/>
      <c r="D426" s="159" t="s">
        <v>145</v>
      </c>
      <c r="E426" s="168" t="s">
        <v>1</v>
      </c>
      <c r="F426" s="169" t="s">
        <v>1805</v>
      </c>
      <c r="H426" s="168" t="s">
        <v>1</v>
      </c>
      <c r="I426" s="170"/>
      <c r="L426" s="167"/>
      <c r="M426" s="171"/>
      <c r="N426" s="172"/>
      <c r="O426" s="172"/>
      <c r="P426" s="172"/>
      <c r="Q426" s="172"/>
      <c r="R426" s="172"/>
      <c r="S426" s="172"/>
      <c r="T426" s="173"/>
      <c r="AT426" s="168" t="s">
        <v>145</v>
      </c>
      <c r="AU426" s="168" t="s">
        <v>82</v>
      </c>
      <c r="AV426" s="14" t="s">
        <v>30</v>
      </c>
      <c r="AW426" s="14" t="s">
        <v>29</v>
      </c>
      <c r="AX426" s="14" t="s">
        <v>73</v>
      </c>
      <c r="AY426" s="168" t="s">
        <v>137</v>
      </c>
    </row>
    <row r="427" spans="1:65" s="13" customFormat="1">
      <c r="B427" s="158"/>
      <c r="D427" s="159" t="s">
        <v>145</v>
      </c>
      <c r="E427" s="160" t="s">
        <v>1</v>
      </c>
      <c r="F427" s="161" t="s">
        <v>1921</v>
      </c>
      <c r="H427" s="162">
        <v>0.36</v>
      </c>
      <c r="I427" s="163"/>
      <c r="L427" s="158"/>
      <c r="M427" s="164"/>
      <c r="N427" s="165"/>
      <c r="O427" s="165"/>
      <c r="P427" s="165"/>
      <c r="Q427" s="165"/>
      <c r="R427" s="165"/>
      <c r="S427" s="165"/>
      <c r="T427" s="166"/>
      <c r="AT427" s="160" t="s">
        <v>145</v>
      </c>
      <c r="AU427" s="160" t="s">
        <v>82</v>
      </c>
      <c r="AV427" s="13" t="s">
        <v>82</v>
      </c>
      <c r="AW427" s="13" t="s">
        <v>29</v>
      </c>
      <c r="AX427" s="13" t="s">
        <v>73</v>
      </c>
      <c r="AY427" s="160" t="s">
        <v>137</v>
      </c>
    </row>
    <row r="428" spans="1:65" s="14" customFormat="1">
      <c r="B428" s="167"/>
      <c r="D428" s="159" t="s">
        <v>145</v>
      </c>
      <c r="E428" s="168" t="s">
        <v>1</v>
      </c>
      <c r="F428" s="169" t="s">
        <v>1807</v>
      </c>
      <c r="H428" s="168" t="s">
        <v>1</v>
      </c>
      <c r="I428" s="170"/>
      <c r="L428" s="167"/>
      <c r="M428" s="171"/>
      <c r="N428" s="172"/>
      <c r="O428" s="172"/>
      <c r="P428" s="172"/>
      <c r="Q428" s="172"/>
      <c r="R428" s="172"/>
      <c r="S428" s="172"/>
      <c r="T428" s="173"/>
      <c r="AT428" s="168" t="s">
        <v>145</v>
      </c>
      <c r="AU428" s="168" t="s">
        <v>82</v>
      </c>
      <c r="AV428" s="14" t="s">
        <v>30</v>
      </c>
      <c r="AW428" s="14" t="s">
        <v>29</v>
      </c>
      <c r="AX428" s="14" t="s">
        <v>73</v>
      </c>
      <c r="AY428" s="168" t="s">
        <v>137</v>
      </c>
    </row>
    <row r="429" spans="1:65" s="13" customFormat="1">
      <c r="B429" s="158"/>
      <c r="D429" s="159" t="s">
        <v>145</v>
      </c>
      <c r="E429" s="160" t="s">
        <v>1</v>
      </c>
      <c r="F429" s="161" t="s">
        <v>1922</v>
      </c>
      <c r="H429" s="162">
        <v>1.26</v>
      </c>
      <c r="I429" s="163"/>
      <c r="L429" s="158"/>
      <c r="M429" s="164"/>
      <c r="N429" s="165"/>
      <c r="O429" s="165"/>
      <c r="P429" s="165"/>
      <c r="Q429" s="165"/>
      <c r="R429" s="165"/>
      <c r="S429" s="165"/>
      <c r="T429" s="166"/>
      <c r="AT429" s="160" t="s">
        <v>145</v>
      </c>
      <c r="AU429" s="160" t="s">
        <v>82</v>
      </c>
      <c r="AV429" s="13" t="s">
        <v>82</v>
      </c>
      <c r="AW429" s="13" t="s">
        <v>29</v>
      </c>
      <c r="AX429" s="13" t="s">
        <v>73</v>
      </c>
      <c r="AY429" s="160" t="s">
        <v>137</v>
      </c>
    </row>
    <row r="430" spans="1:65" s="14" customFormat="1">
      <c r="B430" s="167"/>
      <c r="D430" s="159" t="s">
        <v>145</v>
      </c>
      <c r="E430" s="168" t="s">
        <v>1</v>
      </c>
      <c r="F430" s="169" t="s">
        <v>1810</v>
      </c>
      <c r="H430" s="168" t="s">
        <v>1</v>
      </c>
      <c r="I430" s="170"/>
      <c r="L430" s="167"/>
      <c r="M430" s="171"/>
      <c r="N430" s="172"/>
      <c r="O430" s="172"/>
      <c r="P430" s="172"/>
      <c r="Q430" s="172"/>
      <c r="R430" s="172"/>
      <c r="S430" s="172"/>
      <c r="T430" s="173"/>
      <c r="AT430" s="168" t="s">
        <v>145</v>
      </c>
      <c r="AU430" s="168" t="s">
        <v>82</v>
      </c>
      <c r="AV430" s="14" t="s">
        <v>30</v>
      </c>
      <c r="AW430" s="14" t="s">
        <v>29</v>
      </c>
      <c r="AX430" s="14" t="s">
        <v>73</v>
      </c>
      <c r="AY430" s="168" t="s">
        <v>137</v>
      </c>
    </row>
    <row r="431" spans="1:65" s="14" customFormat="1">
      <c r="B431" s="167"/>
      <c r="D431" s="159" t="s">
        <v>145</v>
      </c>
      <c r="E431" s="168" t="s">
        <v>1</v>
      </c>
      <c r="F431" s="169" t="s">
        <v>1803</v>
      </c>
      <c r="H431" s="168" t="s">
        <v>1</v>
      </c>
      <c r="I431" s="170"/>
      <c r="L431" s="167"/>
      <c r="M431" s="171"/>
      <c r="N431" s="172"/>
      <c r="O431" s="172"/>
      <c r="P431" s="172"/>
      <c r="Q431" s="172"/>
      <c r="R431" s="172"/>
      <c r="S431" s="172"/>
      <c r="T431" s="173"/>
      <c r="AT431" s="168" t="s">
        <v>145</v>
      </c>
      <c r="AU431" s="168" t="s">
        <v>82</v>
      </c>
      <c r="AV431" s="14" t="s">
        <v>30</v>
      </c>
      <c r="AW431" s="14" t="s">
        <v>29</v>
      </c>
      <c r="AX431" s="14" t="s">
        <v>73</v>
      </c>
      <c r="AY431" s="168" t="s">
        <v>137</v>
      </c>
    </row>
    <row r="432" spans="1:65" s="13" customFormat="1">
      <c r="B432" s="158"/>
      <c r="D432" s="159" t="s">
        <v>145</v>
      </c>
      <c r="E432" s="160" t="s">
        <v>1</v>
      </c>
      <c r="F432" s="161" t="s">
        <v>1920</v>
      </c>
      <c r="H432" s="162">
        <v>0.24</v>
      </c>
      <c r="I432" s="163"/>
      <c r="L432" s="158"/>
      <c r="M432" s="164"/>
      <c r="N432" s="165"/>
      <c r="O432" s="165"/>
      <c r="P432" s="165"/>
      <c r="Q432" s="165"/>
      <c r="R432" s="165"/>
      <c r="S432" s="165"/>
      <c r="T432" s="166"/>
      <c r="AT432" s="160" t="s">
        <v>145</v>
      </c>
      <c r="AU432" s="160" t="s">
        <v>82</v>
      </c>
      <c r="AV432" s="13" t="s">
        <v>82</v>
      </c>
      <c r="AW432" s="13" t="s">
        <v>29</v>
      </c>
      <c r="AX432" s="13" t="s">
        <v>73</v>
      </c>
      <c r="AY432" s="160" t="s">
        <v>137</v>
      </c>
    </row>
    <row r="433" spans="1:65" s="14" customFormat="1">
      <c r="B433" s="167"/>
      <c r="D433" s="159" t="s">
        <v>145</v>
      </c>
      <c r="E433" s="168" t="s">
        <v>1</v>
      </c>
      <c r="F433" s="169" t="s">
        <v>1811</v>
      </c>
      <c r="H433" s="168" t="s">
        <v>1</v>
      </c>
      <c r="I433" s="170"/>
      <c r="L433" s="167"/>
      <c r="M433" s="171"/>
      <c r="N433" s="172"/>
      <c r="O433" s="172"/>
      <c r="P433" s="172"/>
      <c r="Q433" s="172"/>
      <c r="R433" s="172"/>
      <c r="S433" s="172"/>
      <c r="T433" s="173"/>
      <c r="AT433" s="168" t="s">
        <v>145</v>
      </c>
      <c r="AU433" s="168" t="s">
        <v>82</v>
      </c>
      <c r="AV433" s="14" t="s">
        <v>30</v>
      </c>
      <c r="AW433" s="14" t="s">
        <v>29</v>
      </c>
      <c r="AX433" s="14" t="s">
        <v>73</v>
      </c>
      <c r="AY433" s="168" t="s">
        <v>137</v>
      </c>
    </row>
    <row r="434" spans="1:65" s="13" customFormat="1">
      <c r="B434" s="158"/>
      <c r="D434" s="159" t="s">
        <v>145</v>
      </c>
      <c r="E434" s="160" t="s">
        <v>1</v>
      </c>
      <c r="F434" s="161" t="s">
        <v>1923</v>
      </c>
      <c r="H434" s="162">
        <v>0.96</v>
      </c>
      <c r="I434" s="163"/>
      <c r="L434" s="158"/>
      <c r="M434" s="164"/>
      <c r="N434" s="165"/>
      <c r="O434" s="165"/>
      <c r="P434" s="165"/>
      <c r="Q434" s="165"/>
      <c r="R434" s="165"/>
      <c r="S434" s="165"/>
      <c r="T434" s="166"/>
      <c r="AT434" s="160" t="s">
        <v>145</v>
      </c>
      <c r="AU434" s="160" t="s">
        <v>82</v>
      </c>
      <c r="AV434" s="13" t="s">
        <v>82</v>
      </c>
      <c r="AW434" s="13" t="s">
        <v>29</v>
      </c>
      <c r="AX434" s="13" t="s">
        <v>73</v>
      </c>
      <c r="AY434" s="160" t="s">
        <v>137</v>
      </c>
    </row>
    <row r="435" spans="1:65" s="14" customFormat="1">
      <c r="B435" s="167"/>
      <c r="D435" s="159" t="s">
        <v>145</v>
      </c>
      <c r="E435" s="168" t="s">
        <v>1</v>
      </c>
      <c r="F435" s="169" t="s">
        <v>1814</v>
      </c>
      <c r="H435" s="168" t="s">
        <v>1</v>
      </c>
      <c r="I435" s="170"/>
      <c r="L435" s="167"/>
      <c r="M435" s="171"/>
      <c r="N435" s="172"/>
      <c r="O435" s="172"/>
      <c r="P435" s="172"/>
      <c r="Q435" s="172"/>
      <c r="R435" s="172"/>
      <c r="S435" s="172"/>
      <c r="T435" s="173"/>
      <c r="AT435" s="168" t="s">
        <v>145</v>
      </c>
      <c r="AU435" s="168" t="s">
        <v>82</v>
      </c>
      <c r="AV435" s="14" t="s">
        <v>30</v>
      </c>
      <c r="AW435" s="14" t="s">
        <v>29</v>
      </c>
      <c r="AX435" s="14" t="s">
        <v>73</v>
      </c>
      <c r="AY435" s="168" t="s">
        <v>137</v>
      </c>
    </row>
    <row r="436" spans="1:65" s="13" customFormat="1">
      <c r="B436" s="158"/>
      <c r="D436" s="159" t="s">
        <v>145</v>
      </c>
      <c r="E436" s="160" t="s">
        <v>1</v>
      </c>
      <c r="F436" s="161" t="s">
        <v>1924</v>
      </c>
      <c r="H436" s="162">
        <v>2.34</v>
      </c>
      <c r="I436" s="163"/>
      <c r="L436" s="158"/>
      <c r="M436" s="164"/>
      <c r="N436" s="165"/>
      <c r="O436" s="165"/>
      <c r="P436" s="165"/>
      <c r="Q436" s="165"/>
      <c r="R436" s="165"/>
      <c r="S436" s="165"/>
      <c r="T436" s="166"/>
      <c r="AT436" s="160" t="s">
        <v>145</v>
      </c>
      <c r="AU436" s="160" t="s">
        <v>82</v>
      </c>
      <c r="AV436" s="13" t="s">
        <v>82</v>
      </c>
      <c r="AW436" s="13" t="s">
        <v>29</v>
      </c>
      <c r="AX436" s="13" t="s">
        <v>73</v>
      </c>
      <c r="AY436" s="160" t="s">
        <v>137</v>
      </c>
    </row>
    <row r="437" spans="1:65" s="15" customFormat="1">
      <c r="B437" s="174"/>
      <c r="D437" s="159" t="s">
        <v>145</v>
      </c>
      <c r="E437" s="175" t="s">
        <v>1</v>
      </c>
      <c r="F437" s="176" t="s">
        <v>148</v>
      </c>
      <c r="H437" s="177">
        <v>5.4</v>
      </c>
      <c r="I437" s="178"/>
      <c r="L437" s="174"/>
      <c r="M437" s="179"/>
      <c r="N437" s="180"/>
      <c r="O437" s="180"/>
      <c r="P437" s="180"/>
      <c r="Q437" s="180"/>
      <c r="R437" s="180"/>
      <c r="S437" s="180"/>
      <c r="T437" s="181"/>
      <c r="AT437" s="175" t="s">
        <v>145</v>
      </c>
      <c r="AU437" s="175" t="s">
        <v>82</v>
      </c>
      <c r="AV437" s="15" t="s">
        <v>143</v>
      </c>
      <c r="AW437" s="15" t="s">
        <v>29</v>
      </c>
      <c r="AX437" s="15" t="s">
        <v>30</v>
      </c>
      <c r="AY437" s="175" t="s">
        <v>137</v>
      </c>
    </row>
    <row r="438" spans="1:65" s="2" customFormat="1" ht="24.2" customHeight="1">
      <c r="A438" s="33"/>
      <c r="B438" s="144"/>
      <c r="C438" s="145" t="s">
        <v>335</v>
      </c>
      <c r="D438" s="145" t="s">
        <v>139</v>
      </c>
      <c r="E438" s="146" t="s">
        <v>262</v>
      </c>
      <c r="F438" s="147" t="s">
        <v>263</v>
      </c>
      <c r="G438" s="148" t="s">
        <v>195</v>
      </c>
      <c r="H438" s="149">
        <v>5.4</v>
      </c>
      <c r="I438" s="150"/>
      <c r="J438" s="151">
        <f>ROUND(I438*H438,2)</f>
        <v>0</v>
      </c>
      <c r="K438" s="147" t="s">
        <v>152</v>
      </c>
      <c r="L438" s="34"/>
      <c r="M438" s="152" t="s">
        <v>1</v>
      </c>
      <c r="N438" s="153" t="s">
        <v>38</v>
      </c>
      <c r="O438" s="59"/>
      <c r="P438" s="154">
        <f>O438*H438</f>
        <v>0</v>
      </c>
      <c r="Q438" s="154">
        <v>0</v>
      </c>
      <c r="R438" s="154">
        <f>Q438*H438</f>
        <v>0</v>
      </c>
      <c r="S438" s="154">
        <v>0</v>
      </c>
      <c r="T438" s="155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6" t="s">
        <v>143</v>
      </c>
      <c r="AT438" s="156" t="s">
        <v>139</v>
      </c>
      <c r="AU438" s="156" t="s">
        <v>82</v>
      </c>
      <c r="AY438" s="18" t="s">
        <v>137</v>
      </c>
      <c r="BE438" s="157">
        <f>IF(N438="základní",J438,0)</f>
        <v>0</v>
      </c>
      <c r="BF438" s="157">
        <f>IF(N438="snížená",J438,0)</f>
        <v>0</v>
      </c>
      <c r="BG438" s="157">
        <f>IF(N438="zákl. přenesená",J438,0)</f>
        <v>0</v>
      </c>
      <c r="BH438" s="157">
        <f>IF(N438="sníž. přenesená",J438,0)</f>
        <v>0</v>
      </c>
      <c r="BI438" s="157">
        <f>IF(N438="nulová",J438,0)</f>
        <v>0</v>
      </c>
      <c r="BJ438" s="18" t="s">
        <v>30</v>
      </c>
      <c r="BK438" s="157">
        <f>ROUND(I438*H438,2)</f>
        <v>0</v>
      </c>
      <c r="BL438" s="18" t="s">
        <v>143</v>
      </c>
      <c r="BM438" s="156" t="s">
        <v>1925</v>
      </c>
    </row>
    <row r="439" spans="1:65" s="13" customFormat="1">
      <c r="B439" s="158"/>
      <c r="D439" s="159" t="s">
        <v>145</v>
      </c>
      <c r="E439" s="160" t="s">
        <v>1</v>
      </c>
      <c r="F439" s="161" t="s">
        <v>1926</v>
      </c>
      <c r="H439" s="162">
        <v>5.4</v>
      </c>
      <c r="I439" s="163"/>
      <c r="L439" s="158"/>
      <c r="M439" s="164"/>
      <c r="N439" s="165"/>
      <c r="O439" s="165"/>
      <c r="P439" s="165"/>
      <c r="Q439" s="165"/>
      <c r="R439" s="165"/>
      <c r="S439" s="165"/>
      <c r="T439" s="166"/>
      <c r="AT439" s="160" t="s">
        <v>145</v>
      </c>
      <c r="AU439" s="160" t="s">
        <v>82</v>
      </c>
      <c r="AV439" s="13" t="s">
        <v>82</v>
      </c>
      <c r="AW439" s="13" t="s">
        <v>29</v>
      </c>
      <c r="AX439" s="13" t="s">
        <v>30</v>
      </c>
      <c r="AY439" s="160" t="s">
        <v>137</v>
      </c>
    </row>
    <row r="440" spans="1:65" s="2" customFormat="1" ht="37.9" customHeight="1">
      <c r="A440" s="33"/>
      <c r="B440" s="144"/>
      <c r="C440" s="145" t="s">
        <v>339</v>
      </c>
      <c r="D440" s="145" t="s">
        <v>139</v>
      </c>
      <c r="E440" s="146" t="s">
        <v>266</v>
      </c>
      <c r="F440" s="147" t="s">
        <v>267</v>
      </c>
      <c r="G440" s="148" t="s">
        <v>195</v>
      </c>
      <c r="H440" s="149">
        <v>5.4</v>
      </c>
      <c r="I440" s="150"/>
      <c r="J440" s="151">
        <f>ROUND(I440*H440,2)</f>
        <v>0</v>
      </c>
      <c r="K440" s="147" t="s">
        <v>152</v>
      </c>
      <c r="L440" s="34"/>
      <c r="M440" s="152" t="s">
        <v>1</v>
      </c>
      <c r="N440" s="153" t="s">
        <v>38</v>
      </c>
      <c r="O440" s="59"/>
      <c r="P440" s="154">
        <f>O440*H440</f>
        <v>0</v>
      </c>
      <c r="Q440" s="154">
        <v>0</v>
      </c>
      <c r="R440" s="154">
        <f>Q440*H440</f>
        <v>0</v>
      </c>
      <c r="S440" s="154">
        <v>0</v>
      </c>
      <c r="T440" s="155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6" t="s">
        <v>143</v>
      </c>
      <c r="AT440" s="156" t="s">
        <v>139</v>
      </c>
      <c r="AU440" s="156" t="s">
        <v>82</v>
      </c>
      <c r="AY440" s="18" t="s">
        <v>137</v>
      </c>
      <c r="BE440" s="157">
        <f>IF(N440="základní",J440,0)</f>
        <v>0</v>
      </c>
      <c r="BF440" s="157">
        <f>IF(N440="snížená",J440,0)</f>
        <v>0</v>
      </c>
      <c r="BG440" s="157">
        <f>IF(N440="zákl. přenesená",J440,0)</f>
        <v>0</v>
      </c>
      <c r="BH440" s="157">
        <f>IF(N440="sníž. přenesená",J440,0)</f>
        <v>0</v>
      </c>
      <c r="BI440" s="157">
        <f>IF(N440="nulová",J440,0)</f>
        <v>0</v>
      </c>
      <c r="BJ440" s="18" t="s">
        <v>30</v>
      </c>
      <c r="BK440" s="157">
        <f>ROUND(I440*H440,2)</f>
        <v>0</v>
      </c>
      <c r="BL440" s="18" t="s">
        <v>143</v>
      </c>
      <c r="BM440" s="156" t="s">
        <v>1927</v>
      </c>
    </row>
    <row r="441" spans="1:65" s="13" customFormat="1">
      <c r="B441" s="158"/>
      <c r="D441" s="159" t="s">
        <v>145</v>
      </c>
      <c r="E441" s="160" t="s">
        <v>1</v>
      </c>
      <c r="F441" s="161" t="s">
        <v>1926</v>
      </c>
      <c r="H441" s="162">
        <v>5.4</v>
      </c>
      <c r="I441" s="163"/>
      <c r="L441" s="158"/>
      <c r="M441" s="164"/>
      <c r="N441" s="165"/>
      <c r="O441" s="165"/>
      <c r="P441" s="165"/>
      <c r="Q441" s="165"/>
      <c r="R441" s="165"/>
      <c r="S441" s="165"/>
      <c r="T441" s="166"/>
      <c r="AT441" s="160" t="s">
        <v>145</v>
      </c>
      <c r="AU441" s="160" t="s">
        <v>82</v>
      </c>
      <c r="AV441" s="13" t="s">
        <v>82</v>
      </c>
      <c r="AW441" s="13" t="s">
        <v>29</v>
      </c>
      <c r="AX441" s="13" t="s">
        <v>30</v>
      </c>
      <c r="AY441" s="160" t="s">
        <v>137</v>
      </c>
    </row>
    <row r="442" spans="1:65" s="2" customFormat="1" ht="16.5" customHeight="1">
      <c r="A442" s="33"/>
      <c r="B442" s="144"/>
      <c r="C442" s="145" t="s">
        <v>343</v>
      </c>
      <c r="D442" s="145" t="s">
        <v>139</v>
      </c>
      <c r="E442" s="146" t="s">
        <v>1928</v>
      </c>
      <c r="F442" s="147" t="s">
        <v>1929</v>
      </c>
      <c r="G442" s="148" t="s">
        <v>210</v>
      </c>
      <c r="H442" s="149">
        <v>88</v>
      </c>
      <c r="I442" s="150"/>
      <c r="J442" s="151">
        <f>ROUND(I442*H442,2)</f>
        <v>0</v>
      </c>
      <c r="K442" s="147" t="s">
        <v>1</v>
      </c>
      <c r="L442" s="34"/>
      <c r="M442" s="152" t="s">
        <v>1</v>
      </c>
      <c r="N442" s="153" t="s">
        <v>38</v>
      </c>
      <c r="O442" s="59"/>
      <c r="P442" s="154">
        <f>O442*H442</f>
        <v>0</v>
      </c>
      <c r="Q442" s="154">
        <v>1.65E-3</v>
      </c>
      <c r="R442" s="154">
        <f>Q442*H442</f>
        <v>0.1452</v>
      </c>
      <c r="S442" s="154">
        <v>0</v>
      </c>
      <c r="T442" s="155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56" t="s">
        <v>143</v>
      </c>
      <c r="AT442" s="156" t="s">
        <v>139</v>
      </c>
      <c r="AU442" s="156" t="s">
        <v>82</v>
      </c>
      <c r="AY442" s="18" t="s">
        <v>137</v>
      </c>
      <c r="BE442" s="157">
        <f>IF(N442="základní",J442,0)</f>
        <v>0</v>
      </c>
      <c r="BF442" s="157">
        <f>IF(N442="snížená",J442,0)</f>
        <v>0</v>
      </c>
      <c r="BG442" s="157">
        <f>IF(N442="zákl. přenesená",J442,0)</f>
        <v>0</v>
      </c>
      <c r="BH442" s="157">
        <f>IF(N442="sníž. přenesená",J442,0)</f>
        <v>0</v>
      </c>
      <c r="BI442" s="157">
        <f>IF(N442="nulová",J442,0)</f>
        <v>0</v>
      </c>
      <c r="BJ442" s="18" t="s">
        <v>30</v>
      </c>
      <c r="BK442" s="157">
        <f>ROUND(I442*H442,2)</f>
        <v>0</v>
      </c>
      <c r="BL442" s="18" t="s">
        <v>143</v>
      </c>
      <c r="BM442" s="156" t="s">
        <v>1930</v>
      </c>
    </row>
    <row r="443" spans="1:65" s="13" customFormat="1">
      <c r="B443" s="158"/>
      <c r="D443" s="159" t="s">
        <v>145</v>
      </c>
      <c r="E443" s="160" t="s">
        <v>1</v>
      </c>
      <c r="F443" s="161" t="s">
        <v>282</v>
      </c>
      <c r="H443" s="162">
        <v>88</v>
      </c>
      <c r="I443" s="163"/>
      <c r="L443" s="158"/>
      <c r="M443" s="164"/>
      <c r="N443" s="165"/>
      <c r="O443" s="165"/>
      <c r="P443" s="165"/>
      <c r="Q443" s="165"/>
      <c r="R443" s="165"/>
      <c r="S443" s="165"/>
      <c r="T443" s="166"/>
      <c r="AT443" s="160" t="s">
        <v>145</v>
      </c>
      <c r="AU443" s="160" t="s">
        <v>82</v>
      </c>
      <c r="AV443" s="13" t="s">
        <v>82</v>
      </c>
      <c r="AW443" s="13" t="s">
        <v>29</v>
      </c>
      <c r="AX443" s="13" t="s">
        <v>30</v>
      </c>
      <c r="AY443" s="160" t="s">
        <v>137</v>
      </c>
    </row>
    <row r="444" spans="1:65" s="2" customFormat="1" ht="24.2" customHeight="1">
      <c r="A444" s="33"/>
      <c r="B444" s="144"/>
      <c r="C444" s="182" t="s">
        <v>347</v>
      </c>
      <c r="D444" s="182" t="s">
        <v>181</v>
      </c>
      <c r="E444" s="183" t="s">
        <v>1931</v>
      </c>
      <c r="F444" s="184" t="s">
        <v>1932</v>
      </c>
      <c r="G444" s="185" t="s">
        <v>210</v>
      </c>
      <c r="H444" s="186">
        <v>88</v>
      </c>
      <c r="I444" s="187"/>
      <c r="J444" s="188">
        <f>ROUND(I444*H444,2)</f>
        <v>0</v>
      </c>
      <c r="K444" s="184" t="s">
        <v>152</v>
      </c>
      <c r="L444" s="189"/>
      <c r="M444" s="190" t="s">
        <v>1</v>
      </c>
      <c r="N444" s="191" t="s">
        <v>38</v>
      </c>
      <c r="O444" s="59"/>
      <c r="P444" s="154">
        <f>O444*H444</f>
        <v>0</v>
      </c>
      <c r="Q444" s="154">
        <v>2.8000000000000001E-2</v>
      </c>
      <c r="R444" s="154">
        <f>Q444*H444</f>
        <v>2.464</v>
      </c>
      <c r="S444" s="154">
        <v>0</v>
      </c>
      <c r="T444" s="155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6" t="s">
        <v>176</v>
      </c>
      <c r="AT444" s="156" t="s">
        <v>181</v>
      </c>
      <c r="AU444" s="156" t="s">
        <v>82</v>
      </c>
      <c r="AY444" s="18" t="s">
        <v>137</v>
      </c>
      <c r="BE444" s="157">
        <f>IF(N444="základní",J444,0)</f>
        <v>0</v>
      </c>
      <c r="BF444" s="157">
        <f>IF(N444="snížená",J444,0)</f>
        <v>0</v>
      </c>
      <c r="BG444" s="157">
        <f>IF(N444="zákl. přenesená",J444,0)</f>
        <v>0</v>
      </c>
      <c r="BH444" s="157">
        <f>IF(N444="sníž. přenesená",J444,0)</f>
        <v>0</v>
      </c>
      <c r="BI444" s="157">
        <f>IF(N444="nulová",J444,0)</f>
        <v>0</v>
      </c>
      <c r="BJ444" s="18" t="s">
        <v>30</v>
      </c>
      <c r="BK444" s="157">
        <f>ROUND(I444*H444,2)</f>
        <v>0</v>
      </c>
      <c r="BL444" s="18" t="s">
        <v>143</v>
      </c>
      <c r="BM444" s="156" t="s">
        <v>1933</v>
      </c>
    </row>
    <row r="445" spans="1:65" s="13" customFormat="1">
      <c r="B445" s="158"/>
      <c r="D445" s="159" t="s">
        <v>145</v>
      </c>
      <c r="E445" s="160" t="s">
        <v>1</v>
      </c>
      <c r="F445" s="161" t="s">
        <v>282</v>
      </c>
      <c r="H445" s="162">
        <v>88</v>
      </c>
      <c r="I445" s="163"/>
      <c r="L445" s="158"/>
      <c r="M445" s="164"/>
      <c r="N445" s="165"/>
      <c r="O445" s="165"/>
      <c r="P445" s="165"/>
      <c r="Q445" s="165"/>
      <c r="R445" s="165"/>
      <c r="S445" s="165"/>
      <c r="T445" s="166"/>
      <c r="AT445" s="160" t="s">
        <v>145</v>
      </c>
      <c r="AU445" s="160" t="s">
        <v>82</v>
      </c>
      <c r="AV445" s="13" t="s">
        <v>82</v>
      </c>
      <c r="AW445" s="13" t="s">
        <v>29</v>
      </c>
      <c r="AX445" s="13" t="s">
        <v>30</v>
      </c>
      <c r="AY445" s="160" t="s">
        <v>137</v>
      </c>
    </row>
    <row r="446" spans="1:65" s="2" customFormat="1" ht="33" customHeight="1">
      <c r="A446" s="33"/>
      <c r="B446" s="144"/>
      <c r="C446" s="145" t="s">
        <v>352</v>
      </c>
      <c r="D446" s="145" t="s">
        <v>139</v>
      </c>
      <c r="E446" s="146" t="s">
        <v>832</v>
      </c>
      <c r="F446" s="147" t="s">
        <v>833</v>
      </c>
      <c r="G446" s="148" t="s">
        <v>195</v>
      </c>
      <c r="H446" s="149">
        <v>0.44</v>
      </c>
      <c r="I446" s="150"/>
      <c r="J446" s="151">
        <f>ROUND(I446*H446,2)</f>
        <v>0</v>
      </c>
      <c r="K446" s="147" t="s">
        <v>152</v>
      </c>
      <c r="L446" s="34"/>
      <c r="M446" s="152" t="s">
        <v>1</v>
      </c>
      <c r="N446" s="153" t="s">
        <v>38</v>
      </c>
      <c r="O446" s="59"/>
      <c r="P446" s="154">
        <f>O446*H446</f>
        <v>0</v>
      </c>
      <c r="Q446" s="154">
        <v>2.3010199999999998</v>
      </c>
      <c r="R446" s="154">
        <f>Q446*H446</f>
        <v>1.0124488</v>
      </c>
      <c r="S446" s="154">
        <v>0</v>
      </c>
      <c r="T446" s="155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56" t="s">
        <v>143</v>
      </c>
      <c r="AT446" s="156" t="s">
        <v>139</v>
      </c>
      <c r="AU446" s="156" t="s">
        <v>82</v>
      </c>
      <c r="AY446" s="18" t="s">
        <v>137</v>
      </c>
      <c r="BE446" s="157">
        <f>IF(N446="základní",J446,0)</f>
        <v>0</v>
      </c>
      <c r="BF446" s="157">
        <f>IF(N446="snížená",J446,0)</f>
        <v>0</v>
      </c>
      <c r="BG446" s="157">
        <f>IF(N446="zákl. přenesená",J446,0)</f>
        <v>0</v>
      </c>
      <c r="BH446" s="157">
        <f>IF(N446="sníž. přenesená",J446,0)</f>
        <v>0</v>
      </c>
      <c r="BI446" s="157">
        <f>IF(N446="nulová",J446,0)</f>
        <v>0</v>
      </c>
      <c r="BJ446" s="18" t="s">
        <v>30</v>
      </c>
      <c r="BK446" s="157">
        <f>ROUND(I446*H446,2)</f>
        <v>0</v>
      </c>
      <c r="BL446" s="18" t="s">
        <v>143</v>
      </c>
      <c r="BM446" s="156" t="s">
        <v>1934</v>
      </c>
    </row>
    <row r="447" spans="1:65" s="13" customFormat="1">
      <c r="B447" s="158"/>
      <c r="D447" s="159" t="s">
        <v>145</v>
      </c>
      <c r="E447" s="160" t="s">
        <v>1</v>
      </c>
      <c r="F447" s="161" t="s">
        <v>1935</v>
      </c>
      <c r="H447" s="162">
        <v>0.44</v>
      </c>
      <c r="I447" s="163"/>
      <c r="L447" s="158"/>
      <c r="M447" s="164"/>
      <c r="N447" s="165"/>
      <c r="O447" s="165"/>
      <c r="P447" s="165"/>
      <c r="Q447" s="165"/>
      <c r="R447" s="165"/>
      <c r="S447" s="165"/>
      <c r="T447" s="166"/>
      <c r="AT447" s="160" t="s">
        <v>145</v>
      </c>
      <c r="AU447" s="160" t="s">
        <v>82</v>
      </c>
      <c r="AV447" s="13" t="s">
        <v>82</v>
      </c>
      <c r="AW447" s="13" t="s">
        <v>29</v>
      </c>
      <c r="AX447" s="13" t="s">
        <v>30</v>
      </c>
      <c r="AY447" s="160" t="s">
        <v>137</v>
      </c>
    </row>
    <row r="448" spans="1:65" s="2" customFormat="1" ht="24.2" customHeight="1">
      <c r="A448" s="33"/>
      <c r="B448" s="144"/>
      <c r="C448" s="145" t="s">
        <v>357</v>
      </c>
      <c r="D448" s="145" t="s">
        <v>139</v>
      </c>
      <c r="E448" s="146" t="s">
        <v>1615</v>
      </c>
      <c r="F448" s="147" t="s">
        <v>1616</v>
      </c>
      <c r="G448" s="148" t="s">
        <v>142</v>
      </c>
      <c r="H448" s="149">
        <v>2.6</v>
      </c>
      <c r="I448" s="150"/>
      <c r="J448" s="151">
        <f>ROUND(I448*H448,2)</f>
        <v>0</v>
      </c>
      <c r="K448" s="147" t="s">
        <v>152</v>
      </c>
      <c r="L448" s="34"/>
      <c r="M448" s="152" t="s">
        <v>1</v>
      </c>
      <c r="N448" s="153" t="s">
        <v>38</v>
      </c>
      <c r="O448" s="59"/>
      <c r="P448" s="154">
        <f>O448*H448</f>
        <v>0</v>
      </c>
      <c r="Q448" s="154">
        <v>1.328E-2</v>
      </c>
      <c r="R448" s="154">
        <f>Q448*H448</f>
        <v>3.4528000000000003E-2</v>
      </c>
      <c r="S448" s="154">
        <v>0</v>
      </c>
      <c r="T448" s="155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6" t="s">
        <v>143</v>
      </c>
      <c r="AT448" s="156" t="s">
        <v>139</v>
      </c>
      <c r="AU448" s="156" t="s">
        <v>82</v>
      </c>
      <c r="AY448" s="18" t="s">
        <v>137</v>
      </c>
      <c r="BE448" s="157">
        <f>IF(N448="základní",J448,0)</f>
        <v>0</v>
      </c>
      <c r="BF448" s="157">
        <f>IF(N448="snížená",J448,0)</f>
        <v>0</v>
      </c>
      <c r="BG448" s="157">
        <f>IF(N448="zákl. přenesená",J448,0)</f>
        <v>0</v>
      </c>
      <c r="BH448" s="157">
        <f>IF(N448="sníž. přenesená",J448,0)</f>
        <v>0</v>
      </c>
      <c r="BI448" s="157">
        <f>IF(N448="nulová",J448,0)</f>
        <v>0</v>
      </c>
      <c r="BJ448" s="18" t="s">
        <v>30</v>
      </c>
      <c r="BK448" s="157">
        <f>ROUND(I448*H448,2)</f>
        <v>0</v>
      </c>
      <c r="BL448" s="18" t="s">
        <v>143</v>
      </c>
      <c r="BM448" s="156" t="s">
        <v>1936</v>
      </c>
    </row>
    <row r="449" spans="1:65" s="13" customFormat="1">
      <c r="B449" s="158"/>
      <c r="D449" s="159" t="s">
        <v>145</v>
      </c>
      <c r="E449" s="160" t="s">
        <v>1</v>
      </c>
      <c r="F449" s="161" t="s">
        <v>1937</v>
      </c>
      <c r="H449" s="162">
        <v>2.6</v>
      </c>
      <c r="I449" s="163"/>
      <c r="L449" s="158"/>
      <c r="M449" s="164"/>
      <c r="N449" s="165"/>
      <c r="O449" s="165"/>
      <c r="P449" s="165"/>
      <c r="Q449" s="165"/>
      <c r="R449" s="165"/>
      <c r="S449" s="165"/>
      <c r="T449" s="166"/>
      <c r="AT449" s="160" t="s">
        <v>145</v>
      </c>
      <c r="AU449" s="160" t="s">
        <v>82</v>
      </c>
      <c r="AV449" s="13" t="s">
        <v>82</v>
      </c>
      <c r="AW449" s="13" t="s">
        <v>29</v>
      </c>
      <c r="AX449" s="13" t="s">
        <v>30</v>
      </c>
      <c r="AY449" s="160" t="s">
        <v>137</v>
      </c>
    </row>
    <row r="450" spans="1:65" s="2" customFormat="1" ht="24.2" customHeight="1">
      <c r="A450" s="33"/>
      <c r="B450" s="144"/>
      <c r="C450" s="145" t="s">
        <v>362</v>
      </c>
      <c r="D450" s="145" t="s">
        <v>139</v>
      </c>
      <c r="E450" s="146" t="s">
        <v>1618</v>
      </c>
      <c r="F450" s="147" t="s">
        <v>1619</v>
      </c>
      <c r="G450" s="148" t="s">
        <v>142</v>
      </c>
      <c r="H450" s="149">
        <v>2.6</v>
      </c>
      <c r="I450" s="150"/>
      <c r="J450" s="151">
        <f>ROUND(I450*H450,2)</f>
        <v>0</v>
      </c>
      <c r="K450" s="147" t="s">
        <v>152</v>
      </c>
      <c r="L450" s="34"/>
      <c r="M450" s="152" t="s">
        <v>1</v>
      </c>
      <c r="N450" s="153" t="s">
        <v>38</v>
      </c>
      <c r="O450" s="59"/>
      <c r="P450" s="154">
        <f>O450*H450</f>
        <v>0</v>
      </c>
      <c r="Q450" s="154">
        <v>0</v>
      </c>
      <c r="R450" s="154">
        <f>Q450*H450</f>
        <v>0</v>
      </c>
      <c r="S450" s="154">
        <v>0</v>
      </c>
      <c r="T450" s="155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56" t="s">
        <v>143</v>
      </c>
      <c r="AT450" s="156" t="s">
        <v>139</v>
      </c>
      <c r="AU450" s="156" t="s">
        <v>82</v>
      </c>
      <c r="AY450" s="18" t="s">
        <v>137</v>
      </c>
      <c r="BE450" s="157">
        <f>IF(N450="základní",J450,0)</f>
        <v>0</v>
      </c>
      <c r="BF450" s="157">
        <f>IF(N450="snížená",J450,0)</f>
        <v>0</v>
      </c>
      <c r="BG450" s="157">
        <f>IF(N450="zákl. přenesená",J450,0)</f>
        <v>0</v>
      </c>
      <c r="BH450" s="157">
        <f>IF(N450="sníž. přenesená",J450,0)</f>
        <v>0</v>
      </c>
      <c r="BI450" s="157">
        <f>IF(N450="nulová",J450,0)</f>
        <v>0</v>
      </c>
      <c r="BJ450" s="18" t="s">
        <v>30</v>
      </c>
      <c r="BK450" s="157">
        <f>ROUND(I450*H450,2)</f>
        <v>0</v>
      </c>
      <c r="BL450" s="18" t="s">
        <v>143</v>
      </c>
      <c r="BM450" s="156" t="s">
        <v>1938</v>
      </c>
    </row>
    <row r="451" spans="1:65" s="13" customFormat="1">
      <c r="B451" s="158"/>
      <c r="D451" s="159" t="s">
        <v>145</v>
      </c>
      <c r="E451" s="160" t="s">
        <v>1</v>
      </c>
      <c r="F451" s="161" t="s">
        <v>1937</v>
      </c>
      <c r="H451" s="162">
        <v>2.6</v>
      </c>
      <c r="I451" s="163"/>
      <c r="L451" s="158"/>
      <c r="M451" s="164"/>
      <c r="N451" s="165"/>
      <c r="O451" s="165"/>
      <c r="P451" s="165"/>
      <c r="Q451" s="165"/>
      <c r="R451" s="165"/>
      <c r="S451" s="165"/>
      <c r="T451" s="166"/>
      <c r="AT451" s="160" t="s">
        <v>145</v>
      </c>
      <c r="AU451" s="160" t="s">
        <v>82</v>
      </c>
      <c r="AV451" s="13" t="s">
        <v>82</v>
      </c>
      <c r="AW451" s="13" t="s">
        <v>29</v>
      </c>
      <c r="AX451" s="13" t="s">
        <v>30</v>
      </c>
      <c r="AY451" s="160" t="s">
        <v>137</v>
      </c>
    </row>
    <row r="452" spans="1:65" s="12" customFormat="1" ht="22.9" customHeight="1">
      <c r="B452" s="131"/>
      <c r="D452" s="132" t="s">
        <v>72</v>
      </c>
      <c r="E452" s="142" t="s">
        <v>176</v>
      </c>
      <c r="F452" s="142" t="s">
        <v>851</v>
      </c>
      <c r="I452" s="134"/>
      <c r="J452" s="143">
        <f>BK452</f>
        <v>0</v>
      </c>
      <c r="L452" s="131"/>
      <c r="M452" s="136"/>
      <c r="N452" s="137"/>
      <c r="O452" s="137"/>
      <c r="P452" s="138">
        <f>SUM(P453:P621)</f>
        <v>0</v>
      </c>
      <c r="Q452" s="137"/>
      <c r="R452" s="138">
        <f>SUM(R453:R621)</f>
        <v>0.88969204999999996</v>
      </c>
      <c r="S452" s="137"/>
      <c r="T452" s="139">
        <f>SUM(T453:T621)</f>
        <v>0</v>
      </c>
      <c r="AR452" s="132" t="s">
        <v>30</v>
      </c>
      <c r="AT452" s="140" t="s">
        <v>72</v>
      </c>
      <c r="AU452" s="140" t="s">
        <v>30</v>
      </c>
      <c r="AY452" s="132" t="s">
        <v>137</v>
      </c>
      <c r="BK452" s="141">
        <f>SUM(BK453:BK621)</f>
        <v>0</v>
      </c>
    </row>
    <row r="453" spans="1:65" s="2" customFormat="1" ht="24.2" customHeight="1">
      <c r="A453" s="33"/>
      <c r="B453" s="144"/>
      <c r="C453" s="145" t="s">
        <v>367</v>
      </c>
      <c r="D453" s="145" t="s">
        <v>139</v>
      </c>
      <c r="E453" s="146" t="s">
        <v>1939</v>
      </c>
      <c r="F453" s="147" t="s">
        <v>1940</v>
      </c>
      <c r="G453" s="148" t="s">
        <v>190</v>
      </c>
      <c r="H453" s="149">
        <v>165</v>
      </c>
      <c r="I453" s="150"/>
      <c r="J453" s="151">
        <f>ROUND(I453*H453,2)</f>
        <v>0</v>
      </c>
      <c r="K453" s="147" t="s">
        <v>152</v>
      </c>
      <c r="L453" s="34"/>
      <c r="M453" s="152" t="s">
        <v>1</v>
      </c>
      <c r="N453" s="153" t="s">
        <v>38</v>
      </c>
      <c r="O453" s="59"/>
      <c r="P453" s="154">
        <f>O453*H453</f>
        <v>0</v>
      </c>
      <c r="Q453" s="154">
        <v>0</v>
      </c>
      <c r="R453" s="154">
        <f>Q453*H453</f>
        <v>0</v>
      </c>
      <c r="S453" s="154">
        <v>0</v>
      </c>
      <c r="T453" s="155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6" t="s">
        <v>143</v>
      </c>
      <c r="AT453" s="156" t="s">
        <v>139</v>
      </c>
      <c r="AU453" s="156" t="s">
        <v>82</v>
      </c>
      <c r="AY453" s="18" t="s">
        <v>137</v>
      </c>
      <c r="BE453" s="157">
        <f>IF(N453="základní",J453,0)</f>
        <v>0</v>
      </c>
      <c r="BF453" s="157">
        <f>IF(N453="snížená",J453,0)</f>
        <v>0</v>
      </c>
      <c r="BG453" s="157">
        <f>IF(N453="zákl. přenesená",J453,0)</f>
        <v>0</v>
      </c>
      <c r="BH453" s="157">
        <f>IF(N453="sníž. přenesená",J453,0)</f>
        <v>0</v>
      </c>
      <c r="BI453" s="157">
        <f>IF(N453="nulová",J453,0)</f>
        <v>0</v>
      </c>
      <c r="BJ453" s="18" t="s">
        <v>30</v>
      </c>
      <c r="BK453" s="157">
        <f>ROUND(I453*H453,2)</f>
        <v>0</v>
      </c>
      <c r="BL453" s="18" t="s">
        <v>143</v>
      </c>
      <c r="BM453" s="156" t="s">
        <v>1941</v>
      </c>
    </row>
    <row r="454" spans="1:65" s="13" customFormat="1">
      <c r="B454" s="158"/>
      <c r="D454" s="159" t="s">
        <v>145</v>
      </c>
      <c r="E454" s="160" t="s">
        <v>1</v>
      </c>
      <c r="F454" s="161" t="s">
        <v>1087</v>
      </c>
      <c r="H454" s="162">
        <v>165</v>
      </c>
      <c r="I454" s="163"/>
      <c r="L454" s="158"/>
      <c r="M454" s="164"/>
      <c r="N454" s="165"/>
      <c r="O454" s="165"/>
      <c r="P454" s="165"/>
      <c r="Q454" s="165"/>
      <c r="R454" s="165"/>
      <c r="S454" s="165"/>
      <c r="T454" s="166"/>
      <c r="AT454" s="160" t="s">
        <v>145</v>
      </c>
      <c r="AU454" s="160" t="s">
        <v>82</v>
      </c>
      <c r="AV454" s="13" t="s">
        <v>82</v>
      </c>
      <c r="AW454" s="13" t="s">
        <v>29</v>
      </c>
      <c r="AX454" s="13" t="s">
        <v>30</v>
      </c>
      <c r="AY454" s="160" t="s">
        <v>137</v>
      </c>
    </row>
    <row r="455" spans="1:65" s="2" customFormat="1" ht="24.2" customHeight="1">
      <c r="A455" s="33"/>
      <c r="B455" s="144"/>
      <c r="C455" s="182" t="s">
        <v>372</v>
      </c>
      <c r="D455" s="182" t="s">
        <v>181</v>
      </c>
      <c r="E455" s="183" t="s">
        <v>1942</v>
      </c>
      <c r="F455" s="184" t="s">
        <v>1943</v>
      </c>
      <c r="G455" s="185" t="s">
        <v>190</v>
      </c>
      <c r="H455" s="186">
        <v>167.47499999999999</v>
      </c>
      <c r="I455" s="187"/>
      <c r="J455" s="188">
        <f>ROUND(I455*H455,2)</f>
        <v>0</v>
      </c>
      <c r="K455" s="184" t="s">
        <v>152</v>
      </c>
      <c r="L455" s="189"/>
      <c r="M455" s="190" t="s">
        <v>1</v>
      </c>
      <c r="N455" s="191" t="s">
        <v>38</v>
      </c>
      <c r="O455" s="59"/>
      <c r="P455" s="154">
        <f>O455*H455</f>
        <v>0</v>
      </c>
      <c r="Q455" s="154">
        <v>2.7E-4</v>
      </c>
      <c r="R455" s="154">
        <f>Q455*H455</f>
        <v>4.5218250000000001E-2</v>
      </c>
      <c r="S455" s="154">
        <v>0</v>
      </c>
      <c r="T455" s="155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6" t="s">
        <v>176</v>
      </c>
      <c r="AT455" s="156" t="s">
        <v>181</v>
      </c>
      <c r="AU455" s="156" t="s">
        <v>82</v>
      </c>
      <c r="AY455" s="18" t="s">
        <v>137</v>
      </c>
      <c r="BE455" s="157">
        <f>IF(N455="základní",J455,0)</f>
        <v>0</v>
      </c>
      <c r="BF455" s="157">
        <f>IF(N455="snížená",J455,0)</f>
        <v>0</v>
      </c>
      <c r="BG455" s="157">
        <f>IF(N455="zákl. přenesená",J455,0)</f>
        <v>0</v>
      </c>
      <c r="BH455" s="157">
        <f>IF(N455="sníž. přenesená",J455,0)</f>
        <v>0</v>
      </c>
      <c r="BI455" s="157">
        <f>IF(N455="nulová",J455,0)</f>
        <v>0</v>
      </c>
      <c r="BJ455" s="18" t="s">
        <v>30</v>
      </c>
      <c r="BK455" s="157">
        <f>ROUND(I455*H455,2)</f>
        <v>0</v>
      </c>
      <c r="BL455" s="18" t="s">
        <v>143</v>
      </c>
      <c r="BM455" s="156" t="s">
        <v>1944</v>
      </c>
    </row>
    <row r="456" spans="1:65" s="13" customFormat="1">
      <c r="B456" s="158"/>
      <c r="D456" s="159" t="s">
        <v>145</v>
      </c>
      <c r="E456" s="160" t="s">
        <v>1</v>
      </c>
      <c r="F456" s="161" t="s">
        <v>1945</v>
      </c>
      <c r="H456" s="162">
        <v>167.47499999999999</v>
      </c>
      <c r="I456" s="163"/>
      <c r="L456" s="158"/>
      <c r="M456" s="164"/>
      <c r="N456" s="165"/>
      <c r="O456" s="165"/>
      <c r="P456" s="165"/>
      <c r="Q456" s="165"/>
      <c r="R456" s="165"/>
      <c r="S456" s="165"/>
      <c r="T456" s="166"/>
      <c r="AT456" s="160" t="s">
        <v>145</v>
      </c>
      <c r="AU456" s="160" t="s">
        <v>82</v>
      </c>
      <c r="AV456" s="13" t="s">
        <v>82</v>
      </c>
      <c r="AW456" s="13" t="s">
        <v>29</v>
      </c>
      <c r="AX456" s="13" t="s">
        <v>73</v>
      </c>
      <c r="AY456" s="160" t="s">
        <v>137</v>
      </c>
    </row>
    <row r="457" spans="1:65" s="15" customFormat="1">
      <c r="B457" s="174"/>
      <c r="D457" s="159" t="s">
        <v>145</v>
      </c>
      <c r="E457" s="175" t="s">
        <v>1</v>
      </c>
      <c r="F457" s="176" t="s">
        <v>148</v>
      </c>
      <c r="H457" s="177">
        <v>167.47499999999999</v>
      </c>
      <c r="I457" s="178"/>
      <c r="L457" s="174"/>
      <c r="M457" s="179"/>
      <c r="N457" s="180"/>
      <c r="O457" s="180"/>
      <c r="P457" s="180"/>
      <c r="Q457" s="180"/>
      <c r="R457" s="180"/>
      <c r="S457" s="180"/>
      <c r="T457" s="181"/>
      <c r="AT457" s="175" t="s">
        <v>145</v>
      </c>
      <c r="AU457" s="175" t="s">
        <v>82</v>
      </c>
      <c r="AV457" s="15" t="s">
        <v>143</v>
      </c>
      <c r="AW457" s="15" t="s">
        <v>29</v>
      </c>
      <c r="AX457" s="15" t="s">
        <v>30</v>
      </c>
      <c r="AY457" s="175" t="s">
        <v>137</v>
      </c>
    </row>
    <row r="458" spans="1:65" s="2" customFormat="1" ht="24.2" customHeight="1">
      <c r="A458" s="33"/>
      <c r="B458" s="144"/>
      <c r="C458" s="145" t="s">
        <v>376</v>
      </c>
      <c r="D458" s="145" t="s">
        <v>139</v>
      </c>
      <c r="E458" s="146" t="s">
        <v>1946</v>
      </c>
      <c r="F458" s="147" t="s">
        <v>1947</v>
      </c>
      <c r="G458" s="148" t="s">
        <v>190</v>
      </c>
      <c r="H458" s="149">
        <v>265</v>
      </c>
      <c r="I458" s="150"/>
      <c r="J458" s="151">
        <f>ROUND(I458*H458,2)</f>
        <v>0</v>
      </c>
      <c r="K458" s="147" t="s">
        <v>152</v>
      </c>
      <c r="L458" s="34"/>
      <c r="M458" s="152" t="s">
        <v>1</v>
      </c>
      <c r="N458" s="153" t="s">
        <v>38</v>
      </c>
      <c r="O458" s="59"/>
      <c r="P458" s="154">
        <f>O458*H458</f>
        <v>0</v>
      </c>
      <c r="Q458" s="154">
        <v>0</v>
      </c>
      <c r="R458" s="154">
        <f>Q458*H458</f>
        <v>0</v>
      </c>
      <c r="S458" s="154">
        <v>0</v>
      </c>
      <c r="T458" s="155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6" t="s">
        <v>143</v>
      </c>
      <c r="AT458" s="156" t="s">
        <v>139</v>
      </c>
      <c r="AU458" s="156" t="s">
        <v>82</v>
      </c>
      <c r="AY458" s="18" t="s">
        <v>137</v>
      </c>
      <c r="BE458" s="157">
        <f>IF(N458="základní",J458,0)</f>
        <v>0</v>
      </c>
      <c r="BF458" s="157">
        <f>IF(N458="snížená",J458,0)</f>
        <v>0</v>
      </c>
      <c r="BG458" s="157">
        <f>IF(N458="zákl. přenesená",J458,0)</f>
        <v>0</v>
      </c>
      <c r="BH458" s="157">
        <f>IF(N458="sníž. přenesená",J458,0)</f>
        <v>0</v>
      </c>
      <c r="BI458" s="157">
        <f>IF(N458="nulová",J458,0)</f>
        <v>0</v>
      </c>
      <c r="BJ458" s="18" t="s">
        <v>30</v>
      </c>
      <c r="BK458" s="157">
        <f>ROUND(I458*H458,2)</f>
        <v>0</v>
      </c>
      <c r="BL458" s="18" t="s">
        <v>143</v>
      </c>
      <c r="BM458" s="156" t="s">
        <v>1948</v>
      </c>
    </row>
    <row r="459" spans="1:65" s="13" customFormat="1">
      <c r="B459" s="158"/>
      <c r="D459" s="159" t="s">
        <v>145</v>
      </c>
      <c r="E459" s="160" t="s">
        <v>1</v>
      </c>
      <c r="F459" s="161" t="s">
        <v>1949</v>
      </c>
      <c r="H459" s="162">
        <v>265</v>
      </c>
      <c r="I459" s="163"/>
      <c r="L459" s="158"/>
      <c r="M459" s="164"/>
      <c r="N459" s="165"/>
      <c r="O459" s="165"/>
      <c r="P459" s="165"/>
      <c r="Q459" s="165"/>
      <c r="R459" s="165"/>
      <c r="S459" s="165"/>
      <c r="T459" s="166"/>
      <c r="AT459" s="160" t="s">
        <v>145</v>
      </c>
      <c r="AU459" s="160" t="s">
        <v>82</v>
      </c>
      <c r="AV459" s="13" t="s">
        <v>82</v>
      </c>
      <c r="AW459" s="13" t="s">
        <v>29</v>
      </c>
      <c r="AX459" s="13" t="s">
        <v>30</v>
      </c>
      <c r="AY459" s="160" t="s">
        <v>137</v>
      </c>
    </row>
    <row r="460" spans="1:65" s="2" customFormat="1" ht="24.2" customHeight="1">
      <c r="A460" s="33"/>
      <c r="B460" s="144"/>
      <c r="C460" s="182" t="s">
        <v>380</v>
      </c>
      <c r="D460" s="182" t="s">
        <v>181</v>
      </c>
      <c r="E460" s="183" t="s">
        <v>1950</v>
      </c>
      <c r="F460" s="184" t="s">
        <v>1951</v>
      </c>
      <c r="G460" s="185" t="s">
        <v>190</v>
      </c>
      <c r="H460" s="186">
        <v>268.97500000000002</v>
      </c>
      <c r="I460" s="187"/>
      <c r="J460" s="188">
        <f>ROUND(I460*H460,2)</f>
        <v>0</v>
      </c>
      <c r="K460" s="184" t="s">
        <v>152</v>
      </c>
      <c r="L460" s="189"/>
      <c r="M460" s="190" t="s">
        <v>1</v>
      </c>
      <c r="N460" s="191" t="s">
        <v>38</v>
      </c>
      <c r="O460" s="59"/>
      <c r="P460" s="154">
        <f>O460*H460</f>
        <v>0</v>
      </c>
      <c r="Q460" s="154">
        <v>1.06E-3</v>
      </c>
      <c r="R460" s="154">
        <f>Q460*H460</f>
        <v>0.28511350000000002</v>
      </c>
      <c r="S460" s="154">
        <v>0</v>
      </c>
      <c r="T460" s="155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6" t="s">
        <v>176</v>
      </c>
      <c r="AT460" s="156" t="s">
        <v>181</v>
      </c>
      <c r="AU460" s="156" t="s">
        <v>82</v>
      </c>
      <c r="AY460" s="18" t="s">
        <v>137</v>
      </c>
      <c r="BE460" s="157">
        <f>IF(N460="základní",J460,0)</f>
        <v>0</v>
      </c>
      <c r="BF460" s="157">
        <f>IF(N460="snížená",J460,0)</f>
        <v>0</v>
      </c>
      <c r="BG460" s="157">
        <f>IF(N460="zákl. přenesená",J460,0)</f>
        <v>0</v>
      </c>
      <c r="BH460" s="157">
        <f>IF(N460="sníž. přenesená",J460,0)</f>
        <v>0</v>
      </c>
      <c r="BI460" s="157">
        <f>IF(N460="nulová",J460,0)</f>
        <v>0</v>
      </c>
      <c r="BJ460" s="18" t="s">
        <v>30</v>
      </c>
      <c r="BK460" s="157">
        <f>ROUND(I460*H460,2)</f>
        <v>0</v>
      </c>
      <c r="BL460" s="18" t="s">
        <v>143</v>
      </c>
      <c r="BM460" s="156" t="s">
        <v>1952</v>
      </c>
    </row>
    <row r="461" spans="1:65" s="13" customFormat="1">
      <c r="B461" s="158"/>
      <c r="D461" s="159" t="s">
        <v>145</v>
      </c>
      <c r="E461" s="160" t="s">
        <v>1</v>
      </c>
      <c r="F461" s="161" t="s">
        <v>1953</v>
      </c>
      <c r="H461" s="162">
        <v>268.97500000000002</v>
      </c>
      <c r="I461" s="163"/>
      <c r="L461" s="158"/>
      <c r="M461" s="164"/>
      <c r="N461" s="165"/>
      <c r="O461" s="165"/>
      <c r="P461" s="165"/>
      <c r="Q461" s="165"/>
      <c r="R461" s="165"/>
      <c r="S461" s="165"/>
      <c r="T461" s="166"/>
      <c r="AT461" s="160" t="s">
        <v>145</v>
      </c>
      <c r="AU461" s="160" t="s">
        <v>82</v>
      </c>
      <c r="AV461" s="13" t="s">
        <v>82</v>
      </c>
      <c r="AW461" s="13" t="s">
        <v>29</v>
      </c>
      <c r="AX461" s="13" t="s">
        <v>73</v>
      </c>
      <c r="AY461" s="160" t="s">
        <v>137</v>
      </c>
    </row>
    <row r="462" spans="1:65" s="15" customFormat="1">
      <c r="B462" s="174"/>
      <c r="D462" s="159" t="s">
        <v>145</v>
      </c>
      <c r="E462" s="175" t="s">
        <v>1</v>
      </c>
      <c r="F462" s="176" t="s">
        <v>148</v>
      </c>
      <c r="H462" s="177">
        <v>268.97500000000002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145</v>
      </c>
      <c r="AU462" s="175" t="s">
        <v>82</v>
      </c>
      <c r="AV462" s="15" t="s">
        <v>143</v>
      </c>
      <c r="AW462" s="15" t="s">
        <v>29</v>
      </c>
      <c r="AX462" s="15" t="s">
        <v>30</v>
      </c>
      <c r="AY462" s="175" t="s">
        <v>137</v>
      </c>
    </row>
    <row r="463" spans="1:65" s="2" customFormat="1" ht="24.2" customHeight="1">
      <c r="A463" s="33"/>
      <c r="B463" s="144"/>
      <c r="C463" s="145" t="s">
        <v>384</v>
      </c>
      <c r="D463" s="145" t="s">
        <v>139</v>
      </c>
      <c r="E463" s="146" t="s">
        <v>1954</v>
      </c>
      <c r="F463" s="147" t="s">
        <v>1955</v>
      </c>
      <c r="G463" s="148" t="s">
        <v>190</v>
      </c>
      <c r="H463" s="149">
        <v>58</v>
      </c>
      <c r="I463" s="150"/>
      <c r="J463" s="151">
        <f>ROUND(I463*H463,2)</f>
        <v>0</v>
      </c>
      <c r="K463" s="147" t="s">
        <v>152</v>
      </c>
      <c r="L463" s="34"/>
      <c r="M463" s="152" t="s">
        <v>1</v>
      </c>
      <c r="N463" s="153" t="s">
        <v>38</v>
      </c>
      <c r="O463" s="59"/>
      <c r="P463" s="154">
        <f>O463*H463</f>
        <v>0</v>
      </c>
      <c r="Q463" s="154">
        <v>0</v>
      </c>
      <c r="R463" s="154">
        <f>Q463*H463</f>
        <v>0</v>
      </c>
      <c r="S463" s="154">
        <v>0</v>
      </c>
      <c r="T463" s="155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56" t="s">
        <v>143</v>
      </c>
      <c r="AT463" s="156" t="s">
        <v>139</v>
      </c>
      <c r="AU463" s="156" t="s">
        <v>82</v>
      </c>
      <c r="AY463" s="18" t="s">
        <v>137</v>
      </c>
      <c r="BE463" s="157">
        <f>IF(N463="základní",J463,0)</f>
        <v>0</v>
      </c>
      <c r="BF463" s="157">
        <f>IF(N463="snížená",J463,0)</f>
        <v>0</v>
      </c>
      <c r="BG463" s="157">
        <f>IF(N463="zákl. přenesená",J463,0)</f>
        <v>0</v>
      </c>
      <c r="BH463" s="157">
        <f>IF(N463="sníž. přenesená",J463,0)</f>
        <v>0</v>
      </c>
      <c r="BI463" s="157">
        <f>IF(N463="nulová",J463,0)</f>
        <v>0</v>
      </c>
      <c r="BJ463" s="18" t="s">
        <v>30</v>
      </c>
      <c r="BK463" s="157">
        <f>ROUND(I463*H463,2)</f>
        <v>0</v>
      </c>
      <c r="BL463" s="18" t="s">
        <v>143</v>
      </c>
      <c r="BM463" s="156" t="s">
        <v>1956</v>
      </c>
    </row>
    <row r="464" spans="1:65" s="13" customFormat="1">
      <c r="B464" s="158"/>
      <c r="D464" s="159" t="s">
        <v>145</v>
      </c>
      <c r="E464" s="160" t="s">
        <v>1</v>
      </c>
      <c r="F464" s="161" t="s">
        <v>783</v>
      </c>
      <c r="H464" s="162">
        <v>58</v>
      </c>
      <c r="I464" s="163"/>
      <c r="L464" s="158"/>
      <c r="M464" s="164"/>
      <c r="N464" s="165"/>
      <c r="O464" s="165"/>
      <c r="P464" s="165"/>
      <c r="Q464" s="165"/>
      <c r="R464" s="165"/>
      <c r="S464" s="165"/>
      <c r="T464" s="166"/>
      <c r="AT464" s="160" t="s">
        <v>145</v>
      </c>
      <c r="AU464" s="160" t="s">
        <v>82</v>
      </c>
      <c r="AV464" s="13" t="s">
        <v>82</v>
      </c>
      <c r="AW464" s="13" t="s">
        <v>29</v>
      </c>
      <c r="AX464" s="13" t="s">
        <v>30</v>
      </c>
      <c r="AY464" s="160" t="s">
        <v>137</v>
      </c>
    </row>
    <row r="465" spans="1:65" s="2" customFormat="1" ht="24.2" customHeight="1">
      <c r="A465" s="33"/>
      <c r="B465" s="144"/>
      <c r="C465" s="182" t="s">
        <v>388</v>
      </c>
      <c r="D465" s="182" t="s">
        <v>181</v>
      </c>
      <c r="E465" s="183" t="s">
        <v>1957</v>
      </c>
      <c r="F465" s="184" t="s">
        <v>1958</v>
      </c>
      <c r="G465" s="185" t="s">
        <v>190</v>
      </c>
      <c r="H465" s="186">
        <v>58.87</v>
      </c>
      <c r="I465" s="187"/>
      <c r="J465" s="188">
        <f>ROUND(I465*H465,2)</f>
        <v>0</v>
      </c>
      <c r="K465" s="184" t="s">
        <v>152</v>
      </c>
      <c r="L465" s="189"/>
      <c r="M465" s="190" t="s">
        <v>1</v>
      </c>
      <c r="N465" s="191" t="s">
        <v>38</v>
      </c>
      <c r="O465" s="59"/>
      <c r="P465" s="154">
        <f>O465*H465</f>
        <v>0</v>
      </c>
      <c r="Q465" s="154">
        <v>2.1099999999999999E-3</v>
      </c>
      <c r="R465" s="154">
        <f>Q465*H465</f>
        <v>0.12421569999999998</v>
      </c>
      <c r="S465" s="154">
        <v>0</v>
      </c>
      <c r="T465" s="155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56" t="s">
        <v>176</v>
      </c>
      <c r="AT465" s="156" t="s">
        <v>181</v>
      </c>
      <c r="AU465" s="156" t="s">
        <v>82</v>
      </c>
      <c r="AY465" s="18" t="s">
        <v>137</v>
      </c>
      <c r="BE465" s="157">
        <f>IF(N465="základní",J465,0)</f>
        <v>0</v>
      </c>
      <c r="BF465" s="157">
        <f>IF(N465="snížená",J465,0)</f>
        <v>0</v>
      </c>
      <c r="BG465" s="157">
        <f>IF(N465="zákl. přenesená",J465,0)</f>
        <v>0</v>
      </c>
      <c r="BH465" s="157">
        <f>IF(N465="sníž. přenesená",J465,0)</f>
        <v>0</v>
      </c>
      <c r="BI465" s="157">
        <f>IF(N465="nulová",J465,0)</f>
        <v>0</v>
      </c>
      <c r="BJ465" s="18" t="s">
        <v>30</v>
      </c>
      <c r="BK465" s="157">
        <f>ROUND(I465*H465,2)</f>
        <v>0</v>
      </c>
      <c r="BL465" s="18" t="s">
        <v>143</v>
      </c>
      <c r="BM465" s="156" t="s">
        <v>1959</v>
      </c>
    </row>
    <row r="466" spans="1:65" s="13" customFormat="1">
      <c r="B466" s="158"/>
      <c r="D466" s="159" t="s">
        <v>145</v>
      </c>
      <c r="E466" s="160" t="s">
        <v>1</v>
      </c>
      <c r="F466" s="161" t="s">
        <v>1960</v>
      </c>
      <c r="H466" s="162">
        <v>58.87</v>
      </c>
      <c r="I466" s="163"/>
      <c r="L466" s="158"/>
      <c r="M466" s="164"/>
      <c r="N466" s="165"/>
      <c r="O466" s="165"/>
      <c r="P466" s="165"/>
      <c r="Q466" s="165"/>
      <c r="R466" s="165"/>
      <c r="S466" s="165"/>
      <c r="T466" s="166"/>
      <c r="AT466" s="160" t="s">
        <v>145</v>
      </c>
      <c r="AU466" s="160" t="s">
        <v>82</v>
      </c>
      <c r="AV466" s="13" t="s">
        <v>82</v>
      </c>
      <c r="AW466" s="13" t="s">
        <v>29</v>
      </c>
      <c r="AX466" s="13" t="s">
        <v>73</v>
      </c>
      <c r="AY466" s="160" t="s">
        <v>137</v>
      </c>
    </row>
    <row r="467" spans="1:65" s="15" customFormat="1">
      <c r="B467" s="174"/>
      <c r="D467" s="159" t="s">
        <v>145</v>
      </c>
      <c r="E467" s="175" t="s">
        <v>1</v>
      </c>
      <c r="F467" s="176" t="s">
        <v>148</v>
      </c>
      <c r="H467" s="177">
        <v>58.87</v>
      </c>
      <c r="I467" s="178"/>
      <c r="L467" s="174"/>
      <c r="M467" s="179"/>
      <c r="N467" s="180"/>
      <c r="O467" s="180"/>
      <c r="P467" s="180"/>
      <c r="Q467" s="180"/>
      <c r="R467" s="180"/>
      <c r="S467" s="180"/>
      <c r="T467" s="181"/>
      <c r="AT467" s="175" t="s">
        <v>145</v>
      </c>
      <c r="AU467" s="175" t="s">
        <v>82</v>
      </c>
      <c r="AV467" s="15" t="s">
        <v>143</v>
      </c>
      <c r="AW467" s="15" t="s">
        <v>29</v>
      </c>
      <c r="AX467" s="15" t="s">
        <v>30</v>
      </c>
      <c r="AY467" s="175" t="s">
        <v>137</v>
      </c>
    </row>
    <row r="468" spans="1:65" s="2" customFormat="1" ht="24.2" customHeight="1">
      <c r="A468" s="33"/>
      <c r="B468" s="144"/>
      <c r="C468" s="145" t="s">
        <v>390</v>
      </c>
      <c r="D468" s="145" t="s">
        <v>139</v>
      </c>
      <c r="E468" s="146" t="s">
        <v>1961</v>
      </c>
      <c r="F468" s="147" t="s">
        <v>1962</v>
      </c>
      <c r="G468" s="148" t="s">
        <v>210</v>
      </c>
      <c r="H468" s="149">
        <v>4</v>
      </c>
      <c r="I468" s="150"/>
      <c r="J468" s="151">
        <f>ROUND(I468*H468,2)</f>
        <v>0</v>
      </c>
      <c r="K468" s="147" t="s">
        <v>152</v>
      </c>
      <c r="L468" s="34"/>
      <c r="M468" s="152" t="s">
        <v>1</v>
      </c>
      <c r="N468" s="153" t="s">
        <v>38</v>
      </c>
      <c r="O468" s="59"/>
      <c r="P468" s="154">
        <f>O468*H468</f>
        <v>0</v>
      </c>
      <c r="Q468" s="154">
        <v>1.67E-3</v>
      </c>
      <c r="R468" s="154">
        <f>Q468*H468</f>
        <v>6.6800000000000002E-3</v>
      </c>
      <c r="S468" s="154">
        <v>0</v>
      </c>
      <c r="T468" s="155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6" t="s">
        <v>143</v>
      </c>
      <c r="AT468" s="156" t="s">
        <v>139</v>
      </c>
      <c r="AU468" s="156" t="s">
        <v>82</v>
      </c>
      <c r="AY468" s="18" t="s">
        <v>137</v>
      </c>
      <c r="BE468" s="157">
        <f>IF(N468="základní",J468,0)</f>
        <v>0</v>
      </c>
      <c r="BF468" s="157">
        <f>IF(N468="snížená",J468,0)</f>
        <v>0</v>
      </c>
      <c r="BG468" s="157">
        <f>IF(N468="zákl. přenesená",J468,0)</f>
        <v>0</v>
      </c>
      <c r="BH468" s="157">
        <f>IF(N468="sníž. přenesená",J468,0)</f>
        <v>0</v>
      </c>
      <c r="BI468" s="157">
        <f>IF(N468="nulová",J468,0)</f>
        <v>0</v>
      </c>
      <c r="BJ468" s="18" t="s">
        <v>30</v>
      </c>
      <c r="BK468" s="157">
        <f>ROUND(I468*H468,2)</f>
        <v>0</v>
      </c>
      <c r="BL468" s="18" t="s">
        <v>143</v>
      </c>
      <c r="BM468" s="156" t="s">
        <v>1963</v>
      </c>
    </row>
    <row r="469" spans="1:65" s="13" customFormat="1">
      <c r="B469" s="158"/>
      <c r="D469" s="159" t="s">
        <v>145</v>
      </c>
      <c r="E469" s="160" t="s">
        <v>1</v>
      </c>
      <c r="F469" s="161" t="s">
        <v>1964</v>
      </c>
      <c r="H469" s="162">
        <v>4</v>
      </c>
      <c r="I469" s="163"/>
      <c r="L469" s="158"/>
      <c r="M469" s="164"/>
      <c r="N469" s="165"/>
      <c r="O469" s="165"/>
      <c r="P469" s="165"/>
      <c r="Q469" s="165"/>
      <c r="R469" s="165"/>
      <c r="S469" s="165"/>
      <c r="T469" s="166"/>
      <c r="AT469" s="160" t="s">
        <v>145</v>
      </c>
      <c r="AU469" s="160" t="s">
        <v>82</v>
      </c>
      <c r="AV469" s="13" t="s">
        <v>82</v>
      </c>
      <c r="AW469" s="13" t="s">
        <v>29</v>
      </c>
      <c r="AX469" s="13" t="s">
        <v>73</v>
      </c>
      <c r="AY469" s="160" t="s">
        <v>137</v>
      </c>
    </row>
    <row r="470" spans="1:65" s="15" customFormat="1">
      <c r="B470" s="174"/>
      <c r="D470" s="159" t="s">
        <v>145</v>
      </c>
      <c r="E470" s="175" t="s">
        <v>1</v>
      </c>
      <c r="F470" s="176" t="s">
        <v>148</v>
      </c>
      <c r="H470" s="177">
        <v>4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145</v>
      </c>
      <c r="AU470" s="175" t="s">
        <v>82</v>
      </c>
      <c r="AV470" s="15" t="s">
        <v>143</v>
      </c>
      <c r="AW470" s="15" t="s">
        <v>29</v>
      </c>
      <c r="AX470" s="15" t="s">
        <v>30</v>
      </c>
      <c r="AY470" s="175" t="s">
        <v>137</v>
      </c>
    </row>
    <row r="471" spans="1:65" s="2" customFormat="1" ht="24.2" customHeight="1">
      <c r="A471" s="33"/>
      <c r="B471" s="144"/>
      <c r="C471" s="182" t="s">
        <v>396</v>
      </c>
      <c r="D471" s="182" t="s">
        <v>181</v>
      </c>
      <c r="E471" s="183" t="s">
        <v>1965</v>
      </c>
      <c r="F471" s="184" t="s">
        <v>1966</v>
      </c>
      <c r="G471" s="185" t="s">
        <v>210</v>
      </c>
      <c r="H471" s="186">
        <v>2.02</v>
      </c>
      <c r="I471" s="187"/>
      <c r="J471" s="188">
        <f>ROUND(I471*H471,2)</f>
        <v>0</v>
      </c>
      <c r="K471" s="184" t="s">
        <v>1</v>
      </c>
      <c r="L471" s="189"/>
      <c r="M471" s="190" t="s">
        <v>1</v>
      </c>
      <c r="N471" s="191" t="s">
        <v>38</v>
      </c>
      <c r="O471" s="59"/>
      <c r="P471" s="154">
        <f>O471*H471</f>
        <v>0</v>
      </c>
      <c r="Q471" s="154">
        <v>9.2999999999999992E-3</v>
      </c>
      <c r="R471" s="154">
        <f>Q471*H471</f>
        <v>1.8785999999999997E-2</v>
      </c>
      <c r="S471" s="154">
        <v>0</v>
      </c>
      <c r="T471" s="155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56" t="s">
        <v>176</v>
      </c>
      <c r="AT471" s="156" t="s">
        <v>181</v>
      </c>
      <c r="AU471" s="156" t="s">
        <v>82</v>
      </c>
      <c r="AY471" s="18" t="s">
        <v>137</v>
      </c>
      <c r="BE471" s="157">
        <f>IF(N471="základní",J471,0)</f>
        <v>0</v>
      </c>
      <c r="BF471" s="157">
        <f>IF(N471="snížená",J471,0)</f>
        <v>0</v>
      </c>
      <c r="BG471" s="157">
        <f>IF(N471="zákl. přenesená",J471,0)</f>
        <v>0</v>
      </c>
      <c r="BH471" s="157">
        <f>IF(N471="sníž. přenesená",J471,0)</f>
        <v>0</v>
      </c>
      <c r="BI471" s="157">
        <f>IF(N471="nulová",J471,0)</f>
        <v>0</v>
      </c>
      <c r="BJ471" s="18" t="s">
        <v>30</v>
      </c>
      <c r="BK471" s="157">
        <f>ROUND(I471*H471,2)</f>
        <v>0</v>
      </c>
      <c r="BL471" s="18" t="s">
        <v>143</v>
      </c>
      <c r="BM471" s="156" t="s">
        <v>1967</v>
      </c>
    </row>
    <row r="472" spans="1:65" s="13" customFormat="1">
      <c r="B472" s="158"/>
      <c r="D472" s="159" t="s">
        <v>145</v>
      </c>
      <c r="E472" s="160" t="s">
        <v>1</v>
      </c>
      <c r="F472" s="161" t="s">
        <v>1649</v>
      </c>
      <c r="H472" s="162">
        <v>2.02</v>
      </c>
      <c r="I472" s="163"/>
      <c r="L472" s="158"/>
      <c r="M472" s="164"/>
      <c r="N472" s="165"/>
      <c r="O472" s="165"/>
      <c r="P472" s="165"/>
      <c r="Q472" s="165"/>
      <c r="R472" s="165"/>
      <c r="S472" s="165"/>
      <c r="T472" s="166"/>
      <c r="AT472" s="160" t="s">
        <v>145</v>
      </c>
      <c r="AU472" s="160" t="s">
        <v>82</v>
      </c>
      <c r="AV472" s="13" t="s">
        <v>82</v>
      </c>
      <c r="AW472" s="13" t="s">
        <v>29</v>
      </c>
      <c r="AX472" s="13" t="s">
        <v>73</v>
      </c>
      <c r="AY472" s="160" t="s">
        <v>137</v>
      </c>
    </row>
    <row r="473" spans="1:65" s="15" customFormat="1">
      <c r="B473" s="174"/>
      <c r="D473" s="159" t="s">
        <v>145</v>
      </c>
      <c r="E473" s="175" t="s">
        <v>1</v>
      </c>
      <c r="F473" s="176" t="s">
        <v>148</v>
      </c>
      <c r="H473" s="177">
        <v>2.02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145</v>
      </c>
      <c r="AU473" s="175" t="s">
        <v>82</v>
      </c>
      <c r="AV473" s="15" t="s">
        <v>143</v>
      </c>
      <c r="AW473" s="15" t="s">
        <v>29</v>
      </c>
      <c r="AX473" s="15" t="s">
        <v>30</v>
      </c>
      <c r="AY473" s="175" t="s">
        <v>137</v>
      </c>
    </row>
    <row r="474" spans="1:65" s="2" customFormat="1" ht="21.75" customHeight="1">
      <c r="A474" s="33"/>
      <c r="B474" s="144"/>
      <c r="C474" s="182" t="s">
        <v>399</v>
      </c>
      <c r="D474" s="182" t="s">
        <v>181</v>
      </c>
      <c r="E474" s="183" t="s">
        <v>1968</v>
      </c>
      <c r="F474" s="184" t="s">
        <v>1969</v>
      </c>
      <c r="G474" s="185" t="s">
        <v>210</v>
      </c>
      <c r="H474" s="186">
        <v>2.02</v>
      </c>
      <c r="I474" s="187"/>
      <c r="J474" s="188">
        <f>ROUND(I474*H474,2)</f>
        <v>0</v>
      </c>
      <c r="K474" s="184" t="s">
        <v>1</v>
      </c>
      <c r="L474" s="189"/>
      <c r="M474" s="190" t="s">
        <v>1</v>
      </c>
      <c r="N474" s="191" t="s">
        <v>38</v>
      </c>
      <c r="O474" s="59"/>
      <c r="P474" s="154">
        <f>O474*H474</f>
        <v>0</v>
      </c>
      <c r="Q474" s="154">
        <v>6.0000000000000001E-3</v>
      </c>
      <c r="R474" s="154">
        <f>Q474*H474</f>
        <v>1.2120000000000001E-2</v>
      </c>
      <c r="S474" s="154">
        <v>0</v>
      </c>
      <c r="T474" s="155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56" t="s">
        <v>176</v>
      </c>
      <c r="AT474" s="156" t="s">
        <v>181</v>
      </c>
      <c r="AU474" s="156" t="s">
        <v>82</v>
      </c>
      <c r="AY474" s="18" t="s">
        <v>137</v>
      </c>
      <c r="BE474" s="157">
        <f>IF(N474="základní",J474,0)</f>
        <v>0</v>
      </c>
      <c r="BF474" s="157">
        <f>IF(N474="snížená",J474,0)</f>
        <v>0</v>
      </c>
      <c r="BG474" s="157">
        <f>IF(N474="zákl. přenesená",J474,0)</f>
        <v>0</v>
      </c>
      <c r="BH474" s="157">
        <f>IF(N474="sníž. přenesená",J474,0)</f>
        <v>0</v>
      </c>
      <c r="BI474" s="157">
        <f>IF(N474="nulová",J474,0)</f>
        <v>0</v>
      </c>
      <c r="BJ474" s="18" t="s">
        <v>30</v>
      </c>
      <c r="BK474" s="157">
        <f>ROUND(I474*H474,2)</f>
        <v>0</v>
      </c>
      <c r="BL474" s="18" t="s">
        <v>143</v>
      </c>
      <c r="BM474" s="156" t="s">
        <v>1970</v>
      </c>
    </row>
    <row r="475" spans="1:65" s="13" customFormat="1">
      <c r="B475" s="158"/>
      <c r="D475" s="159" t="s">
        <v>145</v>
      </c>
      <c r="E475" s="160" t="s">
        <v>1</v>
      </c>
      <c r="F475" s="161" t="s">
        <v>1649</v>
      </c>
      <c r="H475" s="162">
        <v>2.02</v>
      </c>
      <c r="I475" s="163"/>
      <c r="L475" s="158"/>
      <c r="M475" s="164"/>
      <c r="N475" s="165"/>
      <c r="O475" s="165"/>
      <c r="P475" s="165"/>
      <c r="Q475" s="165"/>
      <c r="R475" s="165"/>
      <c r="S475" s="165"/>
      <c r="T475" s="166"/>
      <c r="AT475" s="160" t="s">
        <v>145</v>
      </c>
      <c r="AU475" s="160" t="s">
        <v>82</v>
      </c>
      <c r="AV475" s="13" t="s">
        <v>82</v>
      </c>
      <c r="AW475" s="13" t="s">
        <v>29</v>
      </c>
      <c r="AX475" s="13" t="s">
        <v>73</v>
      </c>
      <c r="AY475" s="160" t="s">
        <v>137</v>
      </c>
    </row>
    <row r="476" spans="1:65" s="15" customFormat="1">
      <c r="B476" s="174"/>
      <c r="D476" s="159" t="s">
        <v>145</v>
      </c>
      <c r="E476" s="175" t="s">
        <v>1</v>
      </c>
      <c r="F476" s="176" t="s">
        <v>148</v>
      </c>
      <c r="H476" s="177">
        <v>2.02</v>
      </c>
      <c r="I476" s="178"/>
      <c r="L476" s="174"/>
      <c r="M476" s="179"/>
      <c r="N476" s="180"/>
      <c r="O476" s="180"/>
      <c r="P476" s="180"/>
      <c r="Q476" s="180"/>
      <c r="R476" s="180"/>
      <c r="S476" s="180"/>
      <c r="T476" s="181"/>
      <c r="AT476" s="175" t="s">
        <v>145</v>
      </c>
      <c r="AU476" s="175" t="s">
        <v>82</v>
      </c>
      <c r="AV476" s="15" t="s">
        <v>143</v>
      </c>
      <c r="AW476" s="15" t="s">
        <v>29</v>
      </c>
      <c r="AX476" s="15" t="s">
        <v>30</v>
      </c>
      <c r="AY476" s="175" t="s">
        <v>137</v>
      </c>
    </row>
    <row r="477" spans="1:65" s="2" customFormat="1" ht="24.2" customHeight="1">
      <c r="A477" s="33"/>
      <c r="B477" s="144"/>
      <c r="C477" s="145" t="s">
        <v>401</v>
      </c>
      <c r="D477" s="145" t="s">
        <v>139</v>
      </c>
      <c r="E477" s="146" t="s">
        <v>1666</v>
      </c>
      <c r="F477" s="147" t="s">
        <v>1667</v>
      </c>
      <c r="G477" s="148" t="s">
        <v>210</v>
      </c>
      <c r="H477" s="149">
        <v>4</v>
      </c>
      <c r="I477" s="150"/>
      <c r="J477" s="151">
        <f>ROUND(I477*H477,2)</f>
        <v>0</v>
      </c>
      <c r="K477" s="147" t="s">
        <v>152</v>
      </c>
      <c r="L477" s="34"/>
      <c r="M477" s="152" t="s">
        <v>1</v>
      </c>
      <c r="N477" s="153" t="s">
        <v>38</v>
      </c>
      <c r="O477" s="59"/>
      <c r="P477" s="154">
        <f>O477*H477</f>
        <v>0</v>
      </c>
      <c r="Q477" s="154">
        <v>1.67E-3</v>
      </c>
      <c r="R477" s="154">
        <f>Q477*H477</f>
        <v>6.6800000000000002E-3</v>
      </c>
      <c r="S477" s="154">
        <v>0</v>
      </c>
      <c r="T477" s="155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56" t="s">
        <v>143</v>
      </c>
      <c r="AT477" s="156" t="s">
        <v>139</v>
      </c>
      <c r="AU477" s="156" t="s">
        <v>82</v>
      </c>
      <c r="AY477" s="18" t="s">
        <v>137</v>
      </c>
      <c r="BE477" s="157">
        <f>IF(N477="základní",J477,0)</f>
        <v>0</v>
      </c>
      <c r="BF477" s="157">
        <f>IF(N477="snížená",J477,0)</f>
        <v>0</v>
      </c>
      <c r="BG477" s="157">
        <f>IF(N477="zákl. přenesená",J477,0)</f>
        <v>0</v>
      </c>
      <c r="BH477" s="157">
        <f>IF(N477="sníž. přenesená",J477,0)</f>
        <v>0</v>
      </c>
      <c r="BI477" s="157">
        <f>IF(N477="nulová",J477,0)</f>
        <v>0</v>
      </c>
      <c r="BJ477" s="18" t="s">
        <v>30</v>
      </c>
      <c r="BK477" s="157">
        <f>ROUND(I477*H477,2)</f>
        <v>0</v>
      </c>
      <c r="BL477" s="18" t="s">
        <v>143</v>
      </c>
      <c r="BM477" s="156" t="s">
        <v>1971</v>
      </c>
    </row>
    <row r="478" spans="1:65" s="13" customFormat="1">
      <c r="B478" s="158"/>
      <c r="D478" s="159" t="s">
        <v>145</v>
      </c>
      <c r="E478" s="160" t="s">
        <v>1</v>
      </c>
      <c r="F478" s="161" t="s">
        <v>1964</v>
      </c>
      <c r="H478" s="162">
        <v>4</v>
      </c>
      <c r="I478" s="163"/>
      <c r="L478" s="158"/>
      <c r="M478" s="164"/>
      <c r="N478" s="165"/>
      <c r="O478" s="165"/>
      <c r="P478" s="165"/>
      <c r="Q478" s="165"/>
      <c r="R478" s="165"/>
      <c r="S478" s="165"/>
      <c r="T478" s="166"/>
      <c r="AT478" s="160" t="s">
        <v>145</v>
      </c>
      <c r="AU478" s="160" t="s">
        <v>82</v>
      </c>
      <c r="AV478" s="13" t="s">
        <v>82</v>
      </c>
      <c r="AW478" s="13" t="s">
        <v>29</v>
      </c>
      <c r="AX478" s="13" t="s">
        <v>73</v>
      </c>
      <c r="AY478" s="160" t="s">
        <v>137</v>
      </c>
    </row>
    <row r="479" spans="1:65" s="15" customFormat="1">
      <c r="B479" s="174"/>
      <c r="D479" s="159" t="s">
        <v>145</v>
      </c>
      <c r="E479" s="175" t="s">
        <v>1</v>
      </c>
      <c r="F479" s="176" t="s">
        <v>148</v>
      </c>
      <c r="H479" s="177">
        <v>4</v>
      </c>
      <c r="I479" s="178"/>
      <c r="L479" s="174"/>
      <c r="M479" s="179"/>
      <c r="N479" s="180"/>
      <c r="O479" s="180"/>
      <c r="P479" s="180"/>
      <c r="Q479" s="180"/>
      <c r="R479" s="180"/>
      <c r="S479" s="180"/>
      <c r="T479" s="181"/>
      <c r="AT479" s="175" t="s">
        <v>145</v>
      </c>
      <c r="AU479" s="175" t="s">
        <v>82</v>
      </c>
      <c r="AV479" s="15" t="s">
        <v>143</v>
      </c>
      <c r="AW479" s="15" t="s">
        <v>29</v>
      </c>
      <c r="AX479" s="15" t="s">
        <v>30</v>
      </c>
      <c r="AY479" s="175" t="s">
        <v>137</v>
      </c>
    </row>
    <row r="480" spans="1:65" s="2" customFormat="1" ht="24.2" customHeight="1">
      <c r="A480" s="33"/>
      <c r="B480" s="144"/>
      <c r="C480" s="182" t="s">
        <v>403</v>
      </c>
      <c r="D480" s="182" t="s">
        <v>181</v>
      </c>
      <c r="E480" s="183" t="s">
        <v>1670</v>
      </c>
      <c r="F480" s="184" t="s">
        <v>1671</v>
      </c>
      <c r="G480" s="185" t="s">
        <v>210</v>
      </c>
      <c r="H480" s="186">
        <v>2.02</v>
      </c>
      <c r="I480" s="187"/>
      <c r="J480" s="188">
        <f>ROUND(I480*H480,2)</f>
        <v>0</v>
      </c>
      <c r="K480" s="184" t="s">
        <v>1</v>
      </c>
      <c r="L480" s="189"/>
      <c r="M480" s="190" t="s">
        <v>1</v>
      </c>
      <c r="N480" s="191" t="s">
        <v>38</v>
      </c>
      <c r="O480" s="59"/>
      <c r="P480" s="154">
        <f>O480*H480</f>
        <v>0</v>
      </c>
      <c r="Q480" s="154">
        <v>4.8999999999999998E-3</v>
      </c>
      <c r="R480" s="154">
        <f>Q480*H480</f>
        <v>9.8980000000000005E-3</v>
      </c>
      <c r="S480" s="154">
        <v>0</v>
      </c>
      <c r="T480" s="155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56" t="s">
        <v>176</v>
      </c>
      <c r="AT480" s="156" t="s">
        <v>181</v>
      </c>
      <c r="AU480" s="156" t="s">
        <v>82</v>
      </c>
      <c r="AY480" s="18" t="s">
        <v>137</v>
      </c>
      <c r="BE480" s="157">
        <f>IF(N480="základní",J480,0)</f>
        <v>0</v>
      </c>
      <c r="BF480" s="157">
        <f>IF(N480="snížená",J480,0)</f>
        <v>0</v>
      </c>
      <c r="BG480" s="157">
        <f>IF(N480="zákl. přenesená",J480,0)</f>
        <v>0</v>
      </c>
      <c r="BH480" s="157">
        <f>IF(N480="sníž. přenesená",J480,0)</f>
        <v>0</v>
      </c>
      <c r="BI480" s="157">
        <f>IF(N480="nulová",J480,0)</f>
        <v>0</v>
      </c>
      <c r="BJ480" s="18" t="s">
        <v>30</v>
      </c>
      <c r="BK480" s="157">
        <f>ROUND(I480*H480,2)</f>
        <v>0</v>
      </c>
      <c r="BL480" s="18" t="s">
        <v>143</v>
      </c>
      <c r="BM480" s="156" t="s">
        <v>1972</v>
      </c>
    </row>
    <row r="481" spans="1:65" s="13" customFormat="1">
      <c r="B481" s="158"/>
      <c r="D481" s="159" t="s">
        <v>145</v>
      </c>
      <c r="E481" s="160" t="s">
        <v>1</v>
      </c>
      <c r="F481" s="161" t="s">
        <v>1649</v>
      </c>
      <c r="H481" s="162">
        <v>2.02</v>
      </c>
      <c r="I481" s="163"/>
      <c r="L481" s="158"/>
      <c r="M481" s="164"/>
      <c r="N481" s="165"/>
      <c r="O481" s="165"/>
      <c r="P481" s="165"/>
      <c r="Q481" s="165"/>
      <c r="R481" s="165"/>
      <c r="S481" s="165"/>
      <c r="T481" s="166"/>
      <c r="AT481" s="160" t="s">
        <v>145</v>
      </c>
      <c r="AU481" s="160" t="s">
        <v>82</v>
      </c>
      <c r="AV481" s="13" t="s">
        <v>82</v>
      </c>
      <c r="AW481" s="13" t="s">
        <v>29</v>
      </c>
      <c r="AX481" s="13" t="s">
        <v>73</v>
      </c>
      <c r="AY481" s="160" t="s">
        <v>137</v>
      </c>
    </row>
    <row r="482" spans="1:65" s="15" customFormat="1">
      <c r="B482" s="174"/>
      <c r="D482" s="159" t="s">
        <v>145</v>
      </c>
      <c r="E482" s="175" t="s">
        <v>1</v>
      </c>
      <c r="F482" s="176" t="s">
        <v>148</v>
      </c>
      <c r="H482" s="177">
        <v>2.02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145</v>
      </c>
      <c r="AU482" s="175" t="s">
        <v>82</v>
      </c>
      <c r="AV482" s="15" t="s">
        <v>143</v>
      </c>
      <c r="AW482" s="15" t="s">
        <v>29</v>
      </c>
      <c r="AX482" s="15" t="s">
        <v>30</v>
      </c>
      <c r="AY482" s="175" t="s">
        <v>137</v>
      </c>
    </row>
    <row r="483" spans="1:65" s="2" customFormat="1" ht="37.9" customHeight="1">
      <c r="A483" s="33"/>
      <c r="B483" s="144"/>
      <c r="C483" s="182" t="s">
        <v>717</v>
      </c>
      <c r="D483" s="182" t="s">
        <v>181</v>
      </c>
      <c r="E483" s="183" t="s">
        <v>1973</v>
      </c>
      <c r="F483" s="184" t="s">
        <v>1974</v>
      </c>
      <c r="G483" s="185" t="s">
        <v>210</v>
      </c>
      <c r="H483" s="186">
        <v>2.02</v>
      </c>
      <c r="I483" s="187"/>
      <c r="J483" s="188">
        <f>ROUND(I483*H483,2)</f>
        <v>0</v>
      </c>
      <c r="K483" s="184" t="s">
        <v>1</v>
      </c>
      <c r="L483" s="189"/>
      <c r="M483" s="190" t="s">
        <v>1</v>
      </c>
      <c r="N483" s="191" t="s">
        <v>38</v>
      </c>
      <c r="O483" s="59"/>
      <c r="P483" s="154">
        <f>O483*H483</f>
        <v>0</v>
      </c>
      <c r="Q483" s="154">
        <v>8.8000000000000005E-3</v>
      </c>
      <c r="R483" s="154">
        <f>Q483*H483</f>
        <v>1.7776E-2</v>
      </c>
      <c r="S483" s="154">
        <v>0</v>
      </c>
      <c r="T483" s="155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56" t="s">
        <v>176</v>
      </c>
      <c r="AT483" s="156" t="s">
        <v>181</v>
      </c>
      <c r="AU483" s="156" t="s">
        <v>82</v>
      </c>
      <c r="AY483" s="18" t="s">
        <v>137</v>
      </c>
      <c r="BE483" s="157">
        <f>IF(N483="základní",J483,0)</f>
        <v>0</v>
      </c>
      <c r="BF483" s="157">
        <f>IF(N483="snížená",J483,0)</f>
        <v>0</v>
      </c>
      <c r="BG483" s="157">
        <f>IF(N483="zákl. přenesená",J483,0)</f>
        <v>0</v>
      </c>
      <c r="BH483" s="157">
        <f>IF(N483="sníž. přenesená",J483,0)</f>
        <v>0</v>
      </c>
      <c r="BI483" s="157">
        <f>IF(N483="nulová",J483,0)</f>
        <v>0</v>
      </c>
      <c r="BJ483" s="18" t="s">
        <v>30</v>
      </c>
      <c r="BK483" s="157">
        <f>ROUND(I483*H483,2)</f>
        <v>0</v>
      </c>
      <c r="BL483" s="18" t="s">
        <v>143</v>
      </c>
      <c r="BM483" s="156" t="s">
        <v>1975</v>
      </c>
    </row>
    <row r="484" spans="1:65" s="13" customFormat="1">
      <c r="B484" s="158"/>
      <c r="D484" s="159" t="s">
        <v>145</v>
      </c>
      <c r="E484" s="160" t="s">
        <v>1</v>
      </c>
      <c r="F484" s="161" t="s">
        <v>1649</v>
      </c>
      <c r="H484" s="162">
        <v>2.02</v>
      </c>
      <c r="I484" s="163"/>
      <c r="L484" s="158"/>
      <c r="M484" s="164"/>
      <c r="N484" s="165"/>
      <c r="O484" s="165"/>
      <c r="P484" s="165"/>
      <c r="Q484" s="165"/>
      <c r="R484" s="165"/>
      <c r="S484" s="165"/>
      <c r="T484" s="166"/>
      <c r="AT484" s="160" t="s">
        <v>145</v>
      </c>
      <c r="AU484" s="160" t="s">
        <v>82</v>
      </c>
      <c r="AV484" s="13" t="s">
        <v>82</v>
      </c>
      <c r="AW484" s="13" t="s">
        <v>29</v>
      </c>
      <c r="AX484" s="13" t="s">
        <v>73</v>
      </c>
      <c r="AY484" s="160" t="s">
        <v>137</v>
      </c>
    </row>
    <row r="485" spans="1:65" s="15" customFormat="1">
      <c r="B485" s="174"/>
      <c r="D485" s="159" t="s">
        <v>145</v>
      </c>
      <c r="E485" s="175" t="s">
        <v>1</v>
      </c>
      <c r="F485" s="176" t="s">
        <v>148</v>
      </c>
      <c r="H485" s="177">
        <v>2.02</v>
      </c>
      <c r="I485" s="178"/>
      <c r="L485" s="174"/>
      <c r="M485" s="179"/>
      <c r="N485" s="180"/>
      <c r="O485" s="180"/>
      <c r="P485" s="180"/>
      <c r="Q485" s="180"/>
      <c r="R485" s="180"/>
      <c r="S485" s="180"/>
      <c r="T485" s="181"/>
      <c r="AT485" s="175" t="s">
        <v>145</v>
      </c>
      <c r="AU485" s="175" t="s">
        <v>82</v>
      </c>
      <c r="AV485" s="15" t="s">
        <v>143</v>
      </c>
      <c r="AW485" s="15" t="s">
        <v>29</v>
      </c>
      <c r="AX485" s="15" t="s">
        <v>30</v>
      </c>
      <c r="AY485" s="175" t="s">
        <v>137</v>
      </c>
    </row>
    <row r="486" spans="1:65" s="2" customFormat="1" ht="24.2" customHeight="1">
      <c r="A486" s="33"/>
      <c r="B486" s="144"/>
      <c r="C486" s="145" t="s">
        <v>720</v>
      </c>
      <c r="D486" s="145" t="s">
        <v>139</v>
      </c>
      <c r="E486" s="146" t="s">
        <v>1683</v>
      </c>
      <c r="F486" s="147" t="s">
        <v>1684</v>
      </c>
      <c r="G486" s="148" t="s">
        <v>210</v>
      </c>
      <c r="H486" s="149">
        <v>2</v>
      </c>
      <c r="I486" s="150"/>
      <c r="J486" s="151">
        <f>ROUND(I486*H486,2)</f>
        <v>0</v>
      </c>
      <c r="K486" s="147" t="s">
        <v>152</v>
      </c>
      <c r="L486" s="34"/>
      <c r="M486" s="152" t="s">
        <v>1</v>
      </c>
      <c r="N486" s="153" t="s">
        <v>38</v>
      </c>
      <c r="O486" s="59"/>
      <c r="P486" s="154">
        <f>O486*H486</f>
        <v>0</v>
      </c>
      <c r="Q486" s="154">
        <v>1.7099999999999999E-3</v>
      </c>
      <c r="R486" s="154">
        <f>Q486*H486</f>
        <v>3.4199999999999999E-3</v>
      </c>
      <c r="S486" s="154">
        <v>0</v>
      </c>
      <c r="T486" s="155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56" t="s">
        <v>143</v>
      </c>
      <c r="AT486" s="156" t="s">
        <v>139</v>
      </c>
      <c r="AU486" s="156" t="s">
        <v>82</v>
      </c>
      <c r="AY486" s="18" t="s">
        <v>137</v>
      </c>
      <c r="BE486" s="157">
        <f>IF(N486="základní",J486,0)</f>
        <v>0</v>
      </c>
      <c r="BF486" s="157">
        <f>IF(N486="snížená",J486,0)</f>
        <v>0</v>
      </c>
      <c r="BG486" s="157">
        <f>IF(N486="zákl. přenesená",J486,0)</f>
        <v>0</v>
      </c>
      <c r="BH486" s="157">
        <f>IF(N486="sníž. přenesená",J486,0)</f>
        <v>0</v>
      </c>
      <c r="BI486" s="157">
        <f>IF(N486="nulová",J486,0)</f>
        <v>0</v>
      </c>
      <c r="BJ486" s="18" t="s">
        <v>30</v>
      </c>
      <c r="BK486" s="157">
        <f>ROUND(I486*H486,2)</f>
        <v>0</v>
      </c>
      <c r="BL486" s="18" t="s">
        <v>143</v>
      </c>
      <c r="BM486" s="156" t="s">
        <v>1976</v>
      </c>
    </row>
    <row r="487" spans="1:65" s="13" customFormat="1">
      <c r="B487" s="158"/>
      <c r="D487" s="159" t="s">
        <v>145</v>
      </c>
      <c r="E487" s="160" t="s">
        <v>1</v>
      </c>
      <c r="F487" s="161" t="s">
        <v>82</v>
      </c>
      <c r="H487" s="162">
        <v>2</v>
      </c>
      <c r="I487" s="163"/>
      <c r="L487" s="158"/>
      <c r="M487" s="164"/>
      <c r="N487" s="165"/>
      <c r="O487" s="165"/>
      <c r="P487" s="165"/>
      <c r="Q487" s="165"/>
      <c r="R487" s="165"/>
      <c r="S487" s="165"/>
      <c r="T487" s="166"/>
      <c r="AT487" s="160" t="s">
        <v>145</v>
      </c>
      <c r="AU487" s="160" t="s">
        <v>82</v>
      </c>
      <c r="AV487" s="13" t="s">
        <v>82</v>
      </c>
      <c r="AW487" s="13" t="s">
        <v>29</v>
      </c>
      <c r="AX487" s="13" t="s">
        <v>30</v>
      </c>
      <c r="AY487" s="160" t="s">
        <v>137</v>
      </c>
    </row>
    <row r="488" spans="1:65" s="2" customFormat="1" ht="37.9" customHeight="1">
      <c r="A488" s="33"/>
      <c r="B488" s="144"/>
      <c r="C488" s="182" t="s">
        <v>722</v>
      </c>
      <c r="D488" s="182" t="s">
        <v>181</v>
      </c>
      <c r="E488" s="183" t="s">
        <v>1686</v>
      </c>
      <c r="F488" s="184" t="s">
        <v>1687</v>
      </c>
      <c r="G488" s="185" t="s">
        <v>210</v>
      </c>
      <c r="H488" s="186">
        <v>2.02</v>
      </c>
      <c r="I488" s="187"/>
      <c r="J488" s="188">
        <f>ROUND(I488*H488,2)</f>
        <v>0</v>
      </c>
      <c r="K488" s="184" t="s">
        <v>1</v>
      </c>
      <c r="L488" s="189"/>
      <c r="M488" s="190" t="s">
        <v>1</v>
      </c>
      <c r="N488" s="191" t="s">
        <v>38</v>
      </c>
      <c r="O488" s="59"/>
      <c r="P488" s="154">
        <f>O488*H488</f>
        <v>0</v>
      </c>
      <c r="Q488" s="154">
        <v>1.78E-2</v>
      </c>
      <c r="R488" s="154">
        <f>Q488*H488</f>
        <v>3.5956000000000002E-2</v>
      </c>
      <c r="S488" s="154">
        <v>0</v>
      </c>
      <c r="T488" s="155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56" t="s">
        <v>176</v>
      </c>
      <c r="AT488" s="156" t="s">
        <v>181</v>
      </c>
      <c r="AU488" s="156" t="s">
        <v>82</v>
      </c>
      <c r="AY488" s="18" t="s">
        <v>137</v>
      </c>
      <c r="BE488" s="157">
        <f>IF(N488="základní",J488,0)</f>
        <v>0</v>
      </c>
      <c r="BF488" s="157">
        <f>IF(N488="snížená",J488,0)</f>
        <v>0</v>
      </c>
      <c r="BG488" s="157">
        <f>IF(N488="zákl. přenesená",J488,0)</f>
        <v>0</v>
      </c>
      <c r="BH488" s="157">
        <f>IF(N488="sníž. přenesená",J488,0)</f>
        <v>0</v>
      </c>
      <c r="BI488" s="157">
        <f>IF(N488="nulová",J488,0)</f>
        <v>0</v>
      </c>
      <c r="BJ488" s="18" t="s">
        <v>30</v>
      </c>
      <c r="BK488" s="157">
        <f>ROUND(I488*H488,2)</f>
        <v>0</v>
      </c>
      <c r="BL488" s="18" t="s">
        <v>143</v>
      </c>
      <c r="BM488" s="156" t="s">
        <v>1977</v>
      </c>
    </row>
    <row r="489" spans="1:65" s="13" customFormat="1">
      <c r="B489" s="158"/>
      <c r="D489" s="159" t="s">
        <v>145</v>
      </c>
      <c r="E489" s="160" t="s">
        <v>1</v>
      </c>
      <c r="F489" s="161" t="s">
        <v>1649</v>
      </c>
      <c r="H489" s="162">
        <v>2.02</v>
      </c>
      <c r="I489" s="163"/>
      <c r="L489" s="158"/>
      <c r="M489" s="164"/>
      <c r="N489" s="165"/>
      <c r="O489" s="165"/>
      <c r="P489" s="165"/>
      <c r="Q489" s="165"/>
      <c r="R489" s="165"/>
      <c r="S489" s="165"/>
      <c r="T489" s="166"/>
      <c r="AT489" s="160" t="s">
        <v>145</v>
      </c>
      <c r="AU489" s="160" t="s">
        <v>82</v>
      </c>
      <c r="AV489" s="13" t="s">
        <v>82</v>
      </c>
      <c r="AW489" s="13" t="s">
        <v>29</v>
      </c>
      <c r="AX489" s="13" t="s">
        <v>73</v>
      </c>
      <c r="AY489" s="160" t="s">
        <v>137</v>
      </c>
    </row>
    <row r="490" spans="1:65" s="15" customFormat="1">
      <c r="B490" s="174"/>
      <c r="D490" s="159" t="s">
        <v>145</v>
      </c>
      <c r="E490" s="175" t="s">
        <v>1</v>
      </c>
      <c r="F490" s="176" t="s">
        <v>148</v>
      </c>
      <c r="H490" s="177">
        <v>2.02</v>
      </c>
      <c r="I490" s="178"/>
      <c r="L490" s="174"/>
      <c r="M490" s="179"/>
      <c r="N490" s="180"/>
      <c r="O490" s="180"/>
      <c r="P490" s="180"/>
      <c r="Q490" s="180"/>
      <c r="R490" s="180"/>
      <c r="S490" s="180"/>
      <c r="T490" s="181"/>
      <c r="AT490" s="175" t="s">
        <v>145</v>
      </c>
      <c r="AU490" s="175" t="s">
        <v>82</v>
      </c>
      <c r="AV490" s="15" t="s">
        <v>143</v>
      </c>
      <c r="AW490" s="15" t="s">
        <v>29</v>
      </c>
      <c r="AX490" s="15" t="s">
        <v>30</v>
      </c>
      <c r="AY490" s="175" t="s">
        <v>137</v>
      </c>
    </row>
    <row r="491" spans="1:65" s="2" customFormat="1" ht="24.2" customHeight="1">
      <c r="A491" s="33"/>
      <c r="B491" s="144"/>
      <c r="C491" s="145" t="s">
        <v>289</v>
      </c>
      <c r="D491" s="145" t="s">
        <v>139</v>
      </c>
      <c r="E491" s="146" t="s">
        <v>1689</v>
      </c>
      <c r="F491" s="147" t="s">
        <v>1690</v>
      </c>
      <c r="G491" s="148" t="s">
        <v>210</v>
      </c>
      <c r="H491" s="149">
        <v>27</v>
      </c>
      <c r="I491" s="150"/>
      <c r="J491" s="151">
        <f>ROUND(I491*H491,2)</f>
        <v>0</v>
      </c>
      <c r="K491" s="147" t="s">
        <v>152</v>
      </c>
      <c r="L491" s="34"/>
      <c r="M491" s="152" t="s">
        <v>1</v>
      </c>
      <c r="N491" s="153" t="s">
        <v>38</v>
      </c>
      <c r="O491" s="59"/>
      <c r="P491" s="154">
        <f>O491*H491</f>
        <v>0</v>
      </c>
      <c r="Q491" s="154">
        <v>0</v>
      </c>
      <c r="R491" s="154">
        <f>Q491*H491</f>
        <v>0</v>
      </c>
      <c r="S491" s="154">
        <v>0</v>
      </c>
      <c r="T491" s="155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56" t="s">
        <v>143</v>
      </c>
      <c r="AT491" s="156" t="s">
        <v>139</v>
      </c>
      <c r="AU491" s="156" t="s">
        <v>82</v>
      </c>
      <c r="AY491" s="18" t="s">
        <v>137</v>
      </c>
      <c r="BE491" s="157">
        <f>IF(N491="základní",J491,0)</f>
        <v>0</v>
      </c>
      <c r="BF491" s="157">
        <f>IF(N491="snížená",J491,0)</f>
        <v>0</v>
      </c>
      <c r="BG491" s="157">
        <f>IF(N491="zákl. přenesená",J491,0)</f>
        <v>0</v>
      </c>
      <c r="BH491" s="157">
        <f>IF(N491="sníž. přenesená",J491,0)</f>
        <v>0</v>
      </c>
      <c r="BI491" s="157">
        <f>IF(N491="nulová",J491,0)</f>
        <v>0</v>
      </c>
      <c r="BJ491" s="18" t="s">
        <v>30</v>
      </c>
      <c r="BK491" s="157">
        <f>ROUND(I491*H491,2)</f>
        <v>0</v>
      </c>
      <c r="BL491" s="18" t="s">
        <v>143</v>
      </c>
      <c r="BM491" s="156" t="s">
        <v>1978</v>
      </c>
    </row>
    <row r="492" spans="1:65" s="13" customFormat="1">
      <c r="B492" s="158"/>
      <c r="D492" s="159" t="s">
        <v>145</v>
      </c>
      <c r="E492" s="160" t="s">
        <v>1</v>
      </c>
      <c r="F492" s="161" t="s">
        <v>1979</v>
      </c>
      <c r="H492" s="162">
        <v>27</v>
      </c>
      <c r="I492" s="163"/>
      <c r="L492" s="158"/>
      <c r="M492" s="164"/>
      <c r="N492" s="165"/>
      <c r="O492" s="165"/>
      <c r="P492" s="165"/>
      <c r="Q492" s="165"/>
      <c r="R492" s="165"/>
      <c r="S492" s="165"/>
      <c r="T492" s="166"/>
      <c r="AT492" s="160" t="s">
        <v>145</v>
      </c>
      <c r="AU492" s="160" t="s">
        <v>82</v>
      </c>
      <c r="AV492" s="13" t="s">
        <v>82</v>
      </c>
      <c r="AW492" s="13" t="s">
        <v>29</v>
      </c>
      <c r="AX492" s="13" t="s">
        <v>73</v>
      </c>
      <c r="AY492" s="160" t="s">
        <v>137</v>
      </c>
    </row>
    <row r="493" spans="1:65" s="15" customFormat="1">
      <c r="B493" s="174"/>
      <c r="D493" s="159" t="s">
        <v>145</v>
      </c>
      <c r="E493" s="175" t="s">
        <v>1</v>
      </c>
      <c r="F493" s="176" t="s">
        <v>148</v>
      </c>
      <c r="H493" s="177">
        <v>27</v>
      </c>
      <c r="I493" s="178"/>
      <c r="L493" s="174"/>
      <c r="M493" s="179"/>
      <c r="N493" s="180"/>
      <c r="O493" s="180"/>
      <c r="P493" s="180"/>
      <c r="Q493" s="180"/>
      <c r="R493" s="180"/>
      <c r="S493" s="180"/>
      <c r="T493" s="181"/>
      <c r="AT493" s="175" t="s">
        <v>145</v>
      </c>
      <c r="AU493" s="175" t="s">
        <v>82</v>
      </c>
      <c r="AV493" s="15" t="s">
        <v>143</v>
      </c>
      <c r="AW493" s="15" t="s">
        <v>29</v>
      </c>
      <c r="AX493" s="15" t="s">
        <v>30</v>
      </c>
      <c r="AY493" s="175" t="s">
        <v>137</v>
      </c>
    </row>
    <row r="494" spans="1:65" s="2" customFormat="1" ht="16.5" customHeight="1">
      <c r="A494" s="33"/>
      <c r="B494" s="144"/>
      <c r="C494" s="182" t="s">
        <v>729</v>
      </c>
      <c r="D494" s="182" t="s">
        <v>181</v>
      </c>
      <c r="E494" s="183" t="s">
        <v>1980</v>
      </c>
      <c r="F494" s="184" t="s">
        <v>1981</v>
      </c>
      <c r="G494" s="185" t="s">
        <v>210</v>
      </c>
      <c r="H494" s="186">
        <v>26.26</v>
      </c>
      <c r="I494" s="187"/>
      <c r="J494" s="188">
        <f>ROUND(I494*H494,2)</f>
        <v>0</v>
      </c>
      <c r="K494" s="184" t="s">
        <v>1</v>
      </c>
      <c r="L494" s="189"/>
      <c r="M494" s="190" t="s">
        <v>1</v>
      </c>
      <c r="N494" s="191" t="s">
        <v>38</v>
      </c>
      <c r="O494" s="59"/>
      <c r="P494" s="154">
        <f>O494*H494</f>
        <v>0</v>
      </c>
      <c r="Q494" s="154">
        <v>2.2000000000000001E-3</v>
      </c>
      <c r="R494" s="154">
        <f>Q494*H494</f>
        <v>5.7772000000000004E-2</v>
      </c>
      <c r="S494" s="154">
        <v>0</v>
      </c>
      <c r="T494" s="155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56" t="s">
        <v>176</v>
      </c>
      <c r="AT494" s="156" t="s">
        <v>181</v>
      </c>
      <c r="AU494" s="156" t="s">
        <v>82</v>
      </c>
      <c r="AY494" s="18" t="s">
        <v>137</v>
      </c>
      <c r="BE494" s="157">
        <f>IF(N494="základní",J494,0)</f>
        <v>0</v>
      </c>
      <c r="BF494" s="157">
        <f>IF(N494="snížená",J494,0)</f>
        <v>0</v>
      </c>
      <c r="BG494" s="157">
        <f>IF(N494="zákl. přenesená",J494,0)</f>
        <v>0</v>
      </c>
      <c r="BH494" s="157">
        <f>IF(N494="sníž. přenesená",J494,0)</f>
        <v>0</v>
      </c>
      <c r="BI494" s="157">
        <f>IF(N494="nulová",J494,0)</f>
        <v>0</v>
      </c>
      <c r="BJ494" s="18" t="s">
        <v>30</v>
      </c>
      <c r="BK494" s="157">
        <f>ROUND(I494*H494,2)</f>
        <v>0</v>
      </c>
      <c r="BL494" s="18" t="s">
        <v>143</v>
      </c>
      <c r="BM494" s="156" t="s">
        <v>1982</v>
      </c>
    </row>
    <row r="495" spans="1:65" s="13" customFormat="1">
      <c r="B495" s="158"/>
      <c r="D495" s="159" t="s">
        <v>145</v>
      </c>
      <c r="E495" s="160" t="s">
        <v>1</v>
      </c>
      <c r="F495" s="161" t="s">
        <v>1983</v>
      </c>
      <c r="H495" s="162">
        <v>26.26</v>
      </c>
      <c r="I495" s="163"/>
      <c r="L495" s="158"/>
      <c r="M495" s="164"/>
      <c r="N495" s="165"/>
      <c r="O495" s="165"/>
      <c r="P495" s="165"/>
      <c r="Q495" s="165"/>
      <c r="R495" s="165"/>
      <c r="S495" s="165"/>
      <c r="T495" s="166"/>
      <c r="AT495" s="160" t="s">
        <v>145</v>
      </c>
      <c r="AU495" s="160" t="s">
        <v>82</v>
      </c>
      <c r="AV495" s="13" t="s">
        <v>82</v>
      </c>
      <c r="AW495" s="13" t="s">
        <v>29</v>
      </c>
      <c r="AX495" s="13" t="s">
        <v>73</v>
      </c>
      <c r="AY495" s="160" t="s">
        <v>137</v>
      </c>
    </row>
    <row r="496" spans="1:65" s="15" customFormat="1">
      <c r="B496" s="174"/>
      <c r="D496" s="159" t="s">
        <v>145</v>
      </c>
      <c r="E496" s="175" t="s">
        <v>1</v>
      </c>
      <c r="F496" s="176" t="s">
        <v>148</v>
      </c>
      <c r="H496" s="177">
        <v>26.26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145</v>
      </c>
      <c r="AU496" s="175" t="s">
        <v>82</v>
      </c>
      <c r="AV496" s="15" t="s">
        <v>143</v>
      </c>
      <c r="AW496" s="15" t="s">
        <v>29</v>
      </c>
      <c r="AX496" s="15" t="s">
        <v>30</v>
      </c>
      <c r="AY496" s="175" t="s">
        <v>137</v>
      </c>
    </row>
    <row r="497" spans="1:65" s="2" customFormat="1" ht="16.5" customHeight="1">
      <c r="A497" s="33"/>
      <c r="B497" s="144"/>
      <c r="C497" s="182" t="s">
        <v>733</v>
      </c>
      <c r="D497" s="182" t="s">
        <v>181</v>
      </c>
      <c r="E497" s="183" t="s">
        <v>1984</v>
      </c>
      <c r="F497" s="184" t="s">
        <v>1985</v>
      </c>
      <c r="G497" s="185" t="s">
        <v>210</v>
      </c>
      <c r="H497" s="186">
        <v>1.01</v>
      </c>
      <c r="I497" s="187"/>
      <c r="J497" s="188">
        <f>ROUND(I497*H497,2)</f>
        <v>0</v>
      </c>
      <c r="K497" s="184" t="s">
        <v>1</v>
      </c>
      <c r="L497" s="189"/>
      <c r="M497" s="190" t="s">
        <v>1</v>
      </c>
      <c r="N497" s="191" t="s">
        <v>38</v>
      </c>
      <c r="O497" s="59"/>
      <c r="P497" s="154">
        <f>O497*H497</f>
        <v>0</v>
      </c>
      <c r="Q497" s="154">
        <v>2.3999999999999998E-3</v>
      </c>
      <c r="R497" s="154">
        <f>Q497*H497</f>
        <v>2.4239999999999999E-3</v>
      </c>
      <c r="S497" s="154">
        <v>0</v>
      </c>
      <c r="T497" s="155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56" t="s">
        <v>176</v>
      </c>
      <c r="AT497" s="156" t="s">
        <v>181</v>
      </c>
      <c r="AU497" s="156" t="s">
        <v>82</v>
      </c>
      <c r="AY497" s="18" t="s">
        <v>137</v>
      </c>
      <c r="BE497" s="157">
        <f>IF(N497="základní",J497,0)</f>
        <v>0</v>
      </c>
      <c r="BF497" s="157">
        <f>IF(N497="snížená",J497,0)</f>
        <v>0</v>
      </c>
      <c r="BG497" s="157">
        <f>IF(N497="zákl. přenesená",J497,0)</f>
        <v>0</v>
      </c>
      <c r="BH497" s="157">
        <f>IF(N497="sníž. přenesená",J497,0)</f>
        <v>0</v>
      </c>
      <c r="BI497" s="157">
        <f>IF(N497="nulová",J497,0)</f>
        <v>0</v>
      </c>
      <c r="BJ497" s="18" t="s">
        <v>30</v>
      </c>
      <c r="BK497" s="157">
        <f>ROUND(I497*H497,2)</f>
        <v>0</v>
      </c>
      <c r="BL497" s="18" t="s">
        <v>143</v>
      </c>
      <c r="BM497" s="156" t="s">
        <v>1986</v>
      </c>
    </row>
    <row r="498" spans="1:65" s="13" customFormat="1">
      <c r="B498" s="158"/>
      <c r="D498" s="159" t="s">
        <v>145</v>
      </c>
      <c r="E498" s="160" t="s">
        <v>1</v>
      </c>
      <c r="F498" s="161" t="s">
        <v>371</v>
      </c>
      <c r="H498" s="162">
        <v>1.01</v>
      </c>
      <c r="I498" s="163"/>
      <c r="L498" s="158"/>
      <c r="M498" s="164"/>
      <c r="N498" s="165"/>
      <c r="O498" s="165"/>
      <c r="P498" s="165"/>
      <c r="Q498" s="165"/>
      <c r="R498" s="165"/>
      <c r="S498" s="165"/>
      <c r="T498" s="166"/>
      <c r="AT498" s="160" t="s">
        <v>145</v>
      </c>
      <c r="AU498" s="160" t="s">
        <v>82</v>
      </c>
      <c r="AV498" s="13" t="s">
        <v>82</v>
      </c>
      <c r="AW498" s="13" t="s">
        <v>29</v>
      </c>
      <c r="AX498" s="13" t="s">
        <v>73</v>
      </c>
      <c r="AY498" s="160" t="s">
        <v>137</v>
      </c>
    </row>
    <row r="499" spans="1:65" s="15" customFormat="1">
      <c r="B499" s="174"/>
      <c r="D499" s="159" t="s">
        <v>145</v>
      </c>
      <c r="E499" s="175" t="s">
        <v>1</v>
      </c>
      <c r="F499" s="176" t="s">
        <v>148</v>
      </c>
      <c r="H499" s="177">
        <v>1.01</v>
      </c>
      <c r="I499" s="178"/>
      <c r="L499" s="174"/>
      <c r="M499" s="179"/>
      <c r="N499" s="180"/>
      <c r="O499" s="180"/>
      <c r="P499" s="180"/>
      <c r="Q499" s="180"/>
      <c r="R499" s="180"/>
      <c r="S499" s="180"/>
      <c r="T499" s="181"/>
      <c r="AT499" s="175" t="s">
        <v>145</v>
      </c>
      <c r="AU499" s="175" t="s">
        <v>82</v>
      </c>
      <c r="AV499" s="15" t="s">
        <v>143</v>
      </c>
      <c r="AW499" s="15" t="s">
        <v>29</v>
      </c>
      <c r="AX499" s="15" t="s">
        <v>30</v>
      </c>
      <c r="AY499" s="175" t="s">
        <v>137</v>
      </c>
    </row>
    <row r="500" spans="1:65" s="2" customFormat="1" ht="24.2" customHeight="1">
      <c r="A500" s="33"/>
      <c r="B500" s="144"/>
      <c r="C500" s="145" t="s">
        <v>739</v>
      </c>
      <c r="D500" s="145" t="s">
        <v>139</v>
      </c>
      <c r="E500" s="146" t="s">
        <v>1987</v>
      </c>
      <c r="F500" s="147" t="s">
        <v>1988</v>
      </c>
      <c r="G500" s="148" t="s">
        <v>210</v>
      </c>
      <c r="H500" s="149">
        <v>54</v>
      </c>
      <c r="I500" s="150"/>
      <c r="J500" s="151">
        <f>ROUND(I500*H500,2)</f>
        <v>0</v>
      </c>
      <c r="K500" s="147" t="s">
        <v>152</v>
      </c>
      <c r="L500" s="34"/>
      <c r="M500" s="152" t="s">
        <v>1</v>
      </c>
      <c r="N500" s="153" t="s">
        <v>38</v>
      </c>
      <c r="O500" s="59"/>
      <c r="P500" s="154">
        <f>O500*H500</f>
        <v>0</v>
      </c>
      <c r="Q500" s="154">
        <v>0</v>
      </c>
      <c r="R500" s="154">
        <f>Q500*H500</f>
        <v>0</v>
      </c>
      <c r="S500" s="154">
        <v>0</v>
      </c>
      <c r="T500" s="155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6" t="s">
        <v>143</v>
      </c>
      <c r="AT500" s="156" t="s">
        <v>139</v>
      </c>
      <c r="AU500" s="156" t="s">
        <v>82</v>
      </c>
      <c r="AY500" s="18" t="s">
        <v>137</v>
      </c>
      <c r="BE500" s="157">
        <f>IF(N500="základní",J500,0)</f>
        <v>0</v>
      </c>
      <c r="BF500" s="157">
        <f>IF(N500="snížená",J500,0)</f>
        <v>0</v>
      </c>
      <c r="BG500" s="157">
        <f>IF(N500="zákl. přenesená",J500,0)</f>
        <v>0</v>
      </c>
      <c r="BH500" s="157">
        <f>IF(N500="sníž. přenesená",J500,0)</f>
        <v>0</v>
      </c>
      <c r="BI500" s="157">
        <f>IF(N500="nulová",J500,0)</f>
        <v>0</v>
      </c>
      <c r="BJ500" s="18" t="s">
        <v>30</v>
      </c>
      <c r="BK500" s="157">
        <f>ROUND(I500*H500,2)</f>
        <v>0</v>
      </c>
      <c r="BL500" s="18" t="s">
        <v>143</v>
      </c>
      <c r="BM500" s="156" t="s">
        <v>1989</v>
      </c>
    </row>
    <row r="501" spans="1:65" s="13" customFormat="1">
      <c r="B501" s="158"/>
      <c r="D501" s="159" t="s">
        <v>145</v>
      </c>
      <c r="E501" s="160" t="s">
        <v>1</v>
      </c>
      <c r="F501" s="161" t="s">
        <v>1990</v>
      </c>
      <c r="H501" s="162">
        <v>54</v>
      </c>
      <c r="I501" s="163"/>
      <c r="L501" s="158"/>
      <c r="M501" s="164"/>
      <c r="N501" s="165"/>
      <c r="O501" s="165"/>
      <c r="P501" s="165"/>
      <c r="Q501" s="165"/>
      <c r="R501" s="165"/>
      <c r="S501" s="165"/>
      <c r="T501" s="166"/>
      <c r="AT501" s="160" t="s">
        <v>145</v>
      </c>
      <c r="AU501" s="160" t="s">
        <v>82</v>
      </c>
      <c r="AV501" s="13" t="s">
        <v>82</v>
      </c>
      <c r="AW501" s="13" t="s">
        <v>29</v>
      </c>
      <c r="AX501" s="13" t="s">
        <v>73</v>
      </c>
      <c r="AY501" s="160" t="s">
        <v>137</v>
      </c>
    </row>
    <row r="502" spans="1:65" s="15" customFormat="1">
      <c r="B502" s="174"/>
      <c r="D502" s="159" t="s">
        <v>145</v>
      </c>
      <c r="E502" s="175" t="s">
        <v>1</v>
      </c>
      <c r="F502" s="176" t="s">
        <v>148</v>
      </c>
      <c r="H502" s="177">
        <v>54</v>
      </c>
      <c r="I502" s="178"/>
      <c r="L502" s="174"/>
      <c r="M502" s="179"/>
      <c r="N502" s="180"/>
      <c r="O502" s="180"/>
      <c r="P502" s="180"/>
      <c r="Q502" s="180"/>
      <c r="R502" s="180"/>
      <c r="S502" s="180"/>
      <c r="T502" s="181"/>
      <c r="AT502" s="175" t="s">
        <v>145</v>
      </c>
      <c r="AU502" s="175" t="s">
        <v>82</v>
      </c>
      <c r="AV502" s="15" t="s">
        <v>143</v>
      </c>
      <c r="AW502" s="15" t="s">
        <v>29</v>
      </c>
      <c r="AX502" s="15" t="s">
        <v>30</v>
      </c>
      <c r="AY502" s="175" t="s">
        <v>137</v>
      </c>
    </row>
    <row r="503" spans="1:65" s="2" customFormat="1" ht="16.5" customHeight="1">
      <c r="A503" s="33"/>
      <c r="B503" s="144"/>
      <c r="C503" s="182" t="s">
        <v>759</v>
      </c>
      <c r="D503" s="182" t="s">
        <v>181</v>
      </c>
      <c r="E503" s="183" t="s">
        <v>1991</v>
      </c>
      <c r="F503" s="184" t="s">
        <v>1992</v>
      </c>
      <c r="G503" s="185" t="s">
        <v>210</v>
      </c>
      <c r="H503" s="186">
        <v>27.405000000000001</v>
      </c>
      <c r="I503" s="187"/>
      <c r="J503" s="188">
        <f>ROUND(I503*H503,2)</f>
        <v>0</v>
      </c>
      <c r="K503" s="184" t="s">
        <v>152</v>
      </c>
      <c r="L503" s="189"/>
      <c r="M503" s="190" t="s">
        <v>1</v>
      </c>
      <c r="N503" s="191" t="s">
        <v>38</v>
      </c>
      <c r="O503" s="59"/>
      <c r="P503" s="154">
        <f>O503*H503</f>
        <v>0</v>
      </c>
      <c r="Q503" s="154">
        <v>5.0000000000000002E-5</v>
      </c>
      <c r="R503" s="154">
        <f>Q503*H503</f>
        <v>1.3702500000000002E-3</v>
      </c>
      <c r="S503" s="154">
        <v>0</v>
      </c>
      <c r="T503" s="155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56" t="s">
        <v>176</v>
      </c>
      <c r="AT503" s="156" t="s">
        <v>181</v>
      </c>
      <c r="AU503" s="156" t="s">
        <v>82</v>
      </c>
      <c r="AY503" s="18" t="s">
        <v>137</v>
      </c>
      <c r="BE503" s="157">
        <f>IF(N503="základní",J503,0)</f>
        <v>0</v>
      </c>
      <c r="BF503" s="157">
        <f>IF(N503="snížená",J503,0)</f>
        <v>0</v>
      </c>
      <c r="BG503" s="157">
        <f>IF(N503="zákl. přenesená",J503,0)</f>
        <v>0</v>
      </c>
      <c r="BH503" s="157">
        <f>IF(N503="sníž. přenesená",J503,0)</f>
        <v>0</v>
      </c>
      <c r="BI503" s="157">
        <f>IF(N503="nulová",J503,0)</f>
        <v>0</v>
      </c>
      <c r="BJ503" s="18" t="s">
        <v>30</v>
      </c>
      <c r="BK503" s="157">
        <f>ROUND(I503*H503,2)</f>
        <v>0</v>
      </c>
      <c r="BL503" s="18" t="s">
        <v>143</v>
      </c>
      <c r="BM503" s="156" t="s">
        <v>1993</v>
      </c>
    </row>
    <row r="504" spans="1:65" s="13" customFormat="1">
      <c r="B504" s="158"/>
      <c r="D504" s="159" t="s">
        <v>145</v>
      </c>
      <c r="E504" s="160" t="s">
        <v>1</v>
      </c>
      <c r="F504" s="161" t="s">
        <v>1439</v>
      </c>
      <c r="H504" s="162">
        <v>27.405000000000001</v>
      </c>
      <c r="I504" s="163"/>
      <c r="L504" s="158"/>
      <c r="M504" s="164"/>
      <c r="N504" s="165"/>
      <c r="O504" s="165"/>
      <c r="P504" s="165"/>
      <c r="Q504" s="165"/>
      <c r="R504" s="165"/>
      <c r="S504" s="165"/>
      <c r="T504" s="166"/>
      <c r="AT504" s="160" t="s">
        <v>145</v>
      </c>
      <c r="AU504" s="160" t="s">
        <v>82</v>
      </c>
      <c r="AV504" s="13" t="s">
        <v>82</v>
      </c>
      <c r="AW504" s="13" t="s">
        <v>29</v>
      </c>
      <c r="AX504" s="13" t="s">
        <v>73</v>
      </c>
      <c r="AY504" s="160" t="s">
        <v>137</v>
      </c>
    </row>
    <row r="505" spans="1:65" s="15" customFormat="1">
      <c r="B505" s="174"/>
      <c r="D505" s="159" t="s">
        <v>145</v>
      </c>
      <c r="E505" s="175" t="s">
        <v>1</v>
      </c>
      <c r="F505" s="176" t="s">
        <v>148</v>
      </c>
      <c r="H505" s="177">
        <v>27.405000000000001</v>
      </c>
      <c r="I505" s="178"/>
      <c r="L505" s="174"/>
      <c r="M505" s="179"/>
      <c r="N505" s="180"/>
      <c r="O505" s="180"/>
      <c r="P505" s="180"/>
      <c r="Q505" s="180"/>
      <c r="R505" s="180"/>
      <c r="S505" s="180"/>
      <c r="T505" s="181"/>
      <c r="AT505" s="175" t="s">
        <v>145</v>
      </c>
      <c r="AU505" s="175" t="s">
        <v>82</v>
      </c>
      <c r="AV505" s="15" t="s">
        <v>143</v>
      </c>
      <c r="AW505" s="15" t="s">
        <v>29</v>
      </c>
      <c r="AX505" s="15" t="s">
        <v>30</v>
      </c>
      <c r="AY505" s="175" t="s">
        <v>137</v>
      </c>
    </row>
    <row r="506" spans="1:65" s="2" customFormat="1" ht="16.5" customHeight="1">
      <c r="A506" s="33"/>
      <c r="B506" s="144"/>
      <c r="C506" s="182" t="s">
        <v>772</v>
      </c>
      <c r="D506" s="182" t="s">
        <v>181</v>
      </c>
      <c r="E506" s="183" t="s">
        <v>1994</v>
      </c>
      <c r="F506" s="184" t="s">
        <v>1995</v>
      </c>
      <c r="G506" s="185" t="s">
        <v>210</v>
      </c>
      <c r="H506" s="186">
        <v>27.405000000000001</v>
      </c>
      <c r="I506" s="187"/>
      <c r="J506" s="188">
        <f>ROUND(I506*H506,2)</f>
        <v>0</v>
      </c>
      <c r="K506" s="184" t="s">
        <v>1</v>
      </c>
      <c r="L506" s="189"/>
      <c r="M506" s="190" t="s">
        <v>1</v>
      </c>
      <c r="N506" s="191" t="s">
        <v>38</v>
      </c>
      <c r="O506" s="59"/>
      <c r="P506" s="154">
        <f>O506*H506</f>
        <v>0</v>
      </c>
      <c r="Q506" s="154">
        <v>6.0000000000000002E-5</v>
      </c>
      <c r="R506" s="154">
        <f>Q506*H506</f>
        <v>1.6443E-3</v>
      </c>
      <c r="S506" s="154">
        <v>0</v>
      </c>
      <c r="T506" s="155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56" t="s">
        <v>176</v>
      </c>
      <c r="AT506" s="156" t="s">
        <v>181</v>
      </c>
      <c r="AU506" s="156" t="s">
        <v>82</v>
      </c>
      <c r="AY506" s="18" t="s">
        <v>137</v>
      </c>
      <c r="BE506" s="157">
        <f>IF(N506="základní",J506,0)</f>
        <v>0</v>
      </c>
      <c r="BF506" s="157">
        <f>IF(N506="snížená",J506,0)</f>
        <v>0</v>
      </c>
      <c r="BG506" s="157">
        <f>IF(N506="zákl. přenesená",J506,0)</f>
        <v>0</v>
      </c>
      <c r="BH506" s="157">
        <f>IF(N506="sníž. přenesená",J506,0)</f>
        <v>0</v>
      </c>
      <c r="BI506" s="157">
        <f>IF(N506="nulová",J506,0)</f>
        <v>0</v>
      </c>
      <c r="BJ506" s="18" t="s">
        <v>30</v>
      </c>
      <c r="BK506" s="157">
        <f>ROUND(I506*H506,2)</f>
        <v>0</v>
      </c>
      <c r="BL506" s="18" t="s">
        <v>143</v>
      </c>
      <c r="BM506" s="156" t="s">
        <v>1996</v>
      </c>
    </row>
    <row r="507" spans="1:65" s="13" customFormat="1">
      <c r="B507" s="158"/>
      <c r="D507" s="159" t="s">
        <v>145</v>
      </c>
      <c r="E507" s="160" t="s">
        <v>1</v>
      </c>
      <c r="F507" s="161" t="s">
        <v>1439</v>
      </c>
      <c r="H507" s="162">
        <v>27.405000000000001</v>
      </c>
      <c r="I507" s="163"/>
      <c r="L507" s="158"/>
      <c r="M507" s="164"/>
      <c r="N507" s="165"/>
      <c r="O507" s="165"/>
      <c r="P507" s="165"/>
      <c r="Q507" s="165"/>
      <c r="R507" s="165"/>
      <c r="S507" s="165"/>
      <c r="T507" s="166"/>
      <c r="AT507" s="160" t="s">
        <v>145</v>
      </c>
      <c r="AU507" s="160" t="s">
        <v>82</v>
      </c>
      <c r="AV507" s="13" t="s">
        <v>82</v>
      </c>
      <c r="AW507" s="13" t="s">
        <v>29</v>
      </c>
      <c r="AX507" s="13" t="s">
        <v>73</v>
      </c>
      <c r="AY507" s="160" t="s">
        <v>137</v>
      </c>
    </row>
    <row r="508" spans="1:65" s="15" customFormat="1">
      <c r="B508" s="174"/>
      <c r="D508" s="159" t="s">
        <v>145</v>
      </c>
      <c r="E508" s="175" t="s">
        <v>1</v>
      </c>
      <c r="F508" s="176" t="s">
        <v>148</v>
      </c>
      <c r="H508" s="177">
        <v>27.405000000000001</v>
      </c>
      <c r="I508" s="178"/>
      <c r="L508" s="174"/>
      <c r="M508" s="179"/>
      <c r="N508" s="180"/>
      <c r="O508" s="180"/>
      <c r="P508" s="180"/>
      <c r="Q508" s="180"/>
      <c r="R508" s="180"/>
      <c r="S508" s="180"/>
      <c r="T508" s="181"/>
      <c r="AT508" s="175" t="s">
        <v>145</v>
      </c>
      <c r="AU508" s="175" t="s">
        <v>82</v>
      </c>
      <c r="AV508" s="15" t="s">
        <v>143</v>
      </c>
      <c r="AW508" s="15" t="s">
        <v>29</v>
      </c>
      <c r="AX508" s="15" t="s">
        <v>30</v>
      </c>
      <c r="AY508" s="175" t="s">
        <v>137</v>
      </c>
    </row>
    <row r="509" spans="1:65" s="2" customFormat="1" ht="24.2" customHeight="1">
      <c r="A509" s="33"/>
      <c r="B509" s="144"/>
      <c r="C509" s="145" t="s">
        <v>776</v>
      </c>
      <c r="D509" s="145" t="s">
        <v>139</v>
      </c>
      <c r="E509" s="146" t="s">
        <v>1997</v>
      </c>
      <c r="F509" s="147" t="s">
        <v>1998</v>
      </c>
      <c r="G509" s="148" t="s">
        <v>210</v>
      </c>
      <c r="H509" s="149">
        <v>5</v>
      </c>
      <c r="I509" s="150"/>
      <c r="J509" s="151">
        <f>ROUND(I509*H509,2)</f>
        <v>0</v>
      </c>
      <c r="K509" s="147" t="s">
        <v>152</v>
      </c>
      <c r="L509" s="34"/>
      <c r="M509" s="152" t="s">
        <v>1</v>
      </c>
      <c r="N509" s="153" t="s">
        <v>38</v>
      </c>
      <c r="O509" s="59"/>
      <c r="P509" s="154">
        <f>O509*H509</f>
        <v>0</v>
      </c>
      <c r="Q509" s="154">
        <v>0</v>
      </c>
      <c r="R509" s="154">
        <f>Q509*H509</f>
        <v>0</v>
      </c>
      <c r="S509" s="154">
        <v>0</v>
      </c>
      <c r="T509" s="155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56" t="s">
        <v>143</v>
      </c>
      <c r="AT509" s="156" t="s">
        <v>139</v>
      </c>
      <c r="AU509" s="156" t="s">
        <v>82</v>
      </c>
      <c r="AY509" s="18" t="s">
        <v>137</v>
      </c>
      <c r="BE509" s="157">
        <f>IF(N509="základní",J509,0)</f>
        <v>0</v>
      </c>
      <c r="BF509" s="157">
        <f>IF(N509="snížená",J509,0)</f>
        <v>0</v>
      </c>
      <c r="BG509" s="157">
        <f>IF(N509="zákl. přenesená",J509,0)</f>
        <v>0</v>
      </c>
      <c r="BH509" s="157">
        <f>IF(N509="sníž. přenesená",J509,0)</f>
        <v>0</v>
      </c>
      <c r="BI509" s="157">
        <f>IF(N509="nulová",J509,0)</f>
        <v>0</v>
      </c>
      <c r="BJ509" s="18" t="s">
        <v>30</v>
      </c>
      <c r="BK509" s="157">
        <f>ROUND(I509*H509,2)</f>
        <v>0</v>
      </c>
      <c r="BL509" s="18" t="s">
        <v>143</v>
      </c>
      <c r="BM509" s="156" t="s">
        <v>1999</v>
      </c>
    </row>
    <row r="510" spans="1:65" s="13" customFormat="1">
      <c r="B510" s="158"/>
      <c r="D510" s="159" t="s">
        <v>145</v>
      </c>
      <c r="E510" s="160" t="s">
        <v>1</v>
      </c>
      <c r="F510" s="161" t="s">
        <v>163</v>
      </c>
      <c r="H510" s="162">
        <v>5</v>
      </c>
      <c r="I510" s="163"/>
      <c r="L510" s="158"/>
      <c r="M510" s="164"/>
      <c r="N510" s="165"/>
      <c r="O510" s="165"/>
      <c r="P510" s="165"/>
      <c r="Q510" s="165"/>
      <c r="R510" s="165"/>
      <c r="S510" s="165"/>
      <c r="T510" s="166"/>
      <c r="AT510" s="160" t="s">
        <v>145</v>
      </c>
      <c r="AU510" s="160" t="s">
        <v>82</v>
      </c>
      <c r="AV510" s="13" t="s">
        <v>82</v>
      </c>
      <c r="AW510" s="13" t="s">
        <v>29</v>
      </c>
      <c r="AX510" s="13" t="s">
        <v>30</v>
      </c>
      <c r="AY510" s="160" t="s">
        <v>137</v>
      </c>
    </row>
    <row r="511" spans="1:65" s="2" customFormat="1" ht="16.5" customHeight="1">
      <c r="A511" s="33"/>
      <c r="B511" s="144"/>
      <c r="C511" s="182" t="s">
        <v>783</v>
      </c>
      <c r="D511" s="182" t="s">
        <v>181</v>
      </c>
      <c r="E511" s="183" t="s">
        <v>2000</v>
      </c>
      <c r="F511" s="184" t="s">
        <v>2001</v>
      </c>
      <c r="G511" s="185" t="s">
        <v>210</v>
      </c>
      <c r="H511" s="186">
        <v>5.0750000000000002</v>
      </c>
      <c r="I511" s="187"/>
      <c r="J511" s="188">
        <f>ROUND(I511*H511,2)</f>
        <v>0</v>
      </c>
      <c r="K511" s="184" t="s">
        <v>1</v>
      </c>
      <c r="L511" s="189"/>
      <c r="M511" s="190" t="s">
        <v>1</v>
      </c>
      <c r="N511" s="191" t="s">
        <v>38</v>
      </c>
      <c r="O511" s="59"/>
      <c r="P511" s="154">
        <f>O511*H511</f>
        <v>0</v>
      </c>
      <c r="Q511" s="154">
        <v>2.0000000000000001E-4</v>
      </c>
      <c r="R511" s="154">
        <f>Q511*H511</f>
        <v>1.0150000000000001E-3</v>
      </c>
      <c r="S511" s="154">
        <v>0</v>
      </c>
      <c r="T511" s="155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56" t="s">
        <v>176</v>
      </c>
      <c r="AT511" s="156" t="s">
        <v>181</v>
      </c>
      <c r="AU511" s="156" t="s">
        <v>82</v>
      </c>
      <c r="AY511" s="18" t="s">
        <v>137</v>
      </c>
      <c r="BE511" s="157">
        <f>IF(N511="základní",J511,0)</f>
        <v>0</v>
      </c>
      <c r="BF511" s="157">
        <f>IF(N511="snížená",J511,0)</f>
        <v>0</v>
      </c>
      <c r="BG511" s="157">
        <f>IF(N511="zákl. přenesená",J511,0)</f>
        <v>0</v>
      </c>
      <c r="BH511" s="157">
        <f>IF(N511="sníž. přenesená",J511,0)</f>
        <v>0</v>
      </c>
      <c r="BI511" s="157">
        <f>IF(N511="nulová",J511,0)</f>
        <v>0</v>
      </c>
      <c r="BJ511" s="18" t="s">
        <v>30</v>
      </c>
      <c r="BK511" s="157">
        <f>ROUND(I511*H511,2)</f>
        <v>0</v>
      </c>
      <c r="BL511" s="18" t="s">
        <v>143</v>
      </c>
      <c r="BM511" s="156" t="s">
        <v>2002</v>
      </c>
    </row>
    <row r="512" spans="1:65" s="13" customFormat="1">
      <c r="B512" s="158"/>
      <c r="D512" s="159" t="s">
        <v>145</v>
      </c>
      <c r="E512" s="160" t="s">
        <v>1</v>
      </c>
      <c r="F512" s="161" t="s">
        <v>2003</v>
      </c>
      <c r="H512" s="162">
        <v>5.0750000000000002</v>
      </c>
      <c r="I512" s="163"/>
      <c r="L512" s="158"/>
      <c r="M512" s="164"/>
      <c r="N512" s="165"/>
      <c r="O512" s="165"/>
      <c r="P512" s="165"/>
      <c r="Q512" s="165"/>
      <c r="R512" s="165"/>
      <c r="S512" s="165"/>
      <c r="T512" s="166"/>
      <c r="AT512" s="160" t="s">
        <v>145</v>
      </c>
      <c r="AU512" s="160" t="s">
        <v>82</v>
      </c>
      <c r="AV512" s="13" t="s">
        <v>82</v>
      </c>
      <c r="AW512" s="13" t="s">
        <v>29</v>
      </c>
      <c r="AX512" s="13" t="s">
        <v>73</v>
      </c>
      <c r="AY512" s="160" t="s">
        <v>137</v>
      </c>
    </row>
    <row r="513" spans="1:65" s="15" customFormat="1">
      <c r="B513" s="174"/>
      <c r="D513" s="159" t="s">
        <v>145</v>
      </c>
      <c r="E513" s="175" t="s">
        <v>1</v>
      </c>
      <c r="F513" s="176" t="s">
        <v>148</v>
      </c>
      <c r="H513" s="177">
        <v>5.0750000000000002</v>
      </c>
      <c r="I513" s="178"/>
      <c r="L513" s="174"/>
      <c r="M513" s="179"/>
      <c r="N513" s="180"/>
      <c r="O513" s="180"/>
      <c r="P513" s="180"/>
      <c r="Q513" s="180"/>
      <c r="R513" s="180"/>
      <c r="S513" s="180"/>
      <c r="T513" s="181"/>
      <c r="AT513" s="175" t="s">
        <v>145</v>
      </c>
      <c r="AU513" s="175" t="s">
        <v>82</v>
      </c>
      <c r="AV513" s="15" t="s">
        <v>143</v>
      </c>
      <c r="AW513" s="15" t="s">
        <v>29</v>
      </c>
      <c r="AX513" s="15" t="s">
        <v>30</v>
      </c>
      <c r="AY513" s="175" t="s">
        <v>137</v>
      </c>
    </row>
    <row r="514" spans="1:65" s="2" customFormat="1" ht="24.2" customHeight="1">
      <c r="A514" s="33"/>
      <c r="B514" s="144"/>
      <c r="C514" s="145" t="s">
        <v>788</v>
      </c>
      <c r="D514" s="145" t="s">
        <v>139</v>
      </c>
      <c r="E514" s="146" t="s">
        <v>2004</v>
      </c>
      <c r="F514" s="147" t="s">
        <v>2005</v>
      </c>
      <c r="G514" s="148" t="s">
        <v>210</v>
      </c>
      <c r="H514" s="149">
        <v>1</v>
      </c>
      <c r="I514" s="150"/>
      <c r="J514" s="151">
        <f>ROUND(I514*H514,2)</f>
        <v>0</v>
      </c>
      <c r="K514" s="147" t="s">
        <v>152</v>
      </c>
      <c r="L514" s="34"/>
      <c r="M514" s="152" t="s">
        <v>1</v>
      </c>
      <c r="N514" s="153" t="s">
        <v>38</v>
      </c>
      <c r="O514" s="59"/>
      <c r="P514" s="154">
        <f>O514*H514</f>
        <v>0</v>
      </c>
      <c r="Q514" s="154">
        <v>0</v>
      </c>
      <c r="R514" s="154">
        <f>Q514*H514</f>
        <v>0</v>
      </c>
      <c r="S514" s="154">
        <v>0</v>
      </c>
      <c r="T514" s="155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56" t="s">
        <v>143</v>
      </c>
      <c r="AT514" s="156" t="s">
        <v>139</v>
      </c>
      <c r="AU514" s="156" t="s">
        <v>82</v>
      </c>
      <c r="AY514" s="18" t="s">
        <v>137</v>
      </c>
      <c r="BE514" s="157">
        <f>IF(N514="základní",J514,0)</f>
        <v>0</v>
      </c>
      <c r="BF514" s="157">
        <f>IF(N514="snížená",J514,0)</f>
        <v>0</v>
      </c>
      <c r="BG514" s="157">
        <f>IF(N514="zákl. přenesená",J514,0)</f>
        <v>0</v>
      </c>
      <c r="BH514" s="157">
        <f>IF(N514="sníž. přenesená",J514,0)</f>
        <v>0</v>
      </c>
      <c r="BI514" s="157">
        <f>IF(N514="nulová",J514,0)</f>
        <v>0</v>
      </c>
      <c r="BJ514" s="18" t="s">
        <v>30</v>
      </c>
      <c r="BK514" s="157">
        <f>ROUND(I514*H514,2)</f>
        <v>0</v>
      </c>
      <c r="BL514" s="18" t="s">
        <v>143</v>
      </c>
      <c r="BM514" s="156" t="s">
        <v>2006</v>
      </c>
    </row>
    <row r="515" spans="1:65" s="13" customFormat="1">
      <c r="B515" s="158"/>
      <c r="D515" s="159" t="s">
        <v>145</v>
      </c>
      <c r="E515" s="160" t="s">
        <v>1</v>
      </c>
      <c r="F515" s="161" t="s">
        <v>30</v>
      </c>
      <c r="H515" s="162">
        <v>1</v>
      </c>
      <c r="I515" s="163"/>
      <c r="L515" s="158"/>
      <c r="M515" s="164"/>
      <c r="N515" s="165"/>
      <c r="O515" s="165"/>
      <c r="P515" s="165"/>
      <c r="Q515" s="165"/>
      <c r="R515" s="165"/>
      <c r="S515" s="165"/>
      <c r="T515" s="166"/>
      <c r="AT515" s="160" t="s">
        <v>145</v>
      </c>
      <c r="AU515" s="160" t="s">
        <v>82</v>
      </c>
      <c r="AV515" s="13" t="s">
        <v>82</v>
      </c>
      <c r="AW515" s="13" t="s">
        <v>29</v>
      </c>
      <c r="AX515" s="13" t="s">
        <v>30</v>
      </c>
      <c r="AY515" s="160" t="s">
        <v>137</v>
      </c>
    </row>
    <row r="516" spans="1:65" s="2" customFormat="1" ht="16.5" customHeight="1">
      <c r="A516" s="33"/>
      <c r="B516" s="144"/>
      <c r="C516" s="182" t="s">
        <v>793</v>
      </c>
      <c r="D516" s="182" t="s">
        <v>181</v>
      </c>
      <c r="E516" s="183" t="s">
        <v>2007</v>
      </c>
      <c r="F516" s="184" t="s">
        <v>2008</v>
      </c>
      <c r="G516" s="185" t="s">
        <v>210</v>
      </c>
      <c r="H516" s="186">
        <v>1.0149999999999999</v>
      </c>
      <c r="I516" s="187"/>
      <c r="J516" s="188">
        <f>ROUND(I516*H516,2)</f>
        <v>0</v>
      </c>
      <c r="K516" s="184" t="s">
        <v>1</v>
      </c>
      <c r="L516" s="189"/>
      <c r="M516" s="190" t="s">
        <v>1</v>
      </c>
      <c r="N516" s="191" t="s">
        <v>38</v>
      </c>
      <c r="O516" s="59"/>
      <c r="P516" s="154">
        <f>O516*H516</f>
        <v>0</v>
      </c>
      <c r="Q516" s="154">
        <v>2.0000000000000001E-4</v>
      </c>
      <c r="R516" s="154">
        <f>Q516*H516</f>
        <v>2.03E-4</v>
      </c>
      <c r="S516" s="154">
        <v>0</v>
      </c>
      <c r="T516" s="155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56" t="s">
        <v>176</v>
      </c>
      <c r="AT516" s="156" t="s">
        <v>181</v>
      </c>
      <c r="AU516" s="156" t="s">
        <v>82</v>
      </c>
      <c r="AY516" s="18" t="s">
        <v>137</v>
      </c>
      <c r="BE516" s="157">
        <f>IF(N516="základní",J516,0)</f>
        <v>0</v>
      </c>
      <c r="BF516" s="157">
        <f>IF(N516="snížená",J516,0)</f>
        <v>0</v>
      </c>
      <c r="BG516" s="157">
        <f>IF(N516="zákl. přenesená",J516,0)</f>
        <v>0</v>
      </c>
      <c r="BH516" s="157">
        <f>IF(N516="sníž. přenesená",J516,0)</f>
        <v>0</v>
      </c>
      <c r="BI516" s="157">
        <f>IF(N516="nulová",J516,0)</f>
        <v>0</v>
      </c>
      <c r="BJ516" s="18" t="s">
        <v>30</v>
      </c>
      <c r="BK516" s="157">
        <f>ROUND(I516*H516,2)</f>
        <v>0</v>
      </c>
      <c r="BL516" s="18" t="s">
        <v>143</v>
      </c>
      <c r="BM516" s="156" t="s">
        <v>2009</v>
      </c>
    </row>
    <row r="517" spans="1:65" s="13" customFormat="1">
      <c r="B517" s="158"/>
      <c r="D517" s="159" t="s">
        <v>145</v>
      </c>
      <c r="E517" s="160" t="s">
        <v>1</v>
      </c>
      <c r="F517" s="161" t="s">
        <v>2010</v>
      </c>
      <c r="H517" s="162">
        <v>1.0149999999999999</v>
      </c>
      <c r="I517" s="163"/>
      <c r="L517" s="158"/>
      <c r="M517" s="164"/>
      <c r="N517" s="165"/>
      <c r="O517" s="165"/>
      <c r="P517" s="165"/>
      <c r="Q517" s="165"/>
      <c r="R517" s="165"/>
      <c r="S517" s="165"/>
      <c r="T517" s="166"/>
      <c r="AT517" s="160" t="s">
        <v>145</v>
      </c>
      <c r="AU517" s="160" t="s">
        <v>82</v>
      </c>
      <c r="AV517" s="13" t="s">
        <v>82</v>
      </c>
      <c r="AW517" s="13" t="s">
        <v>29</v>
      </c>
      <c r="AX517" s="13" t="s">
        <v>73</v>
      </c>
      <c r="AY517" s="160" t="s">
        <v>137</v>
      </c>
    </row>
    <row r="518" spans="1:65" s="15" customFormat="1">
      <c r="B518" s="174"/>
      <c r="D518" s="159" t="s">
        <v>145</v>
      </c>
      <c r="E518" s="175" t="s">
        <v>1</v>
      </c>
      <c r="F518" s="176" t="s">
        <v>148</v>
      </c>
      <c r="H518" s="177">
        <v>1.0149999999999999</v>
      </c>
      <c r="I518" s="178"/>
      <c r="L518" s="174"/>
      <c r="M518" s="179"/>
      <c r="N518" s="180"/>
      <c r="O518" s="180"/>
      <c r="P518" s="180"/>
      <c r="Q518" s="180"/>
      <c r="R518" s="180"/>
      <c r="S518" s="180"/>
      <c r="T518" s="181"/>
      <c r="AT518" s="175" t="s">
        <v>145</v>
      </c>
      <c r="AU518" s="175" t="s">
        <v>82</v>
      </c>
      <c r="AV518" s="15" t="s">
        <v>143</v>
      </c>
      <c r="AW518" s="15" t="s">
        <v>29</v>
      </c>
      <c r="AX518" s="15" t="s">
        <v>30</v>
      </c>
      <c r="AY518" s="175" t="s">
        <v>137</v>
      </c>
    </row>
    <row r="519" spans="1:65" s="2" customFormat="1" ht="24.2" customHeight="1">
      <c r="A519" s="33"/>
      <c r="B519" s="144"/>
      <c r="C519" s="145" t="s">
        <v>796</v>
      </c>
      <c r="D519" s="145" t="s">
        <v>139</v>
      </c>
      <c r="E519" s="146" t="s">
        <v>2011</v>
      </c>
      <c r="F519" s="147" t="s">
        <v>2012</v>
      </c>
      <c r="G519" s="148" t="s">
        <v>210</v>
      </c>
      <c r="H519" s="149">
        <v>27</v>
      </c>
      <c r="I519" s="150"/>
      <c r="J519" s="151">
        <f>ROUND(I519*H519,2)</f>
        <v>0</v>
      </c>
      <c r="K519" s="147" t="s">
        <v>152</v>
      </c>
      <c r="L519" s="34"/>
      <c r="M519" s="152" t="s">
        <v>1</v>
      </c>
      <c r="N519" s="153" t="s">
        <v>38</v>
      </c>
      <c r="O519" s="59"/>
      <c r="P519" s="154">
        <f>O519*H519</f>
        <v>0</v>
      </c>
      <c r="Q519" s="154">
        <v>0</v>
      </c>
      <c r="R519" s="154">
        <f>Q519*H519</f>
        <v>0</v>
      </c>
      <c r="S519" s="154">
        <v>0</v>
      </c>
      <c r="T519" s="155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56" t="s">
        <v>143</v>
      </c>
      <c r="AT519" s="156" t="s">
        <v>139</v>
      </c>
      <c r="AU519" s="156" t="s">
        <v>82</v>
      </c>
      <c r="AY519" s="18" t="s">
        <v>137</v>
      </c>
      <c r="BE519" s="157">
        <f>IF(N519="základní",J519,0)</f>
        <v>0</v>
      </c>
      <c r="BF519" s="157">
        <f>IF(N519="snížená",J519,0)</f>
        <v>0</v>
      </c>
      <c r="BG519" s="157">
        <f>IF(N519="zákl. přenesená",J519,0)</f>
        <v>0</v>
      </c>
      <c r="BH519" s="157">
        <f>IF(N519="sníž. přenesená",J519,0)</f>
        <v>0</v>
      </c>
      <c r="BI519" s="157">
        <f>IF(N519="nulová",J519,0)</f>
        <v>0</v>
      </c>
      <c r="BJ519" s="18" t="s">
        <v>30</v>
      </c>
      <c r="BK519" s="157">
        <f>ROUND(I519*H519,2)</f>
        <v>0</v>
      </c>
      <c r="BL519" s="18" t="s">
        <v>143</v>
      </c>
      <c r="BM519" s="156" t="s">
        <v>2013</v>
      </c>
    </row>
    <row r="520" spans="1:65" s="13" customFormat="1">
      <c r="B520" s="158"/>
      <c r="D520" s="159" t="s">
        <v>145</v>
      </c>
      <c r="E520" s="160" t="s">
        <v>1</v>
      </c>
      <c r="F520" s="161" t="s">
        <v>327</v>
      </c>
      <c r="H520" s="162">
        <v>27</v>
      </c>
      <c r="I520" s="163"/>
      <c r="L520" s="158"/>
      <c r="M520" s="164"/>
      <c r="N520" s="165"/>
      <c r="O520" s="165"/>
      <c r="P520" s="165"/>
      <c r="Q520" s="165"/>
      <c r="R520" s="165"/>
      <c r="S520" s="165"/>
      <c r="T520" s="166"/>
      <c r="AT520" s="160" t="s">
        <v>145</v>
      </c>
      <c r="AU520" s="160" t="s">
        <v>82</v>
      </c>
      <c r="AV520" s="13" t="s">
        <v>82</v>
      </c>
      <c r="AW520" s="13" t="s">
        <v>29</v>
      </c>
      <c r="AX520" s="13" t="s">
        <v>30</v>
      </c>
      <c r="AY520" s="160" t="s">
        <v>137</v>
      </c>
    </row>
    <row r="521" spans="1:65" s="2" customFormat="1" ht="16.5" customHeight="1">
      <c r="A521" s="33"/>
      <c r="B521" s="144"/>
      <c r="C521" s="182" t="s">
        <v>813</v>
      </c>
      <c r="D521" s="182" t="s">
        <v>181</v>
      </c>
      <c r="E521" s="183" t="s">
        <v>2014</v>
      </c>
      <c r="F521" s="184" t="s">
        <v>2015</v>
      </c>
      <c r="G521" s="185" t="s">
        <v>210</v>
      </c>
      <c r="H521" s="186">
        <v>27.405000000000001</v>
      </c>
      <c r="I521" s="187"/>
      <c r="J521" s="188">
        <f>ROUND(I521*H521,2)</f>
        <v>0</v>
      </c>
      <c r="K521" s="184" t="s">
        <v>152</v>
      </c>
      <c r="L521" s="189"/>
      <c r="M521" s="190" t="s">
        <v>1</v>
      </c>
      <c r="N521" s="191" t="s">
        <v>38</v>
      </c>
      <c r="O521" s="59"/>
      <c r="P521" s="154">
        <f>O521*H521</f>
        <v>0</v>
      </c>
      <c r="Q521" s="154">
        <v>8.0000000000000007E-5</v>
      </c>
      <c r="R521" s="154">
        <f>Q521*H521</f>
        <v>2.1924000000000002E-3</v>
      </c>
      <c r="S521" s="154">
        <v>0</v>
      </c>
      <c r="T521" s="155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56" t="s">
        <v>176</v>
      </c>
      <c r="AT521" s="156" t="s">
        <v>181</v>
      </c>
      <c r="AU521" s="156" t="s">
        <v>82</v>
      </c>
      <c r="AY521" s="18" t="s">
        <v>137</v>
      </c>
      <c r="BE521" s="157">
        <f>IF(N521="základní",J521,0)</f>
        <v>0</v>
      </c>
      <c r="BF521" s="157">
        <f>IF(N521="snížená",J521,0)</f>
        <v>0</v>
      </c>
      <c r="BG521" s="157">
        <f>IF(N521="zákl. přenesená",J521,0)</f>
        <v>0</v>
      </c>
      <c r="BH521" s="157">
        <f>IF(N521="sníž. přenesená",J521,0)</f>
        <v>0</v>
      </c>
      <c r="BI521" s="157">
        <f>IF(N521="nulová",J521,0)</f>
        <v>0</v>
      </c>
      <c r="BJ521" s="18" t="s">
        <v>30</v>
      </c>
      <c r="BK521" s="157">
        <f>ROUND(I521*H521,2)</f>
        <v>0</v>
      </c>
      <c r="BL521" s="18" t="s">
        <v>143</v>
      </c>
      <c r="BM521" s="156" t="s">
        <v>2016</v>
      </c>
    </row>
    <row r="522" spans="1:65" s="13" customFormat="1">
      <c r="B522" s="158"/>
      <c r="D522" s="159" t="s">
        <v>145</v>
      </c>
      <c r="E522" s="160" t="s">
        <v>1</v>
      </c>
      <c r="F522" s="161" t="s">
        <v>1439</v>
      </c>
      <c r="H522" s="162">
        <v>27.405000000000001</v>
      </c>
      <c r="I522" s="163"/>
      <c r="L522" s="158"/>
      <c r="M522" s="164"/>
      <c r="N522" s="165"/>
      <c r="O522" s="165"/>
      <c r="P522" s="165"/>
      <c r="Q522" s="165"/>
      <c r="R522" s="165"/>
      <c r="S522" s="165"/>
      <c r="T522" s="166"/>
      <c r="AT522" s="160" t="s">
        <v>145</v>
      </c>
      <c r="AU522" s="160" t="s">
        <v>82</v>
      </c>
      <c r="AV522" s="13" t="s">
        <v>82</v>
      </c>
      <c r="AW522" s="13" t="s">
        <v>29</v>
      </c>
      <c r="AX522" s="13" t="s">
        <v>73</v>
      </c>
      <c r="AY522" s="160" t="s">
        <v>137</v>
      </c>
    </row>
    <row r="523" spans="1:65" s="15" customFormat="1">
      <c r="B523" s="174"/>
      <c r="D523" s="159" t="s">
        <v>145</v>
      </c>
      <c r="E523" s="175" t="s">
        <v>1</v>
      </c>
      <c r="F523" s="176" t="s">
        <v>148</v>
      </c>
      <c r="H523" s="177">
        <v>27.405000000000001</v>
      </c>
      <c r="I523" s="178"/>
      <c r="L523" s="174"/>
      <c r="M523" s="179"/>
      <c r="N523" s="180"/>
      <c r="O523" s="180"/>
      <c r="P523" s="180"/>
      <c r="Q523" s="180"/>
      <c r="R523" s="180"/>
      <c r="S523" s="180"/>
      <c r="T523" s="181"/>
      <c r="AT523" s="175" t="s">
        <v>145</v>
      </c>
      <c r="AU523" s="175" t="s">
        <v>82</v>
      </c>
      <c r="AV523" s="15" t="s">
        <v>143</v>
      </c>
      <c r="AW523" s="15" t="s">
        <v>29</v>
      </c>
      <c r="AX523" s="15" t="s">
        <v>30</v>
      </c>
      <c r="AY523" s="175" t="s">
        <v>137</v>
      </c>
    </row>
    <row r="524" spans="1:65" s="2" customFormat="1" ht="24.2" customHeight="1">
      <c r="A524" s="33"/>
      <c r="B524" s="144"/>
      <c r="C524" s="145" t="s">
        <v>827</v>
      </c>
      <c r="D524" s="145" t="s">
        <v>139</v>
      </c>
      <c r="E524" s="146" t="s">
        <v>2017</v>
      </c>
      <c r="F524" s="147" t="s">
        <v>2018</v>
      </c>
      <c r="G524" s="148" t="s">
        <v>210</v>
      </c>
      <c r="H524" s="149">
        <v>4</v>
      </c>
      <c r="I524" s="150"/>
      <c r="J524" s="151">
        <f>ROUND(I524*H524,2)</f>
        <v>0</v>
      </c>
      <c r="K524" s="147" t="s">
        <v>152</v>
      </c>
      <c r="L524" s="34"/>
      <c r="M524" s="152" t="s">
        <v>1</v>
      </c>
      <c r="N524" s="153" t="s">
        <v>38</v>
      </c>
      <c r="O524" s="59"/>
      <c r="P524" s="154">
        <f>O524*H524</f>
        <v>0</v>
      </c>
      <c r="Q524" s="154">
        <v>0</v>
      </c>
      <c r="R524" s="154">
        <f>Q524*H524</f>
        <v>0</v>
      </c>
      <c r="S524" s="154">
        <v>0</v>
      </c>
      <c r="T524" s="155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56" t="s">
        <v>143</v>
      </c>
      <c r="AT524" s="156" t="s">
        <v>139</v>
      </c>
      <c r="AU524" s="156" t="s">
        <v>82</v>
      </c>
      <c r="AY524" s="18" t="s">
        <v>137</v>
      </c>
      <c r="BE524" s="157">
        <f>IF(N524="základní",J524,0)</f>
        <v>0</v>
      </c>
      <c r="BF524" s="157">
        <f>IF(N524="snížená",J524,0)</f>
        <v>0</v>
      </c>
      <c r="BG524" s="157">
        <f>IF(N524="zákl. přenesená",J524,0)</f>
        <v>0</v>
      </c>
      <c r="BH524" s="157">
        <f>IF(N524="sníž. přenesená",J524,0)</f>
        <v>0</v>
      </c>
      <c r="BI524" s="157">
        <f>IF(N524="nulová",J524,0)</f>
        <v>0</v>
      </c>
      <c r="BJ524" s="18" t="s">
        <v>30</v>
      </c>
      <c r="BK524" s="157">
        <f>ROUND(I524*H524,2)</f>
        <v>0</v>
      </c>
      <c r="BL524" s="18" t="s">
        <v>143</v>
      </c>
      <c r="BM524" s="156" t="s">
        <v>2019</v>
      </c>
    </row>
    <row r="525" spans="1:65" s="13" customFormat="1">
      <c r="B525" s="158"/>
      <c r="D525" s="159" t="s">
        <v>145</v>
      </c>
      <c r="E525" s="160" t="s">
        <v>1</v>
      </c>
      <c r="F525" s="161" t="s">
        <v>143</v>
      </c>
      <c r="H525" s="162">
        <v>4</v>
      </c>
      <c r="I525" s="163"/>
      <c r="L525" s="158"/>
      <c r="M525" s="164"/>
      <c r="N525" s="165"/>
      <c r="O525" s="165"/>
      <c r="P525" s="165"/>
      <c r="Q525" s="165"/>
      <c r="R525" s="165"/>
      <c r="S525" s="165"/>
      <c r="T525" s="166"/>
      <c r="AT525" s="160" t="s">
        <v>145</v>
      </c>
      <c r="AU525" s="160" t="s">
        <v>82</v>
      </c>
      <c r="AV525" s="13" t="s">
        <v>82</v>
      </c>
      <c r="AW525" s="13" t="s">
        <v>29</v>
      </c>
      <c r="AX525" s="13" t="s">
        <v>30</v>
      </c>
      <c r="AY525" s="160" t="s">
        <v>137</v>
      </c>
    </row>
    <row r="526" spans="1:65" s="2" customFormat="1" ht="16.5" customHeight="1">
      <c r="A526" s="33"/>
      <c r="B526" s="144"/>
      <c r="C526" s="182" t="s">
        <v>831</v>
      </c>
      <c r="D526" s="182" t="s">
        <v>181</v>
      </c>
      <c r="E526" s="183" t="s">
        <v>2020</v>
      </c>
      <c r="F526" s="184" t="s">
        <v>2021</v>
      </c>
      <c r="G526" s="185" t="s">
        <v>210</v>
      </c>
      <c r="H526" s="186">
        <v>4.0599999999999996</v>
      </c>
      <c r="I526" s="187"/>
      <c r="J526" s="188">
        <f>ROUND(I526*H526,2)</f>
        <v>0</v>
      </c>
      <c r="K526" s="184" t="s">
        <v>152</v>
      </c>
      <c r="L526" s="189"/>
      <c r="M526" s="190" t="s">
        <v>1</v>
      </c>
      <c r="N526" s="191" t="s">
        <v>38</v>
      </c>
      <c r="O526" s="59"/>
      <c r="P526" s="154">
        <f>O526*H526</f>
        <v>0</v>
      </c>
      <c r="Q526" s="154">
        <v>3.2000000000000003E-4</v>
      </c>
      <c r="R526" s="154">
        <f>Q526*H526</f>
        <v>1.2991999999999999E-3</v>
      </c>
      <c r="S526" s="154">
        <v>0</v>
      </c>
      <c r="T526" s="155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56" t="s">
        <v>176</v>
      </c>
      <c r="AT526" s="156" t="s">
        <v>181</v>
      </c>
      <c r="AU526" s="156" t="s">
        <v>82</v>
      </c>
      <c r="AY526" s="18" t="s">
        <v>137</v>
      </c>
      <c r="BE526" s="157">
        <f>IF(N526="základní",J526,0)</f>
        <v>0</v>
      </c>
      <c r="BF526" s="157">
        <f>IF(N526="snížená",J526,0)</f>
        <v>0</v>
      </c>
      <c r="BG526" s="157">
        <f>IF(N526="zákl. přenesená",J526,0)</f>
        <v>0</v>
      </c>
      <c r="BH526" s="157">
        <f>IF(N526="sníž. přenesená",J526,0)</f>
        <v>0</v>
      </c>
      <c r="BI526" s="157">
        <f>IF(N526="nulová",J526,0)</f>
        <v>0</v>
      </c>
      <c r="BJ526" s="18" t="s">
        <v>30</v>
      </c>
      <c r="BK526" s="157">
        <f>ROUND(I526*H526,2)</f>
        <v>0</v>
      </c>
      <c r="BL526" s="18" t="s">
        <v>143</v>
      </c>
      <c r="BM526" s="156" t="s">
        <v>2022</v>
      </c>
    </row>
    <row r="527" spans="1:65" s="13" customFormat="1">
      <c r="B527" s="158"/>
      <c r="D527" s="159" t="s">
        <v>145</v>
      </c>
      <c r="E527" s="160" t="s">
        <v>1</v>
      </c>
      <c r="F527" s="161" t="s">
        <v>1435</v>
      </c>
      <c r="H527" s="162">
        <v>4.0599999999999996</v>
      </c>
      <c r="I527" s="163"/>
      <c r="L527" s="158"/>
      <c r="M527" s="164"/>
      <c r="N527" s="165"/>
      <c r="O527" s="165"/>
      <c r="P527" s="165"/>
      <c r="Q527" s="165"/>
      <c r="R527" s="165"/>
      <c r="S527" s="165"/>
      <c r="T527" s="166"/>
      <c r="AT527" s="160" t="s">
        <v>145</v>
      </c>
      <c r="AU527" s="160" t="s">
        <v>82</v>
      </c>
      <c r="AV527" s="13" t="s">
        <v>82</v>
      </c>
      <c r="AW527" s="13" t="s">
        <v>29</v>
      </c>
      <c r="AX527" s="13" t="s">
        <v>73</v>
      </c>
      <c r="AY527" s="160" t="s">
        <v>137</v>
      </c>
    </row>
    <row r="528" spans="1:65" s="15" customFormat="1">
      <c r="B528" s="174"/>
      <c r="D528" s="159" t="s">
        <v>145</v>
      </c>
      <c r="E528" s="175" t="s">
        <v>1</v>
      </c>
      <c r="F528" s="176" t="s">
        <v>148</v>
      </c>
      <c r="H528" s="177">
        <v>4.0599999999999996</v>
      </c>
      <c r="I528" s="178"/>
      <c r="L528" s="174"/>
      <c r="M528" s="179"/>
      <c r="N528" s="180"/>
      <c r="O528" s="180"/>
      <c r="P528" s="180"/>
      <c r="Q528" s="180"/>
      <c r="R528" s="180"/>
      <c r="S528" s="180"/>
      <c r="T528" s="181"/>
      <c r="AT528" s="175" t="s">
        <v>145</v>
      </c>
      <c r="AU528" s="175" t="s">
        <v>82</v>
      </c>
      <c r="AV528" s="15" t="s">
        <v>143</v>
      </c>
      <c r="AW528" s="15" t="s">
        <v>29</v>
      </c>
      <c r="AX528" s="15" t="s">
        <v>30</v>
      </c>
      <c r="AY528" s="175" t="s">
        <v>137</v>
      </c>
    </row>
    <row r="529" spans="1:65" s="2" customFormat="1" ht="24.2" customHeight="1">
      <c r="A529" s="33"/>
      <c r="B529" s="144"/>
      <c r="C529" s="145" t="s">
        <v>1444</v>
      </c>
      <c r="D529" s="145" t="s">
        <v>139</v>
      </c>
      <c r="E529" s="146" t="s">
        <v>2023</v>
      </c>
      <c r="F529" s="147" t="s">
        <v>2024</v>
      </c>
      <c r="G529" s="148" t="s">
        <v>210</v>
      </c>
      <c r="H529" s="149">
        <v>2</v>
      </c>
      <c r="I529" s="150"/>
      <c r="J529" s="151">
        <f>ROUND(I529*H529,2)</f>
        <v>0</v>
      </c>
      <c r="K529" s="147" t="s">
        <v>152</v>
      </c>
      <c r="L529" s="34"/>
      <c r="M529" s="152" t="s">
        <v>1</v>
      </c>
      <c r="N529" s="153" t="s">
        <v>38</v>
      </c>
      <c r="O529" s="59"/>
      <c r="P529" s="154">
        <f>O529*H529</f>
        <v>0</v>
      </c>
      <c r="Q529" s="154">
        <v>0</v>
      </c>
      <c r="R529" s="154">
        <f>Q529*H529</f>
        <v>0</v>
      </c>
      <c r="S529" s="154">
        <v>0</v>
      </c>
      <c r="T529" s="155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56" t="s">
        <v>143</v>
      </c>
      <c r="AT529" s="156" t="s">
        <v>139</v>
      </c>
      <c r="AU529" s="156" t="s">
        <v>82</v>
      </c>
      <c r="AY529" s="18" t="s">
        <v>137</v>
      </c>
      <c r="BE529" s="157">
        <f>IF(N529="základní",J529,0)</f>
        <v>0</v>
      </c>
      <c r="BF529" s="157">
        <f>IF(N529="snížená",J529,0)</f>
        <v>0</v>
      </c>
      <c r="BG529" s="157">
        <f>IF(N529="zákl. přenesená",J529,0)</f>
        <v>0</v>
      </c>
      <c r="BH529" s="157">
        <f>IF(N529="sníž. přenesená",J529,0)</f>
        <v>0</v>
      </c>
      <c r="BI529" s="157">
        <f>IF(N529="nulová",J529,0)</f>
        <v>0</v>
      </c>
      <c r="BJ529" s="18" t="s">
        <v>30</v>
      </c>
      <c r="BK529" s="157">
        <f>ROUND(I529*H529,2)</f>
        <v>0</v>
      </c>
      <c r="BL529" s="18" t="s">
        <v>143</v>
      </c>
      <c r="BM529" s="156" t="s">
        <v>2025</v>
      </c>
    </row>
    <row r="530" spans="1:65" s="13" customFormat="1">
      <c r="B530" s="158"/>
      <c r="D530" s="159" t="s">
        <v>145</v>
      </c>
      <c r="E530" s="160" t="s">
        <v>1</v>
      </c>
      <c r="F530" s="161" t="s">
        <v>82</v>
      </c>
      <c r="H530" s="162">
        <v>2</v>
      </c>
      <c r="I530" s="163"/>
      <c r="L530" s="158"/>
      <c r="M530" s="164"/>
      <c r="N530" s="165"/>
      <c r="O530" s="165"/>
      <c r="P530" s="165"/>
      <c r="Q530" s="165"/>
      <c r="R530" s="165"/>
      <c r="S530" s="165"/>
      <c r="T530" s="166"/>
      <c r="AT530" s="160" t="s">
        <v>145</v>
      </c>
      <c r="AU530" s="160" t="s">
        <v>82</v>
      </c>
      <c r="AV530" s="13" t="s">
        <v>82</v>
      </c>
      <c r="AW530" s="13" t="s">
        <v>29</v>
      </c>
      <c r="AX530" s="13" t="s">
        <v>30</v>
      </c>
      <c r="AY530" s="160" t="s">
        <v>137</v>
      </c>
    </row>
    <row r="531" spans="1:65" s="2" customFormat="1" ht="16.5" customHeight="1">
      <c r="A531" s="33"/>
      <c r="B531" s="144"/>
      <c r="C531" s="182" t="s">
        <v>1082</v>
      </c>
      <c r="D531" s="182" t="s">
        <v>181</v>
      </c>
      <c r="E531" s="183" t="s">
        <v>2026</v>
      </c>
      <c r="F531" s="184" t="s">
        <v>2027</v>
      </c>
      <c r="G531" s="185" t="s">
        <v>210</v>
      </c>
      <c r="H531" s="186">
        <v>2.0299999999999998</v>
      </c>
      <c r="I531" s="187"/>
      <c r="J531" s="188">
        <f>ROUND(I531*H531,2)</f>
        <v>0</v>
      </c>
      <c r="K531" s="184" t="s">
        <v>152</v>
      </c>
      <c r="L531" s="189"/>
      <c r="M531" s="190" t="s">
        <v>1</v>
      </c>
      <c r="N531" s="191" t="s">
        <v>38</v>
      </c>
      <c r="O531" s="59"/>
      <c r="P531" s="154">
        <f>O531*H531</f>
        <v>0</v>
      </c>
      <c r="Q531" s="154">
        <v>8.4000000000000003E-4</v>
      </c>
      <c r="R531" s="154">
        <f>Q531*H531</f>
        <v>1.7051999999999998E-3</v>
      </c>
      <c r="S531" s="154">
        <v>0</v>
      </c>
      <c r="T531" s="155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56" t="s">
        <v>176</v>
      </c>
      <c r="AT531" s="156" t="s">
        <v>181</v>
      </c>
      <c r="AU531" s="156" t="s">
        <v>82</v>
      </c>
      <c r="AY531" s="18" t="s">
        <v>137</v>
      </c>
      <c r="BE531" s="157">
        <f>IF(N531="základní",J531,0)</f>
        <v>0</v>
      </c>
      <c r="BF531" s="157">
        <f>IF(N531="snížená",J531,0)</f>
        <v>0</v>
      </c>
      <c r="BG531" s="157">
        <f>IF(N531="zákl. přenesená",J531,0)</f>
        <v>0</v>
      </c>
      <c r="BH531" s="157">
        <f>IF(N531="sníž. přenesená",J531,0)</f>
        <v>0</v>
      </c>
      <c r="BI531" s="157">
        <f>IF(N531="nulová",J531,0)</f>
        <v>0</v>
      </c>
      <c r="BJ531" s="18" t="s">
        <v>30</v>
      </c>
      <c r="BK531" s="157">
        <f>ROUND(I531*H531,2)</f>
        <v>0</v>
      </c>
      <c r="BL531" s="18" t="s">
        <v>143</v>
      </c>
      <c r="BM531" s="156" t="s">
        <v>2028</v>
      </c>
    </row>
    <row r="532" spans="1:65" s="13" customFormat="1">
      <c r="B532" s="158"/>
      <c r="D532" s="159" t="s">
        <v>145</v>
      </c>
      <c r="E532" s="160" t="s">
        <v>1</v>
      </c>
      <c r="F532" s="161" t="s">
        <v>2029</v>
      </c>
      <c r="H532" s="162">
        <v>2.0299999999999998</v>
      </c>
      <c r="I532" s="163"/>
      <c r="L532" s="158"/>
      <c r="M532" s="164"/>
      <c r="N532" s="165"/>
      <c r="O532" s="165"/>
      <c r="P532" s="165"/>
      <c r="Q532" s="165"/>
      <c r="R532" s="165"/>
      <c r="S532" s="165"/>
      <c r="T532" s="166"/>
      <c r="AT532" s="160" t="s">
        <v>145</v>
      </c>
      <c r="AU532" s="160" t="s">
        <v>82</v>
      </c>
      <c r="AV532" s="13" t="s">
        <v>82</v>
      </c>
      <c r="AW532" s="13" t="s">
        <v>29</v>
      </c>
      <c r="AX532" s="13" t="s">
        <v>73</v>
      </c>
      <c r="AY532" s="160" t="s">
        <v>137</v>
      </c>
    </row>
    <row r="533" spans="1:65" s="15" customFormat="1">
      <c r="B533" s="174"/>
      <c r="D533" s="159" t="s">
        <v>145</v>
      </c>
      <c r="E533" s="175" t="s">
        <v>1</v>
      </c>
      <c r="F533" s="176" t="s">
        <v>148</v>
      </c>
      <c r="H533" s="177">
        <v>2.0299999999999998</v>
      </c>
      <c r="I533" s="178"/>
      <c r="L533" s="174"/>
      <c r="M533" s="179"/>
      <c r="N533" s="180"/>
      <c r="O533" s="180"/>
      <c r="P533" s="180"/>
      <c r="Q533" s="180"/>
      <c r="R533" s="180"/>
      <c r="S533" s="180"/>
      <c r="T533" s="181"/>
      <c r="AT533" s="175" t="s">
        <v>145</v>
      </c>
      <c r="AU533" s="175" t="s">
        <v>82</v>
      </c>
      <c r="AV533" s="15" t="s">
        <v>143</v>
      </c>
      <c r="AW533" s="15" t="s">
        <v>29</v>
      </c>
      <c r="AX533" s="15" t="s">
        <v>30</v>
      </c>
      <c r="AY533" s="175" t="s">
        <v>137</v>
      </c>
    </row>
    <row r="534" spans="1:65" s="2" customFormat="1" ht="24.2" customHeight="1">
      <c r="A534" s="33"/>
      <c r="B534" s="144"/>
      <c r="C534" s="145" t="s">
        <v>1457</v>
      </c>
      <c r="D534" s="145" t="s">
        <v>139</v>
      </c>
      <c r="E534" s="146" t="s">
        <v>2030</v>
      </c>
      <c r="F534" s="147" t="s">
        <v>2031</v>
      </c>
      <c r="G534" s="148" t="s">
        <v>210</v>
      </c>
      <c r="H534" s="149">
        <v>1</v>
      </c>
      <c r="I534" s="150"/>
      <c r="J534" s="151">
        <f>ROUND(I534*H534,2)</f>
        <v>0</v>
      </c>
      <c r="K534" s="147" t="s">
        <v>152</v>
      </c>
      <c r="L534" s="34"/>
      <c r="M534" s="152" t="s">
        <v>1</v>
      </c>
      <c r="N534" s="153" t="s">
        <v>38</v>
      </c>
      <c r="O534" s="59"/>
      <c r="P534" s="154">
        <f>O534*H534</f>
        <v>0</v>
      </c>
      <c r="Q534" s="154">
        <v>0</v>
      </c>
      <c r="R534" s="154">
        <f>Q534*H534</f>
        <v>0</v>
      </c>
      <c r="S534" s="154">
        <v>0</v>
      </c>
      <c r="T534" s="155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56" t="s">
        <v>143</v>
      </c>
      <c r="AT534" s="156" t="s">
        <v>139</v>
      </c>
      <c r="AU534" s="156" t="s">
        <v>82</v>
      </c>
      <c r="AY534" s="18" t="s">
        <v>137</v>
      </c>
      <c r="BE534" s="157">
        <f>IF(N534="základní",J534,0)</f>
        <v>0</v>
      </c>
      <c r="BF534" s="157">
        <f>IF(N534="snížená",J534,0)</f>
        <v>0</v>
      </c>
      <c r="BG534" s="157">
        <f>IF(N534="zákl. přenesená",J534,0)</f>
        <v>0</v>
      </c>
      <c r="BH534" s="157">
        <f>IF(N534="sníž. přenesená",J534,0)</f>
        <v>0</v>
      </c>
      <c r="BI534" s="157">
        <f>IF(N534="nulová",J534,0)</f>
        <v>0</v>
      </c>
      <c r="BJ534" s="18" t="s">
        <v>30</v>
      </c>
      <c r="BK534" s="157">
        <f>ROUND(I534*H534,2)</f>
        <v>0</v>
      </c>
      <c r="BL534" s="18" t="s">
        <v>143</v>
      </c>
      <c r="BM534" s="156" t="s">
        <v>2032</v>
      </c>
    </row>
    <row r="535" spans="1:65" s="13" customFormat="1">
      <c r="B535" s="158"/>
      <c r="D535" s="159" t="s">
        <v>145</v>
      </c>
      <c r="E535" s="160" t="s">
        <v>1</v>
      </c>
      <c r="F535" s="161" t="s">
        <v>30</v>
      </c>
      <c r="H535" s="162">
        <v>1</v>
      </c>
      <c r="I535" s="163"/>
      <c r="L535" s="158"/>
      <c r="M535" s="164"/>
      <c r="N535" s="165"/>
      <c r="O535" s="165"/>
      <c r="P535" s="165"/>
      <c r="Q535" s="165"/>
      <c r="R535" s="165"/>
      <c r="S535" s="165"/>
      <c r="T535" s="166"/>
      <c r="AT535" s="160" t="s">
        <v>145</v>
      </c>
      <c r="AU535" s="160" t="s">
        <v>82</v>
      </c>
      <c r="AV535" s="13" t="s">
        <v>82</v>
      </c>
      <c r="AW535" s="13" t="s">
        <v>29</v>
      </c>
      <c r="AX535" s="13" t="s">
        <v>30</v>
      </c>
      <c r="AY535" s="160" t="s">
        <v>137</v>
      </c>
    </row>
    <row r="536" spans="1:65" s="2" customFormat="1" ht="24.2" customHeight="1">
      <c r="A536" s="33"/>
      <c r="B536" s="144"/>
      <c r="C536" s="182" t="s">
        <v>852</v>
      </c>
      <c r="D536" s="182" t="s">
        <v>181</v>
      </c>
      <c r="E536" s="183" t="s">
        <v>2033</v>
      </c>
      <c r="F536" s="184" t="s">
        <v>2034</v>
      </c>
      <c r="G536" s="185" t="s">
        <v>210</v>
      </c>
      <c r="H536" s="186">
        <v>1.0149999999999999</v>
      </c>
      <c r="I536" s="187"/>
      <c r="J536" s="188">
        <f>ROUND(I536*H536,2)</f>
        <v>0</v>
      </c>
      <c r="K536" s="184" t="s">
        <v>152</v>
      </c>
      <c r="L536" s="189"/>
      <c r="M536" s="190" t="s">
        <v>1</v>
      </c>
      <c r="N536" s="191" t="s">
        <v>38</v>
      </c>
      <c r="O536" s="59"/>
      <c r="P536" s="154">
        <f>O536*H536</f>
        <v>0</v>
      </c>
      <c r="Q536" s="154">
        <v>4.8999999999999998E-4</v>
      </c>
      <c r="R536" s="154">
        <f>Q536*H536</f>
        <v>4.9734999999999992E-4</v>
      </c>
      <c r="S536" s="154">
        <v>0</v>
      </c>
      <c r="T536" s="155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56" t="s">
        <v>176</v>
      </c>
      <c r="AT536" s="156" t="s">
        <v>181</v>
      </c>
      <c r="AU536" s="156" t="s">
        <v>82</v>
      </c>
      <c r="AY536" s="18" t="s">
        <v>137</v>
      </c>
      <c r="BE536" s="157">
        <f>IF(N536="základní",J536,0)</f>
        <v>0</v>
      </c>
      <c r="BF536" s="157">
        <f>IF(N536="snížená",J536,0)</f>
        <v>0</v>
      </c>
      <c r="BG536" s="157">
        <f>IF(N536="zákl. přenesená",J536,0)</f>
        <v>0</v>
      </c>
      <c r="BH536" s="157">
        <f>IF(N536="sníž. přenesená",J536,0)</f>
        <v>0</v>
      </c>
      <c r="BI536" s="157">
        <f>IF(N536="nulová",J536,0)</f>
        <v>0</v>
      </c>
      <c r="BJ536" s="18" t="s">
        <v>30</v>
      </c>
      <c r="BK536" s="157">
        <f>ROUND(I536*H536,2)</f>
        <v>0</v>
      </c>
      <c r="BL536" s="18" t="s">
        <v>143</v>
      </c>
      <c r="BM536" s="156" t="s">
        <v>2035</v>
      </c>
    </row>
    <row r="537" spans="1:65" s="13" customFormat="1">
      <c r="B537" s="158"/>
      <c r="D537" s="159" t="s">
        <v>145</v>
      </c>
      <c r="E537" s="160" t="s">
        <v>1</v>
      </c>
      <c r="F537" s="161" t="s">
        <v>2010</v>
      </c>
      <c r="H537" s="162">
        <v>1.0149999999999999</v>
      </c>
      <c r="I537" s="163"/>
      <c r="L537" s="158"/>
      <c r="M537" s="164"/>
      <c r="N537" s="165"/>
      <c r="O537" s="165"/>
      <c r="P537" s="165"/>
      <c r="Q537" s="165"/>
      <c r="R537" s="165"/>
      <c r="S537" s="165"/>
      <c r="T537" s="166"/>
      <c r="AT537" s="160" t="s">
        <v>145</v>
      </c>
      <c r="AU537" s="160" t="s">
        <v>82</v>
      </c>
      <c r="AV537" s="13" t="s">
        <v>82</v>
      </c>
      <c r="AW537" s="13" t="s">
        <v>29</v>
      </c>
      <c r="AX537" s="13" t="s">
        <v>73</v>
      </c>
      <c r="AY537" s="160" t="s">
        <v>137</v>
      </c>
    </row>
    <row r="538" spans="1:65" s="15" customFormat="1">
      <c r="B538" s="174"/>
      <c r="D538" s="159" t="s">
        <v>145</v>
      </c>
      <c r="E538" s="175" t="s">
        <v>1</v>
      </c>
      <c r="F538" s="176" t="s">
        <v>148</v>
      </c>
      <c r="H538" s="177">
        <v>1.0149999999999999</v>
      </c>
      <c r="I538" s="178"/>
      <c r="L538" s="174"/>
      <c r="M538" s="179"/>
      <c r="N538" s="180"/>
      <c r="O538" s="180"/>
      <c r="P538" s="180"/>
      <c r="Q538" s="180"/>
      <c r="R538" s="180"/>
      <c r="S538" s="180"/>
      <c r="T538" s="181"/>
      <c r="AT538" s="175" t="s">
        <v>145</v>
      </c>
      <c r="AU538" s="175" t="s">
        <v>82</v>
      </c>
      <c r="AV538" s="15" t="s">
        <v>143</v>
      </c>
      <c r="AW538" s="15" t="s">
        <v>29</v>
      </c>
      <c r="AX538" s="15" t="s">
        <v>30</v>
      </c>
      <c r="AY538" s="175" t="s">
        <v>137</v>
      </c>
    </row>
    <row r="539" spans="1:65" s="2" customFormat="1" ht="24.2" customHeight="1">
      <c r="A539" s="33"/>
      <c r="B539" s="144"/>
      <c r="C539" s="145" t="s">
        <v>857</v>
      </c>
      <c r="D539" s="145" t="s">
        <v>139</v>
      </c>
      <c r="E539" s="146" t="s">
        <v>2036</v>
      </c>
      <c r="F539" s="147" t="s">
        <v>2037</v>
      </c>
      <c r="G539" s="148" t="s">
        <v>210</v>
      </c>
      <c r="H539" s="149">
        <v>2</v>
      </c>
      <c r="I539" s="150"/>
      <c r="J539" s="151">
        <f>ROUND(I539*H539,2)</f>
        <v>0</v>
      </c>
      <c r="K539" s="147" t="s">
        <v>152</v>
      </c>
      <c r="L539" s="34"/>
      <c r="M539" s="152" t="s">
        <v>1</v>
      </c>
      <c r="N539" s="153" t="s">
        <v>38</v>
      </c>
      <c r="O539" s="59"/>
      <c r="P539" s="154">
        <f>O539*H539</f>
        <v>0</v>
      </c>
      <c r="Q539" s="154">
        <v>0</v>
      </c>
      <c r="R539" s="154">
        <f>Q539*H539</f>
        <v>0</v>
      </c>
      <c r="S539" s="154">
        <v>0</v>
      </c>
      <c r="T539" s="155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56" t="s">
        <v>143</v>
      </c>
      <c r="AT539" s="156" t="s">
        <v>139</v>
      </c>
      <c r="AU539" s="156" t="s">
        <v>82</v>
      </c>
      <c r="AY539" s="18" t="s">
        <v>137</v>
      </c>
      <c r="BE539" s="157">
        <f>IF(N539="základní",J539,0)</f>
        <v>0</v>
      </c>
      <c r="BF539" s="157">
        <f>IF(N539="snížená",J539,0)</f>
        <v>0</v>
      </c>
      <c r="BG539" s="157">
        <f>IF(N539="zákl. přenesená",J539,0)</f>
        <v>0</v>
      </c>
      <c r="BH539" s="157">
        <f>IF(N539="sníž. přenesená",J539,0)</f>
        <v>0</v>
      </c>
      <c r="BI539" s="157">
        <f>IF(N539="nulová",J539,0)</f>
        <v>0</v>
      </c>
      <c r="BJ539" s="18" t="s">
        <v>30</v>
      </c>
      <c r="BK539" s="157">
        <f>ROUND(I539*H539,2)</f>
        <v>0</v>
      </c>
      <c r="BL539" s="18" t="s">
        <v>143</v>
      </c>
      <c r="BM539" s="156" t="s">
        <v>2038</v>
      </c>
    </row>
    <row r="540" spans="1:65" s="13" customFormat="1">
      <c r="B540" s="158"/>
      <c r="D540" s="159" t="s">
        <v>145</v>
      </c>
      <c r="E540" s="160" t="s">
        <v>1</v>
      </c>
      <c r="F540" s="161" t="s">
        <v>2039</v>
      </c>
      <c r="H540" s="162">
        <v>2</v>
      </c>
      <c r="I540" s="163"/>
      <c r="L540" s="158"/>
      <c r="M540" s="164"/>
      <c r="N540" s="165"/>
      <c r="O540" s="165"/>
      <c r="P540" s="165"/>
      <c r="Q540" s="165"/>
      <c r="R540" s="165"/>
      <c r="S540" s="165"/>
      <c r="T540" s="166"/>
      <c r="AT540" s="160" t="s">
        <v>145</v>
      </c>
      <c r="AU540" s="160" t="s">
        <v>82</v>
      </c>
      <c r="AV540" s="13" t="s">
        <v>82</v>
      </c>
      <c r="AW540" s="13" t="s">
        <v>29</v>
      </c>
      <c r="AX540" s="13" t="s">
        <v>73</v>
      </c>
      <c r="AY540" s="160" t="s">
        <v>137</v>
      </c>
    </row>
    <row r="541" spans="1:65" s="15" customFormat="1">
      <c r="B541" s="174"/>
      <c r="D541" s="159" t="s">
        <v>145</v>
      </c>
      <c r="E541" s="175" t="s">
        <v>1</v>
      </c>
      <c r="F541" s="176" t="s">
        <v>148</v>
      </c>
      <c r="H541" s="177">
        <v>2</v>
      </c>
      <c r="I541" s="178"/>
      <c r="L541" s="174"/>
      <c r="M541" s="179"/>
      <c r="N541" s="180"/>
      <c r="O541" s="180"/>
      <c r="P541" s="180"/>
      <c r="Q541" s="180"/>
      <c r="R541" s="180"/>
      <c r="S541" s="180"/>
      <c r="T541" s="181"/>
      <c r="AT541" s="175" t="s">
        <v>145</v>
      </c>
      <c r="AU541" s="175" t="s">
        <v>82</v>
      </c>
      <c r="AV541" s="15" t="s">
        <v>143</v>
      </c>
      <c r="AW541" s="15" t="s">
        <v>29</v>
      </c>
      <c r="AX541" s="15" t="s">
        <v>30</v>
      </c>
      <c r="AY541" s="175" t="s">
        <v>137</v>
      </c>
    </row>
    <row r="542" spans="1:65" s="2" customFormat="1" ht="21.75" customHeight="1">
      <c r="A542" s="33"/>
      <c r="B542" s="144"/>
      <c r="C542" s="182" t="s">
        <v>862</v>
      </c>
      <c r="D542" s="182" t="s">
        <v>181</v>
      </c>
      <c r="E542" s="183" t="s">
        <v>2040</v>
      </c>
      <c r="F542" s="184" t="s">
        <v>2041</v>
      </c>
      <c r="G542" s="185" t="s">
        <v>210</v>
      </c>
      <c r="H542" s="186">
        <v>1.0149999999999999</v>
      </c>
      <c r="I542" s="187"/>
      <c r="J542" s="188">
        <f>ROUND(I542*H542,2)</f>
        <v>0</v>
      </c>
      <c r="K542" s="184" t="s">
        <v>1</v>
      </c>
      <c r="L542" s="189"/>
      <c r="M542" s="190" t="s">
        <v>1</v>
      </c>
      <c r="N542" s="191" t="s">
        <v>38</v>
      </c>
      <c r="O542" s="59"/>
      <c r="P542" s="154">
        <f>O542*H542</f>
        <v>0</v>
      </c>
      <c r="Q542" s="154">
        <v>1.4499999999999999E-3</v>
      </c>
      <c r="R542" s="154">
        <f>Q542*H542</f>
        <v>1.4717499999999998E-3</v>
      </c>
      <c r="S542" s="154">
        <v>0</v>
      </c>
      <c r="T542" s="155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56" t="s">
        <v>176</v>
      </c>
      <c r="AT542" s="156" t="s">
        <v>181</v>
      </c>
      <c r="AU542" s="156" t="s">
        <v>82</v>
      </c>
      <c r="AY542" s="18" t="s">
        <v>137</v>
      </c>
      <c r="BE542" s="157">
        <f>IF(N542="základní",J542,0)</f>
        <v>0</v>
      </c>
      <c r="BF542" s="157">
        <f>IF(N542="snížená",J542,0)</f>
        <v>0</v>
      </c>
      <c r="BG542" s="157">
        <f>IF(N542="zákl. přenesená",J542,0)</f>
        <v>0</v>
      </c>
      <c r="BH542" s="157">
        <f>IF(N542="sníž. přenesená",J542,0)</f>
        <v>0</v>
      </c>
      <c r="BI542" s="157">
        <f>IF(N542="nulová",J542,0)</f>
        <v>0</v>
      </c>
      <c r="BJ542" s="18" t="s">
        <v>30</v>
      </c>
      <c r="BK542" s="157">
        <f>ROUND(I542*H542,2)</f>
        <v>0</v>
      </c>
      <c r="BL542" s="18" t="s">
        <v>143</v>
      </c>
      <c r="BM542" s="156" t="s">
        <v>2042</v>
      </c>
    </row>
    <row r="543" spans="1:65" s="13" customFormat="1">
      <c r="B543" s="158"/>
      <c r="D543" s="159" t="s">
        <v>145</v>
      </c>
      <c r="E543" s="160" t="s">
        <v>1</v>
      </c>
      <c r="F543" s="161" t="s">
        <v>2010</v>
      </c>
      <c r="H543" s="162">
        <v>1.0149999999999999</v>
      </c>
      <c r="I543" s="163"/>
      <c r="L543" s="158"/>
      <c r="M543" s="164"/>
      <c r="N543" s="165"/>
      <c r="O543" s="165"/>
      <c r="P543" s="165"/>
      <c r="Q543" s="165"/>
      <c r="R543" s="165"/>
      <c r="S543" s="165"/>
      <c r="T543" s="166"/>
      <c r="AT543" s="160" t="s">
        <v>145</v>
      </c>
      <c r="AU543" s="160" t="s">
        <v>82</v>
      </c>
      <c r="AV543" s="13" t="s">
        <v>82</v>
      </c>
      <c r="AW543" s="13" t="s">
        <v>29</v>
      </c>
      <c r="AX543" s="13" t="s">
        <v>73</v>
      </c>
      <c r="AY543" s="160" t="s">
        <v>137</v>
      </c>
    </row>
    <row r="544" spans="1:65" s="15" customFormat="1">
      <c r="B544" s="174"/>
      <c r="D544" s="159" t="s">
        <v>145</v>
      </c>
      <c r="E544" s="175" t="s">
        <v>1</v>
      </c>
      <c r="F544" s="176" t="s">
        <v>148</v>
      </c>
      <c r="H544" s="177">
        <v>1.0149999999999999</v>
      </c>
      <c r="I544" s="178"/>
      <c r="L544" s="174"/>
      <c r="M544" s="179"/>
      <c r="N544" s="180"/>
      <c r="O544" s="180"/>
      <c r="P544" s="180"/>
      <c r="Q544" s="180"/>
      <c r="R544" s="180"/>
      <c r="S544" s="180"/>
      <c r="T544" s="181"/>
      <c r="AT544" s="175" t="s">
        <v>145</v>
      </c>
      <c r="AU544" s="175" t="s">
        <v>82</v>
      </c>
      <c r="AV544" s="15" t="s">
        <v>143</v>
      </c>
      <c r="AW544" s="15" t="s">
        <v>29</v>
      </c>
      <c r="AX544" s="15" t="s">
        <v>30</v>
      </c>
      <c r="AY544" s="175" t="s">
        <v>137</v>
      </c>
    </row>
    <row r="545" spans="1:65" s="2" customFormat="1" ht="24.2" customHeight="1">
      <c r="A545" s="33"/>
      <c r="B545" s="144"/>
      <c r="C545" s="182" t="s">
        <v>867</v>
      </c>
      <c r="D545" s="182" t="s">
        <v>181</v>
      </c>
      <c r="E545" s="183" t="s">
        <v>2043</v>
      </c>
      <c r="F545" s="184" t="s">
        <v>2044</v>
      </c>
      <c r="G545" s="185" t="s">
        <v>210</v>
      </c>
      <c r="H545" s="186">
        <v>1.0149999999999999</v>
      </c>
      <c r="I545" s="187"/>
      <c r="J545" s="188">
        <f>ROUND(I545*H545,2)</f>
        <v>0</v>
      </c>
      <c r="K545" s="184" t="s">
        <v>152</v>
      </c>
      <c r="L545" s="189"/>
      <c r="M545" s="190" t="s">
        <v>1</v>
      </c>
      <c r="N545" s="191" t="s">
        <v>38</v>
      </c>
      <c r="O545" s="59"/>
      <c r="P545" s="154">
        <f>O545*H545</f>
        <v>0</v>
      </c>
      <c r="Q545" s="154">
        <v>1.4499999999999999E-3</v>
      </c>
      <c r="R545" s="154">
        <f>Q545*H545</f>
        <v>1.4717499999999998E-3</v>
      </c>
      <c r="S545" s="154">
        <v>0</v>
      </c>
      <c r="T545" s="155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56" t="s">
        <v>176</v>
      </c>
      <c r="AT545" s="156" t="s">
        <v>181</v>
      </c>
      <c r="AU545" s="156" t="s">
        <v>82</v>
      </c>
      <c r="AY545" s="18" t="s">
        <v>137</v>
      </c>
      <c r="BE545" s="157">
        <f>IF(N545="základní",J545,0)</f>
        <v>0</v>
      </c>
      <c r="BF545" s="157">
        <f>IF(N545="snížená",J545,0)</f>
        <v>0</v>
      </c>
      <c r="BG545" s="157">
        <f>IF(N545="zákl. přenesená",J545,0)</f>
        <v>0</v>
      </c>
      <c r="BH545" s="157">
        <f>IF(N545="sníž. přenesená",J545,0)</f>
        <v>0</v>
      </c>
      <c r="BI545" s="157">
        <f>IF(N545="nulová",J545,0)</f>
        <v>0</v>
      </c>
      <c r="BJ545" s="18" t="s">
        <v>30</v>
      </c>
      <c r="BK545" s="157">
        <f>ROUND(I545*H545,2)</f>
        <v>0</v>
      </c>
      <c r="BL545" s="18" t="s">
        <v>143</v>
      </c>
      <c r="BM545" s="156" t="s">
        <v>2045</v>
      </c>
    </row>
    <row r="546" spans="1:65" s="13" customFormat="1">
      <c r="B546" s="158"/>
      <c r="D546" s="159" t="s">
        <v>145</v>
      </c>
      <c r="E546" s="160" t="s">
        <v>1</v>
      </c>
      <c r="F546" s="161" t="s">
        <v>2010</v>
      </c>
      <c r="H546" s="162">
        <v>1.0149999999999999</v>
      </c>
      <c r="I546" s="163"/>
      <c r="L546" s="158"/>
      <c r="M546" s="164"/>
      <c r="N546" s="165"/>
      <c r="O546" s="165"/>
      <c r="P546" s="165"/>
      <c r="Q546" s="165"/>
      <c r="R546" s="165"/>
      <c r="S546" s="165"/>
      <c r="T546" s="166"/>
      <c r="AT546" s="160" t="s">
        <v>145</v>
      </c>
      <c r="AU546" s="160" t="s">
        <v>82</v>
      </c>
      <c r="AV546" s="13" t="s">
        <v>82</v>
      </c>
      <c r="AW546" s="13" t="s">
        <v>29</v>
      </c>
      <c r="AX546" s="13" t="s">
        <v>73</v>
      </c>
      <c r="AY546" s="160" t="s">
        <v>137</v>
      </c>
    </row>
    <row r="547" spans="1:65" s="15" customFormat="1">
      <c r="B547" s="174"/>
      <c r="D547" s="159" t="s">
        <v>145</v>
      </c>
      <c r="E547" s="175" t="s">
        <v>1</v>
      </c>
      <c r="F547" s="176" t="s">
        <v>148</v>
      </c>
      <c r="H547" s="177">
        <v>1.0149999999999999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145</v>
      </c>
      <c r="AU547" s="175" t="s">
        <v>82</v>
      </c>
      <c r="AV547" s="15" t="s">
        <v>143</v>
      </c>
      <c r="AW547" s="15" t="s">
        <v>29</v>
      </c>
      <c r="AX547" s="15" t="s">
        <v>30</v>
      </c>
      <c r="AY547" s="175" t="s">
        <v>137</v>
      </c>
    </row>
    <row r="548" spans="1:65" s="2" customFormat="1" ht="16.5" customHeight="1">
      <c r="A548" s="33"/>
      <c r="B548" s="144"/>
      <c r="C548" s="145" t="s">
        <v>873</v>
      </c>
      <c r="D548" s="145" t="s">
        <v>139</v>
      </c>
      <c r="E548" s="146" t="s">
        <v>1699</v>
      </c>
      <c r="F548" s="147" t="s">
        <v>1700</v>
      </c>
      <c r="G548" s="148" t="s">
        <v>210</v>
      </c>
      <c r="H548" s="149">
        <v>1</v>
      </c>
      <c r="I548" s="150"/>
      <c r="J548" s="151">
        <f>ROUND(I548*H548,2)</f>
        <v>0</v>
      </c>
      <c r="K548" s="147" t="s">
        <v>152</v>
      </c>
      <c r="L548" s="34"/>
      <c r="M548" s="152" t="s">
        <v>1</v>
      </c>
      <c r="N548" s="153" t="s">
        <v>38</v>
      </c>
      <c r="O548" s="59"/>
      <c r="P548" s="154">
        <f>O548*H548</f>
        <v>0</v>
      </c>
      <c r="Q548" s="154">
        <v>1.3600000000000001E-3</v>
      </c>
      <c r="R548" s="154">
        <f>Q548*H548</f>
        <v>1.3600000000000001E-3</v>
      </c>
      <c r="S548" s="154">
        <v>0</v>
      </c>
      <c r="T548" s="155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56" t="s">
        <v>143</v>
      </c>
      <c r="AT548" s="156" t="s">
        <v>139</v>
      </c>
      <c r="AU548" s="156" t="s">
        <v>82</v>
      </c>
      <c r="AY548" s="18" t="s">
        <v>137</v>
      </c>
      <c r="BE548" s="157">
        <f>IF(N548="základní",J548,0)</f>
        <v>0</v>
      </c>
      <c r="BF548" s="157">
        <f>IF(N548="snížená",J548,0)</f>
        <v>0</v>
      </c>
      <c r="BG548" s="157">
        <f>IF(N548="zákl. přenesená",J548,0)</f>
        <v>0</v>
      </c>
      <c r="BH548" s="157">
        <f>IF(N548="sníž. přenesená",J548,0)</f>
        <v>0</v>
      </c>
      <c r="BI548" s="157">
        <f>IF(N548="nulová",J548,0)</f>
        <v>0</v>
      </c>
      <c r="BJ548" s="18" t="s">
        <v>30</v>
      </c>
      <c r="BK548" s="157">
        <f>ROUND(I548*H548,2)</f>
        <v>0</v>
      </c>
      <c r="BL548" s="18" t="s">
        <v>143</v>
      </c>
      <c r="BM548" s="156" t="s">
        <v>2046</v>
      </c>
    </row>
    <row r="549" spans="1:65" s="13" customFormat="1">
      <c r="B549" s="158"/>
      <c r="D549" s="159" t="s">
        <v>145</v>
      </c>
      <c r="E549" s="160" t="s">
        <v>1</v>
      </c>
      <c r="F549" s="161" t="s">
        <v>30</v>
      </c>
      <c r="H549" s="162">
        <v>1</v>
      </c>
      <c r="I549" s="163"/>
      <c r="L549" s="158"/>
      <c r="M549" s="164"/>
      <c r="N549" s="165"/>
      <c r="O549" s="165"/>
      <c r="P549" s="165"/>
      <c r="Q549" s="165"/>
      <c r="R549" s="165"/>
      <c r="S549" s="165"/>
      <c r="T549" s="166"/>
      <c r="AT549" s="160" t="s">
        <v>145</v>
      </c>
      <c r="AU549" s="160" t="s">
        <v>82</v>
      </c>
      <c r="AV549" s="13" t="s">
        <v>82</v>
      </c>
      <c r="AW549" s="13" t="s">
        <v>29</v>
      </c>
      <c r="AX549" s="13" t="s">
        <v>30</v>
      </c>
      <c r="AY549" s="160" t="s">
        <v>137</v>
      </c>
    </row>
    <row r="550" spans="1:65" s="2" customFormat="1" ht="33" customHeight="1">
      <c r="A550" s="33"/>
      <c r="B550" s="144"/>
      <c r="C550" s="182" t="s">
        <v>879</v>
      </c>
      <c r="D550" s="182" t="s">
        <v>181</v>
      </c>
      <c r="E550" s="183" t="s">
        <v>1706</v>
      </c>
      <c r="F550" s="184" t="s">
        <v>1707</v>
      </c>
      <c r="G550" s="185" t="s">
        <v>210</v>
      </c>
      <c r="H550" s="186">
        <v>1.01</v>
      </c>
      <c r="I550" s="187"/>
      <c r="J550" s="188">
        <f>ROUND(I550*H550,2)</f>
        <v>0</v>
      </c>
      <c r="K550" s="184" t="s">
        <v>1</v>
      </c>
      <c r="L550" s="189"/>
      <c r="M550" s="190" t="s">
        <v>1</v>
      </c>
      <c r="N550" s="191" t="s">
        <v>38</v>
      </c>
      <c r="O550" s="59"/>
      <c r="P550" s="154">
        <f>O550*H550</f>
        <v>0</v>
      </c>
      <c r="Q550" s="154">
        <v>4.8000000000000001E-2</v>
      </c>
      <c r="R550" s="154">
        <f>Q550*H550</f>
        <v>4.8480000000000002E-2</v>
      </c>
      <c r="S550" s="154">
        <v>0</v>
      </c>
      <c r="T550" s="155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56" t="s">
        <v>176</v>
      </c>
      <c r="AT550" s="156" t="s">
        <v>181</v>
      </c>
      <c r="AU550" s="156" t="s">
        <v>82</v>
      </c>
      <c r="AY550" s="18" t="s">
        <v>137</v>
      </c>
      <c r="BE550" s="157">
        <f>IF(N550="základní",J550,0)</f>
        <v>0</v>
      </c>
      <c r="BF550" s="157">
        <f>IF(N550="snížená",J550,0)</f>
        <v>0</v>
      </c>
      <c r="BG550" s="157">
        <f>IF(N550="zákl. přenesená",J550,0)</f>
        <v>0</v>
      </c>
      <c r="BH550" s="157">
        <f>IF(N550="sníž. přenesená",J550,0)</f>
        <v>0</v>
      </c>
      <c r="BI550" s="157">
        <f>IF(N550="nulová",J550,0)</f>
        <v>0</v>
      </c>
      <c r="BJ550" s="18" t="s">
        <v>30</v>
      </c>
      <c r="BK550" s="157">
        <f>ROUND(I550*H550,2)</f>
        <v>0</v>
      </c>
      <c r="BL550" s="18" t="s">
        <v>143</v>
      </c>
      <c r="BM550" s="156" t="s">
        <v>2047</v>
      </c>
    </row>
    <row r="551" spans="1:65" s="13" customFormat="1">
      <c r="B551" s="158"/>
      <c r="D551" s="159" t="s">
        <v>145</v>
      </c>
      <c r="E551" s="160" t="s">
        <v>1</v>
      </c>
      <c r="F551" s="161" t="s">
        <v>371</v>
      </c>
      <c r="H551" s="162">
        <v>1.01</v>
      </c>
      <c r="I551" s="163"/>
      <c r="L551" s="158"/>
      <c r="M551" s="164"/>
      <c r="N551" s="165"/>
      <c r="O551" s="165"/>
      <c r="P551" s="165"/>
      <c r="Q551" s="165"/>
      <c r="R551" s="165"/>
      <c r="S551" s="165"/>
      <c r="T551" s="166"/>
      <c r="AT551" s="160" t="s">
        <v>145</v>
      </c>
      <c r="AU551" s="160" t="s">
        <v>82</v>
      </c>
      <c r="AV551" s="13" t="s">
        <v>82</v>
      </c>
      <c r="AW551" s="13" t="s">
        <v>29</v>
      </c>
      <c r="AX551" s="13" t="s">
        <v>73</v>
      </c>
      <c r="AY551" s="160" t="s">
        <v>137</v>
      </c>
    </row>
    <row r="552" spans="1:65" s="15" customFormat="1">
      <c r="B552" s="174"/>
      <c r="D552" s="159" t="s">
        <v>145</v>
      </c>
      <c r="E552" s="175" t="s">
        <v>1</v>
      </c>
      <c r="F552" s="176" t="s">
        <v>148</v>
      </c>
      <c r="H552" s="177">
        <v>1.01</v>
      </c>
      <c r="I552" s="178"/>
      <c r="L552" s="174"/>
      <c r="M552" s="179"/>
      <c r="N552" s="180"/>
      <c r="O552" s="180"/>
      <c r="P552" s="180"/>
      <c r="Q552" s="180"/>
      <c r="R552" s="180"/>
      <c r="S552" s="180"/>
      <c r="T552" s="181"/>
      <c r="AT552" s="175" t="s">
        <v>145</v>
      </c>
      <c r="AU552" s="175" t="s">
        <v>82</v>
      </c>
      <c r="AV552" s="15" t="s">
        <v>143</v>
      </c>
      <c r="AW552" s="15" t="s">
        <v>29</v>
      </c>
      <c r="AX552" s="15" t="s">
        <v>30</v>
      </c>
      <c r="AY552" s="175" t="s">
        <v>137</v>
      </c>
    </row>
    <row r="553" spans="1:65" s="2" customFormat="1" ht="16.5" customHeight="1">
      <c r="A553" s="33"/>
      <c r="B553" s="144"/>
      <c r="C553" s="182" t="s">
        <v>883</v>
      </c>
      <c r="D553" s="182" t="s">
        <v>181</v>
      </c>
      <c r="E553" s="183" t="s">
        <v>1709</v>
      </c>
      <c r="F553" s="184" t="s">
        <v>1710</v>
      </c>
      <c r="G553" s="185" t="s">
        <v>210</v>
      </c>
      <c r="H553" s="186">
        <v>1</v>
      </c>
      <c r="I553" s="187"/>
      <c r="J553" s="188">
        <f>ROUND(I553*H553,2)</f>
        <v>0</v>
      </c>
      <c r="K553" s="184" t="s">
        <v>1</v>
      </c>
      <c r="L553" s="189"/>
      <c r="M553" s="190" t="s">
        <v>1</v>
      </c>
      <c r="N553" s="191" t="s">
        <v>38</v>
      </c>
      <c r="O553" s="59"/>
      <c r="P553" s="154">
        <f>O553*H553</f>
        <v>0</v>
      </c>
      <c r="Q553" s="154">
        <v>0</v>
      </c>
      <c r="R553" s="154">
        <f>Q553*H553</f>
        <v>0</v>
      </c>
      <c r="S553" s="154">
        <v>0</v>
      </c>
      <c r="T553" s="155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56" t="s">
        <v>176</v>
      </c>
      <c r="AT553" s="156" t="s">
        <v>181</v>
      </c>
      <c r="AU553" s="156" t="s">
        <v>82</v>
      </c>
      <c r="AY553" s="18" t="s">
        <v>137</v>
      </c>
      <c r="BE553" s="157">
        <f>IF(N553="základní",J553,0)</f>
        <v>0</v>
      </c>
      <c r="BF553" s="157">
        <f>IF(N553="snížená",J553,0)</f>
        <v>0</v>
      </c>
      <c r="BG553" s="157">
        <f>IF(N553="zákl. přenesená",J553,0)</f>
        <v>0</v>
      </c>
      <c r="BH553" s="157">
        <f>IF(N553="sníž. přenesená",J553,0)</f>
        <v>0</v>
      </c>
      <c r="BI553" s="157">
        <f>IF(N553="nulová",J553,0)</f>
        <v>0</v>
      </c>
      <c r="BJ553" s="18" t="s">
        <v>30</v>
      </c>
      <c r="BK553" s="157">
        <f>ROUND(I553*H553,2)</f>
        <v>0</v>
      </c>
      <c r="BL553" s="18" t="s">
        <v>143</v>
      </c>
      <c r="BM553" s="156" t="s">
        <v>2048</v>
      </c>
    </row>
    <row r="554" spans="1:65" s="13" customFormat="1">
      <c r="B554" s="158"/>
      <c r="D554" s="159" t="s">
        <v>145</v>
      </c>
      <c r="E554" s="160" t="s">
        <v>1</v>
      </c>
      <c r="F554" s="161" t="s">
        <v>30</v>
      </c>
      <c r="H554" s="162">
        <v>1</v>
      </c>
      <c r="I554" s="163"/>
      <c r="L554" s="158"/>
      <c r="M554" s="164"/>
      <c r="N554" s="165"/>
      <c r="O554" s="165"/>
      <c r="P554" s="165"/>
      <c r="Q554" s="165"/>
      <c r="R554" s="165"/>
      <c r="S554" s="165"/>
      <c r="T554" s="166"/>
      <c r="AT554" s="160" t="s">
        <v>145</v>
      </c>
      <c r="AU554" s="160" t="s">
        <v>82</v>
      </c>
      <c r="AV554" s="13" t="s">
        <v>82</v>
      </c>
      <c r="AW554" s="13" t="s">
        <v>29</v>
      </c>
      <c r="AX554" s="13" t="s">
        <v>30</v>
      </c>
      <c r="AY554" s="160" t="s">
        <v>137</v>
      </c>
    </row>
    <row r="555" spans="1:65" s="2" customFormat="1" ht="16.5" customHeight="1">
      <c r="A555" s="33"/>
      <c r="B555" s="144"/>
      <c r="C555" s="145" t="s">
        <v>888</v>
      </c>
      <c r="D555" s="145" t="s">
        <v>139</v>
      </c>
      <c r="E555" s="146" t="s">
        <v>1712</v>
      </c>
      <c r="F555" s="147" t="s">
        <v>1713</v>
      </c>
      <c r="G555" s="148" t="s">
        <v>210</v>
      </c>
      <c r="H555" s="149">
        <v>1</v>
      </c>
      <c r="I555" s="150"/>
      <c r="J555" s="151">
        <f>ROUND(I555*H555,2)</f>
        <v>0</v>
      </c>
      <c r="K555" s="147" t="s">
        <v>152</v>
      </c>
      <c r="L555" s="34"/>
      <c r="M555" s="152" t="s">
        <v>1</v>
      </c>
      <c r="N555" s="153" t="s">
        <v>38</v>
      </c>
      <c r="O555" s="59"/>
      <c r="P555" s="154">
        <f>O555*H555</f>
        <v>0</v>
      </c>
      <c r="Q555" s="154">
        <v>0.05</v>
      </c>
      <c r="R555" s="154">
        <f>Q555*H555</f>
        <v>0.05</v>
      </c>
      <c r="S555" s="154">
        <v>0</v>
      </c>
      <c r="T555" s="155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56" t="s">
        <v>143</v>
      </c>
      <c r="AT555" s="156" t="s">
        <v>139</v>
      </c>
      <c r="AU555" s="156" t="s">
        <v>82</v>
      </c>
      <c r="AY555" s="18" t="s">
        <v>137</v>
      </c>
      <c r="BE555" s="157">
        <f>IF(N555="základní",J555,0)</f>
        <v>0</v>
      </c>
      <c r="BF555" s="157">
        <f>IF(N555="snížená",J555,0)</f>
        <v>0</v>
      </c>
      <c r="BG555" s="157">
        <f>IF(N555="zákl. přenesená",J555,0)</f>
        <v>0</v>
      </c>
      <c r="BH555" s="157">
        <f>IF(N555="sníž. přenesená",J555,0)</f>
        <v>0</v>
      </c>
      <c r="BI555" s="157">
        <f>IF(N555="nulová",J555,0)</f>
        <v>0</v>
      </c>
      <c r="BJ555" s="18" t="s">
        <v>30</v>
      </c>
      <c r="BK555" s="157">
        <f>ROUND(I555*H555,2)</f>
        <v>0</v>
      </c>
      <c r="BL555" s="18" t="s">
        <v>143</v>
      </c>
      <c r="BM555" s="156" t="s">
        <v>2049</v>
      </c>
    </row>
    <row r="556" spans="1:65" s="13" customFormat="1">
      <c r="B556" s="158"/>
      <c r="D556" s="159" t="s">
        <v>145</v>
      </c>
      <c r="E556" s="160" t="s">
        <v>1</v>
      </c>
      <c r="F556" s="161" t="s">
        <v>30</v>
      </c>
      <c r="H556" s="162">
        <v>1</v>
      </c>
      <c r="I556" s="163"/>
      <c r="L556" s="158"/>
      <c r="M556" s="164"/>
      <c r="N556" s="165"/>
      <c r="O556" s="165"/>
      <c r="P556" s="165"/>
      <c r="Q556" s="165"/>
      <c r="R556" s="165"/>
      <c r="S556" s="165"/>
      <c r="T556" s="166"/>
      <c r="AT556" s="160" t="s">
        <v>145</v>
      </c>
      <c r="AU556" s="160" t="s">
        <v>82</v>
      </c>
      <c r="AV556" s="13" t="s">
        <v>82</v>
      </c>
      <c r="AW556" s="13" t="s">
        <v>29</v>
      </c>
      <c r="AX556" s="13" t="s">
        <v>30</v>
      </c>
      <c r="AY556" s="160" t="s">
        <v>137</v>
      </c>
    </row>
    <row r="557" spans="1:65" s="2" customFormat="1" ht="21.75" customHeight="1">
      <c r="A557" s="33"/>
      <c r="B557" s="144"/>
      <c r="C557" s="182" t="s">
        <v>895</v>
      </c>
      <c r="D557" s="182" t="s">
        <v>181</v>
      </c>
      <c r="E557" s="183" t="s">
        <v>1715</v>
      </c>
      <c r="F557" s="184" t="s">
        <v>1716</v>
      </c>
      <c r="G557" s="185" t="s">
        <v>210</v>
      </c>
      <c r="H557" s="186">
        <v>1.01</v>
      </c>
      <c r="I557" s="187"/>
      <c r="J557" s="188">
        <f>ROUND(I557*H557,2)</f>
        <v>0</v>
      </c>
      <c r="K557" s="184" t="s">
        <v>1</v>
      </c>
      <c r="L557" s="189"/>
      <c r="M557" s="190" t="s">
        <v>1</v>
      </c>
      <c r="N557" s="191" t="s">
        <v>38</v>
      </c>
      <c r="O557" s="59"/>
      <c r="P557" s="154">
        <f>O557*H557</f>
        <v>0</v>
      </c>
      <c r="Q557" s="154">
        <v>3.4000000000000002E-2</v>
      </c>
      <c r="R557" s="154">
        <f>Q557*H557</f>
        <v>3.4340000000000002E-2</v>
      </c>
      <c r="S557" s="154">
        <v>0</v>
      </c>
      <c r="T557" s="155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56" t="s">
        <v>176</v>
      </c>
      <c r="AT557" s="156" t="s">
        <v>181</v>
      </c>
      <c r="AU557" s="156" t="s">
        <v>82</v>
      </c>
      <c r="AY557" s="18" t="s">
        <v>137</v>
      </c>
      <c r="BE557" s="157">
        <f>IF(N557="základní",J557,0)</f>
        <v>0</v>
      </c>
      <c r="BF557" s="157">
        <f>IF(N557="snížená",J557,0)</f>
        <v>0</v>
      </c>
      <c r="BG557" s="157">
        <f>IF(N557="zákl. přenesená",J557,0)</f>
        <v>0</v>
      </c>
      <c r="BH557" s="157">
        <f>IF(N557="sníž. přenesená",J557,0)</f>
        <v>0</v>
      </c>
      <c r="BI557" s="157">
        <f>IF(N557="nulová",J557,0)</f>
        <v>0</v>
      </c>
      <c r="BJ557" s="18" t="s">
        <v>30</v>
      </c>
      <c r="BK557" s="157">
        <f>ROUND(I557*H557,2)</f>
        <v>0</v>
      </c>
      <c r="BL557" s="18" t="s">
        <v>143</v>
      </c>
      <c r="BM557" s="156" t="s">
        <v>2050</v>
      </c>
    </row>
    <row r="558" spans="1:65" s="13" customFormat="1">
      <c r="B558" s="158"/>
      <c r="D558" s="159" t="s">
        <v>145</v>
      </c>
      <c r="E558" s="160" t="s">
        <v>1</v>
      </c>
      <c r="F558" s="161" t="s">
        <v>371</v>
      </c>
      <c r="H558" s="162">
        <v>1.01</v>
      </c>
      <c r="I558" s="163"/>
      <c r="L558" s="158"/>
      <c r="M558" s="164"/>
      <c r="N558" s="165"/>
      <c r="O558" s="165"/>
      <c r="P558" s="165"/>
      <c r="Q558" s="165"/>
      <c r="R558" s="165"/>
      <c r="S558" s="165"/>
      <c r="T558" s="166"/>
      <c r="AT558" s="160" t="s">
        <v>145</v>
      </c>
      <c r="AU558" s="160" t="s">
        <v>82</v>
      </c>
      <c r="AV558" s="13" t="s">
        <v>82</v>
      </c>
      <c r="AW558" s="13" t="s">
        <v>29</v>
      </c>
      <c r="AX558" s="13" t="s">
        <v>73</v>
      </c>
      <c r="AY558" s="160" t="s">
        <v>137</v>
      </c>
    </row>
    <row r="559" spans="1:65" s="15" customFormat="1">
      <c r="B559" s="174"/>
      <c r="D559" s="159" t="s">
        <v>145</v>
      </c>
      <c r="E559" s="175" t="s">
        <v>1</v>
      </c>
      <c r="F559" s="176" t="s">
        <v>148</v>
      </c>
      <c r="H559" s="177">
        <v>1.01</v>
      </c>
      <c r="I559" s="178"/>
      <c r="L559" s="174"/>
      <c r="M559" s="179"/>
      <c r="N559" s="180"/>
      <c r="O559" s="180"/>
      <c r="P559" s="180"/>
      <c r="Q559" s="180"/>
      <c r="R559" s="180"/>
      <c r="S559" s="180"/>
      <c r="T559" s="181"/>
      <c r="AT559" s="175" t="s">
        <v>145</v>
      </c>
      <c r="AU559" s="175" t="s">
        <v>82</v>
      </c>
      <c r="AV559" s="15" t="s">
        <v>143</v>
      </c>
      <c r="AW559" s="15" t="s">
        <v>29</v>
      </c>
      <c r="AX559" s="15" t="s">
        <v>30</v>
      </c>
      <c r="AY559" s="175" t="s">
        <v>137</v>
      </c>
    </row>
    <row r="560" spans="1:65" s="2" customFormat="1" ht="21.75" customHeight="1">
      <c r="A560" s="33"/>
      <c r="B560" s="144"/>
      <c r="C560" s="145" t="s">
        <v>1718</v>
      </c>
      <c r="D560" s="145" t="s">
        <v>139</v>
      </c>
      <c r="E560" s="146" t="s">
        <v>2051</v>
      </c>
      <c r="F560" s="147" t="s">
        <v>2052</v>
      </c>
      <c r="G560" s="148" t="s">
        <v>210</v>
      </c>
      <c r="H560" s="149">
        <v>3</v>
      </c>
      <c r="I560" s="150"/>
      <c r="J560" s="151">
        <f>ROUND(I560*H560,2)</f>
        <v>0</v>
      </c>
      <c r="K560" s="147" t="s">
        <v>152</v>
      </c>
      <c r="L560" s="34"/>
      <c r="M560" s="152" t="s">
        <v>1</v>
      </c>
      <c r="N560" s="153" t="s">
        <v>38</v>
      </c>
      <c r="O560" s="59"/>
      <c r="P560" s="154">
        <f>O560*H560</f>
        <v>0</v>
      </c>
      <c r="Q560" s="154">
        <v>1.6199999999999999E-3</v>
      </c>
      <c r="R560" s="154">
        <f>Q560*H560</f>
        <v>4.8599999999999997E-3</v>
      </c>
      <c r="S560" s="154">
        <v>0</v>
      </c>
      <c r="T560" s="155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56" t="s">
        <v>143</v>
      </c>
      <c r="AT560" s="156" t="s">
        <v>139</v>
      </c>
      <c r="AU560" s="156" t="s">
        <v>82</v>
      </c>
      <c r="AY560" s="18" t="s">
        <v>137</v>
      </c>
      <c r="BE560" s="157">
        <f>IF(N560="základní",J560,0)</f>
        <v>0</v>
      </c>
      <c r="BF560" s="157">
        <f>IF(N560="snížená",J560,0)</f>
        <v>0</v>
      </c>
      <c r="BG560" s="157">
        <f>IF(N560="zákl. přenesená",J560,0)</f>
        <v>0</v>
      </c>
      <c r="BH560" s="157">
        <f>IF(N560="sníž. přenesená",J560,0)</f>
        <v>0</v>
      </c>
      <c r="BI560" s="157">
        <f>IF(N560="nulová",J560,0)</f>
        <v>0</v>
      </c>
      <c r="BJ560" s="18" t="s">
        <v>30</v>
      </c>
      <c r="BK560" s="157">
        <f>ROUND(I560*H560,2)</f>
        <v>0</v>
      </c>
      <c r="BL560" s="18" t="s">
        <v>143</v>
      </c>
      <c r="BM560" s="156" t="s">
        <v>2053</v>
      </c>
    </row>
    <row r="561" spans="1:65" s="13" customFormat="1">
      <c r="B561" s="158"/>
      <c r="D561" s="159" t="s">
        <v>145</v>
      </c>
      <c r="E561" s="160" t="s">
        <v>1</v>
      </c>
      <c r="F561" s="161" t="s">
        <v>155</v>
      </c>
      <c r="H561" s="162">
        <v>3</v>
      </c>
      <c r="I561" s="163"/>
      <c r="L561" s="158"/>
      <c r="M561" s="164"/>
      <c r="N561" s="165"/>
      <c r="O561" s="165"/>
      <c r="P561" s="165"/>
      <c r="Q561" s="165"/>
      <c r="R561" s="165"/>
      <c r="S561" s="165"/>
      <c r="T561" s="166"/>
      <c r="AT561" s="160" t="s">
        <v>145</v>
      </c>
      <c r="AU561" s="160" t="s">
        <v>82</v>
      </c>
      <c r="AV561" s="13" t="s">
        <v>82</v>
      </c>
      <c r="AW561" s="13" t="s">
        <v>29</v>
      </c>
      <c r="AX561" s="13" t="s">
        <v>30</v>
      </c>
      <c r="AY561" s="160" t="s">
        <v>137</v>
      </c>
    </row>
    <row r="562" spans="1:65" s="2" customFormat="1" ht="21.75" customHeight="1">
      <c r="A562" s="33"/>
      <c r="B562" s="144"/>
      <c r="C562" s="182" t="s">
        <v>1722</v>
      </c>
      <c r="D562" s="182" t="s">
        <v>181</v>
      </c>
      <c r="E562" s="183" t="s">
        <v>2054</v>
      </c>
      <c r="F562" s="184" t="s">
        <v>2055</v>
      </c>
      <c r="G562" s="185" t="s">
        <v>210</v>
      </c>
      <c r="H562" s="186">
        <v>3.03</v>
      </c>
      <c r="I562" s="187"/>
      <c r="J562" s="188">
        <f>ROUND(I562*H562,2)</f>
        <v>0</v>
      </c>
      <c r="K562" s="184" t="s">
        <v>1</v>
      </c>
      <c r="L562" s="189"/>
      <c r="M562" s="190" t="s">
        <v>1</v>
      </c>
      <c r="N562" s="191" t="s">
        <v>38</v>
      </c>
      <c r="O562" s="59"/>
      <c r="P562" s="154">
        <f>O562*H562</f>
        <v>0</v>
      </c>
      <c r="Q562" s="154">
        <v>1.7999999999999999E-2</v>
      </c>
      <c r="R562" s="154">
        <f>Q562*H562</f>
        <v>5.4539999999999991E-2</v>
      </c>
      <c r="S562" s="154">
        <v>0</v>
      </c>
      <c r="T562" s="155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56" t="s">
        <v>176</v>
      </c>
      <c r="AT562" s="156" t="s">
        <v>181</v>
      </c>
      <c r="AU562" s="156" t="s">
        <v>82</v>
      </c>
      <c r="AY562" s="18" t="s">
        <v>137</v>
      </c>
      <c r="BE562" s="157">
        <f>IF(N562="základní",J562,0)</f>
        <v>0</v>
      </c>
      <c r="BF562" s="157">
        <f>IF(N562="snížená",J562,0)</f>
        <v>0</v>
      </c>
      <c r="BG562" s="157">
        <f>IF(N562="zákl. přenesená",J562,0)</f>
        <v>0</v>
      </c>
      <c r="BH562" s="157">
        <f>IF(N562="sníž. přenesená",J562,0)</f>
        <v>0</v>
      </c>
      <c r="BI562" s="157">
        <f>IF(N562="nulová",J562,0)</f>
        <v>0</v>
      </c>
      <c r="BJ562" s="18" t="s">
        <v>30</v>
      </c>
      <c r="BK562" s="157">
        <f>ROUND(I562*H562,2)</f>
        <v>0</v>
      </c>
      <c r="BL562" s="18" t="s">
        <v>143</v>
      </c>
      <c r="BM562" s="156" t="s">
        <v>2056</v>
      </c>
    </row>
    <row r="563" spans="1:65" s="13" customFormat="1">
      <c r="B563" s="158"/>
      <c r="D563" s="159" t="s">
        <v>145</v>
      </c>
      <c r="E563" s="160" t="s">
        <v>1</v>
      </c>
      <c r="F563" s="161" t="s">
        <v>1676</v>
      </c>
      <c r="H563" s="162">
        <v>3.03</v>
      </c>
      <c r="I563" s="163"/>
      <c r="L563" s="158"/>
      <c r="M563" s="164"/>
      <c r="N563" s="165"/>
      <c r="O563" s="165"/>
      <c r="P563" s="165"/>
      <c r="Q563" s="165"/>
      <c r="R563" s="165"/>
      <c r="S563" s="165"/>
      <c r="T563" s="166"/>
      <c r="AT563" s="160" t="s">
        <v>145</v>
      </c>
      <c r="AU563" s="160" t="s">
        <v>82</v>
      </c>
      <c r="AV563" s="13" t="s">
        <v>82</v>
      </c>
      <c r="AW563" s="13" t="s">
        <v>29</v>
      </c>
      <c r="AX563" s="13" t="s">
        <v>73</v>
      </c>
      <c r="AY563" s="160" t="s">
        <v>137</v>
      </c>
    </row>
    <row r="564" spans="1:65" s="15" customFormat="1">
      <c r="B564" s="174"/>
      <c r="D564" s="159" t="s">
        <v>145</v>
      </c>
      <c r="E564" s="175" t="s">
        <v>1</v>
      </c>
      <c r="F564" s="176" t="s">
        <v>148</v>
      </c>
      <c r="H564" s="177">
        <v>3.03</v>
      </c>
      <c r="I564" s="178"/>
      <c r="L564" s="174"/>
      <c r="M564" s="179"/>
      <c r="N564" s="180"/>
      <c r="O564" s="180"/>
      <c r="P564" s="180"/>
      <c r="Q564" s="180"/>
      <c r="R564" s="180"/>
      <c r="S564" s="180"/>
      <c r="T564" s="181"/>
      <c r="AT564" s="175" t="s">
        <v>145</v>
      </c>
      <c r="AU564" s="175" t="s">
        <v>82</v>
      </c>
      <c r="AV564" s="15" t="s">
        <v>143</v>
      </c>
      <c r="AW564" s="15" t="s">
        <v>29</v>
      </c>
      <c r="AX564" s="15" t="s">
        <v>30</v>
      </c>
      <c r="AY564" s="175" t="s">
        <v>137</v>
      </c>
    </row>
    <row r="565" spans="1:65" s="2" customFormat="1" ht="16.5" customHeight="1">
      <c r="A565" s="33"/>
      <c r="B565" s="144"/>
      <c r="C565" s="145" t="s">
        <v>928</v>
      </c>
      <c r="D565" s="145" t="s">
        <v>139</v>
      </c>
      <c r="E565" s="146" t="s">
        <v>1732</v>
      </c>
      <c r="F565" s="147" t="s">
        <v>1733</v>
      </c>
      <c r="G565" s="148" t="s">
        <v>210</v>
      </c>
      <c r="H565" s="149">
        <v>27</v>
      </c>
      <c r="I565" s="150"/>
      <c r="J565" s="151">
        <f>ROUND(I565*H565,2)</f>
        <v>0</v>
      </c>
      <c r="K565" s="147" t="s">
        <v>1</v>
      </c>
      <c r="L565" s="34"/>
      <c r="M565" s="152" t="s">
        <v>1</v>
      </c>
      <c r="N565" s="153" t="s">
        <v>38</v>
      </c>
      <c r="O565" s="59"/>
      <c r="P565" s="154">
        <f>O565*H565</f>
        <v>0</v>
      </c>
      <c r="Q565" s="154">
        <v>0</v>
      </c>
      <c r="R565" s="154">
        <f>Q565*H565</f>
        <v>0</v>
      </c>
      <c r="S565" s="154">
        <v>0</v>
      </c>
      <c r="T565" s="155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56" t="s">
        <v>143</v>
      </c>
      <c r="AT565" s="156" t="s">
        <v>139</v>
      </c>
      <c r="AU565" s="156" t="s">
        <v>82</v>
      </c>
      <c r="AY565" s="18" t="s">
        <v>137</v>
      </c>
      <c r="BE565" s="157">
        <f>IF(N565="základní",J565,0)</f>
        <v>0</v>
      </c>
      <c r="BF565" s="157">
        <f>IF(N565="snížená",J565,0)</f>
        <v>0</v>
      </c>
      <c r="BG565" s="157">
        <f>IF(N565="zákl. přenesená",J565,0)</f>
        <v>0</v>
      </c>
      <c r="BH565" s="157">
        <f>IF(N565="sníž. přenesená",J565,0)</f>
        <v>0</v>
      </c>
      <c r="BI565" s="157">
        <f>IF(N565="nulová",J565,0)</f>
        <v>0</v>
      </c>
      <c r="BJ565" s="18" t="s">
        <v>30</v>
      </c>
      <c r="BK565" s="157">
        <f>ROUND(I565*H565,2)</f>
        <v>0</v>
      </c>
      <c r="BL565" s="18" t="s">
        <v>143</v>
      </c>
      <c r="BM565" s="156" t="s">
        <v>2057</v>
      </c>
    </row>
    <row r="566" spans="1:65" s="13" customFormat="1">
      <c r="B566" s="158"/>
      <c r="D566" s="159" t="s">
        <v>145</v>
      </c>
      <c r="E566" s="160" t="s">
        <v>1</v>
      </c>
      <c r="F566" s="161" t="s">
        <v>327</v>
      </c>
      <c r="H566" s="162">
        <v>27</v>
      </c>
      <c r="I566" s="163"/>
      <c r="L566" s="158"/>
      <c r="M566" s="164"/>
      <c r="N566" s="165"/>
      <c r="O566" s="165"/>
      <c r="P566" s="165"/>
      <c r="Q566" s="165"/>
      <c r="R566" s="165"/>
      <c r="S566" s="165"/>
      <c r="T566" s="166"/>
      <c r="AT566" s="160" t="s">
        <v>145</v>
      </c>
      <c r="AU566" s="160" t="s">
        <v>82</v>
      </c>
      <c r="AV566" s="13" t="s">
        <v>82</v>
      </c>
      <c r="AW566" s="13" t="s">
        <v>29</v>
      </c>
      <c r="AX566" s="13" t="s">
        <v>30</v>
      </c>
      <c r="AY566" s="160" t="s">
        <v>137</v>
      </c>
    </row>
    <row r="567" spans="1:65" s="2" customFormat="1" ht="16.5" customHeight="1">
      <c r="A567" s="33"/>
      <c r="B567" s="144"/>
      <c r="C567" s="182" t="s">
        <v>935</v>
      </c>
      <c r="D567" s="182" t="s">
        <v>181</v>
      </c>
      <c r="E567" s="183" t="s">
        <v>2058</v>
      </c>
      <c r="F567" s="184" t="s">
        <v>2059</v>
      </c>
      <c r="G567" s="185" t="s">
        <v>210</v>
      </c>
      <c r="H567" s="186">
        <v>27.405000000000001</v>
      </c>
      <c r="I567" s="187"/>
      <c r="J567" s="188">
        <f>ROUND(I567*H567,2)</f>
        <v>0</v>
      </c>
      <c r="K567" s="184" t="s">
        <v>1</v>
      </c>
      <c r="L567" s="189"/>
      <c r="M567" s="190" t="s">
        <v>1</v>
      </c>
      <c r="N567" s="191" t="s">
        <v>38</v>
      </c>
      <c r="O567" s="59"/>
      <c r="P567" s="154">
        <f>O567*H567</f>
        <v>0</v>
      </c>
      <c r="Q567" s="154">
        <v>5.2999999999999998E-4</v>
      </c>
      <c r="R567" s="154">
        <f>Q567*H567</f>
        <v>1.452465E-2</v>
      </c>
      <c r="S567" s="154">
        <v>0</v>
      </c>
      <c r="T567" s="155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56" t="s">
        <v>176</v>
      </c>
      <c r="AT567" s="156" t="s">
        <v>181</v>
      </c>
      <c r="AU567" s="156" t="s">
        <v>82</v>
      </c>
      <c r="AY567" s="18" t="s">
        <v>137</v>
      </c>
      <c r="BE567" s="157">
        <f>IF(N567="základní",J567,0)</f>
        <v>0</v>
      </c>
      <c r="BF567" s="157">
        <f>IF(N567="snížená",J567,0)</f>
        <v>0</v>
      </c>
      <c r="BG567" s="157">
        <f>IF(N567="zákl. přenesená",J567,0)</f>
        <v>0</v>
      </c>
      <c r="BH567" s="157">
        <f>IF(N567="sníž. přenesená",J567,0)</f>
        <v>0</v>
      </c>
      <c r="BI567" s="157">
        <f>IF(N567="nulová",J567,0)</f>
        <v>0</v>
      </c>
      <c r="BJ567" s="18" t="s">
        <v>30</v>
      </c>
      <c r="BK567" s="157">
        <f>ROUND(I567*H567,2)</f>
        <v>0</v>
      </c>
      <c r="BL567" s="18" t="s">
        <v>143</v>
      </c>
      <c r="BM567" s="156" t="s">
        <v>2060</v>
      </c>
    </row>
    <row r="568" spans="1:65" s="13" customFormat="1">
      <c r="B568" s="158"/>
      <c r="D568" s="159" t="s">
        <v>145</v>
      </c>
      <c r="E568" s="160" t="s">
        <v>1</v>
      </c>
      <c r="F568" s="161" t="s">
        <v>1439</v>
      </c>
      <c r="H568" s="162">
        <v>27.405000000000001</v>
      </c>
      <c r="I568" s="163"/>
      <c r="L568" s="158"/>
      <c r="M568" s="164"/>
      <c r="N568" s="165"/>
      <c r="O568" s="165"/>
      <c r="P568" s="165"/>
      <c r="Q568" s="165"/>
      <c r="R568" s="165"/>
      <c r="S568" s="165"/>
      <c r="T568" s="166"/>
      <c r="AT568" s="160" t="s">
        <v>145</v>
      </c>
      <c r="AU568" s="160" t="s">
        <v>82</v>
      </c>
      <c r="AV568" s="13" t="s">
        <v>82</v>
      </c>
      <c r="AW568" s="13" t="s">
        <v>29</v>
      </c>
      <c r="AX568" s="13" t="s">
        <v>73</v>
      </c>
      <c r="AY568" s="160" t="s">
        <v>137</v>
      </c>
    </row>
    <row r="569" spans="1:65" s="15" customFormat="1">
      <c r="B569" s="174"/>
      <c r="D569" s="159" t="s">
        <v>145</v>
      </c>
      <c r="E569" s="175" t="s">
        <v>1</v>
      </c>
      <c r="F569" s="176" t="s">
        <v>148</v>
      </c>
      <c r="H569" s="177">
        <v>27.405000000000001</v>
      </c>
      <c r="I569" s="178"/>
      <c r="L569" s="174"/>
      <c r="M569" s="179"/>
      <c r="N569" s="180"/>
      <c r="O569" s="180"/>
      <c r="P569" s="180"/>
      <c r="Q569" s="180"/>
      <c r="R569" s="180"/>
      <c r="S569" s="180"/>
      <c r="T569" s="181"/>
      <c r="AT569" s="175" t="s">
        <v>145</v>
      </c>
      <c r="AU569" s="175" t="s">
        <v>82</v>
      </c>
      <c r="AV569" s="15" t="s">
        <v>143</v>
      </c>
      <c r="AW569" s="15" t="s">
        <v>29</v>
      </c>
      <c r="AX569" s="15" t="s">
        <v>30</v>
      </c>
      <c r="AY569" s="175" t="s">
        <v>137</v>
      </c>
    </row>
    <row r="570" spans="1:65" s="2" customFormat="1" ht="16.5" customHeight="1">
      <c r="A570" s="33"/>
      <c r="B570" s="144"/>
      <c r="C570" s="145" t="s">
        <v>941</v>
      </c>
      <c r="D570" s="145" t="s">
        <v>139</v>
      </c>
      <c r="E570" s="146" t="s">
        <v>2061</v>
      </c>
      <c r="F570" s="147" t="s">
        <v>2062</v>
      </c>
      <c r="G570" s="148" t="s">
        <v>210</v>
      </c>
      <c r="H570" s="149">
        <v>5</v>
      </c>
      <c r="I570" s="150"/>
      <c r="J570" s="151">
        <f>ROUND(I570*H570,2)</f>
        <v>0</v>
      </c>
      <c r="K570" s="147" t="s">
        <v>1</v>
      </c>
      <c r="L570" s="34"/>
      <c r="M570" s="152" t="s">
        <v>1</v>
      </c>
      <c r="N570" s="153" t="s">
        <v>38</v>
      </c>
      <c r="O570" s="59"/>
      <c r="P570" s="154">
        <f>O570*H570</f>
        <v>0</v>
      </c>
      <c r="Q570" s="154">
        <v>0</v>
      </c>
      <c r="R570" s="154">
        <f>Q570*H570</f>
        <v>0</v>
      </c>
      <c r="S570" s="154">
        <v>0</v>
      </c>
      <c r="T570" s="155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56" t="s">
        <v>143</v>
      </c>
      <c r="AT570" s="156" t="s">
        <v>139</v>
      </c>
      <c r="AU570" s="156" t="s">
        <v>82</v>
      </c>
      <c r="AY570" s="18" t="s">
        <v>137</v>
      </c>
      <c r="BE570" s="157">
        <f>IF(N570="základní",J570,0)</f>
        <v>0</v>
      </c>
      <c r="BF570" s="157">
        <f>IF(N570="snížená",J570,0)</f>
        <v>0</v>
      </c>
      <c r="BG570" s="157">
        <f>IF(N570="zákl. přenesená",J570,0)</f>
        <v>0</v>
      </c>
      <c r="BH570" s="157">
        <f>IF(N570="sníž. přenesená",J570,0)</f>
        <v>0</v>
      </c>
      <c r="BI570" s="157">
        <f>IF(N570="nulová",J570,0)</f>
        <v>0</v>
      </c>
      <c r="BJ570" s="18" t="s">
        <v>30</v>
      </c>
      <c r="BK570" s="157">
        <f>ROUND(I570*H570,2)</f>
        <v>0</v>
      </c>
      <c r="BL570" s="18" t="s">
        <v>143</v>
      </c>
      <c r="BM570" s="156" t="s">
        <v>2063</v>
      </c>
    </row>
    <row r="571" spans="1:65" s="13" customFormat="1">
      <c r="B571" s="158"/>
      <c r="D571" s="159" t="s">
        <v>145</v>
      </c>
      <c r="E571" s="160" t="s">
        <v>1</v>
      </c>
      <c r="F571" s="161" t="s">
        <v>163</v>
      </c>
      <c r="H571" s="162">
        <v>5</v>
      </c>
      <c r="I571" s="163"/>
      <c r="L571" s="158"/>
      <c r="M571" s="164"/>
      <c r="N571" s="165"/>
      <c r="O571" s="165"/>
      <c r="P571" s="165"/>
      <c r="Q571" s="165"/>
      <c r="R571" s="165"/>
      <c r="S571" s="165"/>
      <c r="T571" s="166"/>
      <c r="AT571" s="160" t="s">
        <v>145</v>
      </c>
      <c r="AU571" s="160" t="s">
        <v>82</v>
      </c>
      <c r="AV571" s="13" t="s">
        <v>82</v>
      </c>
      <c r="AW571" s="13" t="s">
        <v>29</v>
      </c>
      <c r="AX571" s="13" t="s">
        <v>30</v>
      </c>
      <c r="AY571" s="160" t="s">
        <v>137</v>
      </c>
    </row>
    <row r="572" spans="1:65" s="2" customFormat="1" ht="16.5" customHeight="1">
      <c r="A572" s="33"/>
      <c r="B572" s="144"/>
      <c r="C572" s="182" t="s">
        <v>957</v>
      </c>
      <c r="D572" s="182" t="s">
        <v>181</v>
      </c>
      <c r="E572" s="183" t="s">
        <v>2064</v>
      </c>
      <c r="F572" s="184" t="s">
        <v>2065</v>
      </c>
      <c r="G572" s="185" t="s">
        <v>210</v>
      </c>
      <c r="H572" s="186">
        <v>5.0750000000000002</v>
      </c>
      <c r="I572" s="187"/>
      <c r="J572" s="188">
        <f>ROUND(I572*H572,2)</f>
        <v>0</v>
      </c>
      <c r="K572" s="184" t="s">
        <v>1</v>
      </c>
      <c r="L572" s="189"/>
      <c r="M572" s="190" t="s">
        <v>1</v>
      </c>
      <c r="N572" s="191" t="s">
        <v>38</v>
      </c>
      <c r="O572" s="59"/>
      <c r="P572" s="154">
        <f>O572*H572</f>
        <v>0</v>
      </c>
      <c r="Q572" s="154">
        <v>1.17E-3</v>
      </c>
      <c r="R572" s="154">
        <f>Q572*H572</f>
        <v>5.9377500000000003E-3</v>
      </c>
      <c r="S572" s="154">
        <v>0</v>
      </c>
      <c r="T572" s="155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56" t="s">
        <v>176</v>
      </c>
      <c r="AT572" s="156" t="s">
        <v>181</v>
      </c>
      <c r="AU572" s="156" t="s">
        <v>82</v>
      </c>
      <c r="AY572" s="18" t="s">
        <v>137</v>
      </c>
      <c r="BE572" s="157">
        <f>IF(N572="základní",J572,0)</f>
        <v>0</v>
      </c>
      <c r="BF572" s="157">
        <f>IF(N572="snížená",J572,0)</f>
        <v>0</v>
      </c>
      <c r="BG572" s="157">
        <f>IF(N572="zákl. přenesená",J572,0)</f>
        <v>0</v>
      </c>
      <c r="BH572" s="157">
        <f>IF(N572="sníž. přenesená",J572,0)</f>
        <v>0</v>
      </c>
      <c r="BI572" s="157">
        <f>IF(N572="nulová",J572,0)</f>
        <v>0</v>
      </c>
      <c r="BJ572" s="18" t="s">
        <v>30</v>
      </c>
      <c r="BK572" s="157">
        <f>ROUND(I572*H572,2)</f>
        <v>0</v>
      </c>
      <c r="BL572" s="18" t="s">
        <v>143</v>
      </c>
      <c r="BM572" s="156" t="s">
        <v>2066</v>
      </c>
    </row>
    <row r="573" spans="1:65" s="13" customFormat="1">
      <c r="B573" s="158"/>
      <c r="D573" s="159" t="s">
        <v>145</v>
      </c>
      <c r="E573" s="160" t="s">
        <v>1</v>
      </c>
      <c r="F573" s="161" t="s">
        <v>2003</v>
      </c>
      <c r="H573" s="162">
        <v>5.0750000000000002</v>
      </c>
      <c r="I573" s="163"/>
      <c r="L573" s="158"/>
      <c r="M573" s="164"/>
      <c r="N573" s="165"/>
      <c r="O573" s="165"/>
      <c r="P573" s="165"/>
      <c r="Q573" s="165"/>
      <c r="R573" s="165"/>
      <c r="S573" s="165"/>
      <c r="T573" s="166"/>
      <c r="AT573" s="160" t="s">
        <v>145</v>
      </c>
      <c r="AU573" s="160" t="s">
        <v>82</v>
      </c>
      <c r="AV573" s="13" t="s">
        <v>82</v>
      </c>
      <c r="AW573" s="13" t="s">
        <v>29</v>
      </c>
      <c r="AX573" s="13" t="s">
        <v>73</v>
      </c>
      <c r="AY573" s="160" t="s">
        <v>137</v>
      </c>
    </row>
    <row r="574" spans="1:65" s="15" customFormat="1">
      <c r="B574" s="174"/>
      <c r="D574" s="159" t="s">
        <v>145</v>
      </c>
      <c r="E574" s="175" t="s">
        <v>1</v>
      </c>
      <c r="F574" s="176" t="s">
        <v>148</v>
      </c>
      <c r="H574" s="177">
        <v>5.0750000000000002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145</v>
      </c>
      <c r="AU574" s="175" t="s">
        <v>82</v>
      </c>
      <c r="AV574" s="15" t="s">
        <v>143</v>
      </c>
      <c r="AW574" s="15" t="s">
        <v>29</v>
      </c>
      <c r="AX574" s="15" t="s">
        <v>30</v>
      </c>
      <c r="AY574" s="175" t="s">
        <v>137</v>
      </c>
    </row>
    <row r="575" spans="1:65" s="2" customFormat="1" ht="24.2" customHeight="1">
      <c r="A575" s="33"/>
      <c r="B575" s="144"/>
      <c r="C575" s="145" t="s">
        <v>961</v>
      </c>
      <c r="D575" s="145" t="s">
        <v>139</v>
      </c>
      <c r="E575" s="146" t="s">
        <v>2067</v>
      </c>
      <c r="F575" s="147" t="s">
        <v>2068</v>
      </c>
      <c r="G575" s="148" t="s">
        <v>201</v>
      </c>
      <c r="H575" s="149">
        <v>1</v>
      </c>
      <c r="I575" s="150"/>
      <c r="J575" s="151">
        <f>ROUND(I575*H575,2)</f>
        <v>0</v>
      </c>
      <c r="K575" s="147" t="s">
        <v>1</v>
      </c>
      <c r="L575" s="34"/>
      <c r="M575" s="152" t="s">
        <v>1</v>
      </c>
      <c r="N575" s="153" t="s">
        <v>38</v>
      </c>
      <c r="O575" s="59"/>
      <c r="P575" s="154">
        <f>O575*H575</f>
        <v>0</v>
      </c>
      <c r="Q575" s="154">
        <v>0</v>
      </c>
      <c r="R575" s="154">
        <f>Q575*H575</f>
        <v>0</v>
      </c>
      <c r="S575" s="154">
        <v>0</v>
      </c>
      <c r="T575" s="155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56" t="s">
        <v>143</v>
      </c>
      <c r="AT575" s="156" t="s">
        <v>139</v>
      </c>
      <c r="AU575" s="156" t="s">
        <v>82</v>
      </c>
      <c r="AY575" s="18" t="s">
        <v>137</v>
      </c>
      <c r="BE575" s="157">
        <f>IF(N575="základní",J575,0)</f>
        <v>0</v>
      </c>
      <c r="BF575" s="157">
        <f>IF(N575="snížená",J575,0)</f>
        <v>0</v>
      </c>
      <c r="BG575" s="157">
        <f>IF(N575="zákl. přenesená",J575,0)</f>
        <v>0</v>
      </c>
      <c r="BH575" s="157">
        <f>IF(N575="sníž. přenesená",J575,0)</f>
        <v>0</v>
      </c>
      <c r="BI575" s="157">
        <f>IF(N575="nulová",J575,0)</f>
        <v>0</v>
      </c>
      <c r="BJ575" s="18" t="s">
        <v>30</v>
      </c>
      <c r="BK575" s="157">
        <f>ROUND(I575*H575,2)</f>
        <v>0</v>
      </c>
      <c r="BL575" s="18" t="s">
        <v>143</v>
      </c>
      <c r="BM575" s="156" t="s">
        <v>2069</v>
      </c>
    </row>
    <row r="576" spans="1:65" s="13" customFormat="1">
      <c r="B576" s="158"/>
      <c r="D576" s="159" t="s">
        <v>145</v>
      </c>
      <c r="E576" s="160" t="s">
        <v>1</v>
      </c>
      <c r="F576" s="161" t="s">
        <v>30</v>
      </c>
      <c r="H576" s="162">
        <v>1</v>
      </c>
      <c r="I576" s="163"/>
      <c r="L576" s="158"/>
      <c r="M576" s="164"/>
      <c r="N576" s="165"/>
      <c r="O576" s="165"/>
      <c r="P576" s="165"/>
      <c r="Q576" s="165"/>
      <c r="R576" s="165"/>
      <c r="S576" s="165"/>
      <c r="T576" s="166"/>
      <c r="AT576" s="160" t="s">
        <v>145</v>
      </c>
      <c r="AU576" s="160" t="s">
        <v>82</v>
      </c>
      <c r="AV576" s="13" t="s">
        <v>82</v>
      </c>
      <c r="AW576" s="13" t="s">
        <v>29</v>
      </c>
      <c r="AX576" s="13" t="s">
        <v>30</v>
      </c>
      <c r="AY576" s="160" t="s">
        <v>137</v>
      </c>
    </row>
    <row r="577" spans="1:65" s="2" customFormat="1" ht="24.2" customHeight="1">
      <c r="A577" s="33"/>
      <c r="B577" s="144"/>
      <c r="C577" s="145" t="s">
        <v>965</v>
      </c>
      <c r="D577" s="145" t="s">
        <v>139</v>
      </c>
      <c r="E577" s="146" t="s">
        <v>2070</v>
      </c>
      <c r="F577" s="147" t="s">
        <v>2071</v>
      </c>
      <c r="G577" s="148" t="s">
        <v>210</v>
      </c>
      <c r="H577" s="149">
        <v>38</v>
      </c>
      <c r="I577" s="150"/>
      <c r="J577" s="151">
        <f>ROUND(I577*H577,2)</f>
        <v>0</v>
      </c>
      <c r="K577" s="147" t="s">
        <v>152</v>
      </c>
      <c r="L577" s="34"/>
      <c r="M577" s="152" t="s">
        <v>1</v>
      </c>
      <c r="N577" s="153" t="s">
        <v>38</v>
      </c>
      <c r="O577" s="59"/>
      <c r="P577" s="154">
        <f>O577*H577</f>
        <v>0</v>
      </c>
      <c r="Q577" s="154">
        <v>6.4999999999999997E-4</v>
      </c>
      <c r="R577" s="154">
        <f>Q577*H577</f>
        <v>2.47E-2</v>
      </c>
      <c r="S577" s="154">
        <v>0</v>
      </c>
      <c r="T577" s="155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56" t="s">
        <v>143</v>
      </c>
      <c r="AT577" s="156" t="s">
        <v>139</v>
      </c>
      <c r="AU577" s="156" t="s">
        <v>82</v>
      </c>
      <c r="AY577" s="18" t="s">
        <v>137</v>
      </c>
      <c r="BE577" s="157">
        <f>IF(N577="základní",J577,0)</f>
        <v>0</v>
      </c>
      <c r="BF577" s="157">
        <f>IF(N577="snížená",J577,0)</f>
        <v>0</v>
      </c>
      <c r="BG577" s="157">
        <f>IF(N577="zákl. přenesená",J577,0)</f>
        <v>0</v>
      </c>
      <c r="BH577" s="157">
        <f>IF(N577="sníž. přenesená",J577,0)</f>
        <v>0</v>
      </c>
      <c r="BI577" s="157">
        <f>IF(N577="nulová",J577,0)</f>
        <v>0</v>
      </c>
      <c r="BJ577" s="18" t="s">
        <v>30</v>
      </c>
      <c r="BK577" s="157">
        <f>ROUND(I577*H577,2)</f>
        <v>0</v>
      </c>
      <c r="BL577" s="18" t="s">
        <v>143</v>
      </c>
      <c r="BM577" s="156" t="s">
        <v>2072</v>
      </c>
    </row>
    <row r="578" spans="1:65" s="13" customFormat="1">
      <c r="B578" s="158"/>
      <c r="D578" s="159" t="s">
        <v>145</v>
      </c>
      <c r="E578" s="160" t="s">
        <v>1</v>
      </c>
      <c r="F578" s="161" t="s">
        <v>372</v>
      </c>
      <c r="H578" s="162">
        <v>38</v>
      </c>
      <c r="I578" s="163"/>
      <c r="L578" s="158"/>
      <c r="M578" s="164"/>
      <c r="N578" s="165"/>
      <c r="O578" s="165"/>
      <c r="P578" s="165"/>
      <c r="Q578" s="165"/>
      <c r="R578" s="165"/>
      <c r="S578" s="165"/>
      <c r="T578" s="166"/>
      <c r="AT578" s="160" t="s">
        <v>145</v>
      </c>
      <c r="AU578" s="160" t="s">
        <v>82</v>
      </c>
      <c r="AV578" s="13" t="s">
        <v>82</v>
      </c>
      <c r="AW578" s="13" t="s">
        <v>29</v>
      </c>
      <c r="AX578" s="13" t="s">
        <v>30</v>
      </c>
      <c r="AY578" s="160" t="s">
        <v>137</v>
      </c>
    </row>
    <row r="579" spans="1:65" s="14" customFormat="1">
      <c r="B579" s="167"/>
      <c r="D579" s="159" t="s">
        <v>145</v>
      </c>
      <c r="E579" s="168" t="s">
        <v>1</v>
      </c>
      <c r="F579" s="169" t="s">
        <v>2073</v>
      </c>
      <c r="H579" s="168" t="s">
        <v>1</v>
      </c>
      <c r="I579" s="170"/>
      <c r="L579" s="167"/>
      <c r="M579" s="171"/>
      <c r="N579" s="172"/>
      <c r="O579" s="172"/>
      <c r="P579" s="172"/>
      <c r="Q579" s="172"/>
      <c r="R579" s="172"/>
      <c r="S579" s="172"/>
      <c r="T579" s="173"/>
      <c r="AT579" s="168" t="s">
        <v>145</v>
      </c>
      <c r="AU579" s="168" t="s">
        <v>82</v>
      </c>
      <c r="AV579" s="14" t="s">
        <v>30</v>
      </c>
      <c r="AW579" s="14" t="s">
        <v>29</v>
      </c>
      <c r="AX579" s="14" t="s">
        <v>73</v>
      </c>
      <c r="AY579" s="168" t="s">
        <v>137</v>
      </c>
    </row>
    <row r="580" spans="1:65" s="14" customFormat="1">
      <c r="B580" s="167"/>
      <c r="D580" s="159" t="s">
        <v>145</v>
      </c>
      <c r="E580" s="168" t="s">
        <v>1</v>
      </c>
      <c r="F580" s="169" t="s">
        <v>2074</v>
      </c>
      <c r="H580" s="168" t="s">
        <v>1</v>
      </c>
      <c r="I580" s="170"/>
      <c r="L580" s="167"/>
      <c r="M580" s="171"/>
      <c r="N580" s="172"/>
      <c r="O580" s="172"/>
      <c r="P580" s="172"/>
      <c r="Q580" s="172"/>
      <c r="R580" s="172"/>
      <c r="S580" s="172"/>
      <c r="T580" s="173"/>
      <c r="AT580" s="168" t="s">
        <v>145</v>
      </c>
      <c r="AU580" s="168" t="s">
        <v>82</v>
      </c>
      <c r="AV580" s="14" t="s">
        <v>30</v>
      </c>
      <c r="AW580" s="14" t="s">
        <v>29</v>
      </c>
      <c r="AX580" s="14" t="s">
        <v>73</v>
      </c>
      <c r="AY580" s="168" t="s">
        <v>137</v>
      </c>
    </row>
    <row r="581" spans="1:65" s="14" customFormat="1">
      <c r="B581" s="167"/>
      <c r="D581" s="159" t="s">
        <v>145</v>
      </c>
      <c r="E581" s="168" t="s">
        <v>1</v>
      </c>
      <c r="F581" s="169" t="s">
        <v>2075</v>
      </c>
      <c r="H581" s="168" t="s">
        <v>1</v>
      </c>
      <c r="I581" s="170"/>
      <c r="L581" s="167"/>
      <c r="M581" s="171"/>
      <c r="N581" s="172"/>
      <c r="O581" s="172"/>
      <c r="P581" s="172"/>
      <c r="Q581" s="172"/>
      <c r="R581" s="172"/>
      <c r="S581" s="172"/>
      <c r="T581" s="173"/>
      <c r="AT581" s="168" t="s">
        <v>145</v>
      </c>
      <c r="AU581" s="168" t="s">
        <v>82</v>
      </c>
      <c r="AV581" s="14" t="s">
        <v>30</v>
      </c>
      <c r="AW581" s="14" t="s">
        <v>29</v>
      </c>
      <c r="AX581" s="14" t="s">
        <v>73</v>
      </c>
      <c r="AY581" s="168" t="s">
        <v>137</v>
      </c>
    </row>
    <row r="582" spans="1:65" s="2" customFormat="1" ht="24.2" customHeight="1">
      <c r="A582" s="33"/>
      <c r="B582" s="144"/>
      <c r="C582" s="145" t="s">
        <v>970</v>
      </c>
      <c r="D582" s="145" t="s">
        <v>139</v>
      </c>
      <c r="E582" s="146" t="s">
        <v>2076</v>
      </c>
      <c r="F582" s="147" t="s">
        <v>2077</v>
      </c>
      <c r="G582" s="148" t="s">
        <v>210</v>
      </c>
      <c r="H582" s="149">
        <v>38</v>
      </c>
      <c r="I582" s="150"/>
      <c r="J582" s="151">
        <f>ROUND(I582*H582,2)</f>
        <v>0</v>
      </c>
      <c r="K582" s="147" t="s">
        <v>152</v>
      </c>
      <c r="L582" s="34"/>
      <c r="M582" s="152" t="s">
        <v>1</v>
      </c>
      <c r="N582" s="153" t="s">
        <v>38</v>
      </c>
      <c r="O582" s="59"/>
      <c r="P582" s="154">
        <f>O582*H582</f>
        <v>0</v>
      </c>
      <c r="Q582" s="154">
        <v>0</v>
      </c>
      <c r="R582" s="154">
        <f>Q582*H582</f>
        <v>0</v>
      </c>
      <c r="S582" s="154">
        <v>0</v>
      </c>
      <c r="T582" s="155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56" t="s">
        <v>143</v>
      </c>
      <c r="AT582" s="156" t="s">
        <v>139</v>
      </c>
      <c r="AU582" s="156" t="s">
        <v>82</v>
      </c>
      <c r="AY582" s="18" t="s">
        <v>137</v>
      </c>
      <c r="BE582" s="157">
        <f>IF(N582="základní",J582,0)</f>
        <v>0</v>
      </c>
      <c r="BF582" s="157">
        <f>IF(N582="snížená",J582,0)</f>
        <v>0</v>
      </c>
      <c r="BG582" s="157">
        <f>IF(N582="zákl. přenesená",J582,0)</f>
        <v>0</v>
      </c>
      <c r="BH582" s="157">
        <f>IF(N582="sníž. přenesená",J582,0)</f>
        <v>0</v>
      </c>
      <c r="BI582" s="157">
        <f>IF(N582="nulová",J582,0)</f>
        <v>0</v>
      </c>
      <c r="BJ582" s="18" t="s">
        <v>30</v>
      </c>
      <c r="BK582" s="157">
        <f>ROUND(I582*H582,2)</f>
        <v>0</v>
      </c>
      <c r="BL582" s="18" t="s">
        <v>143</v>
      </c>
      <c r="BM582" s="156" t="s">
        <v>2078</v>
      </c>
    </row>
    <row r="583" spans="1:65" s="13" customFormat="1">
      <c r="B583" s="158"/>
      <c r="D583" s="159" t="s">
        <v>145</v>
      </c>
      <c r="E583" s="160" t="s">
        <v>1</v>
      </c>
      <c r="F583" s="161" t="s">
        <v>372</v>
      </c>
      <c r="H583" s="162">
        <v>38</v>
      </c>
      <c r="I583" s="163"/>
      <c r="L583" s="158"/>
      <c r="M583" s="164"/>
      <c r="N583" s="165"/>
      <c r="O583" s="165"/>
      <c r="P583" s="165"/>
      <c r="Q583" s="165"/>
      <c r="R583" s="165"/>
      <c r="S583" s="165"/>
      <c r="T583" s="166"/>
      <c r="AT583" s="160" t="s">
        <v>145</v>
      </c>
      <c r="AU583" s="160" t="s">
        <v>82</v>
      </c>
      <c r="AV583" s="13" t="s">
        <v>82</v>
      </c>
      <c r="AW583" s="13" t="s">
        <v>29</v>
      </c>
      <c r="AX583" s="13" t="s">
        <v>30</v>
      </c>
      <c r="AY583" s="160" t="s">
        <v>137</v>
      </c>
    </row>
    <row r="584" spans="1:65" s="14" customFormat="1">
      <c r="B584" s="167"/>
      <c r="D584" s="159" t="s">
        <v>145</v>
      </c>
      <c r="E584" s="168" t="s">
        <v>1</v>
      </c>
      <c r="F584" s="169" t="s">
        <v>2073</v>
      </c>
      <c r="H584" s="168" t="s">
        <v>1</v>
      </c>
      <c r="I584" s="170"/>
      <c r="L584" s="167"/>
      <c r="M584" s="171"/>
      <c r="N584" s="172"/>
      <c r="O584" s="172"/>
      <c r="P584" s="172"/>
      <c r="Q584" s="172"/>
      <c r="R584" s="172"/>
      <c r="S584" s="172"/>
      <c r="T584" s="173"/>
      <c r="AT584" s="168" t="s">
        <v>145</v>
      </c>
      <c r="AU584" s="168" t="s">
        <v>82</v>
      </c>
      <c r="AV584" s="14" t="s">
        <v>30</v>
      </c>
      <c r="AW584" s="14" t="s">
        <v>29</v>
      </c>
      <c r="AX584" s="14" t="s">
        <v>73</v>
      </c>
      <c r="AY584" s="168" t="s">
        <v>137</v>
      </c>
    </row>
    <row r="585" spans="1:65" s="2" customFormat="1" ht="16.5" customHeight="1">
      <c r="A585" s="33"/>
      <c r="B585" s="144"/>
      <c r="C585" s="145" t="s">
        <v>975</v>
      </c>
      <c r="D585" s="145" t="s">
        <v>139</v>
      </c>
      <c r="E585" s="146" t="s">
        <v>2079</v>
      </c>
      <c r="F585" s="147" t="s">
        <v>2080</v>
      </c>
      <c r="G585" s="148" t="s">
        <v>210</v>
      </c>
      <c r="H585" s="149">
        <v>7</v>
      </c>
      <c r="I585" s="150"/>
      <c r="J585" s="151">
        <f>ROUND(I585*H585,2)</f>
        <v>0</v>
      </c>
      <c r="K585" s="147" t="s">
        <v>1</v>
      </c>
      <c r="L585" s="34"/>
      <c r="M585" s="152" t="s">
        <v>1</v>
      </c>
      <c r="N585" s="153" t="s">
        <v>38</v>
      </c>
      <c r="O585" s="59"/>
      <c r="P585" s="154">
        <f>O585*H585</f>
        <v>0</v>
      </c>
      <c r="Q585" s="154">
        <v>6.4000000000000005E-4</v>
      </c>
      <c r="R585" s="154">
        <f>Q585*H585</f>
        <v>4.4800000000000005E-3</v>
      </c>
      <c r="S585" s="154">
        <v>0</v>
      </c>
      <c r="T585" s="155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56" t="s">
        <v>143</v>
      </c>
      <c r="AT585" s="156" t="s">
        <v>139</v>
      </c>
      <c r="AU585" s="156" t="s">
        <v>82</v>
      </c>
      <c r="AY585" s="18" t="s">
        <v>137</v>
      </c>
      <c r="BE585" s="157">
        <f>IF(N585="základní",J585,0)</f>
        <v>0</v>
      </c>
      <c r="BF585" s="157">
        <f>IF(N585="snížená",J585,0)</f>
        <v>0</v>
      </c>
      <c r="BG585" s="157">
        <f>IF(N585="zákl. přenesená",J585,0)</f>
        <v>0</v>
      </c>
      <c r="BH585" s="157">
        <f>IF(N585="sníž. přenesená",J585,0)</f>
        <v>0</v>
      </c>
      <c r="BI585" s="157">
        <f>IF(N585="nulová",J585,0)</f>
        <v>0</v>
      </c>
      <c r="BJ585" s="18" t="s">
        <v>30</v>
      </c>
      <c r="BK585" s="157">
        <f>ROUND(I585*H585,2)</f>
        <v>0</v>
      </c>
      <c r="BL585" s="18" t="s">
        <v>143</v>
      </c>
      <c r="BM585" s="156" t="s">
        <v>2081</v>
      </c>
    </row>
    <row r="586" spans="1:65" s="13" customFormat="1">
      <c r="B586" s="158"/>
      <c r="D586" s="159" t="s">
        <v>145</v>
      </c>
      <c r="E586" s="160" t="s">
        <v>1</v>
      </c>
      <c r="F586" s="161" t="s">
        <v>172</v>
      </c>
      <c r="H586" s="162">
        <v>7</v>
      </c>
      <c r="I586" s="163"/>
      <c r="L586" s="158"/>
      <c r="M586" s="164"/>
      <c r="N586" s="165"/>
      <c r="O586" s="165"/>
      <c r="P586" s="165"/>
      <c r="Q586" s="165"/>
      <c r="R586" s="165"/>
      <c r="S586" s="165"/>
      <c r="T586" s="166"/>
      <c r="AT586" s="160" t="s">
        <v>145</v>
      </c>
      <c r="AU586" s="160" t="s">
        <v>82</v>
      </c>
      <c r="AV586" s="13" t="s">
        <v>82</v>
      </c>
      <c r="AW586" s="13" t="s">
        <v>29</v>
      </c>
      <c r="AX586" s="13" t="s">
        <v>30</v>
      </c>
      <c r="AY586" s="160" t="s">
        <v>137</v>
      </c>
    </row>
    <row r="587" spans="1:65" s="14" customFormat="1">
      <c r="B587" s="167"/>
      <c r="D587" s="159" t="s">
        <v>145</v>
      </c>
      <c r="E587" s="168" t="s">
        <v>1</v>
      </c>
      <c r="F587" s="169" t="s">
        <v>2082</v>
      </c>
      <c r="H587" s="168" t="s">
        <v>1</v>
      </c>
      <c r="I587" s="170"/>
      <c r="L587" s="167"/>
      <c r="M587" s="171"/>
      <c r="N587" s="172"/>
      <c r="O587" s="172"/>
      <c r="P587" s="172"/>
      <c r="Q587" s="172"/>
      <c r="R587" s="172"/>
      <c r="S587" s="172"/>
      <c r="T587" s="173"/>
      <c r="AT587" s="168" t="s">
        <v>145</v>
      </c>
      <c r="AU587" s="168" t="s">
        <v>82</v>
      </c>
      <c r="AV587" s="14" t="s">
        <v>30</v>
      </c>
      <c r="AW587" s="14" t="s">
        <v>29</v>
      </c>
      <c r="AX587" s="14" t="s">
        <v>73</v>
      </c>
      <c r="AY587" s="168" t="s">
        <v>137</v>
      </c>
    </row>
    <row r="588" spans="1:65" s="14" customFormat="1">
      <c r="B588" s="167"/>
      <c r="D588" s="159" t="s">
        <v>145</v>
      </c>
      <c r="E588" s="168" t="s">
        <v>1</v>
      </c>
      <c r="F588" s="169" t="s">
        <v>2083</v>
      </c>
      <c r="H588" s="168" t="s">
        <v>1</v>
      </c>
      <c r="I588" s="170"/>
      <c r="L588" s="167"/>
      <c r="M588" s="171"/>
      <c r="N588" s="172"/>
      <c r="O588" s="172"/>
      <c r="P588" s="172"/>
      <c r="Q588" s="172"/>
      <c r="R588" s="172"/>
      <c r="S588" s="172"/>
      <c r="T588" s="173"/>
      <c r="AT588" s="168" t="s">
        <v>145</v>
      </c>
      <c r="AU588" s="168" t="s">
        <v>82</v>
      </c>
      <c r="AV588" s="14" t="s">
        <v>30</v>
      </c>
      <c r="AW588" s="14" t="s">
        <v>29</v>
      </c>
      <c r="AX588" s="14" t="s">
        <v>73</v>
      </c>
      <c r="AY588" s="168" t="s">
        <v>137</v>
      </c>
    </row>
    <row r="589" spans="1:65" s="2" customFormat="1" ht="16.5" customHeight="1">
      <c r="A589" s="33"/>
      <c r="B589" s="144"/>
      <c r="C589" s="145" t="s">
        <v>979</v>
      </c>
      <c r="D589" s="145" t="s">
        <v>139</v>
      </c>
      <c r="E589" s="146" t="s">
        <v>2084</v>
      </c>
      <c r="F589" s="147" t="s">
        <v>2085</v>
      </c>
      <c r="G589" s="148" t="s">
        <v>210</v>
      </c>
      <c r="H589" s="149">
        <v>7</v>
      </c>
      <c r="I589" s="150"/>
      <c r="J589" s="151">
        <f>ROUND(I589*H589,2)</f>
        <v>0</v>
      </c>
      <c r="K589" s="147" t="s">
        <v>1</v>
      </c>
      <c r="L589" s="34"/>
      <c r="M589" s="152" t="s">
        <v>1</v>
      </c>
      <c r="N589" s="153" t="s">
        <v>38</v>
      </c>
      <c r="O589" s="59"/>
      <c r="P589" s="154">
        <f>O589*H589</f>
        <v>0</v>
      </c>
      <c r="Q589" s="154">
        <v>0</v>
      </c>
      <c r="R589" s="154">
        <f>Q589*H589</f>
        <v>0</v>
      </c>
      <c r="S589" s="154">
        <v>0</v>
      </c>
      <c r="T589" s="155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56" t="s">
        <v>143</v>
      </c>
      <c r="AT589" s="156" t="s">
        <v>139</v>
      </c>
      <c r="AU589" s="156" t="s">
        <v>82</v>
      </c>
      <c r="AY589" s="18" t="s">
        <v>137</v>
      </c>
      <c r="BE589" s="157">
        <f>IF(N589="základní",J589,0)</f>
        <v>0</v>
      </c>
      <c r="BF589" s="157">
        <f>IF(N589="snížená",J589,0)</f>
        <v>0</v>
      </c>
      <c r="BG589" s="157">
        <f>IF(N589="zákl. přenesená",J589,0)</f>
        <v>0</v>
      </c>
      <c r="BH589" s="157">
        <f>IF(N589="sníž. přenesená",J589,0)</f>
        <v>0</v>
      </c>
      <c r="BI589" s="157">
        <f>IF(N589="nulová",J589,0)</f>
        <v>0</v>
      </c>
      <c r="BJ589" s="18" t="s">
        <v>30</v>
      </c>
      <c r="BK589" s="157">
        <f>ROUND(I589*H589,2)</f>
        <v>0</v>
      </c>
      <c r="BL589" s="18" t="s">
        <v>143</v>
      </c>
      <c r="BM589" s="156" t="s">
        <v>2086</v>
      </c>
    </row>
    <row r="590" spans="1:65" s="13" customFormat="1">
      <c r="B590" s="158"/>
      <c r="D590" s="159" t="s">
        <v>145</v>
      </c>
      <c r="E590" s="160" t="s">
        <v>1</v>
      </c>
      <c r="F590" s="161" t="s">
        <v>172</v>
      </c>
      <c r="H590" s="162">
        <v>7</v>
      </c>
      <c r="I590" s="163"/>
      <c r="L590" s="158"/>
      <c r="M590" s="164"/>
      <c r="N590" s="165"/>
      <c r="O590" s="165"/>
      <c r="P590" s="165"/>
      <c r="Q590" s="165"/>
      <c r="R590" s="165"/>
      <c r="S590" s="165"/>
      <c r="T590" s="166"/>
      <c r="AT590" s="160" t="s">
        <v>145</v>
      </c>
      <c r="AU590" s="160" t="s">
        <v>82</v>
      </c>
      <c r="AV590" s="13" t="s">
        <v>82</v>
      </c>
      <c r="AW590" s="13" t="s">
        <v>29</v>
      </c>
      <c r="AX590" s="13" t="s">
        <v>30</v>
      </c>
      <c r="AY590" s="160" t="s">
        <v>137</v>
      </c>
    </row>
    <row r="591" spans="1:65" s="14" customFormat="1">
      <c r="B591" s="167"/>
      <c r="D591" s="159" t="s">
        <v>145</v>
      </c>
      <c r="E591" s="168" t="s">
        <v>1</v>
      </c>
      <c r="F591" s="169" t="s">
        <v>2082</v>
      </c>
      <c r="H591" s="168" t="s">
        <v>1</v>
      </c>
      <c r="I591" s="170"/>
      <c r="L591" s="167"/>
      <c r="M591" s="171"/>
      <c r="N591" s="172"/>
      <c r="O591" s="172"/>
      <c r="P591" s="172"/>
      <c r="Q591" s="172"/>
      <c r="R591" s="172"/>
      <c r="S591" s="172"/>
      <c r="T591" s="173"/>
      <c r="AT591" s="168" t="s">
        <v>145</v>
      </c>
      <c r="AU591" s="168" t="s">
        <v>82</v>
      </c>
      <c r="AV591" s="14" t="s">
        <v>30</v>
      </c>
      <c r="AW591" s="14" t="s">
        <v>29</v>
      </c>
      <c r="AX591" s="14" t="s">
        <v>73</v>
      </c>
      <c r="AY591" s="168" t="s">
        <v>137</v>
      </c>
    </row>
    <row r="592" spans="1:65" s="2" customFormat="1" ht="16.5" customHeight="1">
      <c r="A592" s="33"/>
      <c r="B592" s="144"/>
      <c r="C592" s="145" t="s">
        <v>282</v>
      </c>
      <c r="D592" s="145" t="s">
        <v>139</v>
      </c>
      <c r="E592" s="146" t="s">
        <v>2087</v>
      </c>
      <c r="F592" s="147" t="s">
        <v>2088</v>
      </c>
      <c r="G592" s="148" t="s">
        <v>210</v>
      </c>
      <c r="H592" s="149">
        <v>2</v>
      </c>
      <c r="I592" s="150"/>
      <c r="J592" s="151">
        <f>ROUND(I592*H592,2)</f>
        <v>0</v>
      </c>
      <c r="K592" s="147" t="s">
        <v>1</v>
      </c>
      <c r="L592" s="34"/>
      <c r="M592" s="152" t="s">
        <v>1</v>
      </c>
      <c r="N592" s="153" t="s">
        <v>38</v>
      </c>
      <c r="O592" s="59"/>
      <c r="P592" s="154">
        <f>O592*H592</f>
        <v>0</v>
      </c>
      <c r="Q592" s="154">
        <v>5.9999999999999995E-4</v>
      </c>
      <c r="R592" s="154">
        <f>Q592*H592</f>
        <v>1.1999999999999999E-3</v>
      </c>
      <c r="S592" s="154">
        <v>0</v>
      </c>
      <c r="T592" s="155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56" t="s">
        <v>143</v>
      </c>
      <c r="AT592" s="156" t="s">
        <v>139</v>
      </c>
      <c r="AU592" s="156" t="s">
        <v>82</v>
      </c>
      <c r="AY592" s="18" t="s">
        <v>137</v>
      </c>
      <c r="BE592" s="157">
        <f>IF(N592="základní",J592,0)</f>
        <v>0</v>
      </c>
      <c r="BF592" s="157">
        <f>IF(N592="snížená",J592,0)</f>
        <v>0</v>
      </c>
      <c r="BG592" s="157">
        <f>IF(N592="zákl. přenesená",J592,0)</f>
        <v>0</v>
      </c>
      <c r="BH592" s="157">
        <f>IF(N592="sníž. přenesená",J592,0)</f>
        <v>0</v>
      </c>
      <c r="BI592" s="157">
        <f>IF(N592="nulová",J592,0)</f>
        <v>0</v>
      </c>
      <c r="BJ592" s="18" t="s">
        <v>30</v>
      </c>
      <c r="BK592" s="157">
        <f>ROUND(I592*H592,2)</f>
        <v>0</v>
      </c>
      <c r="BL592" s="18" t="s">
        <v>143</v>
      </c>
      <c r="BM592" s="156" t="s">
        <v>2089</v>
      </c>
    </row>
    <row r="593" spans="1:65" s="13" customFormat="1">
      <c r="B593" s="158"/>
      <c r="D593" s="159" t="s">
        <v>145</v>
      </c>
      <c r="E593" s="160" t="s">
        <v>1</v>
      </c>
      <c r="F593" s="161" t="s">
        <v>82</v>
      </c>
      <c r="H593" s="162">
        <v>2</v>
      </c>
      <c r="I593" s="163"/>
      <c r="L593" s="158"/>
      <c r="M593" s="164"/>
      <c r="N593" s="165"/>
      <c r="O593" s="165"/>
      <c r="P593" s="165"/>
      <c r="Q593" s="165"/>
      <c r="R593" s="165"/>
      <c r="S593" s="165"/>
      <c r="T593" s="166"/>
      <c r="AT593" s="160" t="s">
        <v>145</v>
      </c>
      <c r="AU593" s="160" t="s">
        <v>82</v>
      </c>
      <c r="AV593" s="13" t="s">
        <v>82</v>
      </c>
      <c r="AW593" s="13" t="s">
        <v>29</v>
      </c>
      <c r="AX593" s="13" t="s">
        <v>30</v>
      </c>
      <c r="AY593" s="160" t="s">
        <v>137</v>
      </c>
    </row>
    <row r="594" spans="1:65" s="2" customFormat="1" ht="16.5" customHeight="1">
      <c r="A594" s="33"/>
      <c r="B594" s="144"/>
      <c r="C594" s="145" t="s">
        <v>986</v>
      </c>
      <c r="D594" s="145" t="s">
        <v>139</v>
      </c>
      <c r="E594" s="146" t="s">
        <v>2090</v>
      </c>
      <c r="F594" s="147" t="s">
        <v>2091</v>
      </c>
      <c r="G594" s="148" t="s">
        <v>210</v>
      </c>
      <c r="H594" s="149">
        <v>9</v>
      </c>
      <c r="I594" s="150"/>
      <c r="J594" s="151">
        <f>ROUND(I594*H594,2)</f>
        <v>0</v>
      </c>
      <c r="K594" s="147" t="s">
        <v>1</v>
      </c>
      <c r="L594" s="34"/>
      <c r="M594" s="152" t="s">
        <v>1</v>
      </c>
      <c r="N594" s="153" t="s">
        <v>38</v>
      </c>
      <c r="O594" s="59"/>
      <c r="P594" s="154">
        <f>O594*H594</f>
        <v>0</v>
      </c>
      <c r="Q594" s="154">
        <v>3.2000000000000003E-4</v>
      </c>
      <c r="R594" s="154">
        <f>Q594*H594</f>
        <v>2.8800000000000002E-3</v>
      </c>
      <c r="S594" s="154">
        <v>0</v>
      </c>
      <c r="T594" s="155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56" t="s">
        <v>143</v>
      </c>
      <c r="AT594" s="156" t="s">
        <v>139</v>
      </c>
      <c r="AU594" s="156" t="s">
        <v>82</v>
      </c>
      <c r="AY594" s="18" t="s">
        <v>137</v>
      </c>
      <c r="BE594" s="157">
        <f>IF(N594="základní",J594,0)</f>
        <v>0</v>
      </c>
      <c r="BF594" s="157">
        <f>IF(N594="snížená",J594,0)</f>
        <v>0</v>
      </c>
      <c r="BG594" s="157">
        <f>IF(N594="zákl. přenesená",J594,0)</f>
        <v>0</v>
      </c>
      <c r="BH594" s="157">
        <f>IF(N594="sníž. přenesená",J594,0)</f>
        <v>0</v>
      </c>
      <c r="BI594" s="157">
        <f>IF(N594="nulová",J594,0)</f>
        <v>0</v>
      </c>
      <c r="BJ594" s="18" t="s">
        <v>30</v>
      </c>
      <c r="BK594" s="157">
        <f>ROUND(I594*H594,2)</f>
        <v>0</v>
      </c>
      <c r="BL594" s="18" t="s">
        <v>143</v>
      </c>
      <c r="BM594" s="156" t="s">
        <v>2092</v>
      </c>
    </row>
    <row r="595" spans="1:65" s="13" customFormat="1">
      <c r="B595" s="158"/>
      <c r="D595" s="159" t="s">
        <v>145</v>
      </c>
      <c r="E595" s="160" t="s">
        <v>1</v>
      </c>
      <c r="F595" s="161" t="s">
        <v>180</v>
      </c>
      <c r="H595" s="162">
        <v>9</v>
      </c>
      <c r="I595" s="163"/>
      <c r="L595" s="158"/>
      <c r="M595" s="164"/>
      <c r="N595" s="165"/>
      <c r="O595" s="165"/>
      <c r="P595" s="165"/>
      <c r="Q595" s="165"/>
      <c r="R595" s="165"/>
      <c r="S595" s="165"/>
      <c r="T595" s="166"/>
      <c r="AT595" s="160" t="s">
        <v>145</v>
      </c>
      <c r="AU595" s="160" t="s">
        <v>82</v>
      </c>
      <c r="AV595" s="13" t="s">
        <v>82</v>
      </c>
      <c r="AW595" s="13" t="s">
        <v>29</v>
      </c>
      <c r="AX595" s="13" t="s">
        <v>30</v>
      </c>
      <c r="AY595" s="160" t="s">
        <v>137</v>
      </c>
    </row>
    <row r="596" spans="1:65" s="2" customFormat="1" ht="16.5" customHeight="1">
      <c r="A596" s="33"/>
      <c r="B596" s="144"/>
      <c r="C596" s="145" t="s">
        <v>1762</v>
      </c>
      <c r="D596" s="145" t="s">
        <v>139</v>
      </c>
      <c r="E596" s="146" t="s">
        <v>2093</v>
      </c>
      <c r="F596" s="147" t="s">
        <v>2094</v>
      </c>
      <c r="G596" s="148" t="s">
        <v>210</v>
      </c>
      <c r="H596" s="149">
        <v>2</v>
      </c>
      <c r="I596" s="150"/>
      <c r="J596" s="151">
        <f>ROUND(I596*H596,2)</f>
        <v>0</v>
      </c>
      <c r="K596" s="147" t="s">
        <v>1</v>
      </c>
      <c r="L596" s="34"/>
      <c r="M596" s="152" t="s">
        <v>1</v>
      </c>
      <c r="N596" s="153" t="s">
        <v>38</v>
      </c>
      <c r="O596" s="59"/>
      <c r="P596" s="154">
        <f>O596*H596</f>
        <v>0</v>
      </c>
      <c r="Q596" s="154">
        <v>2.0000000000000001E-4</v>
      </c>
      <c r="R596" s="154">
        <f>Q596*H596</f>
        <v>4.0000000000000002E-4</v>
      </c>
      <c r="S596" s="154">
        <v>0</v>
      </c>
      <c r="T596" s="155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56" t="s">
        <v>143</v>
      </c>
      <c r="AT596" s="156" t="s">
        <v>139</v>
      </c>
      <c r="AU596" s="156" t="s">
        <v>82</v>
      </c>
      <c r="AY596" s="18" t="s">
        <v>137</v>
      </c>
      <c r="BE596" s="157">
        <f>IF(N596="základní",J596,0)</f>
        <v>0</v>
      </c>
      <c r="BF596" s="157">
        <f>IF(N596="snížená",J596,0)</f>
        <v>0</v>
      </c>
      <c r="BG596" s="157">
        <f>IF(N596="zákl. přenesená",J596,0)</f>
        <v>0</v>
      </c>
      <c r="BH596" s="157">
        <f>IF(N596="sníž. přenesená",J596,0)</f>
        <v>0</v>
      </c>
      <c r="BI596" s="157">
        <f>IF(N596="nulová",J596,0)</f>
        <v>0</v>
      </c>
      <c r="BJ596" s="18" t="s">
        <v>30</v>
      </c>
      <c r="BK596" s="157">
        <f>ROUND(I596*H596,2)</f>
        <v>0</v>
      </c>
      <c r="BL596" s="18" t="s">
        <v>143</v>
      </c>
      <c r="BM596" s="156" t="s">
        <v>2095</v>
      </c>
    </row>
    <row r="597" spans="1:65" s="13" customFormat="1">
      <c r="B597" s="158"/>
      <c r="D597" s="159" t="s">
        <v>145</v>
      </c>
      <c r="E597" s="160" t="s">
        <v>1</v>
      </c>
      <c r="F597" s="161" t="s">
        <v>82</v>
      </c>
      <c r="H597" s="162">
        <v>2</v>
      </c>
      <c r="I597" s="163"/>
      <c r="L597" s="158"/>
      <c r="M597" s="164"/>
      <c r="N597" s="165"/>
      <c r="O597" s="165"/>
      <c r="P597" s="165"/>
      <c r="Q597" s="165"/>
      <c r="R597" s="165"/>
      <c r="S597" s="165"/>
      <c r="T597" s="166"/>
      <c r="AT597" s="160" t="s">
        <v>145</v>
      </c>
      <c r="AU597" s="160" t="s">
        <v>82</v>
      </c>
      <c r="AV597" s="13" t="s">
        <v>82</v>
      </c>
      <c r="AW597" s="13" t="s">
        <v>29</v>
      </c>
      <c r="AX597" s="13" t="s">
        <v>30</v>
      </c>
      <c r="AY597" s="160" t="s">
        <v>137</v>
      </c>
    </row>
    <row r="598" spans="1:65" s="2" customFormat="1" ht="24.2" customHeight="1">
      <c r="A598" s="33"/>
      <c r="B598" s="144"/>
      <c r="C598" s="145" t="s">
        <v>994</v>
      </c>
      <c r="D598" s="145" t="s">
        <v>139</v>
      </c>
      <c r="E598" s="146" t="s">
        <v>2096</v>
      </c>
      <c r="F598" s="147" t="s">
        <v>2097</v>
      </c>
      <c r="G598" s="148" t="s">
        <v>190</v>
      </c>
      <c r="H598" s="149">
        <v>27</v>
      </c>
      <c r="I598" s="150"/>
      <c r="J598" s="151">
        <f>ROUND(I598*H598,2)</f>
        <v>0</v>
      </c>
      <c r="K598" s="147" t="s">
        <v>1</v>
      </c>
      <c r="L598" s="34"/>
      <c r="M598" s="152" t="s">
        <v>1</v>
      </c>
      <c r="N598" s="153" t="s">
        <v>38</v>
      </c>
      <c r="O598" s="59"/>
      <c r="P598" s="154">
        <f>O598*H598</f>
        <v>0</v>
      </c>
      <c r="Q598" s="154">
        <v>0</v>
      </c>
      <c r="R598" s="154">
        <f>Q598*H598</f>
        <v>0</v>
      </c>
      <c r="S598" s="154">
        <v>0</v>
      </c>
      <c r="T598" s="155">
        <f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56" t="s">
        <v>143</v>
      </c>
      <c r="AT598" s="156" t="s">
        <v>139</v>
      </c>
      <c r="AU598" s="156" t="s">
        <v>82</v>
      </c>
      <c r="AY598" s="18" t="s">
        <v>137</v>
      </c>
      <c r="BE598" s="157">
        <f>IF(N598="základní",J598,0)</f>
        <v>0</v>
      </c>
      <c r="BF598" s="157">
        <f>IF(N598="snížená",J598,0)</f>
        <v>0</v>
      </c>
      <c r="BG598" s="157">
        <f>IF(N598="zákl. přenesená",J598,0)</f>
        <v>0</v>
      </c>
      <c r="BH598" s="157">
        <f>IF(N598="sníž. přenesená",J598,0)</f>
        <v>0</v>
      </c>
      <c r="BI598" s="157">
        <f>IF(N598="nulová",J598,0)</f>
        <v>0</v>
      </c>
      <c r="BJ598" s="18" t="s">
        <v>30</v>
      </c>
      <c r="BK598" s="157">
        <f>ROUND(I598*H598,2)</f>
        <v>0</v>
      </c>
      <c r="BL598" s="18" t="s">
        <v>143</v>
      </c>
      <c r="BM598" s="156" t="s">
        <v>2098</v>
      </c>
    </row>
    <row r="599" spans="1:65" s="13" customFormat="1">
      <c r="B599" s="158"/>
      <c r="D599" s="159" t="s">
        <v>145</v>
      </c>
      <c r="E599" s="160" t="s">
        <v>1</v>
      </c>
      <c r="F599" s="161" t="s">
        <v>327</v>
      </c>
      <c r="H599" s="162">
        <v>27</v>
      </c>
      <c r="I599" s="163"/>
      <c r="L599" s="158"/>
      <c r="M599" s="164"/>
      <c r="N599" s="165"/>
      <c r="O599" s="165"/>
      <c r="P599" s="165"/>
      <c r="Q599" s="165"/>
      <c r="R599" s="165"/>
      <c r="S599" s="165"/>
      <c r="T599" s="166"/>
      <c r="AT599" s="160" t="s">
        <v>145</v>
      </c>
      <c r="AU599" s="160" t="s">
        <v>82</v>
      </c>
      <c r="AV599" s="13" t="s">
        <v>82</v>
      </c>
      <c r="AW599" s="13" t="s">
        <v>29</v>
      </c>
      <c r="AX599" s="13" t="s">
        <v>30</v>
      </c>
      <c r="AY599" s="160" t="s">
        <v>137</v>
      </c>
    </row>
    <row r="600" spans="1:65" s="2" customFormat="1" ht="24.2" customHeight="1">
      <c r="A600" s="33"/>
      <c r="B600" s="144"/>
      <c r="C600" s="145" t="s">
        <v>998</v>
      </c>
      <c r="D600" s="145" t="s">
        <v>139</v>
      </c>
      <c r="E600" s="146" t="s">
        <v>1766</v>
      </c>
      <c r="F600" s="147" t="s">
        <v>1767</v>
      </c>
      <c r="G600" s="148" t="s">
        <v>210</v>
      </c>
      <c r="H600" s="149">
        <v>1</v>
      </c>
      <c r="I600" s="150"/>
      <c r="J600" s="151">
        <f>ROUND(I600*H600,2)</f>
        <v>0</v>
      </c>
      <c r="K600" s="147" t="s">
        <v>1</v>
      </c>
      <c r="L600" s="34"/>
      <c r="M600" s="152" t="s">
        <v>1</v>
      </c>
      <c r="N600" s="153" t="s">
        <v>38</v>
      </c>
      <c r="O600" s="59"/>
      <c r="P600" s="154">
        <f>O600*H600</f>
        <v>0</v>
      </c>
      <c r="Q600" s="154">
        <v>3.6000000000000002E-4</v>
      </c>
      <c r="R600" s="154">
        <f>Q600*H600</f>
        <v>3.6000000000000002E-4</v>
      </c>
      <c r="S600" s="154">
        <v>0</v>
      </c>
      <c r="T600" s="155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56" t="s">
        <v>143</v>
      </c>
      <c r="AT600" s="156" t="s">
        <v>139</v>
      </c>
      <c r="AU600" s="156" t="s">
        <v>82</v>
      </c>
      <c r="AY600" s="18" t="s">
        <v>137</v>
      </c>
      <c r="BE600" s="157">
        <f>IF(N600="základní",J600,0)</f>
        <v>0</v>
      </c>
      <c r="BF600" s="157">
        <f>IF(N600="snížená",J600,0)</f>
        <v>0</v>
      </c>
      <c r="BG600" s="157">
        <f>IF(N600="zákl. přenesená",J600,0)</f>
        <v>0</v>
      </c>
      <c r="BH600" s="157">
        <f>IF(N600="sníž. přenesená",J600,0)</f>
        <v>0</v>
      </c>
      <c r="BI600" s="157">
        <f>IF(N600="nulová",J600,0)</f>
        <v>0</v>
      </c>
      <c r="BJ600" s="18" t="s">
        <v>30</v>
      </c>
      <c r="BK600" s="157">
        <f>ROUND(I600*H600,2)</f>
        <v>0</v>
      </c>
      <c r="BL600" s="18" t="s">
        <v>143</v>
      </c>
      <c r="BM600" s="156" t="s">
        <v>2099</v>
      </c>
    </row>
    <row r="601" spans="1:65" s="13" customFormat="1">
      <c r="B601" s="158"/>
      <c r="D601" s="159" t="s">
        <v>145</v>
      </c>
      <c r="E601" s="160" t="s">
        <v>1</v>
      </c>
      <c r="F601" s="161" t="s">
        <v>30</v>
      </c>
      <c r="H601" s="162">
        <v>1</v>
      </c>
      <c r="I601" s="163"/>
      <c r="L601" s="158"/>
      <c r="M601" s="164"/>
      <c r="N601" s="165"/>
      <c r="O601" s="165"/>
      <c r="P601" s="165"/>
      <c r="Q601" s="165"/>
      <c r="R601" s="165"/>
      <c r="S601" s="165"/>
      <c r="T601" s="166"/>
      <c r="AT601" s="160" t="s">
        <v>145</v>
      </c>
      <c r="AU601" s="160" t="s">
        <v>82</v>
      </c>
      <c r="AV601" s="13" t="s">
        <v>82</v>
      </c>
      <c r="AW601" s="13" t="s">
        <v>29</v>
      </c>
      <c r="AX601" s="13" t="s">
        <v>30</v>
      </c>
      <c r="AY601" s="160" t="s">
        <v>137</v>
      </c>
    </row>
    <row r="602" spans="1:65" s="2" customFormat="1" ht="33" customHeight="1">
      <c r="A602" s="33"/>
      <c r="B602" s="144"/>
      <c r="C602" s="145" t="s">
        <v>1002</v>
      </c>
      <c r="D602" s="145" t="s">
        <v>139</v>
      </c>
      <c r="E602" s="146" t="s">
        <v>2100</v>
      </c>
      <c r="F602" s="147" t="s">
        <v>2101</v>
      </c>
      <c r="G602" s="148" t="s">
        <v>190</v>
      </c>
      <c r="H602" s="149">
        <v>3</v>
      </c>
      <c r="I602" s="150"/>
      <c r="J602" s="151">
        <f>ROUND(I602*H602,2)</f>
        <v>0</v>
      </c>
      <c r="K602" s="147" t="s">
        <v>1</v>
      </c>
      <c r="L602" s="34"/>
      <c r="M602" s="152" t="s">
        <v>1</v>
      </c>
      <c r="N602" s="153" t="s">
        <v>38</v>
      </c>
      <c r="O602" s="59"/>
      <c r="P602" s="154">
        <f>O602*H602</f>
        <v>0</v>
      </c>
      <c r="Q602" s="154">
        <v>0</v>
      </c>
      <c r="R602" s="154">
        <f>Q602*H602</f>
        <v>0</v>
      </c>
      <c r="S602" s="154">
        <v>0</v>
      </c>
      <c r="T602" s="155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56" t="s">
        <v>143</v>
      </c>
      <c r="AT602" s="156" t="s">
        <v>139</v>
      </c>
      <c r="AU602" s="156" t="s">
        <v>82</v>
      </c>
      <c r="AY602" s="18" t="s">
        <v>137</v>
      </c>
      <c r="BE602" s="157">
        <f>IF(N602="základní",J602,0)</f>
        <v>0</v>
      </c>
      <c r="BF602" s="157">
        <f>IF(N602="snížená",J602,0)</f>
        <v>0</v>
      </c>
      <c r="BG602" s="157">
        <f>IF(N602="zákl. přenesená",J602,0)</f>
        <v>0</v>
      </c>
      <c r="BH602" s="157">
        <f>IF(N602="sníž. přenesená",J602,0)</f>
        <v>0</v>
      </c>
      <c r="BI602" s="157">
        <f>IF(N602="nulová",J602,0)</f>
        <v>0</v>
      </c>
      <c r="BJ602" s="18" t="s">
        <v>30</v>
      </c>
      <c r="BK602" s="157">
        <f>ROUND(I602*H602,2)</f>
        <v>0</v>
      </c>
      <c r="BL602" s="18" t="s">
        <v>143</v>
      </c>
      <c r="BM602" s="156" t="s">
        <v>2102</v>
      </c>
    </row>
    <row r="603" spans="1:65" s="13" customFormat="1">
      <c r="B603" s="158"/>
      <c r="D603" s="159" t="s">
        <v>145</v>
      </c>
      <c r="E603" s="160" t="s">
        <v>1</v>
      </c>
      <c r="F603" s="161" t="s">
        <v>155</v>
      </c>
      <c r="H603" s="162">
        <v>3</v>
      </c>
      <c r="I603" s="163"/>
      <c r="L603" s="158"/>
      <c r="M603" s="164"/>
      <c r="N603" s="165"/>
      <c r="O603" s="165"/>
      <c r="P603" s="165"/>
      <c r="Q603" s="165"/>
      <c r="R603" s="165"/>
      <c r="S603" s="165"/>
      <c r="T603" s="166"/>
      <c r="AT603" s="160" t="s">
        <v>145</v>
      </c>
      <c r="AU603" s="160" t="s">
        <v>82</v>
      </c>
      <c r="AV603" s="13" t="s">
        <v>82</v>
      </c>
      <c r="AW603" s="13" t="s">
        <v>29</v>
      </c>
      <c r="AX603" s="13" t="s">
        <v>30</v>
      </c>
      <c r="AY603" s="160" t="s">
        <v>137</v>
      </c>
    </row>
    <row r="604" spans="1:65" s="2" customFormat="1" ht="24.2" customHeight="1">
      <c r="A604" s="33"/>
      <c r="B604" s="144"/>
      <c r="C604" s="145" t="s">
        <v>1006</v>
      </c>
      <c r="D604" s="145" t="s">
        <v>139</v>
      </c>
      <c r="E604" s="146" t="s">
        <v>2103</v>
      </c>
      <c r="F604" s="147" t="s">
        <v>2104</v>
      </c>
      <c r="G604" s="148" t="s">
        <v>210</v>
      </c>
      <c r="H604" s="149">
        <v>3</v>
      </c>
      <c r="I604" s="150"/>
      <c r="J604" s="151">
        <f>ROUND(I604*H604,2)</f>
        <v>0</v>
      </c>
      <c r="K604" s="147" t="s">
        <v>1</v>
      </c>
      <c r="L604" s="34"/>
      <c r="M604" s="152" t="s">
        <v>1</v>
      </c>
      <c r="N604" s="153" t="s">
        <v>38</v>
      </c>
      <c r="O604" s="59"/>
      <c r="P604" s="154">
        <f>O604*H604</f>
        <v>0</v>
      </c>
      <c r="Q604" s="154">
        <v>0</v>
      </c>
      <c r="R604" s="154">
        <f>Q604*H604</f>
        <v>0</v>
      </c>
      <c r="S604" s="154">
        <v>0</v>
      </c>
      <c r="T604" s="155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56" t="s">
        <v>278</v>
      </c>
      <c r="AT604" s="156" t="s">
        <v>139</v>
      </c>
      <c r="AU604" s="156" t="s">
        <v>82</v>
      </c>
      <c r="AY604" s="18" t="s">
        <v>137</v>
      </c>
      <c r="BE604" s="157">
        <f>IF(N604="základní",J604,0)</f>
        <v>0</v>
      </c>
      <c r="BF604" s="157">
        <f>IF(N604="snížená",J604,0)</f>
        <v>0</v>
      </c>
      <c r="BG604" s="157">
        <f>IF(N604="zákl. přenesená",J604,0)</f>
        <v>0</v>
      </c>
      <c r="BH604" s="157">
        <f>IF(N604="sníž. přenesená",J604,0)</f>
        <v>0</v>
      </c>
      <c r="BI604" s="157">
        <f>IF(N604="nulová",J604,0)</f>
        <v>0</v>
      </c>
      <c r="BJ604" s="18" t="s">
        <v>30</v>
      </c>
      <c r="BK604" s="157">
        <f>ROUND(I604*H604,2)</f>
        <v>0</v>
      </c>
      <c r="BL604" s="18" t="s">
        <v>278</v>
      </c>
      <c r="BM604" s="156" t="s">
        <v>2105</v>
      </c>
    </row>
    <row r="605" spans="1:65" s="13" customFormat="1">
      <c r="B605" s="158"/>
      <c r="D605" s="159" t="s">
        <v>145</v>
      </c>
      <c r="E605" s="160" t="s">
        <v>1</v>
      </c>
      <c r="F605" s="161" t="s">
        <v>2106</v>
      </c>
      <c r="H605" s="162">
        <v>1</v>
      </c>
      <c r="I605" s="163"/>
      <c r="L605" s="158"/>
      <c r="M605" s="164"/>
      <c r="N605" s="165"/>
      <c r="O605" s="165"/>
      <c r="P605" s="165"/>
      <c r="Q605" s="165"/>
      <c r="R605" s="165"/>
      <c r="S605" s="165"/>
      <c r="T605" s="166"/>
      <c r="AT605" s="160" t="s">
        <v>145</v>
      </c>
      <c r="AU605" s="160" t="s">
        <v>82</v>
      </c>
      <c r="AV605" s="13" t="s">
        <v>82</v>
      </c>
      <c r="AW605" s="13" t="s">
        <v>29</v>
      </c>
      <c r="AX605" s="13" t="s">
        <v>73</v>
      </c>
      <c r="AY605" s="160" t="s">
        <v>137</v>
      </c>
    </row>
    <row r="606" spans="1:65" s="13" customFormat="1">
      <c r="B606" s="158"/>
      <c r="D606" s="159" t="s">
        <v>145</v>
      </c>
      <c r="E606" s="160" t="s">
        <v>1</v>
      </c>
      <c r="F606" s="161" t="s">
        <v>2107</v>
      </c>
      <c r="H606" s="162">
        <v>1</v>
      </c>
      <c r="I606" s="163"/>
      <c r="L606" s="158"/>
      <c r="M606" s="164"/>
      <c r="N606" s="165"/>
      <c r="O606" s="165"/>
      <c r="P606" s="165"/>
      <c r="Q606" s="165"/>
      <c r="R606" s="165"/>
      <c r="S606" s="165"/>
      <c r="T606" s="166"/>
      <c r="AT606" s="160" t="s">
        <v>145</v>
      </c>
      <c r="AU606" s="160" t="s">
        <v>82</v>
      </c>
      <c r="AV606" s="13" t="s">
        <v>82</v>
      </c>
      <c r="AW606" s="13" t="s">
        <v>29</v>
      </c>
      <c r="AX606" s="13" t="s">
        <v>73</v>
      </c>
      <c r="AY606" s="160" t="s">
        <v>137</v>
      </c>
    </row>
    <row r="607" spans="1:65" s="13" customFormat="1">
      <c r="B607" s="158"/>
      <c r="D607" s="159" t="s">
        <v>145</v>
      </c>
      <c r="E607" s="160" t="s">
        <v>1</v>
      </c>
      <c r="F607" s="161" t="s">
        <v>2108</v>
      </c>
      <c r="H607" s="162">
        <v>1</v>
      </c>
      <c r="I607" s="163"/>
      <c r="L607" s="158"/>
      <c r="M607" s="164"/>
      <c r="N607" s="165"/>
      <c r="O607" s="165"/>
      <c r="P607" s="165"/>
      <c r="Q607" s="165"/>
      <c r="R607" s="165"/>
      <c r="S607" s="165"/>
      <c r="T607" s="166"/>
      <c r="AT607" s="160" t="s">
        <v>145</v>
      </c>
      <c r="AU607" s="160" t="s">
        <v>82</v>
      </c>
      <c r="AV607" s="13" t="s">
        <v>82</v>
      </c>
      <c r="AW607" s="13" t="s">
        <v>29</v>
      </c>
      <c r="AX607" s="13" t="s">
        <v>73</v>
      </c>
      <c r="AY607" s="160" t="s">
        <v>137</v>
      </c>
    </row>
    <row r="608" spans="1:65" s="15" customFormat="1">
      <c r="B608" s="174"/>
      <c r="D608" s="159" t="s">
        <v>145</v>
      </c>
      <c r="E608" s="175" t="s">
        <v>1</v>
      </c>
      <c r="F608" s="176" t="s">
        <v>148</v>
      </c>
      <c r="H608" s="177">
        <v>3</v>
      </c>
      <c r="I608" s="178"/>
      <c r="L608" s="174"/>
      <c r="M608" s="179"/>
      <c r="N608" s="180"/>
      <c r="O608" s="180"/>
      <c r="P608" s="180"/>
      <c r="Q608" s="180"/>
      <c r="R608" s="180"/>
      <c r="S608" s="180"/>
      <c r="T608" s="181"/>
      <c r="AT608" s="175" t="s">
        <v>145</v>
      </c>
      <c r="AU608" s="175" t="s">
        <v>82</v>
      </c>
      <c r="AV608" s="15" t="s">
        <v>143</v>
      </c>
      <c r="AW608" s="15" t="s">
        <v>29</v>
      </c>
      <c r="AX608" s="15" t="s">
        <v>30</v>
      </c>
      <c r="AY608" s="175" t="s">
        <v>137</v>
      </c>
    </row>
    <row r="609" spans="1:65" s="2" customFormat="1" ht="16.5" customHeight="1">
      <c r="A609" s="33"/>
      <c r="B609" s="144"/>
      <c r="C609" s="145" t="s">
        <v>1011</v>
      </c>
      <c r="D609" s="145" t="s">
        <v>139</v>
      </c>
      <c r="E609" s="146" t="s">
        <v>2109</v>
      </c>
      <c r="F609" s="147" t="s">
        <v>2110</v>
      </c>
      <c r="G609" s="148" t="s">
        <v>210</v>
      </c>
      <c r="H609" s="149">
        <v>4</v>
      </c>
      <c r="I609" s="150"/>
      <c r="J609" s="151">
        <f>ROUND(I609*H609,2)</f>
        <v>0</v>
      </c>
      <c r="K609" s="147" t="s">
        <v>1</v>
      </c>
      <c r="L609" s="34"/>
      <c r="M609" s="152" t="s">
        <v>1</v>
      </c>
      <c r="N609" s="153" t="s">
        <v>38</v>
      </c>
      <c r="O609" s="59"/>
      <c r="P609" s="154">
        <f>O609*H609</f>
        <v>0</v>
      </c>
      <c r="Q609" s="154">
        <v>0</v>
      </c>
      <c r="R609" s="154">
        <f>Q609*H609</f>
        <v>0</v>
      </c>
      <c r="S609" s="154">
        <v>0</v>
      </c>
      <c r="T609" s="155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56" t="s">
        <v>278</v>
      </c>
      <c r="AT609" s="156" t="s">
        <v>139</v>
      </c>
      <c r="AU609" s="156" t="s">
        <v>82</v>
      </c>
      <c r="AY609" s="18" t="s">
        <v>137</v>
      </c>
      <c r="BE609" s="157">
        <f>IF(N609="základní",J609,0)</f>
        <v>0</v>
      </c>
      <c r="BF609" s="157">
        <f>IF(N609="snížená",J609,0)</f>
        <v>0</v>
      </c>
      <c r="BG609" s="157">
        <f>IF(N609="zákl. přenesená",J609,0)</f>
        <v>0</v>
      </c>
      <c r="BH609" s="157">
        <f>IF(N609="sníž. přenesená",J609,0)</f>
        <v>0</v>
      </c>
      <c r="BI609" s="157">
        <f>IF(N609="nulová",J609,0)</f>
        <v>0</v>
      </c>
      <c r="BJ609" s="18" t="s">
        <v>30</v>
      </c>
      <c r="BK609" s="157">
        <f>ROUND(I609*H609,2)</f>
        <v>0</v>
      </c>
      <c r="BL609" s="18" t="s">
        <v>278</v>
      </c>
      <c r="BM609" s="156" t="s">
        <v>2111</v>
      </c>
    </row>
    <row r="610" spans="1:65" s="13" customFormat="1">
      <c r="B610" s="158"/>
      <c r="D610" s="159" t="s">
        <v>145</v>
      </c>
      <c r="E610" s="160" t="s">
        <v>1</v>
      </c>
      <c r="F610" s="161" t="s">
        <v>143</v>
      </c>
      <c r="H610" s="162">
        <v>4</v>
      </c>
      <c r="I610" s="163"/>
      <c r="L610" s="158"/>
      <c r="M610" s="164"/>
      <c r="N610" s="165"/>
      <c r="O610" s="165"/>
      <c r="P610" s="165"/>
      <c r="Q610" s="165"/>
      <c r="R610" s="165"/>
      <c r="S610" s="165"/>
      <c r="T610" s="166"/>
      <c r="AT610" s="160" t="s">
        <v>145</v>
      </c>
      <c r="AU610" s="160" t="s">
        <v>82</v>
      </c>
      <c r="AV610" s="13" t="s">
        <v>82</v>
      </c>
      <c r="AW610" s="13" t="s">
        <v>29</v>
      </c>
      <c r="AX610" s="13" t="s">
        <v>30</v>
      </c>
      <c r="AY610" s="160" t="s">
        <v>137</v>
      </c>
    </row>
    <row r="611" spans="1:65" s="2" customFormat="1" ht="16.5" customHeight="1">
      <c r="A611" s="33"/>
      <c r="B611" s="144"/>
      <c r="C611" s="145" t="s">
        <v>1016</v>
      </c>
      <c r="D611" s="145" t="s">
        <v>139</v>
      </c>
      <c r="E611" s="146" t="s">
        <v>2112</v>
      </c>
      <c r="F611" s="147" t="s">
        <v>2113</v>
      </c>
      <c r="G611" s="148" t="s">
        <v>210</v>
      </c>
      <c r="H611" s="149">
        <v>54</v>
      </c>
      <c r="I611" s="150"/>
      <c r="J611" s="151">
        <f>ROUND(I611*H611,2)</f>
        <v>0</v>
      </c>
      <c r="K611" s="147" t="s">
        <v>1</v>
      </c>
      <c r="L611" s="34"/>
      <c r="M611" s="152" t="s">
        <v>1</v>
      </c>
      <c r="N611" s="153" t="s">
        <v>38</v>
      </c>
      <c r="O611" s="59"/>
      <c r="P611" s="154">
        <f>O611*H611</f>
        <v>0</v>
      </c>
      <c r="Q611" s="154">
        <v>0</v>
      </c>
      <c r="R611" s="154">
        <f>Q611*H611</f>
        <v>0</v>
      </c>
      <c r="S611" s="154">
        <v>0</v>
      </c>
      <c r="T611" s="155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56" t="s">
        <v>278</v>
      </c>
      <c r="AT611" s="156" t="s">
        <v>139</v>
      </c>
      <c r="AU611" s="156" t="s">
        <v>82</v>
      </c>
      <c r="AY611" s="18" t="s">
        <v>137</v>
      </c>
      <c r="BE611" s="157">
        <f>IF(N611="základní",J611,0)</f>
        <v>0</v>
      </c>
      <c r="BF611" s="157">
        <f>IF(N611="snížená",J611,0)</f>
        <v>0</v>
      </c>
      <c r="BG611" s="157">
        <f>IF(N611="zákl. přenesená",J611,0)</f>
        <v>0</v>
      </c>
      <c r="BH611" s="157">
        <f>IF(N611="sníž. přenesená",J611,0)</f>
        <v>0</v>
      </c>
      <c r="BI611" s="157">
        <f>IF(N611="nulová",J611,0)</f>
        <v>0</v>
      </c>
      <c r="BJ611" s="18" t="s">
        <v>30</v>
      </c>
      <c r="BK611" s="157">
        <f>ROUND(I611*H611,2)</f>
        <v>0</v>
      </c>
      <c r="BL611" s="18" t="s">
        <v>278</v>
      </c>
      <c r="BM611" s="156" t="s">
        <v>2114</v>
      </c>
    </row>
    <row r="612" spans="1:65" s="13" customFormat="1">
      <c r="B612" s="158"/>
      <c r="D612" s="159" t="s">
        <v>145</v>
      </c>
      <c r="E612" s="160" t="s">
        <v>1</v>
      </c>
      <c r="F612" s="161" t="s">
        <v>739</v>
      </c>
      <c r="H612" s="162">
        <v>54</v>
      </c>
      <c r="I612" s="163"/>
      <c r="L612" s="158"/>
      <c r="M612" s="164"/>
      <c r="N612" s="165"/>
      <c r="O612" s="165"/>
      <c r="P612" s="165"/>
      <c r="Q612" s="165"/>
      <c r="R612" s="165"/>
      <c r="S612" s="165"/>
      <c r="T612" s="166"/>
      <c r="AT612" s="160" t="s">
        <v>145</v>
      </c>
      <c r="AU612" s="160" t="s">
        <v>82</v>
      </c>
      <c r="AV612" s="13" t="s">
        <v>82</v>
      </c>
      <c r="AW612" s="13" t="s">
        <v>29</v>
      </c>
      <c r="AX612" s="13" t="s">
        <v>30</v>
      </c>
      <c r="AY612" s="160" t="s">
        <v>137</v>
      </c>
    </row>
    <row r="613" spans="1:65" s="2" customFormat="1" ht="16.5" customHeight="1">
      <c r="A613" s="33"/>
      <c r="B613" s="144"/>
      <c r="C613" s="145" t="s">
        <v>1020</v>
      </c>
      <c r="D613" s="145" t="s">
        <v>139</v>
      </c>
      <c r="E613" s="146" t="s">
        <v>1754</v>
      </c>
      <c r="F613" s="147" t="s">
        <v>1755</v>
      </c>
      <c r="G613" s="148" t="s">
        <v>190</v>
      </c>
      <c r="H613" s="149">
        <v>90</v>
      </c>
      <c r="I613" s="150"/>
      <c r="J613" s="151">
        <f>ROUND(I613*H613,2)</f>
        <v>0</v>
      </c>
      <c r="K613" s="147" t="s">
        <v>1</v>
      </c>
      <c r="L613" s="34"/>
      <c r="M613" s="152" t="s">
        <v>1</v>
      </c>
      <c r="N613" s="153" t="s">
        <v>38</v>
      </c>
      <c r="O613" s="59"/>
      <c r="P613" s="154">
        <f>O613*H613</f>
        <v>0</v>
      </c>
      <c r="Q613" s="154">
        <v>0</v>
      </c>
      <c r="R613" s="154">
        <f>Q613*H613</f>
        <v>0</v>
      </c>
      <c r="S613" s="154">
        <v>0</v>
      </c>
      <c r="T613" s="155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56" t="s">
        <v>143</v>
      </c>
      <c r="AT613" s="156" t="s">
        <v>139</v>
      </c>
      <c r="AU613" s="156" t="s">
        <v>82</v>
      </c>
      <c r="AY613" s="18" t="s">
        <v>137</v>
      </c>
      <c r="BE613" s="157">
        <f>IF(N613="základní",J613,0)</f>
        <v>0</v>
      </c>
      <c r="BF613" s="157">
        <f>IF(N613="snížená",J613,0)</f>
        <v>0</v>
      </c>
      <c r="BG613" s="157">
        <f>IF(N613="zákl. přenesená",J613,0)</f>
        <v>0</v>
      </c>
      <c r="BH613" s="157">
        <f>IF(N613="sníž. přenesená",J613,0)</f>
        <v>0</v>
      </c>
      <c r="BI613" s="157">
        <f>IF(N613="nulová",J613,0)</f>
        <v>0</v>
      </c>
      <c r="BJ613" s="18" t="s">
        <v>30</v>
      </c>
      <c r="BK613" s="157">
        <f>ROUND(I613*H613,2)</f>
        <v>0</v>
      </c>
      <c r="BL613" s="18" t="s">
        <v>143</v>
      </c>
      <c r="BM613" s="156" t="s">
        <v>2115</v>
      </c>
    </row>
    <row r="614" spans="1:65" s="13" customFormat="1">
      <c r="B614" s="158"/>
      <c r="D614" s="159" t="s">
        <v>145</v>
      </c>
      <c r="E614" s="160" t="s">
        <v>1</v>
      </c>
      <c r="F614" s="161" t="s">
        <v>2116</v>
      </c>
      <c r="H614" s="162">
        <v>90</v>
      </c>
      <c r="I614" s="163"/>
      <c r="L614" s="158"/>
      <c r="M614" s="164"/>
      <c r="N614" s="165"/>
      <c r="O614" s="165"/>
      <c r="P614" s="165"/>
      <c r="Q614" s="165"/>
      <c r="R614" s="165"/>
      <c r="S614" s="165"/>
      <c r="T614" s="166"/>
      <c r="AT614" s="160" t="s">
        <v>145</v>
      </c>
      <c r="AU614" s="160" t="s">
        <v>82</v>
      </c>
      <c r="AV614" s="13" t="s">
        <v>82</v>
      </c>
      <c r="AW614" s="13" t="s">
        <v>29</v>
      </c>
      <c r="AX614" s="13" t="s">
        <v>73</v>
      </c>
      <c r="AY614" s="160" t="s">
        <v>137</v>
      </c>
    </row>
    <row r="615" spans="1:65" s="15" customFormat="1">
      <c r="B615" s="174"/>
      <c r="D615" s="159" t="s">
        <v>145</v>
      </c>
      <c r="E615" s="175" t="s">
        <v>1</v>
      </c>
      <c r="F615" s="176" t="s">
        <v>148</v>
      </c>
      <c r="H615" s="177">
        <v>90</v>
      </c>
      <c r="I615" s="178"/>
      <c r="L615" s="174"/>
      <c r="M615" s="179"/>
      <c r="N615" s="180"/>
      <c r="O615" s="180"/>
      <c r="P615" s="180"/>
      <c r="Q615" s="180"/>
      <c r="R615" s="180"/>
      <c r="S615" s="180"/>
      <c r="T615" s="181"/>
      <c r="AT615" s="175" t="s">
        <v>145</v>
      </c>
      <c r="AU615" s="175" t="s">
        <v>82</v>
      </c>
      <c r="AV615" s="15" t="s">
        <v>143</v>
      </c>
      <c r="AW615" s="15" t="s">
        <v>29</v>
      </c>
      <c r="AX615" s="15" t="s">
        <v>30</v>
      </c>
      <c r="AY615" s="175" t="s">
        <v>137</v>
      </c>
    </row>
    <row r="616" spans="1:65" s="2" customFormat="1" ht="21.75" customHeight="1">
      <c r="A616" s="33"/>
      <c r="B616" s="144"/>
      <c r="C616" s="145" t="s">
        <v>1788</v>
      </c>
      <c r="D616" s="145" t="s">
        <v>139</v>
      </c>
      <c r="E616" s="146" t="s">
        <v>1750</v>
      </c>
      <c r="F616" s="147" t="s">
        <v>1751</v>
      </c>
      <c r="G616" s="148" t="s">
        <v>190</v>
      </c>
      <c r="H616" s="149">
        <v>45</v>
      </c>
      <c r="I616" s="150"/>
      <c r="J616" s="151">
        <f>ROUND(I616*H616,2)</f>
        <v>0</v>
      </c>
      <c r="K616" s="147" t="s">
        <v>152</v>
      </c>
      <c r="L616" s="34"/>
      <c r="M616" s="152" t="s">
        <v>1</v>
      </c>
      <c r="N616" s="153" t="s">
        <v>38</v>
      </c>
      <c r="O616" s="59"/>
      <c r="P616" s="154">
        <f>O616*H616</f>
        <v>0</v>
      </c>
      <c r="Q616" s="154">
        <v>6.0000000000000002E-5</v>
      </c>
      <c r="R616" s="154">
        <f>Q616*H616</f>
        <v>2.7000000000000001E-3</v>
      </c>
      <c r="S616" s="154">
        <v>0</v>
      </c>
      <c r="T616" s="155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56" t="s">
        <v>143</v>
      </c>
      <c r="AT616" s="156" t="s">
        <v>139</v>
      </c>
      <c r="AU616" s="156" t="s">
        <v>82</v>
      </c>
      <c r="AY616" s="18" t="s">
        <v>137</v>
      </c>
      <c r="BE616" s="157">
        <f>IF(N616="základní",J616,0)</f>
        <v>0</v>
      </c>
      <c r="BF616" s="157">
        <f>IF(N616="snížená",J616,0)</f>
        <v>0</v>
      </c>
      <c r="BG616" s="157">
        <f>IF(N616="zákl. přenesená",J616,0)</f>
        <v>0</v>
      </c>
      <c r="BH616" s="157">
        <f>IF(N616="sníž. přenesená",J616,0)</f>
        <v>0</v>
      </c>
      <c r="BI616" s="157">
        <f>IF(N616="nulová",J616,0)</f>
        <v>0</v>
      </c>
      <c r="BJ616" s="18" t="s">
        <v>30</v>
      </c>
      <c r="BK616" s="157">
        <f>ROUND(I616*H616,2)</f>
        <v>0</v>
      </c>
      <c r="BL616" s="18" t="s">
        <v>143</v>
      </c>
      <c r="BM616" s="156" t="s">
        <v>2117</v>
      </c>
    </row>
    <row r="617" spans="1:65" s="13" customFormat="1">
      <c r="B617" s="158"/>
      <c r="D617" s="159" t="s">
        <v>145</v>
      </c>
      <c r="E617" s="160" t="s">
        <v>1</v>
      </c>
      <c r="F617" s="161" t="s">
        <v>2118</v>
      </c>
      <c r="H617" s="162">
        <v>15.5</v>
      </c>
      <c r="I617" s="163"/>
      <c r="L617" s="158"/>
      <c r="M617" s="164"/>
      <c r="N617" s="165"/>
      <c r="O617" s="165"/>
      <c r="P617" s="165"/>
      <c r="Q617" s="165"/>
      <c r="R617" s="165"/>
      <c r="S617" s="165"/>
      <c r="T617" s="166"/>
      <c r="AT617" s="160" t="s">
        <v>145</v>
      </c>
      <c r="AU617" s="160" t="s">
        <v>82</v>
      </c>
      <c r="AV617" s="13" t="s">
        <v>82</v>
      </c>
      <c r="AW617" s="13" t="s">
        <v>29</v>
      </c>
      <c r="AX617" s="13" t="s">
        <v>73</v>
      </c>
      <c r="AY617" s="160" t="s">
        <v>137</v>
      </c>
    </row>
    <row r="618" spans="1:65" s="13" customFormat="1">
      <c r="B618" s="158"/>
      <c r="D618" s="159" t="s">
        <v>145</v>
      </c>
      <c r="E618" s="160" t="s">
        <v>1</v>
      </c>
      <c r="F618" s="161" t="s">
        <v>2119</v>
      </c>
      <c r="H618" s="162">
        <v>29.5</v>
      </c>
      <c r="I618" s="163"/>
      <c r="L618" s="158"/>
      <c r="M618" s="164"/>
      <c r="N618" s="165"/>
      <c r="O618" s="165"/>
      <c r="P618" s="165"/>
      <c r="Q618" s="165"/>
      <c r="R618" s="165"/>
      <c r="S618" s="165"/>
      <c r="T618" s="166"/>
      <c r="AT618" s="160" t="s">
        <v>145</v>
      </c>
      <c r="AU618" s="160" t="s">
        <v>82</v>
      </c>
      <c r="AV618" s="13" t="s">
        <v>82</v>
      </c>
      <c r="AW618" s="13" t="s">
        <v>29</v>
      </c>
      <c r="AX618" s="13" t="s">
        <v>73</v>
      </c>
      <c r="AY618" s="160" t="s">
        <v>137</v>
      </c>
    </row>
    <row r="619" spans="1:65" s="15" customFormat="1">
      <c r="B619" s="174"/>
      <c r="D619" s="159" t="s">
        <v>145</v>
      </c>
      <c r="E619" s="175" t="s">
        <v>1</v>
      </c>
      <c r="F619" s="176" t="s">
        <v>148</v>
      </c>
      <c r="H619" s="177">
        <v>45</v>
      </c>
      <c r="I619" s="178"/>
      <c r="L619" s="174"/>
      <c r="M619" s="179"/>
      <c r="N619" s="180"/>
      <c r="O619" s="180"/>
      <c r="P619" s="180"/>
      <c r="Q619" s="180"/>
      <c r="R619" s="180"/>
      <c r="S619" s="180"/>
      <c r="T619" s="181"/>
      <c r="AT619" s="175" t="s">
        <v>145</v>
      </c>
      <c r="AU619" s="175" t="s">
        <v>82</v>
      </c>
      <c r="AV619" s="15" t="s">
        <v>143</v>
      </c>
      <c r="AW619" s="15" t="s">
        <v>29</v>
      </c>
      <c r="AX619" s="15" t="s">
        <v>30</v>
      </c>
      <c r="AY619" s="175" t="s">
        <v>137</v>
      </c>
    </row>
    <row r="620" spans="1:65" s="2" customFormat="1" ht="49.15" customHeight="1">
      <c r="A620" s="33"/>
      <c r="B620" s="144"/>
      <c r="C620" s="145" t="s">
        <v>1030</v>
      </c>
      <c r="D620" s="145" t="s">
        <v>139</v>
      </c>
      <c r="E620" s="146" t="s">
        <v>2120</v>
      </c>
      <c r="F620" s="147" t="s">
        <v>2121</v>
      </c>
      <c r="G620" s="148" t="s">
        <v>201</v>
      </c>
      <c r="H620" s="149">
        <v>1</v>
      </c>
      <c r="I620" s="150"/>
      <c r="J620" s="151">
        <f>ROUND(I620*H620,2)</f>
        <v>0</v>
      </c>
      <c r="K620" s="147" t="s">
        <v>1</v>
      </c>
      <c r="L620" s="34"/>
      <c r="M620" s="152" t="s">
        <v>1</v>
      </c>
      <c r="N620" s="153" t="s">
        <v>38</v>
      </c>
      <c r="O620" s="59"/>
      <c r="P620" s="154">
        <f>O620*H620</f>
        <v>0</v>
      </c>
      <c r="Q620" s="154">
        <v>0</v>
      </c>
      <c r="R620" s="154">
        <f>Q620*H620</f>
        <v>0</v>
      </c>
      <c r="S620" s="154">
        <v>0</v>
      </c>
      <c r="T620" s="155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56" t="s">
        <v>278</v>
      </c>
      <c r="AT620" s="156" t="s">
        <v>139</v>
      </c>
      <c r="AU620" s="156" t="s">
        <v>82</v>
      </c>
      <c r="AY620" s="18" t="s">
        <v>137</v>
      </c>
      <c r="BE620" s="157">
        <f>IF(N620="základní",J620,0)</f>
        <v>0</v>
      </c>
      <c r="BF620" s="157">
        <f>IF(N620="snížená",J620,0)</f>
        <v>0</v>
      </c>
      <c r="BG620" s="157">
        <f>IF(N620="zákl. přenesená",J620,0)</f>
        <v>0</v>
      </c>
      <c r="BH620" s="157">
        <f>IF(N620="sníž. přenesená",J620,0)</f>
        <v>0</v>
      </c>
      <c r="BI620" s="157">
        <f>IF(N620="nulová",J620,0)</f>
        <v>0</v>
      </c>
      <c r="BJ620" s="18" t="s">
        <v>30</v>
      </c>
      <c r="BK620" s="157">
        <f>ROUND(I620*H620,2)</f>
        <v>0</v>
      </c>
      <c r="BL620" s="18" t="s">
        <v>278</v>
      </c>
      <c r="BM620" s="156" t="s">
        <v>2122</v>
      </c>
    </row>
    <row r="621" spans="1:65" s="13" customFormat="1">
      <c r="B621" s="158"/>
      <c r="D621" s="159" t="s">
        <v>145</v>
      </c>
      <c r="E621" s="160" t="s">
        <v>1</v>
      </c>
      <c r="F621" s="161" t="s">
        <v>30</v>
      </c>
      <c r="H621" s="162">
        <v>1</v>
      </c>
      <c r="I621" s="163"/>
      <c r="L621" s="158"/>
      <c r="M621" s="164"/>
      <c r="N621" s="165"/>
      <c r="O621" s="165"/>
      <c r="P621" s="165"/>
      <c r="Q621" s="165"/>
      <c r="R621" s="165"/>
      <c r="S621" s="165"/>
      <c r="T621" s="166"/>
      <c r="AT621" s="160" t="s">
        <v>145</v>
      </c>
      <c r="AU621" s="160" t="s">
        <v>82</v>
      </c>
      <c r="AV621" s="13" t="s">
        <v>82</v>
      </c>
      <c r="AW621" s="13" t="s">
        <v>29</v>
      </c>
      <c r="AX621" s="13" t="s">
        <v>30</v>
      </c>
      <c r="AY621" s="160" t="s">
        <v>137</v>
      </c>
    </row>
    <row r="622" spans="1:65" s="12" customFormat="1" ht="22.9" customHeight="1">
      <c r="B622" s="131"/>
      <c r="D622" s="132" t="s">
        <v>72</v>
      </c>
      <c r="E622" s="142" t="s">
        <v>180</v>
      </c>
      <c r="F622" s="142" t="s">
        <v>186</v>
      </c>
      <c r="I622" s="134"/>
      <c r="J622" s="143">
        <f>BK622</f>
        <v>0</v>
      </c>
      <c r="L622" s="131"/>
      <c r="M622" s="136"/>
      <c r="N622" s="137"/>
      <c r="O622" s="137"/>
      <c r="P622" s="138">
        <f>SUM(P623:P656)</f>
        <v>0</v>
      </c>
      <c r="Q622" s="137"/>
      <c r="R622" s="138">
        <f>SUM(R623:R656)</f>
        <v>0</v>
      </c>
      <c r="S622" s="137"/>
      <c r="T622" s="139">
        <f>SUM(T623:T656)</f>
        <v>0</v>
      </c>
      <c r="AR622" s="132" t="s">
        <v>30</v>
      </c>
      <c r="AT622" s="140" t="s">
        <v>72</v>
      </c>
      <c r="AU622" s="140" t="s">
        <v>30</v>
      </c>
      <c r="AY622" s="132" t="s">
        <v>137</v>
      </c>
      <c r="BK622" s="141">
        <f>SUM(BK623:BK656)</f>
        <v>0</v>
      </c>
    </row>
    <row r="623" spans="1:65" s="2" customFormat="1" ht="24.2" customHeight="1">
      <c r="A623" s="33"/>
      <c r="B623" s="144"/>
      <c r="C623" s="145" t="s">
        <v>1036</v>
      </c>
      <c r="D623" s="145" t="s">
        <v>139</v>
      </c>
      <c r="E623" s="146" t="s">
        <v>1049</v>
      </c>
      <c r="F623" s="147" t="s">
        <v>1050</v>
      </c>
      <c r="G623" s="148" t="s">
        <v>190</v>
      </c>
      <c r="H623" s="149">
        <v>62.7</v>
      </c>
      <c r="I623" s="150"/>
      <c r="J623" s="151">
        <f>ROUND(I623*H623,2)</f>
        <v>0</v>
      </c>
      <c r="K623" s="147" t="s">
        <v>152</v>
      </c>
      <c r="L623" s="34"/>
      <c r="M623" s="152" t="s">
        <v>1</v>
      </c>
      <c r="N623" s="153" t="s">
        <v>38</v>
      </c>
      <c r="O623" s="59"/>
      <c r="P623" s="154">
        <f>O623*H623</f>
        <v>0</v>
      </c>
      <c r="Q623" s="154">
        <v>0</v>
      </c>
      <c r="R623" s="154">
        <f>Q623*H623</f>
        <v>0</v>
      </c>
      <c r="S623" s="154">
        <v>0</v>
      </c>
      <c r="T623" s="155">
        <f>S623*H623</f>
        <v>0</v>
      </c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R623" s="156" t="s">
        <v>143</v>
      </c>
      <c r="AT623" s="156" t="s">
        <v>139</v>
      </c>
      <c r="AU623" s="156" t="s">
        <v>82</v>
      </c>
      <c r="AY623" s="18" t="s">
        <v>137</v>
      </c>
      <c r="BE623" s="157">
        <f>IF(N623="základní",J623,0)</f>
        <v>0</v>
      </c>
      <c r="BF623" s="157">
        <f>IF(N623="snížená",J623,0)</f>
        <v>0</v>
      </c>
      <c r="BG623" s="157">
        <f>IF(N623="zákl. přenesená",J623,0)</f>
        <v>0</v>
      </c>
      <c r="BH623" s="157">
        <f>IF(N623="sníž. přenesená",J623,0)</f>
        <v>0</v>
      </c>
      <c r="BI623" s="157">
        <f>IF(N623="nulová",J623,0)</f>
        <v>0</v>
      </c>
      <c r="BJ623" s="18" t="s">
        <v>30</v>
      </c>
      <c r="BK623" s="157">
        <f>ROUND(I623*H623,2)</f>
        <v>0</v>
      </c>
      <c r="BL623" s="18" t="s">
        <v>143</v>
      </c>
      <c r="BM623" s="156" t="s">
        <v>2123</v>
      </c>
    </row>
    <row r="624" spans="1:65" s="14" customFormat="1">
      <c r="B624" s="167"/>
      <c r="D624" s="159" t="s">
        <v>145</v>
      </c>
      <c r="E624" s="168" t="s">
        <v>1</v>
      </c>
      <c r="F624" s="169" t="s">
        <v>1823</v>
      </c>
      <c r="H624" s="168" t="s">
        <v>1</v>
      </c>
      <c r="I624" s="170"/>
      <c r="L624" s="167"/>
      <c r="M624" s="171"/>
      <c r="N624" s="172"/>
      <c r="O624" s="172"/>
      <c r="P624" s="172"/>
      <c r="Q624" s="172"/>
      <c r="R624" s="172"/>
      <c r="S624" s="172"/>
      <c r="T624" s="173"/>
      <c r="AT624" s="168" t="s">
        <v>145</v>
      </c>
      <c r="AU624" s="168" t="s">
        <v>82</v>
      </c>
      <c r="AV624" s="14" t="s">
        <v>30</v>
      </c>
      <c r="AW624" s="14" t="s">
        <v>29</v>
      </c>
      <c r="AX624" s="14" t="s">
        <v>73</v>
      </c>
      <c r="AY624" s="168" t="s">
        <v>137</v>
      </c>
    </row>
    <row r="625" spans="2:51" s="14" customFormat="1">
      <c r="B625" s="167"/>
      <c r="D625" s="159" t="s">
        <v>145</v>
      </c>
      <c r="E625" s="168" t="s">
        <v>1</v>
      </c>
      <c r="F625" s="169" t="s">
        <v>1202</v>
      </c>
      <c r="H625" s="168" t="s">
        <v>1</v>
      </c>
      <c r="I625" s="170"/>
      <c r="L625" s="167"/>
      <c r="M625" s="171"/>
      <c r="N625" s="172"/>
      <c r="O625" s="172"/>
      <c r="P625" s="172"/>
      <c r="Q625" s="172"/>
      <c r="R625" s="172"/>
      <c r="S625" s="172"/>
      <c r="T625" s="173"/>
      <c r="AT625" s="168" t="s">
        <v>145</v>
      </c>
      <c r="AU625" s="168" t="s">
        <v>82</v>
      </c>
      <c r="AV625" s="14" t="s">
        <v>30</v>
      </c>
      <c r="AW625" s="14" t="s">
        <v>29</v>
      </c>
      <c r="AX625" s="14" t="s">
        <v>73</v>
      </c>
      <c r="AY625" s="168" t="s">
        <v>137</v>
      </c>
    </row>
    <row r="626" spans="2:51" s="13" customFormat="1">
      <c r="B626" s="158"/>
      <c r="D626" s="159" t="s">
        <v>145</v>
      </c>
      <c r="E626" s="160" t="s">
        <v>1</v>
      </c>
      <c r="F626" s="161" t="s">
        <v>2124</v>
      </c>
      <c r="H626" s="162">
        <v>9.1999999999999993</v>
      </c>
      <c r="I626" s="163"/>
      <c r="L626" s="158"/>
      <c r="M626" s="164"/>
      <c r="N626" s="165"/>
      <c r="O626" s="165"/>
      <c r="P626" s="165"/>
      <c r="Q626" s="165"/>
      <c r="R626" s="165"/>
      <c r="S626" s="165"/>
      <c r="T626" s="166"/>
      <c r="AT626" s="160" t="s">
        <v>145</v>
      </c>
      <c r="AU626" s="160" t="s">
        <v>82</v>
      </c>
      <c r="AV626" s="13" t="s">
        <v>82</v>
      </c>
      <c r="AW626" s="13" t="s">
        <v>29</v>
      </c>
      <c r="AX626" s="13" t="s">
        <v>73</v>
      </c>
      <c r="AY626" s="160" t="s">
        <v>137</v>
      </c>
    </row>
    <row r="627" spans="2:51" s="14" customFormat="1">
      <c r="B627" s="167"/>
      <c r="D627" s="159" t="s">
        <v>145</v>
      </c>
      <c r="E627" s="168" t="s">
        <v>1</v>
      </c>
      <c r="F627" s="169" t="s">
        <v>1824</v>
      </c>
      <c r="H627" s="168" t="s">
        <v>1</v>
      </c>
      <c r="I627" s="170"/>
      <c r="L627" s="167"/>
      <c r="M627" s="171"/>
      <c r="N627" s="172"/>
      <c r="O627" s="172"/>
      <c r="P627" s="172"/>
      <c r="Q627" s="172"/>
      <c r="R627" s="172"/>
      <c r="S627" s="172"/>
      <c r="T627" s="173"/>
      <c r="AT627" s="168" t="s">
        <v>145</v>
      </c>
      <c r="AU627" s="168" t="s">
        <v>82</v>
      </c>
      <c r="AV627" s="14" t="s">
        <v>30</v>
      </c>
      <c r="AW627" s="14" t="s">
        <v>29</v>
      </c>
      <c r="AX627" s="14" t="s">
        <v>73</v>
      </c>
      <c r="AY627" s="168" t="s">
        <v>137</v>
      </c>
    </row>
    <row r="628" spans="2:51" s="14" customFormat="1">
      <c r="B628" s="167"/>
      <c r="D628" s="159" t="s">
        <v>145</v>
      </c>
      <c r="E628" s="168" t="s">
        <v>1</v>
      </c>
      <c r="F628" s="169" t="s">
        <v>1825</v>
      </c>
      <c r="H628" s="168" t="s">
        <v>1</v>
      </c>
      <c r="I628" s="170"/>
      <c r="L628" s="167"/>
      <c r="M628" s="171"/>
      <c r="N628" s="172"/>
      <c r="O628" s="172"/>
      <c r="P628" s="172"/>
      <c r="Q628" s="172"/>
      <c r="R628" s="172"/>
      <c r="S628" s="172"/>
      <c r="T628" s="173"/>
      <c r="AT628" s="168" t="s">
        <v>145</v>
      </c>
      <c r="AU628" s="168" t="s">
        <v>82</v>
      </c>
      <c r="AV628" s="14" t="s">
        <v>30</v>
      </c>
      <c r="AW628" s="14" t="s">
        <v>29</v>
      </c>
      <c r="AX628" s="14" t="s">
        <v>73</v>
      </c>
      <c r="AY628" s="168" t="s">
        <v>137</v>
      </c>
    </row>
    <row r="629" spans="2:51" s="13" customFormat="1">
      <c r="B629" s="158"/>
      <c r="D629" s="159" t="s">
        <v>145</v>
      </c>
      <c r="E629" s="160" t="s">
        <v>1</v>
      </c>
      <c r="F629" s="161" t="s">
        <v>2124</v>
      </c>
      <c r="H629" s="162">
        <v>9.1999999999999993</v>
      </c>
      <c r="I629" s="163"/>
      <c r="L629" s="158"/>
      <c r="M629" s="164"/>
      <c r="N629" s="165"/>
      <c r="O629" s="165"/>
      <c r="P629" s="165"/>
      <c r="Q629" s="165"/>
      <c r="R629" s="165"/>
      <c r="S629" s="165"/>
      <c r="T629" s="166"/>
      <c r="AT629" s="160" t="s">
        <v>145</v>
      </c>
      <c r="AU629" s="160" t="s">
        <v>82</v>
      </c>
      <c r="AV629" s="13" t="s">
        <v>82</v>
      </c>
      <c r="AW629" s="13" t="s">
        <v>29</v>
      </c>
      <c r="AX629" s="13" t="s">
        <v>73</v>
      </c>
      <c r="AY629" s="160" t="s">
        <v>137</v>
      </c>
    </row>
    <row r="630" spans="2:51" s="14" customFormat="1">
      <c r="B630" s="167"/>
      <c r="D630" s="159" t="s">
        <v>145</v>
      </c>
      <c r="E630" s="168" t="s">
        <v>1</v>
      </c>
      <c r="F630" s="169" t="s">
        <v>1802</v>
      </c>
      <c r="H630" s="168" t="s">
        <v>1</v>
      </c>
      <c r="I630" s="170"/>
      <c r="L630" s="167"/>
      <c r="M630" s="171"/>
      <c r="N630" s="172"/>
      <c r="O630" s="172"/>
      <c r="P630" s="172"/>
      <c r="Q630" s="172"/>
      <c r="R630" s="172"/>
      <c r="S630" s="172"/>
      <c r="T630" s="173"/>
      <c r="AT630" s="168" t="s">
        <v>145</v>
      </c>
      <c r="AU630" s="168" t="s">
        <v>82</v>
      </c>
      <c r="AV630" s="14" t="s">
        <v>30</v>
      </c>
      <c r="AW630" s="14" t="s">
        <v>29</v>
      </c>
      <c r="AX630" s="14" t="s">
        <v>73</v>
      </c>
      <c r="AY630" s="168" t="s">
        <v>137</v>
      </c>
    </row>
    <row r="631" spans="2:51" s="14" customFormat="1">
      <c r="B631" s="167"/>
      <c r="D631" s="159" t="s">
        <v>145</v>
      </c>
      <c r="E631" s="168" t="s">
        <v>1</v>
      </c>
      <c r="F631" s="169" t="s">
        <v>1807</v>
      </c>
      <c r="H631" s="168" t="s">
        <v>1</v>
      </c>
      <c r="I631" s="170"/>
      <c r="L631" s="167"/>
      <c r="M631" s="171"/>
      <c r="N631" s="172"/>
      <c r="O631" s="172"/>
      <c r="P631" s="172"/>
      <c r="Q631" s="172"/>
      <c r="R631" s="172"/>
      <c r="S631" s="172"/>
      <c r="T631" s="173"/>
      <c r="AT631" s="168" t="s">
        <v>145</v>
      </c>
      <c r="AU631" s="168" t="s">
        <v>82</v>
      </c>
      <c r="AV631" s="14" t="s">
        <v>30</v>
      </c>
      <c r="AW631" s="14" t="s">
        <v>29</v>
      </c>
      <c r="AX631" s="14" t="s">
        <v>73</v>
      </c>
      <c r="AY631" s="168" t="s">
        <v>137</v>
      </c>
    </row>
    <row r="632" spans="2:51" s="14" customFormat="1">
      <c r="B632" s="167"/>
      <c r="D632" s="159" t="s">
        <v>145</v>
      </c>
      <c r="E632" s="168" t="s">
        <v>1</v>
      </c>
      <c r="F632" s="169" t="s">
        <v>1826</v>
      </c>
      <c r="H632" s="168" t="s">
        <v>1</v>
      </c>
      <c r="I632" s="170"/>
      <c r="L632" s="167"/>
      <c r="M632" s="171"/>
      <c r="N632" s="172"/>
      <c r="O632" s="172"/>
      <c r="P632" s="172"/>
      <c r="Q632" s="172"/>
      <c r="R632" s="172"/>
      <c r="S632" s="172"/>
      <c r="T632" s="173"/>
      <c r="AT632" s="168" t="s">
        <v>145</v>
      </c>
      <c r="AU632" s="168" t="s">
        <v>82</v>
      </c>
      <c r="AV632" s="14" t="s">
        <v>30</v>
      </c>
      <c r="AW632" s="14" t="s">
        <v>29</v>
      </c>
      <c r="AX632" s="14" t="s">
        <v>73</v>
      </c>
      <c r="AY632" s="168" t="s">
        <v>137</v>
      </c>
    </row>
    <row r="633" spans="2:51" s="13" customFormat="1">
      <c r="B633" s="158"/>
      <c r="D633" s="159" t="s">
        <v>145</v>
      </c>
      <c r="E633" s="160" t="s">
        <v>1</v>
      </c>
      <c r="F633" s="161" t="s">
        <v>2125</v>
      </c>
      <c r="H633" s="162">
        <v>16.100000000000001</v>
      </c>
      <c r="I633" s="163"/>
      <c r="L633" s="158"/>
      <c r="M633" s="164"/>
      <c r="N633" s="165"/>
      <c r="O633" s="165"/>
      <c r="P633" s="165"/>
      <c r="Q633" s="165"/>
      <c r="R633" s="165"/>
      <c r="S633" s="165"/>
      <c r="T633" s="166"/>
      <c r="AT633" s="160" t="s">
        <v>145</v>
      </c>
      <c r="AU633" s="160" t="s">
        <v>82</v>
      </c>
      <c r="AV633" s="13" t="s">
        <v>82</v>
      </c>
      <c r="AW633" s="13" t="s">
        <v>29</v>
      </c>
      <c r="AX633" s="13" t="s">
        <v>73</v>
      </c>
      <c r="AY633" s="160" t="s">
        <v>137</v>
      </c>
    </row>
    <row r="634" spans="2:51" s="14" customFormat="1">
      <c r="B634" s="167"/>
      <c r="D634" s="159" t="s">
        <v>145</v>
      </c>
      <c r="E634" s="168" t="s">
        <v>1</v>
      </c>
      <c r="F634" s="169" t="s">
        <v>1810</v>
      </c>
      <c r="H634" s="168" t="s">
        <v>1</v>
      </c>
      <c r="I634" s="170"/>
      <c r="L634" s="167"/>
      <c r="M634" s="171"/>
      <c r="N634" s="172"/>
      <c r="O634" s="172"/>
      <c r="P634" s="172"/>
      <c r="Q634" s="172"/>
      <c r="R634" s="172"/>
      <c r="S634" s="172"/>
      <c r="T634" s="173"/>
      <c r="AT634" s="168" t="s">
        <v>145</v>
      </c>
      <c r="AU634" s="168" t="s">
        <v>82</v>
      </c>
      <c r="AV634" s="14" t="s">
        <v>30</v>
      </c>
      <c r="AW634" s="14" t="s">
        <v>29</v>
      </c>
      <c r="AX634" s="14" t="s">
        <v>73</v>
      </c>
      <c r="AY634" s="168" t="s">
        <v>137</v>
      </c>
    </row>
    <row r="635" spans="2:51" s="14" customFormat="1">
      <c r="B635" s="167"/>
      <c r="D635" s="159" t="s">
        <v>145</v>
      </c>
      <c r="E635" s="168" t="s">
        <v>1</v>
      </c>
      <c r="F635" s="169" t="s">
        <v>1803</v>
      </c>
      <c r="H635" s="168" t="s">
        <v>1</v>
      </c>
      <c r="I635" s="170"/>
      <c r="L635" s="167"/>
      <c r="M635" s="171"/>
      <c r="N635" s="172"/>
      <c r="O635" s="172"/>
      <c r="P635" s="172"/>
      <c r="Q635" s="172"/>
      <c r="R635" s="172"/>
      <c r="S635" s="172"/>
      <c r="T635" s="173"/>
      <c r="AT635" s="168" t="s">
        <v>145</v>
      </c>
      <c r="AU635" s="168" t="s">
        <v>82</v>
      </c>
      <c r="AV635" s="14" t="s">
        <v>30</v>
      </c>
      <c r="AW635" s="14" t="s">
        <v>29</v>
      </c>
      <c r="AX635" s="14" t="s">
        <v>73</v>
      </c>
      <c r="AY635" s="168" t="s">
        <v>137</v>
      </c>
    </row>
    <row r="636" spans="2:51" s="14" customFormat="1">
      <c r="B636" s="167"/>
      <c r="D636" s="159" t="s">
        <v>145</v>
      </c>
      <c r="E636" s="168" t="s">
        <v>1</v>
      </c>
      <c r="F636" s="169" t="s">
        <v>1202</v>
      </c>
      <c r="H636" s="168" t="s">
        <v>1</v>
      </c>
      <c r="I636" s="170"/>
      <c r="L636" s="167"/>
      <c r="M636" s="171"/>
      <c r="N636" s="172"/>
      <c r="O636" s="172"/>
      <c r="P636" s="172"/>
      <c r="Q636" s="172"/>
      <c r="R636" s="172"/>
      <c r="S636" s="172"/>
      <c r="T636" s="173"/>
      <c r="AT636" s="168" t="s">
        <v>145</v>
      </c>
      <c r="AU636" s="168" t="s">
        <v>82</v>
      </c>
      <c r="AV636" s="14" t="s">
        <v>30</v>
      </c>
      <c r="AW636" s="14" t="s">
        <v>29</v>
      </c>
      <c r="AX636" s="14" t="s">
        <v>73</v>
      </c>
      <c r="AY636" s="168" t="s">
        <v>137</v>
      </c>
    </row>
    <row r="637" spans="2:51" s="13" customFormat="1">
      <c r="B637" s="158"/>
      <c r="D637" s="159" t="s">
        <v>145</v>
      </c>
      <c r="E637" s="160" t="s">
        <v>1</v>
      </c>
      <c r="F637" s="161" t="s">
        <v>2126</v>
      </c>
      <c r="H637" s="162">
        <v>5.6</v>
      </c>
      <c r="I637" s="163"/>
      <c r="L637" s="158"/>
      <c r="M637" s="164"/>
      <c r="N637" s="165"/>
      <c r="O637" s="165"/>
      <c r="P637" s="165"/>
      <c r="Q637" s="165"/>
      <c r="R637" s="165"/>
      <c r="S637" s="165"/>
      <c r="T637" s="166"/>
      <c r="AT637" s="160" t="s">
        <v>145</v>
      </c>
      <c r="AU637" s="160" t="s">
        <v>82</v>
      </c>
      <c r="AV637" s="13" t="s">
        <v>82</v>
      </c>
      <c r="AW637" s="13" t="s">
        <v>29</v>
      </c>
      <c r="AX637" s="13" t="s">
        <v>73</v>
      </c>
      <c r="AY637" s="160" t="s">
        <v>137</v>
      </c>
    </row>
    <row r="638" spans="2:51" s="14" customFormat="1">
      <c r="B638" s="167"/>
      <c r="D638" s="159" t="s">
        <v>145</v>
      </c>
      <c r="E638" s="168" t="s">
        <v>1</v>
      </c>
      <c r="F638" s="169" t="s">
        <v>1811</v>
      </c>
      <c r="H638" s="168" t="s">
        <v>1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145</v>
      </c>
      <c r="AU638" s="168" t="s">
        <v>82</v>
      </c>
      <c r="AV638" s="14" t="s">
        <v>30</v>
      </c>
      <c r="AW638" s="14" t="s">
        <v>29</v>
      </c>
      <c r="AX638" s="14" t="s">
        <v>73</v>
      </c>
      <c r="AY638" s="168" t="s">
        <v>137</v>
      </c>
    </row>
    <row r="639" spans="2:51" s="14" customFormat="1">
      <c r="B639" s="167"/>
      <c r="D639" s="159" t="s">
        <v>145</v>
      </c>
      <c r="E639" s="168" t="s">
        <v>1</v>
      </c>
      <c r="F639" s="169" t="s">
        <v>1827</v>
      </c>
      <c r="H639" s="168" t="s">
        <v>1</v>
      </c>
      <c r="I639" s="170"/>
      <c r="L639" s="167"/>
      <c r="M639" s="171"/>
      <c r="N639" s="172"/>
      <c r="O639" s="172"/>
      <c r="P639" s="172"/>
      <c r="Q639" s="172"/>
      <c r="R639" s="172"/>
      <c r="S639" s="172"/>
      <c r="T639" s="173"/>
      <c r="AT639" s="168" t="s">
        <v>145</v>
      </c>
      <c r="AU639" s="168" t="s">
        <v>82</v>
      </c>
      <c r="AV639" s="14" t="s">
        <v>30</v>
      </c>
      <c r="AW639" s="14" t="s">
        <v>29</v>
      </c>
      <c r="AX639" s="14" t="s">
        <v>73</v>
      </c>
      <c r="AY639" s="168" t="s">
        <v>137</v>
      </c>
    </row>
    <row r="640" spans="2:51" s="13" customFormat="1">
      <c r="B640" s="158"/>
      <c r="D640" s="159" t="s">
        <v>145</v>
      </c>
      <c r="E640" s="160" t="s">
        <v>1</v>
      </c>
      <c r="F640" s="161" t="s">
        <v>2127</v>
      </c>
      <c r="H640" s="162">
        <v>8.8000000000000007</v>
      </c>
      <c r="I640" s="163"/>
      <c r="L640" s="158"/>
      <c r="M640" s="164"/>
      <c r="N640" s="165"/>
      <c r="O640" s="165"/>
      <c r="P640" s="165"/>
      <c r="Q640" s="165"/>
      <c r="R640" s="165"/>
      <c r="S640" s="165"/>
      <c r="T640" s="166"/>
      <c r="AT640" s="160" t="s">
        <v>145</v>
      </c>
      <c r="AU640" s="160" t="s">
        <v>82</v>
      </c>
      <c r="AV640" s="13" t="s">
        <v>82</v>
      </c>
      <c r="AW640" s="13" t="s">
        <v>29</v>
      </c>
      <c r="AX640" s="13" t="s">
        <v>73</v>
      </c>
      <c r="AY640" s="160" t="s">
        <v>137</v>
      </c>
    </row>
    <row r="641" spans="1:65" s="14" customFormat="1">
      <c r="B641" s="167"/>
      <c r="D641" s="159" t="s">
        <v>145</v>
      </c>
      <c r="E641" s="168" t="s">
        <v>1</v>
      </c>
      <c r="F641" s="169" t="s">
        <v>1814</v>
      </c>
      <c r="H641" s="168" t="s">
        <v>1</v>
      </c>
      <c r="I641" s="170"/>
      <c r="L641" s="167"/>
      <c r="M641" s="171"/>
      <c r="N641" s="172"/>
      <c r="O641" s="172"/>
      <c r="P641" s="172"/>
      <c r="Q641" s="172"/>
      <c r="R641" s="172"/>
      <c r="S641" s="172"/>
      <c r="T641" s="173"/>
      <c r="AT641" s="168" t="s">
        <v>145</v>
      </c>
      <c r="AU641" s="168" t="s">
        <v>82</v>
      </c>
      <c r="AV641" s="14" t="s">
        <v>30</v>
      </c>
      <c r="AW641" s="14" t="s">
        <v>29</v>
      </c>
      <c r="AX641" s="14" t="s">
        <v>73</v>
      </c>
      <c r="AY641" s="168" t="s">
        <v>137</v>
      </c>
    </row>
    <row r="642" spans="1:65" s="14" customFormat="1">
      <c r="B642" s="167"/>
      <c r="D642" s="159" t="s">
        <v>145</v>
      </c>
      <c r="E642" s="168" t="s">
        <v>1</v>
      </c>
      <c r="F642" s="169" t="s">
        <v>1202</v>
      </c>
      <c r="H642" s="168" t="s">
        <v>1</v>
      </c>
      <c r="I642" s="170"/>
      <c r="L642" s="167"/>
      <c r="M642" s="171"/>
      <c r="N642" s="172"/>
      <c r="O642" s="172"/>
      <c r="P642" s="172"/>
      <c r="Q642" s="172"/>
      <c r="R642" s="172"/>
      <c r="S642" s="172"/>
      <c r="T642" s="173"/>
      <c r="AT642" s="168" t="s">
        <v>145</v>
      </c>
      <c r="AU642" s="168" t="s">
        <v>82</v>
      </c>
      <c r="AV642" s="14" t="s">
        <v>30</v>
      </c>
      <c r="AW642" s="14" t="s">
        <v>29</v>
      </c>
      <c r="AX642" s="14" t="s">
        <v>73</v>
      </c>
      <c r="AY642" s="168" t="s">
        <v>137</v>
      </c>
    </row>
    <row r="643" spans="1:65" s="13" customFormat="1">
      <c r="B643" s="158"/>
      <c r="D643" s="159" t="s">
        <v>145</v>
      </c>
      <c r="E643" s="160" t="s">
        <v>1</v>
      </c>
      <c r="F643" s="161" t="s">
        <v>2128</v>
      </c>
      <c r="H643" s="162">
        <v>4.5999999999999996</v>
      </c>
      <c r="I643" s="163"/>
      <c r="L643" s="158"/>
      <c r="M643" s="164"/>
      <c r="N643" s="165"/>
      <c r="O643" s="165"/>
      <c r="P643" s="165"/>
      <c r="Q643" s="165"/>
      <c r="R643" s="165"/>
      <c r="S643" s="165"/>
      <c r="T643" s="166"/>
      <c r="AT643" s="160" t="s">
        <v>145</v>
      </c>
      <c r="AU643" s="160" t="s">
        <v>82</v>
      </c>
      <c r="AV643" s="13" t="s">
        <v>82</v>
      </c>
      <c r="AW643" s="13" t="s">
        <v>29</v>
      </c>
      <c r="AX643" s="13" t="s">
        <v>73</v>
      </c>
      <c r="AY643" s="160" t="s">
        <v>137</v>
      </c>
    </row>
    <row r="644" spans="1:65" s="14" customFormat="1">
      <c r="B644" s="167"/>
      <c r="D644" s="159" t="s">
        <v>145</v>
      </c>
      <c r="E644" s="168" t="s">
        <v>1</v>
      </c>
      <c r="F644" s="169" t="s">
        <v>1826</v>
      </c>
      <c r="H644" s="168" t="s">
        <v>1</v>
      </c>
      <c r="I644" s="170"/>
      <c r="L644" s="167"/>
      <c r="M644" s="171"/>
      <c r="N644" s="172"/>
      <c r="O644" s="172"/>
      <c r="P644" s="172"/>
      <c r="Q644" s="172"/>
      <c r="R644" s="172"/>
      <c r="S644" s="172"/>
      <c r="T644" s="173"/>
      <c r="AT644" s="168" t="s">
        <v>145</v>
      </c>
      <c r="AU644" s="168" t="s">
        <v>82</v>
      </c>
      <c r="AV644" s="14" t="s">
        <v>30</v>
      </c>
      <c r="AW644" s="14" t="s">
        <v>29</v>
      </c>
      <c r="AX644" s="14" t="s">
        <v>73</v>
      </c>
      <c r="AY644" s="168" t="s">
        <v>137</v>
      </c>
    </row>
    <row r="645" spans="1:65" s="13" customFormat="1">
      <c r="B645" s="158"/>
      <c r="D645" s="159" t="s">
        <v>145</v>
      </c>
      <c r="E645" s="160" t="s">
        <v>1</v>
      </c>
      <c r="F645" s="161" t="s">
        <v>2129</v>
      </c>
      <c r="H645" s="162">
        <v>9.1999999999999993</v>
      </c>
      <c r="I645" s="163"/>
      <c r="L645" s="158"/>
      <c r="M645" s="164"/>
      <c r="N645" s="165"/>
      <c r="O645" s="165"/>
      <c r="P645" s="165"/>
      <c r="Q645" s="165"/>
      <c r="R645" s="165"/>
      <c r="S645" s="165"/>
      <c r="T645" s="166"/>
      <c r="AT645" s="160" t="s">
        <v>145</v>
      </c>
      <c r="AU645" s="160" t="s">
        <v>82</v>
      </c>
      <c r="AV645" s="13" t="s">
        <v>82</v>
      </c>
      <c r="AW645" s="13" t="s">
        <v>29</v>
      </c>
      <c r="AX645" s="13" t="s">
        <v>73</v>
      </c>
      <c r="AY645" s="160" t="s">
        <v>137</v>
      </c>
    </row>
    <row r="646" spans="1:65" s="15" customFormat="1">
      <c r="B646" s="174"/>
      <c r="D646" s="159" t="s">
        <v>145</v>
      </c>
      <c r="E646" s="175" t="s">
        <v>1</v>
      </c>
      <c r="F646" s="176" t="s">
        <v>148</v>
      </c>
      <c r="H646" s="177">
        <v>62.7</v>
      </c>
      <c r="I646" s="178"/>
      <c r="L646" s="174"/>
      <c r="M646" s="179"/>
      <c r="N646" s="180"/>
      <c r="O646" s="180"/>
      <c r="P646" s="180"/>
      <c r="Q646" s="180"/>
      <c r="R646" s="180"/>
      <c r="S646" s="180"/>
      <c r="T646" s="181"/>
      <c r="AT646" s="175" t="s">
        <v>145</v>
      </c>
      <c r="AU646" s="175" t="s">
        <v>82</v>
      </c>
      <c r="AV646" s="15" t="s">
        <v>143</v>
      </c>
      <c r="AW646" s="15" t="s">
        <v>29</v>
      </c>
      <c r="AX646" s="15" t="s">
        <v>30</v>
      </c>
      <c r="AY646" s="175" t="s">
        <v>137</v>
      </c>
    </row>
    <row r="647" spans="1:65" s="2" customFormat="1" ht="21.75" customHeight="1">
      <c r="A647" s="33"/>
      <c r="B647" s="144"/>
      <c r="C647" s="145" t="s">
        <v>1040</v>
      </c>
      <c r="D647" s="145" t="s">
        <v>139</v>
      </c>
      <c r="E647" s="146" t="s">
        <v>312</v>
      </c>
      <c r="F647" s="147" t="s">
        <v>150</v>
      </c>
      <c r="G647" s="148" t="s">
        <v>151</v>
      </c>
      <c r="H647" s="149">
        <v>60.987000000000002</v>
      </c>
      <c r="I647" s="150"/>
      <c r="J647" s="151">
        <f>ROUND(I647*H647,2)</f>
        <v>0</v>
      </c>
      <c r="K647" s="147" t="s">
        <v>152</v>
      </c>
      <c r="L647" s="34"/>
      <c r="M647" s="152" t="s">
        <v>1</v>
      </c>
      <c r="N647" s="153" t="s">
        <v>38</v>
      </c>
      <c r="O647" s="59"/>
      <c r="P647" s="154">
        <f>O647*H647</f>
        <v>0</v>
      </c>
      <c r="Q647" s="154">
        <v>0</v>
      </c>
      <c r="R647" s="154">
        <f>Q647*H647</f>
        <v>0</v>
      </c>
      <c r="S647" s="154">
        <v>0</v>
      </c>
      <c r="T647" s="155">
        <f>S647*H647</f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156" t="s">
        <v>143</v>
      </c>
      <c r="AT647" s="156" t="s">
        <v>139</v>
      </c>
      <c r="AU647" s="156" t="s">
        <v>82</v>
      </c>
      <c r="AY647" s="18" t="s">
        <v>137</v>
      </c>
      <c r="BE647" s="157">
        <f>IF(N647="základní",J647,0)</f>
        <v>0</v>
      </c>
      <c r="BF647" s="157">
        <f>IF(N647="snížená",J647,0)</f>
        <v>0</v>
      </c>
      <c r="BG647" s="157">
        <f>IF(N647="zákl. přenesená",J647,0)</f>
        <v>0</v>
      </c>
      <c r="BH647" s="157">
        <f>IF(N647="sníž. přenesená",J647,0)</f>
        <v>0</v>
      </c>
      <c r="BI647" s="157">
        <f>IF(N647="nulová",J647,0)</f>
        <v>0</v>
      </c>
      <c r="BJ647" s="18" t="s">
        <v>30</v>
      </c>
      <c r="BK647" s="157">
        <f>ROUND(I647*H647,2)</f>
        <v>0</v>
      </c>
      <c r="BL647" s="18" t="s">
        <v>143</v>
      </c>
      <c r="BM647" s="156" t="s">
        <v>2130</v>
      </c>
    </row>
    <row r="648" spans="1:65" s="2" customFormat="1" ht="24.2" customHeight="1">
      <c r="A648" s="33"/>
      <c r="B648" s="144"/>
      <c r="C648" s="145" t="s">
        <v>1044</v>
      </c>
      <c r="D648" s="145" t="s">
        <v>139</v>
      </c>
      <c r="E648" s="146" t="s">
        <v>316</v>
      </c>
      <c r="F648" s="147" t="s">
        <v>157</v>
      </c>
      <c r="G648" s="148" t="s">
        <v>151</v>
      </c>
      <c r="H648" s="149">
        <v>243.94800000000001</v>
      </c>
      <c r="I648" s="150"/>
      <c r="J648" s="151">
        <f>ROUND(I648*H648,2)</f>
        <v>0</v>
      </c>
      <c r="K648" s="147" t="s">
        <v>152</v>
      </c>
      <c r="L648" s="34"/>
      <c r="M648" s="152" t="s">
        <v>1</v>
      </c>
      <c r="N648" s="153" t="s">
        <v>38</v>
      </c>
      <c r="O648" s="59"/>
      <c r="P648" s="154">
        <f>O648*H648</f>
        <v>0</v>
      </c>
      <c r="Q648" s="154">
        <v>0</v>
      </c>
      <c r="R648" s="154">
        <f>Q648*H648</f>
        <v>0</v>
      </c>
      <c r="S648" s="154">
        <v>0</v>
      </c>
      <c r="T648" s="155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56" t="s">
        <v>143</v>
      </c>
      <c r="AT648" s="156" t="s">
        <v>139</v>
      </c>
      <c r="AU648" s="156" t="s">
        <v>82</v>
      </c>
      <c r="AY648" s="18" t="s">
        <v>137</v>
      </c>
      <c r="BE648" s="157">
        <f>IF(N648="základní",J648,0)</f>
        <v>0</v>
      </c>
      <c r="BF648" s="157">
        <f>IF(N648="snížená",J648,0)</f>
        <v>0</v>
      </c>
      <c r="BG648" s="157">
        <f>IF(N648="zákl. přenesená",J648,0)</f>
        <v>0</v>
      </c>
      <c r="BH648" s="157">
        <f>IF(N648="sníž. přenesená",J648,0)</f>
        <v>0</v>
      </c>
      <c r="BI648" s="157">
        <f>IF(N648="nulová",J648,0)</f>
        <v>0</v>
      </c>
      <c r="BJ648" s="18" t="s">
        <v>30</v>
      </c>
      <c r="BK648" s="157">
        <f>ROUND(I648*H648,2)</f>
        <v>0</v>
      </c>
      <c r="BL648" s="18" t="s">
        <v>143</v>
      </c>
      <c r="BM648" s="156" t="s">
        <v>2131</v>
      </c>
    </row>
    <row r="649" spans="1:65" s="13" customFormat="1">
      <c r="B649" s="158"/>
      <c r="D649" s="159" t="s">
        <v>145</v>
      </c>
      <c r="E649" s="160" t="s">
        <v>1</v>
      </c>
      <c r="F649" s="161" t="s">
        <v>2132</v>
      </c>
      <c r="H649" s="162">
        <v>243.94800000000001</v>
      </c>
      <c r="I649" s="163"/>
      <c r="L649" s="158"/>
      <c r="M649" s="164"/>
      <c r="N649" s="165"/>
      <c r="O649" s="165"/>
      <c r="P649" s="165"/>
      <c r="Q649" s="165"/>
      <c r="R649" s="165"/>
      <c r="S649" s="165"/>
      <c r="T649" s="166"/>
      <c r="AT649" s="160" t="s">
        <v>145</v>
      </c>
      <c r="AU649" s="160" t="s">
        <v>82</v>
      </c>
      <c r="AV649" s="13" t="s">
        <v>82</v>
      </c>
      <c r="AW649" s="13" t="s">
        <v>29</v>
      </c>
      <c r="AX649" s="13" t="s">
        <v>73</v>
      </c>
      <c r="AY649" s="160" t="s">
        <v>137</v>
      </c>
    </row>
    <row r="650" spans="1:65" s="15" customFormat="1">
      <c r="B650" s="174"/>
      <c r="D650" s="159" t="s">
        <v>145</v>
      </c>
      <c r="E650" s="175" t="s">
        <v>1</v>
      </c>
      <c r="F650" s="176" t="s">
        <v>148</v>
      </c>
      <c r="H650" s="177">
        <v>243.94800000000001</v>
      </c>
      <c r="I650" s="178"/>
      <c r="L650" s="174"/>
      <c r="M650" s="179"/>
      <c r="N650" s="180"/>
      <c r="O650" s="180"/>
      <c r="P650" s="180"/>
      <c r="Q650" s="180"/>
      <c r="R650" s="180"/>
      <c r="S650" s="180"/>
      <c r="T650" s="181"/>
      <c r="AT650" s="175" t="s">
        <v>145</v>
      </c>
      <c r="AU650" s="175" t="s">
        <v>82</v>
      </c>
      <c r="AV650" s="15" t="s">
        <v>143</v>
      </c>
      <c r="AW650" s="15" t="s">
        <v>29</v>
      </c>
      <c r="AX650" s="15" t="s">
        <v>30</v>
      </c>
      <c r="AY650" s="175" t="s">
        <v>137</v>
      </c>
    </row>
    <row r="651" spans="1:65" s="2" customFormat="1" ht="16.5" customHeight="1">
      <c r="A651" s="33"/>
      <c r="B651" s="144"/>
      <c r="C651" s="145" t="s">
        <v>1048</v>
      </c>
      <c r="D651" s="145" t="s">
        <v>139</v>
      </c>
      <c r="E651" s="146" t="s">
        <v>160</v>
      </c>
      <c r="F651" s="147" t="s">
        <v>161</v>
      </c>
      <c r="G651" s="148" t="s">
        <v>151</v>
      </c>
      <c r="H651" s="149">
        <v>3.8279999999999998</v>
      </c>
      <c r="I651" s="150"/>
      <c r="J651" s="151">
        <f>ROUND(I651*H651,2)</f>
        <v>0</v>
      </c>
      <c r="K651" s="147" t="s">
        <v>1</v>
      </c>
      <c r="L651" s="34"/>
      <c r="M651" s="152" t="s">
        <v>1</v>
      </c>
      <c r="N651" s="153" t="s">
        <v>38</v>
      </c>
      <c r="O651" s="59"/>
      <c r="P651" s="154">
        <f>O651*H651</f>
        <v>0</v>
      </c>
      <c r="Q651" s="154">
        <v>0</v>
      </c>
      <c r="R651" s="154">
        <f>Q651*H651</f>
        <v>0</v>
      </c>
      <c r="S651" s="154">
        <v>0</v>
      </c>
      <c r="T651" s="155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56" t="s">
        <v>143</v>
      </c>
      <c r="AT651" s="156" t="s">
        <v>139</v>
      </c>
      <c r="AU651" s="156" t="s">
        <v>82</v>
      </c>
      <c r="AY651" s="18" t="s">
        <v>137</v>
      </c>
      <c r="BE651" s="157">
        <f>IF(N651="základní",J651,0)</f>
        <v>0</v>
      </c>
      <c r="BF651" s="157">
        <f>IF(N651="snížená",J651,0)</f>
        <v>0</v>
      </c>
      <c r="BG651" s="157">
        <f>IF(N651="zákl. přenesená",J651,0)</f>
        <v>0</v>
      </c>
      <c r="BH651" s="157">
        <f>IF(N651="sníž. přenesená",J651,0)</f>
        <v>0</v>
      </c>
      <c r="BI651" s="157">
        <f>IF(N651="nulová",J651,0)</f>
        <v>0</v>
      </c>
      <c r="BJ651" s="18" t="s">
        <v>30</v>
      </c>
      <c r="BK651" s="157">
        <f>ROUND(I651*H651,2)</f>
        <v>0</v>
      </c>
      <c r="BL651" s="18" t="s">
        <v>143</v>
      </c>
      <c r="BM651" s="156" t="s">
        <v>2133</v>
      </c>
    </row>
    <row r="652" spans="1:65" s="13" customFormat="1">
      <c r="B652" s="158"/>
      <c r="D652" s="159" t="s">
        <v>145</v>
      </c>
      <c r="E652" s="160" t="s">
        <v>1</v>
      </c>
      <c r="F652" s="161" t="s">
        <v>2134</v>
      </c>
      <c r="H652" s="162">
        <v>3.8279999999999998</v>
      </c>
      <c r="I652" s="163"/>
      <c r="L652" s="158"/>
      <c r="M652" s="164"/>
      <c r="N652" s="165"/>
      <c r="O652" s="165"/>
      <c r="P652" s="165"/>
      <c r="Q652" s="165"/>
      <c r="R652" s="165"/>
      <c r="S652" s="165"/>
      <c r="T652" s="166"/>
      <c r="AT652" s="160" t="s">
        <v>145</v>
      </c>
      <c r="AU652" s="160" t="s">
        <v>82</v>
      </c>
      <c r="AV652" s="13" t="s">
        <v>82</v>
      </c>
      <c r="AW652" s="13" t="s">
        <v>29</v>
      </c>
      <c r="AX652" s="13" t="s">
        <v>30</v>
      </c>
      <c r="AY652" s="160" t="s">
        <v>137</v>
      </c>
    </row>
    <row r="653" spans="1:65" s="2" customFormat="1" ht="16.5" customHeight="1">
      <c r="A653" s="33"/>
      <c r="B653" s="144"/>
      <c r="C653" s="145" t="s">
        <v>1055</v>
      </c>
      <c r="D653" s="145" t="s">
        <v>139</v>
      </c>
      <c r="E653" s="146" t="s">
        <v>323</v>
      </c>
      <c r="F653" s="147" t="s">
        <v>324</v>
      </c>
      <c r="G653" s="148" t="s">
        <v>151</v>
      </c>
      <c r="H653" s="149">
        <v>57.158999999999999</v>
      </c>
      <c r="I653" s="150"/>
      <c r="J653" s="151">
        <f>ROUND(I653*H653,2)</f>
        <v>0</v>
      </c>
      <c r="K653" s="147" t="s">
        <v>1</v>
      </c>
      <c r="L653" s="34"/>
      <c r="M653" s="152" t="s">
        <v>1</v>
      </c>
      <c r="N653" s="153" t="s">
        <v>38</v>
      </c>
      <c r="O653" s="59"/>
      <c r="P653" s="154">
        <f>O653*H653</f>
        <v>0</v>
      </c>
      <c r="Q653" s="154">
        <v>0</v>
      </c>
      <c r="R653" s="154">
        <f>Q653*H653</f>
        <v>0</v>
      </c>
      <c r="S653" s="154">
        <v>0</v>
      </c>
      <c r="T653" s="155">
        <f>S653*H653</f>
        <v>0</v>
      </c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R653" s="156" t="s">
        <v>143</v>
      </c>
      <c r="AT653" s="156" t="s">
        <v>139</v>
      </c>
      <c r="AU653" s="156" t="s">
        <v>82</v>
      </c>
      <c r="AY653" s="18" t="s">
        <v>137</v>
      </c>
      <c r="BE653" s="157">
        <f>IF(N653="základní",J653,0)</f>
        <v>0</v>
      </c>
      <c r="BF653" s="157">
        <f>IF(N653="snížená",J653,0)</f>
        <v>0</v>
      </c>
      <c r="BG653" s="157">
        <f>IF(N653="zákl. přenesená",J653,0)</f>
        <v>0</v>
      </c>
      <c r="BH653" s="157">
        <f>IF(N653="sníž. přenesená",J653,0)</f>
        <v>0</v>
      </c>
      <c r="BI653" s="157">
        <f>IF(N653="nulová",J653,0)</f>
        <v>0</v>
      </c>
      <c r="BJ653" s="18" t="s">
        <v>30</v>
      </c>
      <c r="BK653" s="157">
        <f>ROUND(I653*H653,2)</f>
        <v>0</v>
      </c>
      <c r="BL653" s="18" t="s">
        <v>143</v>
      </c>
      <c r="BM653" s="156" t="s">
        <v>2135</v>
      </c>
    </row>
    <row r="654" spans="1:65" s="13" customFormat="1">
      <c r="B654" s="158"/>
      <c r="D654" s="159" t="s">
        <v>145</v>
      </c>
      <c r="E654" s="160" t="s">
        <v>1</v>
      </c>
      <c r="F654" s="161" t="s">
        <v>2136</v>
      </c>
      <c r="H654" s="162">
        <v>57.158999999999999</v>
      </c>
      <c r="I654" s="163"/>
      <c r="L654" s="158"/>
      <c r="M654" s="164"/>
      <c r="N654" s="165"/>
      <c r="O654" s="165"/>
      <c r="P654" s="165"/>
      <c r="Q654" s="165"/>
      <c r="R654" s="165"/>
      <c r="S654" s="165"/>
      <c r="T654" s="166"/>
      <c r="AT654" s="160" t="s">
        <v>145</v>
      </c>
      <c r="AU654" s="160" t="s">
        <v>82</v>
      </c>
      <c r="AV654" s="13" t="s">
        <v>82</v>
      </c>
      <c r="AW654" s="13" t="s">
        <v>29</v>
      </c>
      <c r="AX654" s="13" t="s">
        <v>73</v>
      </c>
      <c r="AY654" s="160" t="s">
        <v>137</v>
      </c>
    </row>
    <row r="655" spans="1:65" s="15" customFormat="1">
      <c r="B655" s="174"/>
      <c r="D655" s="159" t="s">
        <v>145</v>
      </c>
      <c r="E655" s="175" t="s">
        <v>1</v>
      </c>
      <c r="F655" s="176" t="s">
        <v>148</v>
      </c>
      <c r="H655" s="177">
        <v>57.158999999999999</v>
      </c>
      <c r="I655" s="178"/>
      <c r="L655" s="174"/>
      <c r="M655" s="179"/>
      <c r="N655" s="180"/>
      <c r="O655" s="180"/>
      <c r="P655" s="180"/>
      <c r="Q655" s="180"/>
      <c r="R655" s="180"/>
      <c r="S655" s="180"/>
      <c r="T655" s="181"/>
      <c r="AT655" s="175" t="s">
        <v>145</v>
      </c>
      <c r="AU655" s="175" t="s">
        <v>82</v>
      </c>
      <c r="AV655" s="15" t="s">
        <v>143</v>
      </c>
      <c r="AW655" s="15" t="s">
        <v>29</v>
      </c>
      <c r="AX655" s="15" t="s">
        <v>30</v>
      </c>
      <c r="AY655" s="175" t="s">
        <v>137</v>
      </c>
    </row>
    <row r="656" spans="1:65" s="2" customFormat="1" ht="24.2" customHeight="1">
      <c r="A656" s="33"/>
      <c r="B656" s="144"/>
      <c r="C656" s="145" t="s">
        <v>1057</v>
      </c>
      <c r="D656" s="145" t="s">
        <v>139</v>
      </c>
      <c r="E656" s="146" t="s">
        <v>2137</v>
      </c>
      <c r="F656" s="147" t="s">
        <v>2138</v>
      </c>
      <c r="G656" s="148" t="s">
        <v>151</v>
      </c>
      <c r="H656" s="149">
        <v>4.7469999999999999</v>
      </c>
      <c r="I656" s="150"/>
      <c r="J656" s="151">
        <f>ROUND(I656*H656,2)</f>
        <v>0</v>
      </c>
      <c r="K656" s="147" t="s">
        <v>152</v>
      </c>
      <c r="L656" s="34"/>
      <c r="M656" s="192" t="s">
        <v>1</v>
      </c>
      <c r="N656" s="193" t="s">
        <v>38</v>
      </c>
      <c r="O656" s="194"/>
      <c r="P656" s="195">
        <f>O656*H656</f>
        <v>0</v>
      </c>
      <c r="Q656" s="195">
        <v>0</v>
      </c>
      <c r="R656" s="195">
        <f>Q656*H656</f>
        <v>0</v>
      </c>
      <c r="S656" s="195">
        <v>0</v>
      </c>
      <c r="T656" s="196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56" t="s">
        <v>143</v>
      </c>
      <c r="AT656" s="156" t="s">
        <v>139</v>
      </c>
      <c r="AU656" s="156" t="s">
        <v>82</v>
      </c>
      <c r="AY656" s="18" t="s">
        <v>137</v>
      </c>
      <c r="BE656" s="157">
        <f>IF(N656="základní",J656,0)</f>
        <v>0</v>
      </c>
      <c r="BF656" s="157">
        <f>IF(N656="snížená",J656,0)</f>
        <v>0</v>
      </c>
      <c r="BG656" s="157">
        <f>IF(N656="zákl. přenesená",J656,0)</f>
        <v>0</v>
      </c>
      <c r="BH656" s="157">
        <f>IF(N656="sníž. přenesená",J656,0)</f>
        <v>0</v>
      </c>
      <c r="BI656" s="157">
        <f>IF(N656="nulová",J656,0)</f>
        <v>0</v>
      </c>
      <c r="BJ656" s="18" t="s">
        <v>30</v>
      </c>
      <c r="BK656" s="157">
        <f>ROUND(I656*H656,2)</f>
        <v>0</v>
      </c>
      <c r="BL656" s="18" t="s">
        <v>143</v>
      </c>
      <c r="BM656" s="156" t="s">
        <v>2139</v>
      </c>
    </row>
    <row r="657" spans="1:31" s="2" customFormat="1" ht="6.95" customHeight="1">
      <c r="A657" s="33"/>
      <c r="B657" s="48"/>
      <c r="C657" s="49"/>
      <c r="D657" s="49"/>
      <c r="E657" s="49"/>
      <c r="F657" s="49"/>
      <c r="G657" s="49"/>
      <c r="H657" s="49"/>
      <c r="I657" s="49"/>
      <c r="J657" s="49"/>
      <c r="K657" s="49"/>
      <c r="L657" s="34"/>
      <c r="M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</row>
  </sheetData>
  <autoFilter ref="C121:K65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26"/>
  <sheetViews>
    <sheetView showGridLines="0" topLeftCell="A7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110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Ferrerova - rekonstrukce kanalizace a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111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2" t="s">
        <v>2140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37"/>
      <c r="G18" s="237"/>
      <c r="H18" s="237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41" t="s">
        <v>1</v>
      </c>
      <c r="F27" s="241"/>
      <c r="G27" s="241"/>
      <c r="H27" s="24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ROUND(J123,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ROUND((SUM(BE123:BE825)),  0)</f>
        <v>0</v>
      </c>
      <c r="G33" s="33"/>
      <c r="H33" s="33"/>
      <c r="I33" s="101">
        <v>0.21</v>
      </c>
      <c r="J33" s="100">
        <f>ROUND(((SUM(BE123:BE825))*I33),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ROUND((SUM(BF123:BF825)),  0)</f>
        <v>0</v>
      </c>
      <c r="G34" s="33"/>
      <c r="H34" s="33"/>
      <c r="I34" s="101">
        <v>0.15</v>
      </c>
      <c r="J34" s="100">
        <f>ROUND(((SUM(BF123:BF825))*I34),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ROUND((SUM(BG123:BG825)),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ROUND((SUM(BH123:BH825)),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ROUND((SUM(BI123:BI825)),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Ferrerova - rekonstrukce kanalizace a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2" t="str">
        <f>E9</f>
        <v>SO 340 - Vodovodní přípojky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114</v>
      </c>
      <c r="D94" s="102"/>
      <c r="E94" s="102"/>
      <c r="F94" s="102"/>
      <c r="G94" s="102"/>
      <c r="H94" s="102"/>
      <c r="I94" s="102"/>
      <c r="J94" s="111" t="s">
        <v>115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116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117</v>
      </c>
    </row>
    <row r="97" spans="1:31" s="9" customFormat="1" ht="24.95" customHeight="1">
      <c r="B97" s="113"/>
      <c r="D97" s="114" t="s">
        <v>118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1:31" s="10" customFormat="1" ht="19.899999999999999" customHeight="1">
      <c r="B98" s="117"/>
      <c r="D98" s="118" t="s">
        <v>119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1:31" s="10" customFormat="1" ht="19.899999999999999" customHeight="1">
      <c r="B99" s="117"/>
      <c r="D99" s="118" t="s">
        <v>407</v>
      </c>
      <c r="E99" s="119"/>
      <c r="F99" s="119"/>
      <c r="G99" s="119"/>
      <c r="H99" s="119"/>
      <c r="I99" s="119"/>
      <c r="J99" s="120">
        <f>J596</f>
        <v>0</v>
      </c>
      <c r="L99" s="117"/>
    </row>
    <row r="100" spans="1:31" s="10" customFormat="1" ht="19.899999999999999" customHeight="1">
      <c r="B100" s="117"/>
      <c r="D100" s="118" t="s">
        <v>408</v>
      </c>
      <c r="E100" s="119"/>
      <c r="F100" s="119"/>
      <c r="G100" s="119"/>
      <c r="H100" s="119"/>
      <c r="I100" s="119"/>
      <c r="J100" s="120">
        <f>J610</f>
        <v>0</v>
      </c>
      <c r="L100" s="117"/>
    </row>
    <row r="101" spans="1:31" s="10" customFormat="1" ht="19.899999999999999" customHeight="1">
      <c r="B101" s="117"/>
      <c r="D101" s="118" t="s">
        <v>120</v>
      </c>
      <c r="E101" s="119"/>
      <c r="F101" s="119"/>
      <c r="G101" s="119"/>
      <c r="H101" s="119"/>
      <c r="I101" s="119"/>
      <c r="J101" s="120">
        <f>J681</f>
        <v>0</v>
      </c>
      <c r="L101" s="117"/>
    </row>
    <row r="102" spans="1:31" s="10" customFormat="1" ht="19.899999999999999" customHeight="1">
      <c r="B102" s="117"/>
      <c r="D102" s="118" t="s">
        <v>409</v>
      </c>
      <c r="E102" s="119"/>
      <c r="F102" s="119"/>
      <c r="G102" s="119"/>
      <c r="H102" s="119"/>
      <c r="I102" s="119"/>
      <c r="J102" s="120">
        <f>J721</f>
        <v>0</v>
      </c>
      <c r="L102" s="117"/>
    </row>
    <row r="103" spans="1:31" s="10" customFormat="1" ht="19.899999999999999" customHeight="1">
      <c r="B103" s="117"/>
      <c r="D103" s="118" t="s">
        <v>121</v>
      </c>
      <c r="E103" s="119"/>
      <c r="F103" s="119"/>
      <c r="G103" s="119"/>
      <c r="H103" s="119"/>
      <c r="I103" s="119"/>
      <c r="J103" s="120">
        <f>J779</f>
        <v>0</v>
      </c>
      <c r="L103" s="117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122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48" t="str">
        <f>E7</f>
        <v>Brno, Ferrerova - rekonstrukce kanalizace a vodovodu</v>
      </c>
      <c r="F113" s="249"/>
      <c r="G113" s="249"/>
      <c r="H113" s="24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111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32" t="str">
        <f>E9</f>
        <v>SO 340 - Vodovodní přípojky</v>
      </c>
      <c r="F115" s="247"/>
      <c r="G115" s="247"/>
      <c r="H115" s="24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F12</f>
        <v xml:space="preserve"> </v>
      </c>
      <c r="G117" s="33"/>
      <c r="H117" s="33"/>
      <c r="I117" s="28" t="s">
        <v>22</v>
      </c>
      <c r="J117" s="56" t="str">
        <f>IF(J12="","",J12)</f>
        <v/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23</v>
      </c>
      <c r="D119" s="33"/>
      <c r="E119" s="33"/>
      <c r="F119" s="26" t="str">
        <f>E15</f>
        <v xml:space="preserve"> </v>
      </c>
      <c r="G119" s="33"/>
      <c r="H119" s="33"/>
      <c r="I119" s="28" t="s">
        <v>28</v>
      </c>
      <c r="J119" s="31" t="str">
        <f>E21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28" t="s">
        <v>31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1"/>
      <c r="B122" s="122"/>
      <c r="C122" s="123" t="s">
        <v>123</v>
      </c>
      <c r="D122" s="124" t="s">
        <v>58</v>
      </c>
      <c r="E122" s="124" t="s">
        <v>54</v>
      </c>
      <c r="F122" s="124" t="s">
        <v>55</v>
      </c>
      <c r="G122" s="124" t="s">
        <v>124</v>
      </c>
      <c r="H122" s="124" t="s">
        <v>125</v>
      </c>
      <c r="I122" s="124" t="s">
        <v>126</v>
      </c>
      <c r="J122" s="124" t="s">
        <v>115</v>
      </c>
      <c r="K122" s="125" t="s">
        <v>127</v>
      </c>
      <c r="L122" s="126"/>
      <c r="M122" s="63" t="s">
        <v>1</v>
      </c>
      <c r="N122" s="64" t="s">
        <v>37</v>
      </c>
      <c r="O122" s="64" t="s">
        <v>128</v>
      </c>
      <c r="P122" s="64" t="s">
        <v>129</v>
      </c>
      <c r="Q122" s="64" t="s">
        <v>130</v>
      </c>
      <c r="R122" s="64" t="s">
        <v>131</v>
      </c>
      <c r="S122" s="64" t="s">
        <v>132</v>
      </c>
      <c r="T122" s="65" t="s">
        <v>133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9" customHeight="1">
      <c r="A123" s="33"/>
      <c r="B123" s="34"/>
      <c r="C123" s="70" t="s">
        <v>134</v>
      </c>
      <c r="D123" s="33"/>
      <c r="E123" s="33"/>
      <c r="F123" s="33"/>
      <c r="G123" s="33"/>
      <c r="H123" s="33"/>
      <c r="I123" s="33"/>
      <c r="J123" s="127">
        <f>BK123</f>
        <v>0</v>
      </c>
      <c r="K123" s="33"/>
      <c r="L123" s="34"/>
      <c r="M123" s="66"/>
      <c r="N123" s="57"/>
      <c r="O123" s="67"/>
      <c r="P123" s="128">
        <f>P124</f>
        <v>0</v>
      </c>
      <c r="Q123" s="67"/>
      <c r="R123" s="128">
        <f>R124</f>
        <v>42.51581212</v>
      </c>
      <c r="S123" s="67"/>
      <c r="T123" s="129">
        <f>T124</f>
        <v>136.39951999999997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72</v>
      </c>
      <c r="AU123" s="18" t="s">
        <v>117</v>
      </c>
      <c r="BK123" s="130">
        <f>BK124</f>
        <v>0</v>
      </c>
    </row>
    <row r="124" spans="1:65" s="12" customFormat="1" ht="25.9" customHeight="1">
      <c r="B124" s="131"/>
      <c r="D124" s="132" t="s">
        <v>72</v>
      </c>
      <c r="E124" s="133" t="s">
        <v>135</v>
      </c>
      <c r="F124" s="133" t="s">
        <v>136</v>
      </c>
      <c r="I124" s="134"/>
      <c r="J124" s="135">
        <f>BK124</f>
        <v>0</v>
      </c>
      <c r="L124" s="131"/>
      <c r="M124" s="136"/>
      <c r="N124" s="137"/>
      <c r="O124" s="137"/>
      <c r="P124" s="138">
        <f>P125+P596+P610+P681+P721+P779</f>
        <v>0</v>
      </c>
      <c r="Q124" s="137"/>
      <c r="R124" s="138">
        <f>R125+R596+R610+R681+R721+R779</f>
        <v>42.51581212</v>
      </c>
      <c r="S124" s="137"/>
      <c r="T124" s="139">
        <f>T125+T596+T610+T681+T721+T779</f>
        <v>136.39951999999997</v>
      </c>
      <c r="AR124" s="132" t="s">
        <v>30</v>
      </c>
      <c r="AT124" s="140" t="s">
        <v>72</v>
      </c>
      <c r="AU124" s="140" t="s">
        <v>73</v>
      </c>
      <c r="AY124" s="132" t="s">
        <v>137</v>
      </c>
      <c r="BK124" s="141">
        <f>BK125+BK596+BK610+BK681+BK721+BK779</f>
        <v>0</v>
      </c>
    </row>
    <row r="125" spans="1:65" s="12" customFormat="1" ht="22.9" customHeight="1">
      <c r="B125" s="131"/>
      <c r="D125" s="132" t="s">
        <v>72</v>
      </c>
      <c r="E125" s="142" t="s">
        <v>30</v>
      </c>
      <c r="F125" s="142" t="s">
        <v>138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SUM(P126:P595)</f>
        <v>0</v>
      </c>
      <c r="Q125" s="137"/>
      <c r="R125" s="138">
        <f>SUM(R126:R595)</f>
        <v>25.526681240000002</v>
      </c>
      <c r="S125" s="137"/>
      <c r="T125" s="139">
        <f>SUM(T126:T595)</f>
        <v>136.39951999999997</v>
      </c>
      <c r="AR125" s="132" t="s">
        <v>30</v>
      </c>
      <c r="AT125" s="140" t="s">
        <v>72</v>
      </c>
      <c r="AU125" s="140" t="s">
        <v>30</v>
      </c>
      <c r="AY125" s="132" t="s">
        <v>137</v>
      </c>
      <c r="BK125" s="141">
        <f>SUM(BK126:BK595)</f>
        <v>0</v>
      </c>
    </row>
    <row r="126" spans="1:65" s="2" customFormat="1" ht="24.2" customHeight="1">
      <c r="A126" s="33"/>
      <c r="B126" s="144"/>
      <c r="C126" s="145" t="s">
        <v>30</v>
      </c>
      <c r="D126" s="145" t="s">
        <v>139</v>
      </c>
      <c r="E126" s="146" t="s">
        <v>296</v>
      </c>
      <c r="F126" s="147" t="s">
        <v>297</v>
      </c>
      <c r="G126" s="148" t="s">
        <v>142</v>
      </c>
      <c r="H126" s="149">
        <v>1.08</v>
      </c>
      <c r="I126" s="150"/>
      <c r="J126" s="151">
        <f>ROUND(I126*H126,2)</f>
        <v>0</v>
      </c>
      <c r="K126" s="147" t="s">
        <v>152</v>
      </c>
      <c r="L126" s="34"/>
      <c r="M126" s="152" t="s">
        <v>1</v>
      </c>
      <c r="N126" s="153" t="s">
        <v>38</v>
      </c>
      <c r="O126" s="59"/>
      <c r="P126" s="154">
        <f>O126*H126</f>
        <v>0</v>
      </c>
      <c r="Q126" s="154">
        <v>0</v>
      </c>
      <c r="R126" s="154">
        <f>Q126*H126</f>
        <v>0</v>
      </c>
      <c r="S126" s="154">
        <v>0.255</v>
      </c>
      <c r="T126" s="155">
        <f>S126*H126</f>
        <v>0.27540000000000003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6" t="s">
        <v>143</v>
      </c>
      <c r="AT126" s="156" t="s">
        <v>139</v>
      </c>
      <c r="AU126" s="156" t="s">
        <v>82</v>
      </c>
      <c r="AY126" s="18" t="s">
        <v>137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8" t="s">
        <v>30</v>
      </c>
      <c r="BK126" s="157">
        <f>ROUND(I126*H126,2)</f>
        <v>0</v>
      </c>
      <c r="BL126" s="18" t="s">
        <v>143</v>
      </c>
      <c r="BM126" s="156" t="s">
        <v>2141</v>
      </c>
    </row>
    <row r="127" spans="1:65" s="13" customFormat="1">
      <c r="B127" s="158"/>
      <c r="D127" s="159" t="s">
        <v>145</v>
      </c>
      <c r="E127" s="160" t="s">
        <v>1</v>
      </c>
      <c r="F127" s="161" t="s">
        <v>2142</v>
      </c>
      <c r="H127" s="162">
        <v>1.08</v>
      </c>
      <c r="I127" s="163"/>
      <c r="L127" s="158"/>
      <c r="M127" s="164"/>
      <c r="N127" s="165"/>
      <c r="O127" s="165"/>
      <c r="P127" s="165"/>
      <c r="Q127" s="165"/>
      <c r="R127" s="165"/>
      <c r="S127" s="165"/>
      <c r="T127" s="166"/>
      <c r="AT127" s="160" t="s">
        <v>145</v>
      </c>
      <c r="AU127" s="160" t="s">
        <v>82</v>
      </c>
      <c r="AV127" s="13" t="s">
        <v>82</v>
      </c>
      <c r="AW127" s="13" t="s">
        <v>29</v>
      </c>
      <c r="AX127" s="13" t="s">
        <v>73</v>
      </c>
      <c r="AY127" s="160" t="s">
        <v>137</v>
      </c>
    </row>
    <row r="128" spans="1:65" s="15" customFormat="1">
      <c r="B128" s="174"/>
      <c r="D128" s="159" t="s">
        <v>145</v>
      </c>
      <c r="E128" s="175" t="s">
        <v>1</v>
      </c>
      <c r="F128" s="176" t="s">
        <v>148</v>
      </c>
      <c r="H128" s="177">
        <v>1.08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145</v>
      </c>
      <c r="AU128" s="175" t="s">
        <v>82</v>
      </c>
      <c r="AV128" s="15" t="s">
        <v>143</v>
      </c>
      <c r="AW128" s="15" t="s">
        <v>29</v>
      </c>
      <c r="AX128" s="15" t="s">
        <v>30</v>
      </c>
      <c r="AY128" s="175" t="s">
        <v>137</v>
      </c>
    </row>
    <row r="129" spans="1:65" s="2" customFormat="1" ht="24.2" customHeight="1">
      <c r="A129" s="33"/>
      <c r="B129" s="144"/>
      <c r="C129" s="145" t="s">
        <v>82</v>
      </c>
      <c r="D129" s="145" t="s">
        <v>139</v>
      </c>
      <c r="E129" s="146" t="s">
        <v>410</v>
      </c>
      <c r="F129" s="147" t="s">
        <v>411</v>
      </c>
      <c r="G129" s="148" t="s">
        <v>142</v>
      </c>
      <c r="H129" s="149">
        <v>32.067999999999998</v>
      </c>
      <c r="I129" s="150"/>
      <c r="J129" s="151">
        <f>ROUND(I129*H129,2)</f>
        <v>0</v>
      </c>
      <c r="K129" s="147" t="s">
        <v>152</v>
      </c>
      <c r="L129" s="34"/>
      <c r="M129" s="152" t="s">
        <v>1</v>
      </c>
      <c r="N129" s="153" t="s">
        <v>38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0.26</v>
      </c>
      <c r="T129" s="155">
        <f>S129*H129</f>
        <v>8.3376799999999989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143</v>
      </c>
      <c r="AT129" s="156" t="s">
        <v>139</v>
      </c>
      <c r="AU129" s="156" t="s">
        <v>82</v>
      </c>
      <c r="AY129" s="18" t="s">
        <v>137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30</v>
      </c>
      <c r="BK129" s="157">
        <f>ROUND(I129*H129,2)</f>
        <v>0</v>
      </c>
      <c r="BL129" s="18" t="s">
        <v>143</v>
      </c>
      <c r="BM129" s="156" t="s">
        <v>2143</v>
      </c>
    </row>
    <row r="130" spans="1:65" s="14" customFormat="1">
      <c r="B130" s="167"/>
      <c r="D130" s="159" t="s">
        <v>145</v>
      </c>
      <c r="E130" s="168" t="s">
        <v>1</v>
      </c>
      <c r="F130" s="169" t="s">
        <v>2144</v>
      </c>
      <c r="H130" s="168" t="s">
        <v>1</v>
      </c>
      <c r="I130" s="170"/>
      <c r="L130" s="167"/>
      <c r="M130" s="171"/>
      <c r="N130" s="172"/>
      <c r="O130" s="172"/>
      <c r="P130" s="172"/>
      <c r="Q130" s="172"/>
      <c r="R130" s="172"/>
      <c r="S130" s="172"/>
      <c r="T130" s="173"/>
      <c r="AT130" s="168" t="s">
        <v>145</v>
      </c>
      <c r="AU130" s="168" t="s">
        <v>82</v>
      </c>
      <c r="AV130" s="14" t="s">
        <v>30</v>
      </c>
      <c r="AW130" s="14" t="s">
        <v>29</v>
      </c>
      <c r="AX130" s="14" t="s">
        <v>73</v>
      </c>
      <c r="AY130" s="168" t="s">
        <v>137</v>
      </c>
    </row>
    <row r="131" spans="1:65" s="13" customFormat="1">
      <c r="B131" s="158"/>
      <c r="D131" s="159" t="s">
        <v>145</v>
      </c>
      <c r="E131" s="160" t="s">
        <v>1</v>
      </c>
      <c r="F131" s="161" t="s">
        <v>2145</v>
      </c>
      <c r="H131" s="162">
        <v>0.5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145</v>
      </c>
      <c r="AU131" s="160" t="s">
        <v>82</v>
      </c>
      <c r="AV131" s="13" t="s">
        <v>82</v>
      </c>
      <c r="AW131" s="13" t="s">
        <v>29</v>
      </c>
      <c r="AX131" s="13" t="s">
        <v>73</v>
      </c>
      <c r="AY131" s="160" t="s">
        <v>137</v>
      </c>
    </row>
    <row r="132" spans="1:65" s="16" customFormat="1">
      <c r="B132" s="197"/>
      <c r="D132" s="159" t="s">
        <v>145</v>
      </c>
      <c r="E132" s="198" t="s">
        <v>1</v>
      </c>
      <c r="F132" s="199" t="s">
        <v>416</v>
      </c>
      <c r="H132" s="200">
        <v>0.5</v>
      </c>
      <c r="I132" s="201"/>
      <c r="L132" s="197"/>
      <c r="M132" s="202"/>
      <c r="N132" s="203"/>
      <c r="O132" s="203"/>
      <c r="P132" s="203"/>
      <c r="Q132" s="203"/>
      <c r="R132" s="203"/>
      <c r="S132" s="203"/>
      <c r="T132" s="204"/>
      <c r="AT132" s="198" t="s">
        <v>145</v>
      </c>
      <c r="AU132" s="198" t="s">
        <v>82</v>
      </c>
      <c r="AV132" s="16" t="s">
        <v>155</v>
      </c>
      <c r="AW132" s="16" t="s">
        <v>29</v>
      </c>
      <c r="AX132" s="16" t="s">
        <v>73</v>
      </c>
      <c r="AY132" s="198" t="s">
        <v>137</v>
      </c>
    </row>
    <row r="133" spans="1:65" s="13" customFormat="1">
      <c r="B133" s="158"/>
      <c r="D133" s="159" t="s">
        <v>145</v>
      </c>
      <c r="E133" s="160" t="s">
        <v>1</v>
      </c>
      <c r="F133" s="161" t="s">
        <v>2146</v>
      </c>
      <c r="H133" s="162">
        <v>31.568000000000001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145</v>
      </c>
      <c r="AU133" s="160" t="s">
        <v>82</v>
      </c>
      <c r="AV133" s="13" t="s">
        <v>82</v>
      </c>
      <c r="AW133" s="13" t="s">
        <v>29</v>
      </c>
      <c r="AX133" s="13" t="s">
        <v>73</v>
      </c>
      <c r="AY133" s="160" t="s">
        <v>137</v>
      </c>
    </row>
    <row r="134" spans="1:65" s="15" customFormat="1">
      <c r="B134" s="174"/>
      <c r="D134" s="159" t="s">
        <v>145</v>
      </c>
      <c r="E134" s="175" t="s">
        <v>1</v>
      </c>
      <c r="F134" s="176" t="s">
        <v>148</v>
      </c>
      <c r="H134" s="177">
        <v>32.067999999999998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145</v>
      </c>
      <c r="AU134" s="175" t="s">
        <v>82</v>
      </c>
      <c r="AV134" s="15" t="s">
        <v>143</v>
      </c>
      <c r="AW134" s="15" t="s">
        <v>29</v>
      </c>
      <c r="AX134" s="15" t="s">
        <v>30</v>
      </c>
      <c r="AY134" s="175" t="s">
        <v>137</v>
      </c>
    </row>
    <row r="135" spans="1:65" s="2" customFormat="1" ht="24.2" customHeight="1">
      <c r="A135" s="33"/>
      <c r="B135" s="144"/>
      <c r="C135" s="145" t="s">
        <v>155</v>
      </c>
      <c r="D135" s="145" t="s">
        <v>139</v>
      </c>
      <c r="E135" s="146" t="s">
        <v>2147</v>
      </c>
      <c r="F135" s="147" t="s">
        <v>411</v>
      </c>
      <c r="G135" s="148" t="s">
        <v>142</v>
      </c>
      <c r="H135" s="149">
        <v>12.952</v>
      </c>
      <c r="I135" s="150"/>
      <c r="J135" s="151">
        <f>ROUND(I135*H135,2)</f>
        <v>0</v>
      </c>
      <c r="K135" s="147" t="s">
        <v>152</v>
      </c>
      <c r="L135" s="34"/>
      <c r="M135" s="152" t="s">
        <v>1</v>
      </c>
      <c r="N135" s="153" t="s">
        <v>38</v>
      </c>
      <c r="O135" s="59"/>
      <c r="P135" s="154">
        <f>O135*H135</f>
        <v>0</v>
      </c>
      <c r="Q135" s="154">
        <v>0</v>
      </c>
      <c r="R135" s="154">
        <f>Q135*H135</f>
        <v>0</v>
      </c>
      <c r="S135" s="154">
        <v>0.26</v>
      </c>
      <c r="T135" s="155">
        <f>S135*H135</f>
        <v>3.3675200000000003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143</v>
      </c>
      <c r="AT135" s="156" t="s">
        <v>139</v>
      </c>
      <c r="AU135" s="156" t="s">
        <v>82</v>
      </c>
      <c r="AY135" s="18" t="s">
        <v>137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30</v>
      </c>
      <c r="BK135" s="157">
        <f>ROUND(I135*H135,2)</f>
        <v>0</v>
      </c>
      <c r="BL135" s="18" t="s">
        <v>143</v>
      </c>
      <c r="BM135" s="156" t="s">
        <v>2148</v>
      </c>
    </row>
    <row r="136" spans="1:65" s="14" customFormat="1">
      <c r="B136" s="167"/>
      <c r="D136" s="159" t="s">
        <v>145</v>
      </c>
      <c r="E136" s="168" t="s">
        <v>1</v>
      </c>
      <c r="F136" s="169" t="s">
        <v>2149</v>
      </c>
      <c r="H136" s="168" t="s">
        <v>1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145</v>
      </c>
      <c r="AU136" s="168" t="s">
        <v>82</v>
      </c>
      <c r="AV136" s="14" t="s">
        <v>30</v>
      </c>
      <c r="AW136" s="14" t="s">
        <v>29</v>
      </c>
      <c r="AX136" s="14" t="s">
        <v>73</v>
      </c>
      <c r="AY136" s="168" t="s">
        <v>137</v>
      </c>
    </row>
    <row r="137" spans="1:65" s="13" customFormat="1">
      <c r="B137" s="158"/>
      <c r="D137" s="159" t="s">
        <v>145</v>
      </c>
      <c r="E137" s="160" t="s">
        <v>1</v>
      </c>
      <c r="F137" s="161" t="s">
        <v>2150</v>
      </c>
      <c r="H137" s="162">
        <v>12.952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145</v>
      </c>
      <c r="AU137" s="160" t="s">
        <v>82</v>
      </c>
      <c r="AV137" s="13" t="s">
        <v>82</v>
      </c>
      <c r="AW137" s="13" t="s">
        <v>29</v>
      </c>
      <c r="AX137" s="13" t="s">
        <v>73</v>
      </c>
      <c r="AY137" s="160" t="s">
        <v>137</v>
      </c>
    </row>
    <row r="138" spans="1:65" s="15" customFormat="1">
      <c r="B138" s="174"/>
      <c r="D138" s="159" t="s">
        <v>145</v>
      </c>
      <c r="E138" s="175" t="s">
        <v>1</v>
      </c>
      <c r="F138" s="176" t="s">
        <v>148</v>
      </c>
      <c r="H138" s="177">
        <v>12.952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145</v>
      </c>
      <c r="AU138" s="175" t="s">
        <v>82</v>
      </c>
      <c r="AV138" s="15" t="s">
        <v>143</v>
      </c>
      <c r="AW138" s="15" t="s">
        <v>29</v>
      </c>
      <c r="AX138" s="15" t="s">
        <v>30</v>
      </c>
      <c r="AY138" s="175" t="s">
        <v>137</v>
      </c>
    </row>
    <row r="139" spans="1:65" s="2" customFormat="1" ht="24.2" customHeight="1">
      <c r="A139" s="33"/>
      <c r="B139" s="144"/>
      <c r="C139" s="145" t="s">
        <v>143</v>
      </c>
      <c r="D139" s="145" t="s">
        <v>139</v>
      </c>
      <c r="E139" s="146" t="s">
        <v>2151</v>
      </c>
      <c r="F139" s="147" t="s">
        <v>297</v>
      </c>
      <c r="G139" s="148" t="s">
        <v>142</v>
      </c>
      <c r="H139" s="149">
        <v>9.4719999999999995</v>
      </c>
      <c r="I139" s="150"/>
      <c r="J139" s="151">
        <f>ROUND(I139*H139,2)</f>
        <v>0</v>
      </c>
      <c r="K139" s="147" t="s">
        <v>152</v>
      </c>
      <c r="L139" s="34"/>
      <c r="M139" s="152" t="s">
        <v>1</v>
      </c>
      <c r="N139" s="153" t="s">
        <v>38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0.255</v>
      </c>
      <c r="T139" s="155">
        <f>S139*H139</f>
        <v>2.4153599999999997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143</v>
      </c>
      <c r="AT139" s="156" t="s">
        <v>139</v>
      </c>
      <c r="AU139" s="156" t="s">
        <v>82</v>
      </c>
      <c r="AY139" s="18" t="s">
        <v>137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30</v>
      </c>
      <c r="BK139" s="157">
        <f>ROUND(I139*H139,2)</f>
        <v>0</v>
      </c>
      <c r="BL139" s="18" t="s">
        <v>143</v>
      </c>
      <c r="BM139" s="156" t="s">
        <v>2152</v>
      </c>
    </row>
    <row r="140" spans="1:65" s="14" customFormat="1">
      <c r="B140" s="167"/>
      <c r="D140" s="159" t="s">
        <v>145</v>
      </c>
      <c r="E140" s="168" t="s">
        <v>1</v>
      </c>
      <c r="F140" s="169" t="s">
        <v>2149</v>
      </c>
      <c r="H140" s="168" t="s">
        <v>1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145</v>
      </c>
      <c r="AU140" s="168" t="s">
        <v>82</v>
      </c>
      <c r="AV140" s="14" t="s">
        <v>30</v>
      </c>
      <c r="AW140" s="14" t="s">
        <v>29</v>
      </c>
      <c r="AX140" s="14" t="s">
        <v>73</v>
      </c>
      <c r="AY140" s="168" t="s">
        <v>137</v>
      </c>
    </row>
    <row r="141" spans="1:65" s="13" customFormat="1">
      <c r="B141" s="158"/>
      <c r="D141" s="159" t="s">
        <v>145</v>
      </c>
      <c r="E141" s="160" t="s">
        <v>1</v>
      </c>
      <c r="F141" s="161" t="s">
        <v>2153</v>
      </c>
      <c r="H141" s="162">
        <v>0.36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145</v>
      </c>
      <c r="AU141" s="160" t="s">
        <v>82</v>
      </c>
      <c r="AV141" s="13" t="s">
        <v>82</v>
      </c>
      <c r="AW141" s="13" t="s">
        <v>29</v>
      </c>
      <c r="AX141" s="13" t="s">
        <v>73</v>
      </c>
      <c r="AY141" s="160" t="s">
        <v>137</v>
      </c>
    </row>
    <row r="142" spans="1:65" s="13" customFormat="1">
      <c r="B142" s="158"/>
      <c r="D142" s="159" t="s">
        <v>145</v>
      </c>
      <c r="E142" s="160" t="s">
        <v>1</v>
      </c>
      <c r="F142" s="161" t="s">
        <v>2154</v>
      </c>
      <c r="H142" s="162">
        <v>9.1120000000000001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145</v>
      </c>
      <c r="AU142" s="160" t="s">
        <v>82</v>
      </c>
      <c r="AV142" s="13" t="s">
        <v>82</v>
      </c>
      <c r="AW142" s="13" t="s">
        <v>29</v>
      </c>
      <c r="AX142" s="13" t="s">
        <v>73</v>
      </c>
      <c r="AY142" s="160" t="s">
        <v>137</v>
      </c>
    </row>
    <row r="143" spans="1:65" s="15" customFormat="1">
      <c r="B143" s="174"/>
      <c r="D143" s="159" t="s">
        <v>145</v>
      </c>
      <c r="E143" s="175" t="s">
        <v>1</v>
      </c>
      <c r="F143" s="176" t="s">
        <v>148</v>
      </c>
      <c r="H143" s="177">
        <v>9.4719999999999995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145</v>
      </c>
      <c r="AU143" s="175" t="s">
        <v>82</v>
      </c>
      <c r="AV143" s="15" t="s">
        <v>143</v>
      </c>
      <c r="AW143" s="15" t="s">
        <v>29</v>
      </c>
      <c r="AX143" s="15" t="s">
        <v>30</v>
      </c>
      <c r="AY143" s="175" t="s">
        <v>137</v>
      </c>
    </row>
    <row r="144" spans="1:65" s="2" customFormat="1" ht="21.75" customHeight="1">
      <c r="A144" s="33"/>
      <c r="B144" s="144"/>
      <c r="C144" s="145" t="s">
        <v>163</v>
      </c>
      <c r="D144" s="145" t="s">
        <v>139</v>
      </c>
      <c r="E144" s="146" t="s">
        <v>2155</v>
      </c>
      <c r="F144" s="147" t="s">
        <v>2156</v>
      </c>
      <c r="G144" s="148" t="s">
        <v>142</v>
      </c>
      <c r="H144" s="149">
        <v>9.4</v>
      </c>
      <c r="I144" s="150"/>
      <c r="J144" s="151">
        <f>ROUND(I144*H144,2)</f>
        <v>0</v>
      </c>
      <c r="K144" s="147" t="s">
        <v>1</v>
      </c>
      <c r="L144" s="34"/>
      <c r="M144" s="152" t="s">
        <v>1</v>
      </c>
      <c r="N144" s="153" t="s">
        <v>38</v>
      </c>
      <c r="O144" s="59"/>
      <c r="P144" s="154">
        <f>O144*H144</f>
        <v>0</v>
      </c>
      <c r="Q144" s="154">
        <v>0</v>
      </c>
      <c r="R144" s="154">
        <f>Q144*H144</f>
        <v>0</v>
      </c>
      <c r="S144" s="154">
        <v>0.42499999999999999</v>
      </c>
      <c r="T144" s="155">
        <f>S144*H144</f>
        <v>3.9950000000000001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143</v>
      </c>
      <c r="AT144" s="156" t="s">
        <v>139</v>
      </c>
      <c r="AU144" s="156" t="s">
        <v>82</v>
      </c>
      <c r="AY144" s="18" t="s">
        <v>137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30</v>
      </c>
      <c r="BK144" s="157">
        <f>ROUND(I144*H144,2)</f>
        <v>0</v>
      </c>
      <c r="BL144" s="18" t="s">
        <v>143</v>
      </c>
      <c r="BM144" s="156" t="s">
        <v>2157</v>
      </c>
    </row>
    <row r="145" spans="1:65" s="13" customFormat="1">
      <c r="B145" s="158"/>
      <c r="D145" s="159" t="s">
        <v>145</v>
      </c>
      <c r="E145" s="160" t="s">
        <v>1</v>
      </c>
      <c r="F145" s="161" t="s">
        <v>2158</v>
      </c>
      <c r="H145" s="162">
        <v>9.4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145</v>
      </c>
      <c r="AU145" s="160" t="s">
        <v>82</v>
      </c>
      <c r="AV145" s="13" t="s">
        <v>82</v>
      </c>
      <c r="AW145" s="13" t="s">
        <v>29</v>
      </c>
      <c r="AX145" s="13" t="s">
        <v>73</v>
      </c>
      <c r="AY145" s="160" t="s">
        <v>137</v>
      </c>
    </row>
    <row r="146" spans="1:65" s="15" customFormat="1">
      <c r="B146" s="174"/>
      <c r="D146" s="159" t="s">
        <v>145</v>
      </c>
      <c r="E146" s="175" t="s">
        <v>1</v>
      </c>
      <c r="F146" s="176" t="s">
        <v>148</v>
      </c>
      <c r="H146" s="177">
        <v>9.4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5" t="s">
        <v>145</v>
      </c>
      <c r="AU146" s="175" t="s">
        <v>82</v>
      </c>
      <c r="AV146" s="15" t="s">
        <v>143</v>
      </c>
      <c r="AW146" s="15" t="s">
        <v>29</v>
      </c>
      <c r="AX146" s="15" t="s">
        <v>30</v>
      </c>
      <c r="AY146" s="175" t="s">
        <v>137</v>
      </c>
    </row>
    <row r="147" spans="1:65" s="2" customFormat="1" ht="24.2" customHeight="1">
      <c r="A147" s="33"/>
      <c r="B147" s="144"/>
      <c r="C147" s="145" t="s">
        <v>168</v>
      </c>
      <c r="D147" s="145" t="s">
        <v>139</v>
      </c>
      <c r="E147" s="146" t="s">
        <v>422</v>
      </c>
      <c r="F147" s="147" t="s">
        <v>423</v>
      </c>
      <c r="G147" s="148" t="s">
        <v>142</v>
      </c>
      <c r="H147" s="149">
        <v>24.672000000000001</v>
      </c>
      <c r="I147" s="150"/>
      <c r="J147" s="151">
        <f>ROUND(I147*H147,2)</f>
        <v>0</v>
      </c>
      <c r="K147" s="147" t="s">
        <v>152</v>
      </c>
      <c r="L147" s="34"/>
      <c r="M147" s="152" t="s">
        <v>1</v>
      </c>
      <c r="N147" s="153" t="s">
        <v>38</v>
      </c>
      <c r="O147" s="59"/>
      <c r="P147" s="154">
        <f>O147*H147</f>
        <v>0</v>
      </c>
      <c r="Q147" s="154">
        <v>0</v>
      </c>
      <c r="R147" s="154">
        <f>Q147*H147</f>
        <v>0</v>
      </c>
      <c r="S147" s="154">
        <v>0.29499999999999998</v>
      </c>
      <c r="T147" s="155">
        <f>S147*H147</f>
        <v>7.2782399999999994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6" t="s">
        <v>143</v>
      </c>
      <c r="AT147" s="156" t="s">
        <v>139</v>
      </c>
      <c r="AU147" s="156" t="s">
        <v>82</v>
      </c>
      <c r="AY147" s="18" t="s">
        <v>137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8" t="s">
        <v>30</v>
      </c>
      <c r="BK147" s="157">
        <f>ROUND(I147*H147,2)</f>
        <v>0</v>
      </c>
      <c r="BL147" s="18" t="s">
        <v>143</v>
      </c>
      <c r="BM147" s="156" t="s">
        <v>2159</v>
      </c>
    </row>
    <row r="148" spans="1:65" s="13" customFormat="1">
      <c r="B148" s="158"/>
      <c r="D148" s="159" t="s">
        <v>145</v>
      </c>
      <c r="E148" s="160" t="s">
        <v>1</v>
      </c>
      <c r="F148" s="161" t="s">
        <v>2160</v>
      </c>
      <c r="H148" s="162">
        <v>23.616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145</v>
      </c>
      <c r="AU148" s="160" t="s">
        <v>82</v>
      </c>
      <c r="AV148" s="13" t="s">
        <v>82</v>
      </c>
      <c r="AW148" s="13" t="s">
        <v>29</v>
      </c>
      <c r="AX148" s="13" t="s">
        <v>73</v>
      </c>
      <c r="AY148" s="160" t="s">
        <v>137</v>
      </c>
    </row>
    <row r="149" spans="1:65" s="13" customFormat="1">
      <c r="B149" s="158"/>
      <c r="D149" s="159" t="s">
        <v>145</v>
      </c>
      <c r="E149" s="160" t="s">
        <v>1</v>
      </c>
      <c r="F149" s="161" t="s">
        <v>2161</v>
      </c>
      <c r="H149" s="162">
        <v>1.056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145</v>
      </c>
      <c r="AU149" s="160" t="s">
        <v>82</v>
      </c>
      <c r="AV149" s="13" t="s">
        <v>82</v>
      </c>
      <c r="AW149" s="13" t="s">
        <v>29</v>
      </c>
      <c r="AX149" s="13" t="s">
        <v>73</v>
      </c>
      <c r="AY149" s="160" t="s">
        <v>137</v>
      </c>
    </row>
    <row r="150" spans="1:65" s="15" customFormat="1">
      <c r="B150" s="174"/>
      <c r="D150" s="159" t="s">
        <v>145</v>
      </c>
      <c r="E150" s="175" t="s">
        <v>1</v>
      </c>
      <c r="F150" s="176" t="s">
        <v>148</v>
      </c>
      <c r="H150" s="177">
        <v>24.672000000000001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145</v>
      </c>
      <c r="AU150" s="175" t="s">
        <v>82</v>
      </c>
      <c r="AV150" s="15" t="s">
        <v>143</v>
      </c>
      <c r="AW150" s="15" t="s">
        <v>29</v>
      </c>
      <c r="AX150" s="15" t="s">
        <v>30</v>
      </c>
      <c r="AY150" s="175" t="s">
        <v>137</v>
      </c>
    </row>
    <row r="151" spans="1:65" s="2" customFormat="1" ht="24.2" customHeight="1">
      <c r="A151" s="33"/>
      <c r="B151" s="144"/>
      <c r="C151" s="145" t="s">
        <v>172</v>
      </c>
      <c r="D151" s="145" t="s">
        <v>139</v>
      </c>
      <c r="E151" s="146" t="s">
        <v>2162</v>
      </c>
      <c r="F151" s="147" t="s">
        <v>2163</v>
      </c>
      <c r="G151" s="148" t="s">
        <v>142</v>
      </c>
      <c r="H151" s="149">
        <v>5.3760000000000003</v>
      </c>
      <c r="I151" s="150"/>
      <c r="J151" s="151">
        <f>ROUND(I151*H151,2)</f>
        <v>0</v>
      </c>
      <c r="K151" s="147" t="s">
        <v>152</v>
      </c>
      <c r="L151" s="34"/>
      <c r="M151" s="152" t="s">
        <v>1</v>
      </c>
      <c r="N151" s="153" t="s">
        <v>38</v>
      </c>
      <c r="O151" s="59"/>
      <c r="P151" s="154">
        <f>O151*H151</f>
        <v>0</v>
      </c>
      <c r="Q151" s="154">
        <v>0</v>
      </c>
      <c r="R151" s="154">
        <f>Q151*H151</f>
        <v>0</v>
      </c>
      <c r="S151" s="154">
        <v>0.19</v>
      </c>
      <c r="T151" s="155">
        <f>S151*H151</f>
        <v>1.0214400000000001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143</v>
      </c>
      <c r="AT151" s="156" t="s">
        <v>139</v>
      </c>
      <c r="AU151" s="156" t="s">
        <v>82</v>
      </c>
      <c r="AY151" s="18" t="s">
        <v>137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30</v>
      </c>
      <c r="BK151" s="157">
        <f>ROUND(I151*H151,2)</f>
        <v>0</v>
      </c>
      <c r="BL151" s="18" t="s">
        <v>143</v>
      </c>
      <c r="BM151" s="156" t="s">
        <v>2164</v>
      </c>
    </row>
    <row r="152" spans="1:65" s="13" customFormat="1">
      <c r="B152" s="158"/>
      <c r="D152" s="159" t="s">
        <v>145</v>
      </c>
      <c r="E152" s="160" t="s">
        <v>1</v>
      </c>
      <c r="F152" s="161" t="s">
        <v>2153</v>
      </c>
      <c r="H152" s="162">
        <v>0.36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145</v>
      </c>
      <c r="AU152" s="160" t="s">
        <v>82</v>
      </c>
      <c r="AV152" s="13" t="s">
        <v>82</v>
      </c>
      <c r="AW152" s="13" t="s">
        <v>29</v>
      </c>
      <c r="AX152" s="13" t="s">
        <v>73</v>
      </c>
      <c r="AY152" s="160" t="s">
        <v>137</v>
      </c>
    </row>
    <row r="153" spans="1:65" s="13" customFormat="1">
      <c r="B153" s="158"/>
      <c r="D153" s="159" t="s">
        <v>145</v>
      </c>
      <c r="E153" s="160" t="s">
        <v>1</v>
      </c>
      <c r="F153" s="161" t="s">
        <v>2165</v>
      </c>
      <c r="H153" s="162">
        <v>5.016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145</v>
      </c>
      <c r="AU153" s="160" t="s">
        <v>82</v>
      </c>
      <c r="AV153" s="13" t="s">
        <v>82</v>
      </c>
      <c r="AW153" s="13" t="s">
        <v>29</v>
      </c>
      <c r="AX153" s="13" t="s">
        <v>73</v>
      </c>
      <c r="AY153" s="160" t="s">
        <v>137</v>
      </c>
    </row>
    <row r="154" spans="1:65" s="15" customFormat="1">
      <c r="B154" s="174"/>
      <c r="D154" s="159" t="s">
        <v>145</v>
      </c>
      <c r="E154" s="175" t="s">
        <v>1</v>
      </c>
      <c r="F154" s="176" t="s">
        <v>148</v>
      </c>
      <c r="H154" s="177">
        <v>5.3760000000000003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145</v>
      </c>
      <c r="AU154" s="175" t="s">
        <v>82</v>
      </c>
      <c r="AV154" s="15" t="s">
        <v>143</v>
      </c>
      <c r="AW154" s="15" t="s">
        <v>29</v>
      </c>
      <c r="AX154" s="15" t="s">
        <v>30</v>
      </c>
      <c r="AY154" s="175" t="s">
        <v>137</v>
      </c>
    </row>
    <row r="155" spans="1:65" s="2" customFormat="1" ht="24.2" customHeight="1">
      <c r="A155" s="33"/>
      <c r="B155" s="144"/>
      <c r="C155" s="145" t="s">
        <v>176</v>
      </c>
      <c r="D155" s="145" t="s">
        <v>139</v>
      </c>
      <c r="E155" s="146" t="s">
        <v>2166</v>
      </c>
      <c r="F155" s="147" t="s">
        <v>2167</v>
      </c>
      <c r="G155" s="148" t="s">
        <v>142</v>
      </c>
      <c r="H155" s="149">
        <v>54.612000000000002</v>
      </c>
      <c r="I155" s="150"/>
      <c r="J155" s="151">
        <f>ROUND(I155*H155,2)</f>
        <v>0</v>
      </c>
      <c r="K155" s="147" t="s">
        <v>152</v>
      </c>
      <c r="L155" s="34"/>
      <c r="M155" s="152" t="s">
        <v>1</v>
      </c>
      <c r="N155" s="153" t="s">
        <v>38</v>
      </c>
      <c r="O155" s="59"/>
      <c r="P155" s="154">
        <f>O155*H155</f>
        <v>0</v>
      </c>
      <c r="Q155" s="154">
        <v>0</v>
      </c>
      <c r="R155" s="154">
        <f>Q155*H155</f>
        <v>0</v>
      </c>
      <c r="S155" s="154">
        <v>0.28999999999999998</v>
      </c>
      <c r="T155" s="155">
        <f>S155*H155</f>
        <v>15.837479999999999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143</v>
      </c>
      <c r="AT155" s="156" t="s">
        <v>139</v>
      </c>
      <c r="AU155" s="156" t="s">
        <v>82</v>
      </c>
      <c r="AY155" s="18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30</v>
      </c>
      <c r="BK155" s="157">
        <f>ROUND(I155*H155,2)</f>
        <v>0</v>
      </c>
      <c r="BL155" s="18" t="s">
        <v>143</v>
      </c>
      <c r="BM155" s="156" t="s">
        <v>2168</v>
      </c>
    </row>
    <row r="156" spans="1:65" s="13" customFormat="1">
      <c r="B156" s="158"/>
      <c r="D156" s="159" t="s">
        <v>145</v>
      </c>
      <c r="E156" s="160" t="s">
        <v>1</v>
      </c>
      <c r="F156" s="161" t="s">
        <v>836</v>
      </c>
      <c r="H156" s="162">
        <v>0.5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145</v>
      </c>
      <c r="AU156" s="160" t="s">
        <v>82</v>
      </c>
      <c r="AV156" s="13" t="s">
        <v>82</v>
      </c>
      <c r="AW156" s="13" t="s">
        <v>29</v>
      </c>
      <c r="AX156" s="13" t="s">
        <v>73</v>
      </c>
      <c r="AY156" s="160" t="s">
        <v>137</v>
      </c>
    </row>
    <row r="157" spans="1:65" s="13" customFormat="1">
      <c r="B157" s="158"/>
      <c r="D157" s="159" t="s">
        <v>145</v>
      </c>
      <c r="E157" s="160" t="s">
        <v>1</v>
      </c>
      <c r="F157" s="161" t="s">
        <v>2146</v>
      </c>
      <c r="H157" s="162">
        <v>31.568000000000001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145</v>
      </c>
      <c r="AU157" s="160" t="s">
        <v>82</v>
      </c>
      <c r="AV157" s="13" t="s">
        <v>82</v>
      </c>
      <c r="AW157" s="13" t="s">
        <v>29</v>
      </c>
      <c r="AX157" s="13" t="s">
        <v>73</v>
      </c>
      <c r="AY157" s="160" t="s">
        <v>137</v>
      </c>
    </row>
    <row r="158" spans="1:65" s="13" customFormat="1">
      <c r="B158" s="158"/>
      <c r="D158" s="159" t="s">
        <v>145</v>
      </c>
      <c r="E158" s="160" t="s">
        <v>1</v>
      </c>
      <c r="F158" s="161" t="s">
        <v>2150</v>
      </c>
      <c r="H158" s="162">
        <v>12.952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145</v>
      </c>
      <c r="AU158" s="160" t="s">
        <v>82</v>
      </c>
      <c r="AV158" s="13" t="s">
        <v>82</v>
      </c>
      <c r="AW158" s="13" t="s">
        <v>29</v>
      </c>
      <c r="AX158" s="13" t="s">
        <v>73</v>
      </c>
      <c r="AY158" s="160" t="s">
        <v>137</v>
      </c>
    </row>
    <row r="159" spans="1:65" s="13" customFormat="1">
      <c r="B159" s="158"/>
      <c r="D159" s="159" t="s">
        <v>145</v>
      </c>
      <c r="E159" s="160" t="s">
        <v>1</v>
      </c>
      <c r="F159" s="161" t="s">
        <v>2154</v>
      </c>
      <c r="H159" s="162">
        <v>9.1120000000000001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145</v>
      </c>
      <c r="AU159" s="160" t="s">
        <v>82</v>
      </c>
      <c r="AV159" s="13" t="s">
        <v>82</v>
      </c>
      <c r="AW159" s="13" t="s">
        <v>29</v>
      </c>
      <c r="AX159" s="13" t="s">
        <v>73</v>
      </c>
      <c r="AY159" s="160" t="s">
        <v>137</v>
      </c>
    </row>
    <row r="160" spans="1:65" s="13" customFormat="1">
      <c r="B160" s="158"/>
      <c r="D160" s="159" t="s">
        <v>145</v>
      </c>
      <c r="E160" s="160" t="s">
        <v>1</v>
      </c>
      <c r="F160" s="161" t="s">
        <v>2169</v>
      </c>
      <c r="H160" s="162">
        <v>0.48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145</v>
      </c>
      <c r="AU160" s="160" t="s">
        <v>82</v>
      </c>
      <c r="AV160" s="13" t="s">
        <v>82</v>
      </c>
      <c r="AW160" s="13" t="s">
        <v>29</v>
      </c>
      <c r="AX160" s="13" t="s">
        <v>73</v>
      </c>
      <c r="AY160" s="160" t="s">
        <v>137</v>
      </c>
    </row>
    <row r="161" spans="1:65" s="15" customFormat="1">
      <c r="B161" s="174"/>
      <c r="D161" s="159" t="s">
        <v>145</v>
      </c>
      <c r="E161" s="175" t="s">
        <v>1</v>
      </c>
      <c r="F161" s="176" t="s">
        <v>148</v>
      </c>
      <c r="H161" s="177">
        <v>54.612000000000002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145</v>
      </c>
      <c r="AU161" s="175" t="s">
        <v>82</v>
      </c>
      <c r="AV161" s="15" t="s">
        <v>143</v>
      </c>
      <c r="AW161" s="15" t="s">
        <v>29</v>
      </c>
      <c r="AX161" s="15" t="s">
        <v>30</v>
      </c>
      <c r="AY161" s="175" t="s">
        <v>137</v>
      </c>
    </row>
    <row r="162" spans="1:65" s="2" customFormat="1" ht="24.2" customHeight="1">
      <c r="A162" s="33"/>
      <c r="B162" s="144"/>
      <c r="C162" s="145" t="s">
        <v>180</v>
      </c>
      <c r="D162" s="145" t="s">
        <v>139</v>
      </c>
      <c r="E162" s="146" t="s">
        <v>2170</v>
      </c>
      <c r="F162" s="147" t="s">
        <v>2171</v>
      </c>
      <c r="G162" s="148" t="s">
        <v>142</v>
      </c>
      <c r="H162" s="149">
        <v>1.728</v>
      </c>
      <c r="I162" s="150"/>
      <c r="J162" s="151">
        <f>ROUND(I162*H162,2)</f>
        <v>0</v>
      </c>
      <c r="K162" s="147" t="s">
        <v>152</v>
      </c>
      <c r="L162" s="34"/>
      <c r="M162" s="152" t="s">
        <v>1</v>
      </c>
      <c r="N162" s="153" t="s">
        <v>38</v>
      </c>
      <c r="O162" s="59"/>
      <c r="P162" s="154">
        <f>O162*H162</f>
        <v>0</v>
      </c>
      <c r="Q162" s="154">
        <v>0</v>
      </c>
      <c r="R162" s="154">
        <f>Q162*H162</f>
        <v>0</v>
      </c>
      <c r="S162" s="154">
        <v>0.44</v>
      </c>
      <c r="T162" s="155">
        <f>S162*H162</f>
        <v>0.76032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6" t="s">
        <v>143</v>
      </c>
      <c r="AT162" s="156" t="s">
        <v>139</v>
      </c>
      <c r="AU162" s="156" t="s">
        <v>82</v>
      </c>
      <c r="AY162" s="18" t="s">
        <v>137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8" t="s">
        <v>30</v>
      </c>
      <c r="BK162" s="157">
        <f>ROUND(I162*H162,2)</f>
        <v>0</v>
      </c>
      <c r="BL162" s="18" t="s">
        <v>143</v>
      </c>
      <c r="BM162" s="156" t="s">
        <v>2172</v>
      </c>
    </row>
    <row r="163" spans="1:65" s="13" customFormat="1">
      <c r="B163" s="158"/>
      <c r="D163" s="159" t="s">
        <v>145</v>
      </c>
      <c r="E163" s="160" t="s">
        <v>1</v>
      </c>
      <c r="F163" s="161" t="s">
        <v>2142</v>
      </c>
      <c r="H163" s="162">
        <v>1.08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145</v>
      </c>
      <c r="AU163" s="160" t="s">
        <v>82</v>
      </c>
      <c r="AV163" s="13" t="s">
        <v>82</v>
      </c>
      <c r="AW163" s="13" t="s">
        <v>29</v>
      </c>
      <c r="AX163" s="13" t="s">
        <v>73</v>
      </c>
      <c r="AY163" s="160" t="s">
        <v>137</v>
      </c>
    </row>
    <row r="164" spans="1:65" s="13" customFormat="1">
      <c r="B164" s="158"/>
      <c r="D164" s="159" t="s">
        <v>145</v>
      </c>
      <c r="E164" s="160" t="s">
        <v>1</v>
      </c>
      <c r="F164" s="161" t="s">
        <v>2173</v>
      </c>
      <c r="H164" s="162">
        <v>0.64800000000000002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145</v>
      </c>
      <c r="AU164" s="160" t="s">
        <v>82</v>
      </c>
      <c r="AV164" s="13" t="s">
        <v>82</v>
      </c>
      <c r="AW164" s="13" t="s">
        <v>29</v>
      </c>
      <c r="AX164" s="13" t="s">
        <v>73</v>
      </c>
      <c r="AY164" s="160" t="s">
        <v>137</v>
      </c>
    </row>
    <row r="165" spans="1:65" s="15" customFormat="1">
      <c r="B165" s="174"/>
      <c r="D165" s="159" t="s">
        <v>145</v>
      </c>
      <c r="E165" s="175" t="s">
        <v>1</v>
      </c>
      <c r="F165" s="176" t="s">
        <v>148</v>
      </c>
      <c r="H165" s="177">
        <v>1.728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145</v>
      </c>
      <c r="AU165" s="175" t="s">
        <v>82</v>
      </c>
      <c r="AV165" s="15" t="s">
        <v>143</v>
      </c>
      <c r="AW165" s="15" t="s">
        <v>29</v>
      </c>
      <c r="AX165" s="15" t="s">
        <v>30</v>
      </c>
      <c r="AY165" s="175" t="s">
        <v>137</v>
      </c>
    </row>
    <row r="166" spans="1:65" s="2" customFormat="1" ht="24.2" customHeight="1">
      <c r="A166" s="33"/>
      <c r="B166" s="144"/>
      <c r="C166" s="145" t="s">
        <v>187</v>
      </c>
      <c r="D166" s="145" t="s">
        <v>139</v>
      </c>
      <c r="E166" s="146" t="s">
        <v>2174</v>
      </c>
      <c r="F166" s="147" t="s">
        <v>2175</v>
      </c>
      <c r="G166" s="148" t="s">
        <v>142</v>
      </c>
      <c r="H166" s="149">
        <v>74.896000000000001</v>
      </c>
      <c r="I166" s="150"/>
      <c r="J166" s="151">
        <f>ROUND(I166*H166,2)</f>
        <v>0</v>
      </c>
      <c r="K166" s="147" t="s">
        <v>152</v>
      </c>
      <c r="L166" s="34"/>
      <c r="M166" s="152" t="s">
        <v>1</v>
      </c>
      <c r="N166" s="153" t="s">
        <v>38</v>
      </c>
      <c r="O166" s="59"/>
      <c r="P166" s="154">
        <f>O166*H166</f>
        <v>0</v>
      </c>
      <c r="Q166" s="154">
        <v>0</v>
      </c>
      <c r="R166" s="154">
        <f>Q166*H166</f>
        <v>0</v>
      </c>
      <c r="S166" s="154">
        <v>0.57999999999999996</v>
      </c>
      <c r="T166" s="155">
        <f>S166*H166</f>
        <v>43.439679999999996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143</v>
      </c>
      <c r="AT166" s="156" t="s">
        <v>139</v>
      </c>
      <c r="AU166" s="156" t="s">
        <v>82</v>
      </c>
      <c r="AY166" s="18" t="s">
        <v>137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30</v>
      </c>
      <c r="BK166" s="157">
        <f>ROUND(I166*H166,2)</f>
        <v>0</v>
      </c>
      <c r="BL166" s="18" t="s">
        <v>143</v>
      </c>
      <c r="BM166" s="156" t="s">
        <v>2176</v>
      </c>
    </row>
    <row r="167" spans="1:65" s="13" customFormat="1">
      <c r="B167" s="158"/>
      <c r="D167" s="159" t="s">
        <v>145</v>
      </c>
      <c r="E167" s="160" t="s">
        <v>1</v>
      </c>
      <c r="F167" s="161" t="s">
        <v>2177</v>
      </c>
      <c r="H167" s="162">
        <v>40.823999999999998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145</v>
      </c>
      <c r="AU167" s="160" t="s">
        <v>82</v>
      </c>
      <c r="AV167" s="13" t="s">
        <v>82</v>
      </c>
      <c r="AW167" s="13" t="s">
        <v>29</v>
      </c>
      <c r="AX167" s="13" t="s">
        <v>73</v>
      </c>
      <c r="AY167" s="160" t="s">
        <v>137</v>
      </c>
    </row>
    <row r="168" spans="1:65" s="13" customFormat="1">
      <c r="B168" s="158"/>
      <c r="D168" s="159" t="s">
        <v>145</v>
      </c>
      <c r="E168" s="160" t="s">
        <v>1</v>
      </c>
      <c r="F168" s="161" t="s">
        <v>2158</v>
      </c>
      <c r="H168" s="162">
        <v>9.4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145</v>
      </c>
      <c r="AU168" s="160" t="s">
        <v>82</v>
      </c>
      <c r="AV168" s="13" t="s">
        <v>82</v>
      </c>
      <c r="AW168" s="13" t="s">
        <v>29</v>
      </c>
      <c r="AX168" s="13" t="s">
        <v>73</v>
      </c>
      <c r="AY168" s="160" t="s">
        <v>137</v>
      </c>
    </row>
    <row r="169" spans="1:65" s="13" customFormat="1">
      <c r="B169" s="158"/>
      <c r="D169" s="159" t="s">
        <v>145</v>
      </c>
      <c r="E169" s="160" t="s">
        <v>1</v>
      </c>
      <c r="F169" s="161" t="s">
        <v>2160</v>
      </c>
      <c r="H169" s="162">
        <v>23.616</v>
      </c>
      <c r="I169" s="163"/>
      <c r="L169" s="158"/>
      <c r="M169" s="164"/>
      <c r="N169" s="165"/>
      <c r="O169" s="165"/>
      <c r="P169" s="165"/>
      <c r="Q169" s="165"/>
      <c r="R169" s="165"/>
      <c r="S169" s="165"/>
      <c r="T169" s="166"/>
      <c r="AT169" s="160" t="s">
        <v>145</v>
      </c>
      <c r="AU169" s="160" t="s">
        <v>82</v>
      </c>
      <c r="AV169" s="13" t="s">
        <v>82</v>
      </c>
      <c r="AW169" s="13" t="s">
        <v>29</v>
      </c>
      <c r="AX169" s="13" t="s">
        <v>73</v>
      </c>
      <c r="AY169" s="160" t="s">
        <v>137</v>
      </c>
    </row>
    <row r="170" spans="1:65" s="13" customFormat="1">
      <c r="B170" s="158"/>
      <c r="D170" s="159" t="s">
        <v>145</v>
      </c>
      <c r="E170" s="160" t="s">
        <v>1</v>
      </c>
      <c r="F170" s="161" t="s">
        <v>2161</v>
      </c>
      <c r="H170" s="162">
        <v>1.056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145</v>
      </c>
      <c r="AU170" s="160" t="s">
        <v>82</v>
      </c>
      <c r="AV170" s="13" t="s">
        <v>82</v>
      </c>
      <c r="AW170" s="13" t="s">
        <v>29</v>
      </c>
      <c r="AX170" s="13" t="s">
        <v>73</v>
      </c>
      <c r="AY170" s="160" t="s">
        <v>137</v>
      </c>
    </row>
    <row r="171" spans="1:65" s="15" customFormat="1">
      <c r="B171" s="174"/>
      <c r="D171" s="159" t="s">
        <v>145</v>
      </c>
      <c r="E171" s="175" t="s">
        <v>1</v>
      </c>
      <c r="F171" s="176" t="s">
        <v>148</v>
      </c>
      <c r="H171" s="177">
        <v>74.896000000000001</v>
      </c>
      <c r="I171" s="178"/>
      <c r="L171" s="174"/>
      <c r="M171" s="179"/>
      <c r="N171" s="180"/>
      <c r="O171" s="180"/>
      <c r="P171" s="180"/>
      <c r="Q171" s="180"/>
      <c r="R171" s="180"/>
      <c r="S171" s="180"/>
      <c r="T171" s="181"/>
      <c r="AT171" s="175" t="s">
        <v>145</v>
      </c>
      <c r="AU171" s="175" t="s">
        <v>82</v>
      </c>
      <c r="AV171" s="15" t="s">
        <v>143</v>
      </c>
      <c r="AW171" s="15" t="s">
        <v>29</v>
      </c>
      <c r="AX171" s="15" t="s">
        <v>30</v>
      </c>
      <c r="AY171" s="175" t="s">
        <v>137</v>
      </c>
    </row>
    <row r="172" spans="1:65" s="2" customFormat="1" ht="24.2" customHeight="1">
      <c r="A172" s="33"/>
      <c r="B172" s="144"/>
      <c r="C172" s="145" t="s">
        <v>192</v>
      </c>
      <c r="D172" s="145" t="s">
        <v>139</v>
      </c>
      <c r="E172" s="146" t="s">
        <v>2178</v>
      </c>
      <c r="F172" s="147" t="s">
        <v>2179</v>
      </c>
      <c r="G172" s="148" t="s">
        <v>142</v>
      </c>
      <c r="H172" s="149">
        <v>34.911999999999999</v>
      </c>
      <c r="I172" s="150"/>
      <c r="J172" s="151">
        <f>ROUND(I172*H172,2)</f>
        <v>0</v>
      </c>
      <c r="K172" s="147" t="s">
        <v>152</v>
      </c>
      <c r="L172" s="34"/>
      <c r="M172" s="152" t="s">
        <v>1</v>
      </c>
      <c r="N172" s="153" t="s">
        <v>38</v>
      </c>
      <c r="O172" s="59"/>
      <c r="P172" s="154">
        <f>O172*H172</f>
        <v>0</v>
      </c>
      <c r="Q172" s="154">
        <v>0</v>
      </c>
      <c r="R172" s="154">
        <f>Q172*H172</f>
        <v>0</v>
      </c>
      <c r="S172" s="154">
        <v>0.24</v>
      </c>
      <c r="T172" s="155">
        <f>S172*H172</f>
        <v>8.3788799999999988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6" t="s">
        <v>143</v>
      </c>
      <c r="AT172" s="156" t="s">
        <v>139</v>
      </c>
      <c r="AU172" s="156" t="s">
        <v>82</v>
      </c>
      <c r="AY172" s="18" t="s">
        <v>137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8" t="s">
        <v>30</v>
      </c>
      <c r="BK172" s="157">
        <f>ROUND(I172*H172,2)</f>
        <v>0</v>
      </c>
      <c r="BL172" s="18" t="s">
        <v>143</v>
      </c>
      <c r="BM172" s="156" t="s">
        <v>2180</v>
      </c>
    </row>
    <row r="173" spans="1:65" s="13" customFormat="1">
      <c r="B173" s="158"/>
      <c r="D173" s="159" t="s">
        <v>145</v>
      </c>
      <c r="E173" s="160" t="s">
        <v>1</v>
      </c>
      <c r="F173" s="161" t="s">
        <v>2158</v>
      </c>
      <c r="H173" s="162">
        <v>9.4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145</v>
      </c>
      <c r="AU173" s="160" t="s">
        <v>82</v>
      </c>
      <c r="AV173" s="13" t="s">
        <v>82</v>
      </c>
      <c r="AW173" s="13" t="s">
        <v>29</v>
      </c>
      <c r="AX173" s="13" t="s">
        <v>73</v>
      </c>
      <c r="AY173" s="160" t="s">
        <v>137</v>
      </c>
    </row>
    <row r="174" spans="1:65" s="13" customFormat="1">
      <c r="B174" s="158"/>
      <c r="D174" s="159" t="s">
        <v>145</v>
      </c>
      <c r="E174" s="160" t="s">
        <v>1</v>
      </c>
      <c r="F174" s="161" t="s">
        <v>2160</v>
      </c>
      <c r="H174" s="162">
        <v>23.616</v>
      </c>
      <c r="I174" s="163"/>
      <c r="L174" s="158"/>
      <c r="M174" s="164"/>
      <c r="N174" s="165"/>
      <c r="O174" s="165"/>
      <c r="P174" s="165"/>
      <c r="Q174" s="165"/>
      <c r="R174" s="165"/>
      <c r="S174" s="165"/>
      <c r="T174" s="166"/>
      <c r="AT174" s="160" t="s">
        <v>145</v>
      </c>
      <c r="AU174" s="160" t="s">
        <v>82</v>
      </c>
      <c r="AV174" s="13" t="s">
        <v>82</v>
      </c>
      <c r="AW174" s="13" t="s">
        <v>29</v>
      </c>
      <c r="AX174" s="13" t="s">
        <v>73</v>
      </c>
      <c r="AY174" s="160" t="s">
        <v>137</v>
      </c>
    </row>
    <row r="175" spans="1:65" s="13" customFormat="1">
      <c r="B175" s="158"/>
      <c r="D175" s="159" t="s">
        <v>145</v>
      </c>
      <c r="E175" s="160" t="s">
        <v>1</v>
      </c>
      <c r="F175" s="161" t="s">
        <v>2161</v>
      </c>
      <c r="H175" s="162">
        <v>1.056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145</v>
      </c>
      <c r="AU175" s="160" t="s">
        <v>82</v>
      </c>
      <c r="AV175" s="13" t="s">
        <v>82</v>
      </c>
      <c r="AW175" s="13" t="s">
        <v>29</v>
      </c>
      <c r="AX175" s="13" t="s">
        <v>73</v>
      </c>
      <c r="AY175" s="160" t="s">
        <v>137</v>
      </c>
    </row>
    <row r="176" spans="1:65" s="13" customFormat="1">
      <c r="B176" s="158"/>
      <c r="D176" s="159" t="s">
        <v>145</v>
      </c>
      <c r="E176" s="160" t="s">
        <v>1</v>
      </c>
      <c r="F176" s="161" t="s">
        <v>2153</v>
      </c>
      <c r="H176" s="162">
        <v>0.36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145</v>
      </c>
      <c r="AU176" s="160" t="s">
        <v>82</v>
      </c>
      <c r="AV176" s="13" t="s">
        <v>82</v>
      </c>
      <c r="AW176" s="13" t="s">
        <v>29</v>
      </c>
      <c r="AX176" s="13" t="s">
        <v>73</v>
      </c>
      <c r="AY176" s="160" t="s">
        <v>137</v>
      </c>
    </row>
    <row r="177" spans="1:65" s="13" customFormat="1">
      <c r="B177" s="158"/>
      <c r="D177" s="159" t="s">
        <v>145</v>
      </c>
      <c r="E177" s="160" t="s">
        <v>1</v>
      </c>
      <c r="F177" s="161" t="s">
        <v>2169</v>
      </c>
      <c r="H177" s="162">
        <v>0.48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145</v>
      </c>
      <c r="AU177" s="160" t="s">
        <v>82</v>
      </c>
      <c r="AV177" s="13" t="s">
        <v>82</v>
      </c>
      <c r="AW177" s="13" t="s">
        <v>29</v>
      </c>
      <c r="AX177" s="13" t="s">
        <v>73</v>
      </c>
      <c r="AY177" s="160" t="s">
        <v>137</v>
      </c>
    </row>
    <row r="178" spans="1:65" s="15" customFormat="1">
      <c r="B178" s="174"/>
      <c r="D178" s="159" t="s">
        <v>145</v>
      </c>
      <c r="E178" s="175" t="s">
        <v>1</v>
      </c>
      <c r="F178" s="176" t="s">
        <v>148</v>
      </c>
      <c r="H178" s="177">
        <v>34.911999999999999</v>
      </c>
      <c r="I178" s="178"/>
      <c r="L178" s="174"/>
      <c r="M178" s="179"/>
      <c r="N178" s="180"/>
      <c r="O178" s="180"/>
      <c r="P178" s="180"/>
      <c r="Q178" s="180"/>
      <c r="R178" s="180"/>
      <c r="S178" s="180"/>
      <c r="T178" s="181"/>
      <c r="AT178" s="175" t="s">
        <v>145</v>
      </c>
      <c r="AU178" s="175" t="s">
        <v>82</v>
      </c>
      <c r="AV178" s="15" t="s">
        <v>143</v>
      </c>
      <c r="AW178" s="15" t="s">
        <v>29</v>
      </c>
      <c r="AX178" s="15" t="s">
        <v>30</v>
      </c>
      <c r="AY178" s="175" t="s">
        <v>137</v>
      </c>
    </row>
    <row r="179" spans="1:65" s="2" customFormat="1" ht="24.2" customHeight="1">
      <c r="A179" s="33"/>
      <c r="B179" s="144"/>
      <c r="C179" s="145" t="s">
        <v>198</v>
      </c>
      <c r="D179" s="145" t="s">
        <v>139</v>
      </c>
      <c r="E179" s="146" t="s">
        <v>2181</v>
      </c>
      <c r="F179" s="147" t="s">
        <v>2182</v>
      </c>
      <c r="G179" s="148" t="s">
        <v>142</v>
      </c>
      <c r="H179" s="149">
        <v>5.016</v>
      </c>
      <c r="I179" s="150"/>
      <c r="J179" s="151">
        <f>ROUND(I179*H179,2)</f>
        <v>0</v>
      </c>
      <c r="K179" s="147" t="s">
        <v>152</v>
      </c>
      <c r="L179" s="34"/>
      <c r="M179" s="152" t="s">
        <v>1</v>
      </c>
      <c r="N179" s="153" t="s">
        <v>38</v>
      </c>
      <c r="O179" s="59"/>
      <c r="P179" s="154">
        <f>O179*H179</f>
        <v>0</v>
      </c>
      <c r="Q179" s="154">
        <v>0</v>
      </c>
      <c r="R179" s="154">
        <f>Q179*H179</f>
        <v>0</v>
      </c>
      <c r="S179" s="154">
        <v>0.32500000000000001</v>
      </c>
      <c r="T179" s="155">
        <f>S179*H179</f>
        <v>1.6302000000000001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6" t="s">
        <v>143</v>
      </c>
      <c r="AT179" s="156" t="s">
        <v>139</v>
      </c>
      <c r="AU179" s="156" t="s">
        <v>82</v>
      </c>
      <c r="AY179" s="18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8" t="s">
        <v>30</v>
      </c>
      <c r="BK179" s="157">
        <f>ROUND(I179*H179,2)</f>
        <v>0</v>
      </c>
      <c r="BL179" s="18" t="s">
        <v>143</v>
      </c>
      <c r="BM179" s="156" t="s">
        <v>2183</v>
      </c>
    </row>
    <row r="180" spans="1:65" s="13" customFormat="1">
      <c r="B180" s="158"/>
      <c r="D180" s="159" t="s">
        <v>145</v>
      </c>
      <c r="E180" s="160" t="s">
        <v>1</v>
      </c>
      <c r="F180" s="161" t="s">
        <v>2165</v>
      </c>
      <c r="H180" s="162">
        <v>5.016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145</v>
      </c>
      <c r="AU180" s="160" t="s">
        <v>82</v>
      </c>
      <c r="AV180" s="13" t="s">
        <v>82</v>
      </c>
      <c r="AW180" s="13" t="s">
        <v>29</v>
      </c>
      <c r="AX180" s="13" t="s">
        <v>73</v>
      </c>
      <c r="AY180" s="160" t="s">
        <v>137</v>
      </c>
    </row>
    <row r="181" spans="1:65" s="15" customFormat="1">
      <c r="B181" s="174"/>
      <c r="D181" s="159" t="s">
        <v>145</v>
      </c>
      <c r="E181" s="175" t="s">
        <v>1</v>
      </c>
      <c r="F181" s="176" t="s">
        <v>148</v>
      </c>
      <c r="H181" s="177">
        <v>5.016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145</v>
      </c>
      <c r="AU181" s="175" t="s">
        <v>82</v>
      </c>
      <c r="AV181" s="15" t="s">
        <v>143</v>
      </c>
      <c r="AW181" s="15" t="s">
        <v>29</v>
      </c>
      <c r="AX181" s="15" t="s">
        <v>30</v>
      </c>
      <c r="AY181" s="175" t="s">
        <v>137</v>
      </c>
    </row>
    <row r="182" spans="1:65" s="2" customFormat="1" ht="24.2" customHeight="1">
      <c r="A182" s="33"/>
      <c r="B182" s="144"/>
      <c r="C182" s="145" t="s">
        <v>203</v>
      </c>
      <c r="D182" s="145" t="s">
        <v>139</v>
      </c>
      <c r="E182" s="146" t="s">
        <v>2184</v>
      </c>
      <c r="F182" s="147" t="s">
        <v>2185</v>
      </c>
      <c r="G182" s="148" t="s">
        <v>142</v>
      </c>
      <c r="H182" s="149">
        <v>0.48</v>
      </c>
      <c r="I182" s="150"/>
      <c r="J182" s="151">
        <f>ROUND(I182*H182,2)</f>
        <v>0</v>
      </c>
      <c r="K182" s="147" t="s">
        <v>152</v>
      </c>
      <c r="L182" s="34"/>
      <c r="M182" s="152" t="s">
        <v>1</v>
      </c>
      <c r="N182" s="153" t="s">
        <v>38</v>
      </c>
      <c r="O182" s="59"/>
      <c r="P182" s="154">
        <f>O182*H182</f>
        <v>0</v>
      </c>
      <c r="Q182" s="154">
        <v>0</v>
      </c>
      <c r="R182" s="154">
        <f>Q182*H182</f>
        <v>0</v>
      </c>
      <c r="S182" s="154">
        <v>9.8000000000000004E-2</v>
      </c>
      <c r="T182" s="155">
        <f>S182*H182</f>
        <v>4.7039999999999998E-2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6" t="s">
        <v>143</v>
      </c>
      <c r="AT182" s="156" t="s">
        <v>139</v>
      </c>
      <c r="AU182" s="156" t="s">
        <v>82</v>
      </c>
      <c r="AY182" s="18" t="s">
        <v>137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8" t="s">
        <v>30</v>
      </c>
      <c r="BK182" s="157">
        <f>ROUND(I182*H182,2)</f>
        <v>0</v>
      </c>
      <c r="BL182" s="18" t="s">
        <v>143</v>
      </c>
      <c r="BM182" s="156" t="s">
        <v>2186</v>
      </c>
    </row>
    <row r="183" spans="1:65" s="13" customFormat="1">
      <c r="B183" s="158"/>
      <c r="D183" s="159" t="s">
        <v>145</v>
      </c>
      <c r="E183" s="160" t="s">
        <v>1</v>
      </c>
      <c r="F183" s="161" t="s">
        <v>2169</v>
      </c>
      <c r="H183" s="162">
        <v>0.48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145</v>
      </c>
      <c r="AU183" s="160" t="s">
        <v>82</v>
      </c>
      <c r="AV183" s="13" t="s">
        <v>82</v>
      </c>
      <c r="AW183" s="13" t="s">
        <v>29</v>
      </c>
      <c r="AX183" s="13" t="s">
        <v>73</v>
      </c>
      <c r="AY183" s="160" t="s">
        <v>137</v>
      </c>
    </row>
    <row r="184" spans="1:65" s="15" customFormat="1">
      <c r="B184" s="174"/>
      <c r="D184" s="159" t="s">
        <v>145</v>
      </c>
      <c r="E184" s="175" t="s">
        <v>1</v>
      </c>
      <c r="F184" s="176" t="s">
        <v>148</v>
      </c>
      <c r="H184" s="177">
        <v>0.48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145</v>
      </c>
      <c r="AU184" s="175" t="s">
        <v>82</v>
      </c>
      <c r="AV184" s="15" t="s">
        <v>143</v>
      </c>
      <c r="AW184" s="15" t="s">
        <v>29</v>
      </c>
      <c r="AX184" s="15" t="s">
        <v>30</v>
      </c>
      <c r="AY184" s="175" t="s">
        <v>137</v>
      </c>
    </row>
    <row r="185" spans="1:65" s="2" customFormat="1" ht="24.2" customHeight="1">
      <c r="A185" s="33"/>
      <c r="B185" s="144"/>
      <c r="C185" s="145" t="s">
        <v>207</v>
      </c>
      <c r="D185" s="145" t="s">
        <v>139</v>
      </c>
      <c r="E185" s="146" t="s">
        <v>2187</v>
      </c>
      <c r="F185" s="147" t="s">
        <v>2188</v>
      </c>
      <c r="G185" s="148" t="s">
        <v>142</v>
      </c>
      <c r="H185" s="149">
        <v>40.823999999999998</v>
      </c>
      <c r="I185" s="150"/>
      <c r="J185" s="151">
        <f>ROUND(I185*H185,2)</f>
        <v>0</v>
      </c>
      <c r="K185" s="147" t="s">
        <v>152</v>
      </c>
      <c r="L185" s="34"/>
      <c r="M185" s="152" t="s">
        <v>1</v>
      </c>
      <c r="N185" s="153" t="s">
        <v>38</v>
      </c>
      <c r="O185" s="59"/>
      <c r="P185" s="154">
        <f>O185*H185</f>
        <v>0</v>
      </c>
      <c r="Q185" s="154">
        <v>0</v>
      </c>
      <c r="R185" s="154">
        <f>Q185*H185</f>
        <v>0</v>
      </c>
      <c r="S185" s="154">
        <v>0.22</v>
      </c>
      <c r="T185" s="155">
        <f>S185*H185</f>
        <v>8.9812799999999999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6" t="s">
        <v>143</v>
      </c>
      <c r="AT185" s="156" t="s">
        <v>139</v>
      </c>
      <c r="AU185" s="156" t="s">
        <v>82</v>
      </c>
      <c r="AY185" s="18" t="s">
        <v>137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8" t="s">
        <v>30</v>
      </c>
      <c r="BK185" s="157">
        <f>ROUND(I185*H185,2)</f>
        <v>0</v>
      </c>
      <c r="BL185" s="18" t="s">
        <v>143</v>
      </c>
      <c r="BM185" s="156" t="s">
        <v>2189</v>
      </c>
    </row>
    <row r="186" spans="1:65" s="13" customFormat="1">
      <c r="B186" s="158"/>
      <c r="D186" s="159" t="s">
        <v>145</v>
      </c>
      <c r="E186" s="160" t="s">
        <v>1</v>
      </c>
      <c r="F186" s="161" t="s">
        <v>2177</v>
      </c>
      <c r="H186" s="162">
        <v>40.823999999999998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145</v>
      </c>
      <c r="AU186" s="160" t="s">
        <v>82</v>
      </c>
      <c r="AV186" s="13" t="s">
        <v>82</v>
      </c>
      <c r="AW186" s="13" t="s">
        <v>29</v>
      </c>
      <c r="AX186" s="13" t="s">
        <v>73</v>
      </c>
      <c r="AY186" s="160" t="s">
        <v>137</v>
      </c>
    </row>
    <row r="187" spans="1:65" s="15" customFormat="1">
      <c r="B187" s="174"/>
      <c r="D187" s="159" t="s">
        <v>145</v>
      </c>
      <c r="E187" s="175" t="s">
        <v>1</v>
      </c>
      <c r="F187" s="176" t="s">
        <v>148</v>
      </c>
      <c r="H187" s="177">
        <v>40.823999999999998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145</v>
      </c>
      <c r="AU187" s="175" t="s">
        <v>82</v>
      </c>
      <c r="AV187" s="15" t="s">
        <v>143</v>
      </c>
      <c r="AW187" s="15" t="s">
        <v>29</v>
      </c>
      <c r="AX187" s="15" t="s">
        <v>30</v>
      </c>
      <c r="AY187" s="175" t="s">
        <v>137</v>
      </c>
    </row>
    <row r="188" spans="1:65" s="2" customFormat="1" ht="24.2" customHeight="1">
      <c r="A188" s="33"/>
      <c r="B188" s="144"/>
      <c r="C188" s="145" t="s">
        <v>8</v>
      </c>
      <c r="D188" s="145" t="s">
        <v>139</v>
      </c>
      <c r="E188" s="146" t="s">
        <v>2190</v>
      </c>
      <c r="F188" s="147" t="s">
        <v>2191</v>
      </c>
      <c r="G188" s="148" t="s">
        <v>142</v>
      </c>
      <c r="H188" s="149">
        <v>12.8</v>
      </c>
      <c r="I188" s="150"/>
      <c r="J188" s="151">
        <f>ROUND(I188*H188,2)</f>
        <v>0</v>
      </c>
      <c r="K188" s="147" t="s">
        <v>1</v>
      </c>
      <c r="L188" s="34"/>
      <c r="M188" s="152" t="s">
        <v>1</v>
      </c>
      <c r="N188" s="153" t="s">
        <v>38</v>
      </c>
      <c r="O188" s="59"/>
      <c r="P188" s="154">
        <f>O188*H188</f>
        <v>0</v>
      </c>
      <c r="Q188" s="154">
        <v>0</v>
      </c>
      <c r="R188" s="154">
        <f>Q188*H188</f>
        <v>0</v>
      </c>
      <c r="S188" s="154">
        <v>1.08</v>
      </c>
      <c r="T188" s="155">
        <f>S188*H188</f>
        <v>13.824000000000002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143</v>
      </c>
      <c r="AT188" s="156" t="s">
        <v>139</v>
      </c>
      <c r="AU188" s="156" t="s">
        <v>82</v>
      </c>
      <c r="AY188" s="18" t="s">
        <v>137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30</v>
      </c>
      <c r="BK188" s="157">
        <f>ROUND(I188*H188,2)</f>
        <v>0</v>
      </c>
      <c r="BL188" s="18" t="s">
        <v>143</v>
      </c>
      <c r="BM188" s="156" t="s">
        <v>2192</v>
      </c>
    </row>
    <row r="189" spans="1:65" s="13" customFormat="1">
      <c r="B189" s="158"/>
      <c r="D189" s="159" t="s">
        <v>145</v>
      </c>
      <c r="E189" s="160" t="s">
        <v>1</v>
      </c>
      <c r="F189" s="161" t="s">
        <v>2193</v>
      </c>
      <c r="H189" s="162">
        <v>12.8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145</v>
      </c>
      <c r="AU189" s="160" t="s">
        <v>82</v>
      </c>
      <c r="AV189" s="13" t="s">
        <v>82</v>
      </c>
      <c r="AW189" s="13" t="s">
        <v>29</v>
      </c>
      <c r="AX189" s="13" t="s">
        <v>73</v>
      </c>
      <c r="AY189" s="160" t="s">
        <v>137</v>
      </c>
    </row>
    <row r="190" spans="1:65" s="15" customFormat="1">
      <c r="B190" s="174"/>
      <c r="D190" s="159" t="s">
        <v>145</v>
      </c>
      <c r="E190" s="175" t="s">
        <v>1</v>
      </c>
      <c r="F190" s="176" t="s">
        <v>148</v>
      </c>
      <c r="H190" s="177">
        <v>12.8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145</v>
      </c>
      <c r="AU190" s="175" t="s">
        <v>82</v>
      </c>
      <c r="AV190" s="15" t="s">
        <v>143</v>
      </c>
      <c r="AW190" s="15" t="s">
        <v>29</v>
      </c>
      <c r="AX190" s="15" t="s">
        <v>30</v>
      </c>
      <c r="AY190" s="175" t="s">
        <v>137</v>
      </c>
    </row>
    <row r="191" spans="1:65" s="2" customFormat="1" ht="16.5" customHeight="1">
      <c r="A191" s="33"/>
      <c r="B191" s="144"/>
      <c r="C191" s="145" t="s">
        <v>278</v>
      </c>
      <c r="D191" s="145" t="s">
        <v>139</v>
      </c>
      <c r="E191" s="146" t="s">
        <v>308</v>
      </c>
      <c r="F191" s="147" t="s">
        <v>309</v>
      </c>
      <c r="G191" s="148" t="s">
        <v>190</v>
      </c>
      <c r="H191" s="149">
        <v>82</v>
      </c>
      <c r="I191" s="150"/>
      <c r="J191" s="151">
        <f>ROUND(I191*H191,2)</f>
        <v>0</v>
      </c>
      <c r="K191" s="147" t="s">
        <v>152</v>
      </c>
      <c r="L191" s="34"/>
      <c r="M191" s="152" t="s">
        <v>1</v>
      </c>
      <c r="N191" s="153" t="s">
        <v>38</v>
      </c>
      <c r="O191" s="59"/>
      <c r="P191" s="154">
        <f>O191*H191</f>
        <v>0</v>
      </c>
      <c r="Q191" s="154">
        <v>0</v>
      </c>
      <c r="R191" s="154">
        <f>Q191*H191</f>
        <v>0</v>
      </c>
      <c r="S191" s="154">
        <v>0.20499999999999999</v>
      </c>
      <c r="T191" s="155">
        <f>S191*H191</f>
        <v>16.809999999999999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6" t="s">
        <v>143</v>
      </c>
      <c r="AT191" s="156" t="s">
        <v>139</v>
      </c>
      <c r="AU191" s="156" t="s">
        <v>82</v>
      </c>
      <c r="AY191" s="18" t="s">
        <v>137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8" t="s">
        <v>30</v>
      </c>
      <c r="BK191" s="157">
        <f>ROUND(I191*H191,2)</f>
        <v>0</v>
      </c>
      <c r="BL191" s="18" t="s">
        <v>143</v>
      </c>
      <c r="BM191" s="156" t="s">
        <v>2194</v>
      </c>
    </row>
    <row r="192" spans="1:65" s="13" customFormat="1">
      <c r="B192" s="158"/>
      <c r="D192" s="159" t="s">
        <v>145</v>
      </c>
      <c r="E192" s="160" t="s">
        <v>1</v>
      </c>
      <c r="F192" s="161" t="s">
        <v>2195</v>
      </c>
      <c r="H192" s="162">
        <v>82</v>
      </c>
      <c r="I192" s="163"/>
      <c r="L192" s="158"/>
      <c r="M192" s="164"/>
      <c r="N192" s="165"/>
      <c r="O192" s="165"/>
      <c r="P192" s="165"/>
      <c r="Q192" s="165"/>
      <c r="R192" s="165"/>
      <c r="S192" s="165"/>
      <c r="T192" s="166"/>
      <c r="AT192" s="160" t="s">
        <v>145</v>
      </c>
      <c r="AU192" s="160" t="s">
        <v>82</v>
      </c>
      <c r="AV192" s="13" t="s">
        <v>82</v>
      </c>
      <c r="AW192" s="13" t="s">
        <v>29</v>
      </c>
      <c r="AX192" s="13" t="s">
        <v>73</v>
      </c>
      <c r="AY192" s="160" t="s">
        <v>137</v>
      </c>
    </row>
    <row r="193" spans="1:65" s="15" customFormat="1">
      <c r="B193" s="174"/>
      <c r="D193" s="159" t="s">
        <v>145</v>
      </c>
      <c r="E193" s="175" t="s">
        <v>1</v>
      </c>
      <c r="F193" s="176" t="s">
        <v>148</v>
      </c>
      <c r="H193" s="177">
        <v>82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145</v>
      </c>
      <c r="AU193" s="175" t="s">
        <v>82</v>
      </c>
      <c r="AV193" s="15" t="s">
        <v>143</v>
      </c>
      <c r="AW193" s="15" t="s">
        <v>29</v>
      </c>
      <c r="AX193" s="15" t="s">
        <v>30</v>
      </c>
      <c r="AY193" s="175" t="s">
        <v>137</v>
      </c>
    </row>
    <row r="194" spans="1:65" s="2" customFormat="1" ht="24.2" customHeight="1">
      <c r="A194" s="33"/>
      <c r="B194" s="144"/>
      <c r="C194" s="145" t="s">
        <v>283</v>
      </c>
      <c r="D194" s="145" t="s">
        <v>139</v>
      </c>
      <c r="E194" s="146" t="s">
        <v>458</v>
      </c>
      <c r="F194" s="147" t="s">
        <v>459</v>
      </c>
      <c r="G194" s="148" t="s">
        <v>460</v>
      </c>
      <c r="H194" s="149">
        <v>108</v>
      </c>
      <c r="I194" s="150"/>
      <c r="J194" s="151">
        <f>ROUND(I194*H194,2)</f>
        <v>0</v>
      </c>
      <c r="K194" s="147" t="s">
        <v>152</v>
      </c>
      <c r="L194" s="34"/>
      <c r="M194" s="152" t="s">
        <v>1</v>
      </c>
      <c r="N194" s="153" t="s">
        <v>38</v>
      </c>
      <c r="O194" s="59"/>
      <c r="P194" s="154">
        <f>O194*H194</f>
        <v>0</v>
      </c>
      <c r="Q194" s="154">
        <v>3.0000000000000001E-5</v>
      </c>
      <c r="R194" s="154">
        <f>Q194*H194</f>
        <v>3.2400000000000003E-3</v>
      </c>
      <c r="S194" s="154">
        <v>0</v>
      </c>
      <c r="T194" s="15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6" t="s">
        <v>143</v>
      </c>
      <c r="AT194" s="156" t="s">
        <v>139</v>
      </c>
      <c r="AU194" s="156" t="s">
        <v>82</v>
      </c>
      <c r="AY194" s="18" t="s">
        <v>137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8" t="s">
        <v>30</v>
      </c>
      <c r="BK194" s="157">
        <f>ROUND(I194*H194,2)</f>
        <v>0</v>
      </c>
      <c r="BL194" s="18" t="s">
        <v>143</v>
      </c>
      <c r="BM194" s="156" t="s">
        <v>2196</v>
      </c>
    </row>
    <row r="195" spans="1:65" s="13" customFormat="1">
      <c r="B195" s="158"/>
      <c r="D195" s="159" t="s">
        <v>145</v>
      </c>
      <c r="E195" s="160" t="s">
        <v>1</v>
      </c>
      <c r="F195" s="161" t="s">
        <v>1066</v>
      </c>
      <c r="H195" s="162">
        <v>108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145</v>
      </c>
      <c r="AU195" s="160" t="s">
        <v>82</v>
      </c>
      <c r="AV195" s="13" t="s">
        <v>82</v>
      </c>
      <c r="AW195" s="13" t="s">
        <v>29</v>
      </c>
      <c r="AX195" s="13" t="s">
        <v>30</v>
      </c>
      <c r="AY195" s="160" t="s">
        <v>137</v>
      </c>
    </row>
    <row r="196" spans="1:65" s="2" customFormat="1" ht="24.2" customHeight="1">
      <c r="A196" s="33"/>
      <c r="B196" s="144"/>
      <c r="C196" s="145" t="s">
        <v>290</v>
      </c>
      <c r="D196" s="145" t="s">
        <v>139</v>
      </c>
      <c r="E196" s="146" t="s">
        <v>463</v>
      </c>
      <c r="F196" s="147" t="s">
        <v>464</v>
      </c>
      <c r="G196" s="148" t="s">
        <v>465</v>
      </c>
      <c r="H196" s="149">
        <v>60</v>
      </c>
      <c r="I196" s="150"/>
      <c r="J196" s="151">
        <f>ROUND(I196*H196,2)</f>
        <v>0</v>
      </c>
      <c r="K196" s="147" t="s">
        <v>152</v>
      </c>
      <c r="L196" s="34"/>
      <c r="M196" s="152" t="s">
        <v>1</v>
      </c>
      <c r="N196" s="153" t="s">
        <v>38</v>
      </c>
      <c r="O196" s="59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143</v>
      </c>
      <c r="AT196" s="156" t="s">
        <v>139</v>
      </c>
      <c r="AU196" s="156" t="s">
        <v>82</v>
      </c>
      <c r="AY196" s="18" t="s">
        <v>137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8" t="s">
        <v>30</v>
      </c>
      <c r="BK196" s="157">
        <f>ROUND(I196*H196,2)</f>
        <v>0</v>
      </c>
      <c r="BL196" s="18" t="s">
        <v>143</v>
      </c>
      <c r="BM196" s="156" t="s">
        <v>2197</v>
      </c>
    </row>
    <row r="197" spans="1:65" s="13" customFormat="1">
      <c r="B197" s="158"/>
      <c r="D197" s="159" t="s">
        <v>145</v>
      </c>
      <c r="E197" s="160" t="s">
        <v>1</v>
      </c>
      <c r="F197" s="161" t="s">
        <v>793</v>
      </c>
      <c r="H197" s="162">
        <v>60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145</v>
      </c>
      <c r="AU197" s="160" t="s">
        <v>82</v>
      </c>
      <c r="AV197" s="13" t="s">
        <v>82</v>
      </c>
      <c r="AW197" s="13" t="s">
        <v>29</v>
      </c>
      <c r="AX197" s="13" t="s">
        <v>30</v>
      </c>
      <c r="AY197" s="160" t="s">
        <v>137</v>
      </c>
    </row>
    <row r="198" spans="1:65" s="2" customFormat="1" ht="24.2" customHeight="1">
      <c r="A198" s="33"/>
      <c r="B198" s="144"/>
      <c r="C198" s="145" t="s">
        <v>295</v>
      </c>
      <c r="D198" s="145" t="s">
        <v>139</v>
      </c>
      <c r="E198" s="146" t="s">
        <v>474</v>
      </c>
      <c r="F198" s="147" t="s">
        <v>475</v>
      </c>
      <c r="G198" s="148" t="s">
        <v>190</v>
      </c>
      <c r="H198" s="149">
        <v>61.75</v>
      </c>
      <c r="I198" s="150"/>
      <c r="J198" s="151">
        <f>ROUND(I198*H198,2)</f>
        <v>0</v>
      </c>
      <c r="K198" s="147" t="s">
        <v>152</v>
      </c>
      <c r="L198" s="34"/>
      <c r="M198" s="152" t="s">
        <v>1</v>
      </c>
      <c r="N198" s="153" t="s">
        <v>38</v>
      </c>
      <c r="O198" s="59"/>
      <c r="P198" s="154">
        <f>O198*H198</f>
        <v>0</v>
      </c>
      <c r="Q198" s="154">
        <v>8.6800000000000002E-3</v>
      </c>
      <c r="R198" s="154">
        <f>Q198*H198</f>
        <v>0.53598999999999997</v>
      </c>
      <c r="S198" s="154">
        <v>0</v>
      </c>
      <c r="T198" s="15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143</v>
      </c>
      <c r="AT198" s="156" t="s">
        <v>139</v>
      </c>
      <c r="AU198" s="156" t="s">
        <v>82</v>
      </c>
      <c r="AY198" s="18" t="s">
        <v>137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8" t="s">
        <v>30</v>
      </c>
      <c r="BK198" s="157">
        <f>ROUND(I198*H198,2)</f>
        <v>0</v>
      </c>
      <c r="BL198" s="18" t="s">
        <v>143</v>
      </c>
      <c r="BM198" s="156" t="s">
        <v>2198</v>
      </c>
    </row>
    <row r="199" spans="1:65" s="13" customFormat="1">
      <c r="B199" s="158"/>
      <c r="D199" s="159" t="s">
        <v>145</v>
      </c>
      <c r="E199" s="160" t="s">
        <v>1</v>
      </c>
      <c r="F199" s="161" t="s">
        <v>2199</v>
      </c>
      <c r="H199" s="162">
        <v>9.6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145</v>
      </c>
      <c r="AU199" s="160" t="s">
        <v>82</v>
      </c>
      <c r="AV199" s="13" t="s">
        <v>82</v>
      </c>
      <c r="AW199" s="13" t="s">
        <v>29</v>
      </c>
      <c r="AX199" s="13" t="s">
        <v>73</v>
      </c>
      <c r="AY199" s="160" t="s">
        <v>137</v>
      </c>
    </row>
    <row r="200" spans="1:65" s="13" customFormat="1">
      <c r="B200" s="158"/>
      <c r="D200" s="159" t="s">
        <v>145</v>
      </c>
      <c r="E200" s="160" t="s">
        <v>1</v>
      </c>
      <c r="F200" s="161" t="s">
        <v>2200</v>
      </c>
      <c r="H200" s="162">
        <v>52.15</v>
      </c>
      <c r="I200" s="163"/>
      <c r="L200" s="158"/>
      <c r="M200" s="164"/>
      <c r="N200" s="165"/>
      <c r="O200" s="165"/>
      <c r="P200" s="165"/>
      <c r="Q200" s="165"/>
      <c r="R200" s="165"/>
      <c r="S200" s="165"/>
      <c r="T200" s="166"/>
      <c r="AT200" s="160" t="s">
        <v>145</v>
      </c>
      <c r="AU200" s="160" t="s">
        <v>82</v>
      </c>
      <c r="AV200" s="13" t="s">
        <v>82</v>
      </c>
      <c r="AW200" s="13" t="s">
        <v>29</v>
      </c>
      <c r="AX200" s="13" t="s">
        <v>73</v>
      </c>
      <c r="AY200" s="160" t="s">
        <v>137</v>
      </c>
    </row>
    <row r="201" spans="1:65" s="15" customFormat="1">
      <c r="B201" s="174"/>
      <c r="D201" s="159" t="s">
        <v>145</v>
      </c>
      <c r="E201" s="175" t="s">
        <v>1</v>
      </c>
      <c r="F201" s="176" t="s">
        <v>148</v>
      </c>
      <c r="H201" s="177">
        <v>61.75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145</v>
      </c>
      <c r="AU201" s="175" t="s">
        <v>82</v>
      </c>
      <c r="AV201" s="15" t="s">
        <v>143</v>
      </c>
      <c r="AW201" s="15" t="s">
        <v>29</v>
      </c>
      <c r="AX201" s="15" t="s">
        <v>30</v>
      </c>
      <c r="AY201" s="175" t="s">
        <v>137</v>
      </c>
    </row>
    <row r="202" spans="1:65" s="2" customFormat="1" ht="24.2" customHeight="1">
      <c r="A202" s="33"/>
      <c r="B202" s="144"/>
      <c r="C202" s="145" t="s">
        <v>288</v>
      </c>
      <c r="D202" s="145" t="s">
        <v>139</v>
      </c>
      <c r="E202" s="146" t="s">
        <v>1092</v>
      </c>
      <c r="F202" s="147" t="s">
        <v>1093</v>
      </c>
      <c r="G202" s="148" t="s">
        <v>190</v>
      </c>
      <c r="H202" s="149">
        <v>12.8</v>
      </c>
      <c r="I202" s="150"/>
      <c r="J202" s="151">
        <f>ROUND(I202*H202,2)</f>
        <v>0</v>
      </c>
      <c r="K202" s="147" t="s">
        <v>152</v>
      </c>
      <c r="L202" s="34"/>
      <c r="M202" s="152" t="s">
        <v>1</v>
      </c>
      <c r="N202" s="153" t="s">
        <v>38</v>
      </c>
      <c r="O202" s="59"/>
      <c r="P202" s="154">
        <f>O202*H202</f>
        <v>0</v>
      </c>
      <c r="Q202" s="154">
        <v>1.269E-2</v>
      </c>
      <c r="R202" s="154">
        <f>Q202*H202</f>
        <v>0.16243200000000002</v>
      </c>
      <c r="S202" s="154">
        <v>0</v>
      </c>
      <c r="T202" s="15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6" t="s">
        <v>143</v>
      </c>
      <c r="AT202" s="156" t="s">
        <v>139</v>
      </c>
      <c r="AU202" s="156" t="s">
        <v>82</v>
      </c>
      <c r="AY202" s="18" t="s">
        <v>137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8" t="s">
        <v>30</v>
      </c>
      <c r="BK202" s="157">
        <f>ROUND(I202*H202,2)</f>
        <v>0</v>
      </c>
      <c r="BL202" s="18" t="s">
        <v>143</v>
      </c>
      <c r="BM202" s="156" t="s">
        <v>2201</v>
      </c>
    </row>
    <row r="203" spans="1:65" s="13" customFormat="1">
      <c r="B203" s="158"/>
      <c r="D203" s="159" t="s">
        <v>145</v>
      </c>
      <c r="E203" s="160" t="s">
        <v>1</v>
      </c>
      <c r="F203" s="161" t="s">
        <v>2202</v>
      </c>
      <c r="H203" s="162">
        <v>12.8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145</v>
      </c>
      <c r="AU203" s="160" t="s">
        <v>82</v>
      </c>
      <c r="AV203" s="13" t="s">
        <v>82</v>
      </c>
      <c r="AW203" s="13" t="s">
        <v>29</v>
      </c>
      <c r="AX203" s="13" t="s">
        <v>73</v>
      </c>
      <c r="AY203" s="160" t="s">
        <v>137</v>
      </c>
    </row>
    <row r="204" spans="1:65" s="15" customFormat="1">
      <c r="B204" s="174"/>
      <c r="D204" s="159" t="s">
        <v>145</v>
      </c>
      <c r="E204" s="175" t="s">
        <v>1</v>
      </c>
      <c r="F204" s="176" t="s">
        <v>148</v>
      </c>
      <c r="H204" s="177">
        <v>12.8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145</v>
      </c>
      <c r="AU204" s="175" t="s">
        <v>82</v>
      </c>
      <c r="AV204" s="15" t="s">
        <v>143</v>
      </c>
      <c r="AW204" s="15" t="s">
        <v>29</v>
      </c>
      <c r="AX204" s="15" t="s">
        <v>30</v>
      </c>
      <c r="AY204" s="175" t="s">
        <v>137</v>
      </c>
    </row>
    <row r="205" spans="1:65" s="2" customFormat="1" ht="24.2" customHeight="1">
      <c r="A205" s="33"/>
      <c r="B205" s="144"/>
      <c r="C205" s="145" t="s">
        <v>7</v>
      </c>
      <c r="D205" s="145" t="s">
        <v>139</v>
      </c>
      <c r="E205" s="146" t="s">
        <v>479</v>
      </c>
      <c r="F205" s="147" t="s">
        <v>480</v>
      </c>
      <c r="G205" s="148" t="s">
        <v>190</v>
      </c>
      <c r="H205" s="149">
        <v>84.8</v>
      </c>
      <c r="I205" s="150"/>
      <c r="J205" s="151">
        <f>ROUND(I205*H205,2)</f>
        <v>0</v>
      </c>
      <c r="K205" s="147" t="s">
        <v>152</v>
      </c>
      <c r="L205" s="34"/>
      <c r="M205" s="152" t="s">
        <v>1</v>
      </c>
      <c r="N205" s="153" t="s">
        <v>38</v>
      </c>
      <c r="O205" s="59"/>
      <c r="P205" s="154">
        <f>O205*H205</f>
        <v>0</v>
      </c>
      <c r="Q205" s="154">
        <v>3.6900000000000002E-2</v>
      </c>
      <c r="R205" s="154">
        <f>Q205*H205</f>
        <v>3.1291199999999999</v>
      </c>
      <c r="S205" s="154">
        <v>0</v>
      </c>
      <c r="T205" s="15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6" t="s">
        <v>143</v>
      </c>
      <c r="AT205" s="156" t="s">
        <v>139</v>
      </c>
      <c r="AU205" s="156" t="s">
        <v>82</v>
      </c>
      <c r="AY205" s="18" t="s">
        <v>137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8" t="s">
        <v>30</v>
      </c>
      <c r="BK205" s="157">
        <f>ROUND(I205*H205,2)</f>
        <v>0</v>
      </c>
      <c r="BL205" s="18" t="s">
        <v>143</v>
      </c>
      <c r="BM205" s="156" t="s">
        <v>2203</v>
      </c>
    </row>
    <row r="206" spans="1:65" s="13" customFormat="1">
      <c r="B206" s="158"/>
      <c r="D206" s="159" t="s">
        <v>145</v>
      </c>
      <c r="E206" s="160" t="s">
        <v>1</v>
      </c>
      <c r="F206" s="161" t="s">
        <v>2204</v>
      </c>
      <c r="H206" s="162">
        <v>84.8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145</v>
      </c>
      <c r="AU206" s="160" t="s">
        <v>82</v>
      </c>
      <c r="AV206" s="13" t="s">
        <v>82</v>
      </c>
      <c r="AW206" s="13" t="s">
        <v>29</v>
      </c>
      <c r="AX206" s="13" t="s">
        <v>73</v>
      </c>
      <c r="AY206" s="160" t="s">
        <v>137</v>
      </c>
    </row>
    <row r="207" spans="1:65" s="15" customFormat="1">
      <c r="B207" s="174"/>
      <c r="D207" s="159" t="s">
        <v>145</v>
      </c>
      <c r="E207" s="175" t="s">
        <v>1</v>
      </c>
      <c r="F207" s="176" t="s">
        <v>148</v>
      </c>
      <c r="H207" s="177">
        <v>84.8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145</v>
      </c>
      <c r="AU207" s="175" t="s">
        <v>82</v>
      </c>
      <c r="AV207" s="15" t="s">
        <v>143</v>
      </c>
      <c r="AW207" s="15" t="s">
        <v>29</v>
      </c>
      <c r="AX207" s="15" t="s">
        <v>30</v>
      </c>
      <c r="AY207" s="175" t="s">
        <v>137</v>
      </c>
    </row>
    <row r="208" spans="1:65" s="2" customFormat="1" ht="16.5" customHeight="1">
      <c r="A208" s="33"/>
      <c r="B208" s="144"/>
      <c r="C208" s="145" t="s">
        <v>307</v>
      </c>
      <c r="D208" s="145" t="s">
        <v>139</v>
      </c>
      <c r="E208" s="146" t="s">
        <v>1098</v>
      </c>
      <c r="F208" s="147" t="s">
        <v>1099</v>
      </c>
      <c r="G208" s="148" t="s">
        <v>190</v>
      </c>
      <c r="H208" s="149">
        <v>7.36</v>
      </c>
      <c r="I208" s="150"/>
      <c r="J208" s="151">
        <f>ROUND(I208*H208,2)</f>
        <v>0</v>
      </c>
      <c r="K208" s="147" t="s">
        <v>1</v>
      </c>
      <c r="L208" s="34"/>
      <c r="M208" s="152" t="s">
        <v>1</v>
      </c>
      <c r="N208" s="153" t="s">
        <v>38</v>
      </c>
      <c r="O208" s="59"/>
      <c r="P208" s="154">
        <f>O208*H208</f>
        <v>0</v>
      </c>
      <c r="Q208" s="154">
        <v>0.10775</v>
      </c>
      <c r="R208" s="154">
        <f>Q208*H208</f>
        <v>0.79304000000000008</v>
      </c>
      <c r="S208" s="154">
        <v>0</v>
      </c>
      <c r="T208" s="15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143</v>
      </c>
      <c r="AT208" s="156" t="s">
        <v>139</v>
      </c>
      <c r="AU208" s="156" t="s">
        <v>82</v>
      </c>
      <c r="AY208" s="18" t="s">
        <v>137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8" t="s">
        <v>30</v>
      </c>
      <c r="BK208" s="157">
        <f>ROUND(I208*H208,2)</f>
        <v>0</v>
      </c>
      <c r="BL208" s="18" t="s">
        <v>143</v>
      </c>
      <c r="BM208" s="156" t="s">
        <v>2205</v>
      </c>
    </row>
    <row r="209" spans="1:65" s="13" customFormat="1">
      <c r="B209" s="158"/>
      <c r="D209" s="159" t="s">
        <v>145</v>
      </c>
      <c r="E209" s="160" t="s">
        <v>1</v>
      </c>
      <c r="F209" s="161" t="s">
        <v>2206</v>
      </c>
      <c r="H209" s="162">
        <v>7.36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145</v>
      </c>
      <c r="AU209" s="160" t="s">
        <v>82</v>
      </c>
      <c r="AV209" s="13" t="s">
        <v>82</v>
      </c>
      <c r="AW209" s="13" t="s">
        <v>29</v>
      </c>
      <c r="AX209" s="13" t="s">
        <v>73</v>
      </c>
      <c r="AY209" s="160" t="s">
        <v>137</v>
      </c>
    </row>
    <row r="210" spans="1:65" s="15" customFormat="1">
      <c r="B210" s="174"/>
      <c r="D210" s="159" t="s">
        <v>145</v>
      </c>
      <c r="E210" s="175" t="s">
        <v>1</v>
      </c>
      <c r="F210" s="176" t="s">
        <v>148</v>
      </c>
      <c r="H210" s="177">
        <v>7.36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145</v>
      </c>
      <c r="AU210" s="175" t="s">
        <v>82</v>
      </c>
      <c r="AV210" s="15" t="s">
        <v>143</v>
      </c>
      <c r="AW210" s="15" t="s">
        <v>29</v>
      </c>
      <c r="AX210" s="15" t="s">
        <v>30</v>
      </c>
      <c r="AY210" s="175" t="s">
        <v>137</v>
      </c>
    </row>
    <row r="211" spans="1:65" s="2" customFormat="1" ht="16.5" customHeight="1">
      <c r="A211" s="33"/>
      <c r="B211" s="144"/>
      <c r="C211" s="145" t="s">
        <v>311</v>
      </c>
      <c r="D211" s="145" t="s">
        <v>139</v>
      </c>
      <c r="E211" s="146" t="s">
        <v>484</v>
      </c>
      <c r="F211" s="147" t="s">
        <v>485</v>
      </c>
      <c r="G211" s="148" t="s">
        <v>190</v>
      </c>
      <c r="H211" s="149">
        <v>114</v>
      </c>
      <c r="I211" s="150"/>
      <c r="J211" s="151">
        <f>ROUND(I211*H211,2)</f>
        <v>0</v>
      </c>
      <c r="K211" s="147" t="s">
        <v>1</v>
      </c>
      <c r="L211" s="34"/>
      <c r="M211" s="152" t="s">
        <v>1</v>
      </c>
      <c r="N211" s="153" t="s">
        <v>38</v>
      </c>
      <c r="O211" s="59"/>
      <c r="P211" s="154">
        <f>O211*H211</f>
        <v>0</v>
      </c>
      <c r="Q211" s="154">
        <v>6.9999999999999994E-5</v>
      </c>
      <c r="R211" s="154">
        <f>Q211*H211</f>
        <v>7.9799999999999992E-3</v>
      </c>
      <c r="S211" s="154">
        <v>0</v>
      </c>
      <c r="T211" s="15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6" t="s">
        <v>143</v>
      </c>
      <c r="AT211" s="156" t="s">
        <v>139</v>
      </c>
      <c r="AU211" s="156" t="s">
        <v>82</v>
      </c>
      <c r="AY211" s="18" t="s">
        <v>137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8" t="s">
        <v>30</v>
      </c>
      <c r="BK211" s="157">
        <f>ROUND(I211*H211,2)</f>
        <v>0</v>
      </c>
      <c r="BL211" s="18" t="s">
        <v>143</v>
      </c>
      <c r="BM211" s="156" t="s">
        <v>2207</v>
      </c>
    </row>
    <row r="212" spans="1:65" s="13" customFormat="1">
      <c r="B212" s="158"/>
      <c r="D212" s="159" t="s">
        <v>145</v>
      </c>
      <c r="E212" s="160" t="s">
        <v>1</v>
      </c>
      <c r="F212" s="161" t="s">
        <v>2208</v>
      </c>
      <c r="H212" s="162">
        <v>114</v>
      </c>
      <c r="I212" s="163"/>
      <c r="L212" s="158"/>
      <c r="M212" s="164"/>
      <c r="N212" s="165"/>
      <c r="O212" s="165"/>
      <c r="P212" s="165"/>
      <c r="Q212" s="165"/>
      <c r="R212" s="165"/>
      <c r="S212" s="165"/>
      <c r="T212" s="166"/>
      <c r="AT212" s="160" t="s">
        <v>145</v>
      </c>
      <c r="AU212" s="160" t="s">
        <v>82</v>
      </c>
      <c r="AV212" s="13" t="s">
        <v>82</v>
      </c>
      <c r="AW212" s="13" t="s">
        <v>29</v>
      </c>
      <c r="AX212" s="13" t="s">
        <v>73</v>
      </c>
      <c r="AY212" s="160" t="s">
        <v>137</v>
      </c>
    </row>
    <row r="213" spans="1:65" s="15" customFormat="1">
      <c r="B213" s="174"/>
      <c r="D213" s="159" t="s">
        <v>145</v>
      </c>
      <c r="E213" s="175" t="s">
        <v>1</v>
      </c>
      <c r="F213" s="176" t="s">
        <v>148</v>
      </c>
      <c r="H213" s="177">
        <v>114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5" t="s">
        <v>145</v>
      </c>
      <c r="AU213" s="175" t="s">
        <v>82</v>
      </c>
      <c r="AV213" s="15" t="s">
        <v>143</v>
      </c>
      <c r="AW213" s="15" t="s">
        <v>29</v>
      </c>
      <c r="AX213" s="15" t="s">
        <v>30</v>
      </c>
      <c r="AY213" s="175" t="s">
        <v>137</v>
      </c>
    </row>
    <row r="214" spans="1:65" s="2" customFormat="1" ht="24.2" customHeight="1">
      <c r="A214" s="33"/>
      <c r="B214" s="144"/>
      <c r="C214" s="145" t="s">
        <v>315</v>
      </c>
      <c r="D214" s="145" t="s">
        <v>139</v>
      </c>
      <c r="E214" s="146" t="s">
        <v>488</v>
      </c>
      <c r="F214" s="147" t="s">
        <v>489</v>
      </c>
      <c r="G214" s="148" t="s">
        <v>190</v>
      </c>
      <c r="H214" s="149">
        <v>106</v>
      </c>
      <c r="I214" s="150"/>
      <c r="J214" s="151">
        <f>ROUND(I214*H214,2)</f>
        <v>0</v>
      </c>
      <c r="K214" s="147" t="s">
        <v>1</v>
      </c>
      <c r="L214" s="34"/>
      <c r="M214" s="152" t="s">
        <v>1</v>
      </c>
      <c r="N214" s="153" t="s">
        <v>38</v>
      </c>
      <c r="O214" s="59"/>
      <c r="P214" s="154">
        <f>O214*H214</f>
        <v>0</v>
      </c>
      <c r="Q214" s="154">
        <v>7.9200000000000007E-2</v>
      </c>
      <c r="R214" s="154">
        <f>Q214*H214</f>
        <v>8.3952000000000009</v>
      </c>
      <c r="S214" s="154">
        <v>0</v>
      </c>
      <c r="T214" s="15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6" t="s">
        <v>143</v>
      </c>
      <c r="AT214" s="156" t="s">
        <v>139</v>
      </c>
      <c r="AU214" s="156" t="s">
        <v>82</v>
      </c>
      <c r="AY214" s="18" t="s">
        <v>137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8" t="s">
        <v>30</v>
      </c>
      <c r="BK214" s="157">
        <f>ROUND(I214*H214,2)</f>
        <v>0</v>
      </c>
      <c r="BL214" s="18" t="s">
        <v>143</v>
      </c>
      <c r="BM214" s="156" t="s">
        <v>2209</v>
      </c>
    </row>
    <row r="215" spans="1:65" s="13" customFormat="1">
      <c r="B215" s="158"/>
      <c r="D215" s="159" t="s">
        <v>145</v>
      </c>
      <c r="E215" s="160" t="s">
        <v>1</v>
      </c>
      <c r="F215" s="161" t="s">
        <v>2210</v>
      </c>
      <c r="H215" s="162">
        <v>106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145</v>
      </c>
      <c r="AU215" s="160" t="s">
        <v>82</v>
      </c>
      <c r="AV215" s="13" t="s">
        <v>82</v>
      </c>
      <c r="AW215" s="13" t="s">
        <v>29</v>
      </c>
      <c r="AX215" s="13" t="s">
        <v>73</v>
      </c>
      <c r="AY215" s="160" t="s">
        <v>137</v>
      </c>
    </row>
    <row r="216" spans="1:65" s="15" customFormat="1">
      <c r="B216" s="174"/>
      <c r="D216" s="159" t="s">
        <v>145</v>
      </c>
      <c r="E216" s="175" t="s">
        <v>1</v>
      </c>
      <c r="F216" s="176" t="s">
        <v>148</v>
      </c>
      <c r="H216" s="177">
        <v>106</v>
      </c>
      <c r="I216" s="178"/>
      <c r="L216" s="174"/>
      <c r="M216" s="179"/>
      <c r="N216" s="180"/>
      <c r="O216" s="180"/>
      <c r="P216" s="180"/>
      <c r="Q216" s="180"/>
      <c r="R216" s="180"/>
      <c r="S216" s="180"/>
      <c r="T216" s="181"/>
      <c r="AT216" s="175" t="s">
        <v>145</v>
      </c>
      <c r="AU216" s="175" t="s">
        <v>82</v>
      </c>
      <c r="AV216" s="15" t="s">
        <v>143</v>
      </c>
      <c r="AW216" s="15" t="s">
        <v>29</v>
      </c>
      <c r="AX216" s="15" t="s">
        <v>30</v>
      </c>
      <c r="AY216" s="175" t="s">
        <v>137</v>
      </c>
    </row>
    <row r="217" spans="1:65" s="2" customFormat="1" ht="24.2" customHeight="1">
      <c r="A217" s="33"/>
      <c r="B217" s="144"/>
      <c r="C217" s="145" t="s">
        <v>319</v>
      </c>
      <c r="D217" s="145" t="s">
        <v>139</v>
      </c>
      <c r="E217" s="146" t="s">
        <v>491</v>
      </c>
      <c r="F217" s="147" t="s">
        <v>492</v>
      </c>
      <c r="G217" s="148" t="s">
        <v>195</v>
      </c>
      <c r="H217" s="149">
        <v>220.92099999999999</v>
      </c>
      <c r="I217" s="150"/>
      <c r="J217" s="151">
        <f>ROUND(I217*H217,2)</f>
        <v>0</v>
      </c>
      <c r="K217" s="147" t="s">
        <v>152</v>
      </c>
      <c r="L217" s="34"/>
      <c r="M217" s="152" t="s">
        <v>1</v>
      </c>
      <c r="N217" s="153" t="s">
        <v>38</v>
      </c>
      <c r="O217" s="59"/>
      <c r="P217" s="154">
        <f>O217*H217</f>
        <v>0</v>
      </c>
      <c r="Q217" s="154">
        <v>0</v>
      </c>
      <c r="R217" s="154">
        <f>Q217*H217</f>
        <v>0</v>
      </c>
      <c r="S217" s="154">
        <v>0</v>
      </c>
      <c r="T217" s="15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6" t="s">
        <v>143</v>
      </c>
      <c r="AT217" s="156" t="s">
        <v>139</v>
      </c>
      <c r="AU217" s="156" t="s">
        <v>82</v>
      </c>
      <c r="AY217" s="18" t="s">
        <v>137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8" t="s">
        <v>30</v>
      </c>
      <c r="BK217" s="157">
        <f>ROUND(I217*H217,2)</f>
        <v>0</v>
      </c>
      <c r="BL217" s="18" t="s">
        <v>143</v>
      </c>
      <c r="BM217" s="156" t="s">
        <v>2211</v>
      </c>
    </row>
    <row r="218" spans="1:65" s="13" customFormat="1">
      <c r="B218" s="158"/>
      <c r="D218" s="159" t="s">
        <v>145</v>
      </c>
      <c r="E218" s="160" t="s">
        <v>1</v>
      </c>
      <c r="F218" s="161" t="s">
        <v>2212</v>
      </c>
      <c r="H218" s="162">
        <v>220.92099999999999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145</v>
      </c>
      <c r="AU218" s="160" t="s">
        <v>82</v>
      </c>
      <c r="AV218" s="13" t="s">
        <v>82</v>
      </c>
      <c r="AW218" s="13" t="s">
        <v>29</v>
      </c>
      <c r="AX218" s="13" t="s">
        <v>30</v>
      </c>
      <c r="AY218" s="160" t="s">
        <v>137</v>
      </c>
    </row>
    <row r="219" spans="1:65" s="2" customFormat="1" ht="33" customHeight="1">
      <c r="A219" s="33"/>
      <c r="B219" s="144"/>
      <c r="C219" s="145" t="s">
        <v>322</v>
      </c>
      <c r="D219" s="145" t="s">
        <v>139</v>
      </c>
      <c r="E219" s="146" t="s">
        <v>2213</v>
      </c>
      <c r="F219" s="147" t="s">
        <v>2214</v>
      </c>
      <c r="G219" s="148" t="s">
        <v>201</v>
      </c>
      <c r="H219" s="149">
        <v>28</v>
      </c>
      <c r="I219" s="150"/>
      <c r="J219" s="151">
        <f>ROUND(I219*H219,2)</f>
        <v>0</v>
      </c>
      <c r="K219" s="147" t="s">
        <v>1</v>
      </c>
      <c r="L219" s="34"/>
      <c r="M219" s="152" t="s">
        <v>1</v>
      </c>
      <c r="N219" s="153" t="s">
        <v>38</v>
      </c>
      <c r="O219" s="59"/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6" t="s">
        <v>143</v>
      </c>
      <c r="AT219" s="156" t="s">
        <v>139</v>
      </c>
      <c r="AU219" s="156" t="s">
        <v>82</v>
      </c>
      <c r="AY219" s="18" t="s">
        <v>137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8" t="s">
        <v>30</v>
      </c>
      <c r="BK219" s="157">
        <f>ROUND(I219*H219,2)</f>
        <v>0</v>
      </c>
      <c r="BL219" s="18" t="s">
        <v>143</v>
      </c>
      <c r="BM219" s="156" t="s">
        <v>2215</v>
      </c>
    </row>
    <row r="220" spans="1:65" s="13" customFormat="1">
      <c r="B220" s="158"/>
      <c r="D220" s="159" t="s">
        <v>145</v>
      </c>
      <c r="E220" s="160" t="s">
        <v>1</v>
      </c>
      <c r="F220" s="161" t="s">
        <v>331</v>
      </c>
      <c r="H220" s="162">
        <v>28</v>
      </c>
      <c r="I220" s="163"/>
      <c r="L220" s="158"/>
      <c r="M220" s="164"/>
      <c r="N220" s="165"/>
      <c r="O220" s="165"/>
      <c r="P220" s="165"/>
      <c r="Q220" s="165"/>
      <c r="R220" s="165"/>
      <c r="S220" s="165"/>
      <c r="T220" s="166"/>
      <c r="AT220" s="160" t="s">
        <v>145</v>
      </c>
      <c r="AU220" s="160" t="s">
        <v>82</v>
      </c>
      <c r="AV220" s="13" t="s">
        <v>82</v>
      </c>
      <c r="AW220" s="13" t="s">
        <v>29</v>
      </c>
      <c r="AX220" s="13" t="s">
        <v>30</v>
      </c>
      <c r="AY220" s="160" t="s">
        <v>137</v>
      </c>
    </row>
    <row r="221" spans="1:65" s="2" customFormat="1" ht="44.25" customHeight="1">
      <c r="A221" s="33"/>
      <c r="B221" s="144"/>
      <c r="C221" s="145" t="s">
        <v>327</v>
      </c>
      <c r="D221" s="145" t="s">
        <v>139</v>
      </c>
      <c r="E221" s="146" t="s">
        <v>2216</v>
      </c>
      <c r="F221" s="147" t="s">
        <v>2217</v>
      </c>
      <c r="G221" s="148" t="s">
        <v>190</v>
      </c>
      <c r="H221" s="149">
        <v>7.8</v>
      </c>
      <c r="I221" s="150"/>
      <c r="J221" s="151">
        <f>ROUND(I221*H221,2)</f>
        <v>0</v>
      </c>
      <c r="K221" s="147" t="s">
        <v>152</v>
      </c>
      <c r="L221" s="34"/>
      <c r="M221" s="152" t="s">
        <v>1</v>
      </c>
      <c r="N221" s="153" t="s">
        <v>38</v>
      </c>
      <c r="O221" s="59"/>
      <c r="P221" s="154">
        <f>O221*H221</f>
        <v>0</v>
      </c>
      <c r="Q221" s="154">
        <v>2.7000000000000001E-3</v>
      </c>
      <c r="R221" s="154">
        <f>Q221*H221</f>
        <v>2.1060000000000002E-2</v>
      </c>
      <c r="S221" s="154">
        <v>0</v>
      </c>
      <c r="T221" s="15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6" t="s">
        <v>143</v>
      </c>
      <c r="AT221" s="156" t="s">
        <v>139</v>
      </c>
      <c r="AU221" s="156" t="s">
        <v>82</v>
      </c>
      <c r="AY221" s="18" t="s">
        <v>137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8" t="s">
        <v>30</v>
      </c>
      <c r="BK221" s="157">
        <f>ROUND(I221*H221,2)</f>
        <v>0</v>
      </c>
      <c r="BL221" s="18" t="s">
        <v>143</v>
      </c>
      <c r="BM221" s="156" t="s">
        <v>2218</v>
      </c>
    </row>
    <row r="222" spans="1:65" s="14" customFormat="1">
      <c r="B222" s="167"/>
      <c r="D222" s="159" t="s">
        <v>145</v>
      </c>
      <c r="E222" s="168" t="s">
        <v>1</v>
      </c>
      <c r="F222" s="169" t="s">
        <v>2219</v>
      </c>
      <c r="H222" s="168" t="s">
        <v>1</v>
      </c>
      <c r="I222" s="170"/>
      <c r="L222" s="167"/>
      <c r="M222" s="171"/>
      <c r="N222" s="172"/>
      <c r="O222" s="172"/>
      <c r="P222" s="172"/>
      <c r="Q222" s="172"/>
      <c r="R222" s="172"/>
      <c r="S222" s="172"/>
      <c r="T222" s="173"/>
      <c r="AT222" s="168" t="s">
        <v>145</v>
      </c>
      <c r="AU222" s="168" t="s">
        <v>82</v>
      </c>
      <c r="AV222" s="14" t="s">
        <v>30</v>
      </c>
      <c r="AW222" s="14" t="s">
        <v>29</v>
      </c>
      <c r="AX222" s="14" t="s">
        <v>73</v>
      </c>
      <c r="AY222" s="168" t="s">
        <v>137</v>
      </c>
    </row>
    <row r="223" spans="1:65" s="13" customFormat="1">
      <c r="B223" s="158"/>
      <c r="D223" s="159" t="s">
        <v>145</v>
      </c>
      <c r="E223" s="160" t="s">
        <v>1</v>
      </c>
      <c r="F223" s="161" t="s">
        <v>2220</v>
      </c>
      <c r="H223" s="162">
        <v>1.8</v>
      </c>
      <c r="I223" s="163"/>
      <c r="L223" s="158"/>
      <c r="M223" s="164"/>
      <c r="N223" s="165"/>
      <c r="O223" s="165"/>
      <c r="P223" s="165"/>
      <c r="Q223" s="165"/>
      <c r="R223" s="165"/>
      <c r="S223" s="165"/>
      <c r="T223" s="166"/>
      <c r="AT223" s="160" t="s">
        <v>145</v>
      </c>
      <c r="AU223" s="160" t="s">
        <v>82</v>
      </c>
      <c r="AV223" s="13" t="s">
        <v>82</v>
      </c>
      <c r="AW223" s="13" t="s">
        <v>29</v>
      </c>
      <c r="AX223" s="13" t="s">
        <v>73</v>
      </c>
      <c r="AY223" s="160" t="s">
        <v>137</v>
      </c>
    </row>
    <row r="224" spans="1:65" s="14" customFormat="1">
      <c r="B224" s="167"/>
      <c r="D224" s="159" t="s">
        <v>145</v>
      </c>
      <c r="E224" s="168" t="s">
        <v>1</v>
      </c>
      <c r="F224" s="169" t="s">
        <v>2221</v>
      </c>
      <c r="H224" s="168" t="s">
        <v>1</v>
      </c>
      <c r="I224" s="170"/>
      <c r="L224" s="167"/>
      <c r="M224" s="171"/>
      <c r="N224" s="172"/>
      <c r="O224" s="172"/>
      <c r="P224" s="172"/>
      <c r="Q224" s="172"/>
      <c r="R224" s="172"/>
      <c r="S224" s="172"/>
      <c r="T224" s="173"/>
      <c r="AT224" s="168" t="s">
        <v>145</v>
      </c>
      <c r="AU224" s="168" t="s">
        <v>82</v>
      </c>
      <c r="AV224" s="14" t="s">
        <v>30</v>
      </c>
      <c r="AW224" s="14" t="s">
        <v>29</v>
      </c>
      <c r="AX224" s="14" t="s">
        <v>73</v>
      </c>
      <c r="AY224" s="168" t="s">
        <v>137</v>
      </c>
    </row>
    <row r="225" spans="1:65" s="13" customFormat="1">
      <c r="B225" s="158"/>
      <c r="D225" s="159" t="s">
        <v>145</v>
      </c>
      <c r="E225" s="160" t="s">
        <v>1</v>
      </c>
      <c r="F225" s="161" t="s">
        <v>143</v>
      </c>
      <c r="H225" s="162">
        <v>4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145</v>
      </c>
      <c r="AU225" s="160" t="s">
        <v>82</v>
      </c>
      <c r="AV225" s="13" t="s">
        <v>82</v>
      </c>
      <c r="AW225" s="13" t="s">
        <v>29</v>
      </c>
      <c r="AX225" s="13" t="s">
        <v>73</v>
      </c>
      <c r="AY225" s="160" t="s">
        <v>137</v>
      </c>
    </row>
    <row r="226" spans="1:65" s="14" customFormat="1">
      <c r="B226" s="167"/>
      <c r="D226" s="159" t="s">
        <v>145</v>
      </c>
      <c r="E226" s="168" t="s">
        <v>1</v>
      </c>
      <c r="F226" s="169" t="s">
        <v>2222</v>
      </c>
      <c r="H226" s="168" t="s">
        <v>1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145</v>
      </c>
      <c r="AU226" s="168" t="s">
        <v>82</v>
      </c>
      <c r="AV226" s="14" t="s">
        <v>30</v>
      </c>
      <c r="AW226" s="14" t="s">
        <v>29</v>
      </c>
      <c r="AX226" s="14" t="s">
        <v>73</v>
      </c>
      <c r="AY226" s="168" t="s">
        <v>137</v>
      </c>
    </row>
    <row r="227" spans="1:65" s="13" customFormat="1">
      <c r="B227" s="158"/>
      <c r="D227" s="159" t="s">
        <v>145</v>
      </c>
      <c r="E227" s="160" t="s">
        <v>1</v>
      </c>
      <c r="F227" s="161" t="s">
        <v>82</v>
      </c>
      <c r="H227" s="162">
        <v>2</v>
      </c>
      <c r="I227" s="163"/>
      <c r="L227" s="158"/>
      <c r="M227" s="164"/>
      <c r="N227" s="165"/>
      <c r="O227" s="165"/>
      <c r="P227" s="165"/>
      <c r="Q227" s="165"/>
      <c r="R227" s="165"/>
      <c r="S227" s="165"/>
      <c r="T227" s="166"/>
      <c r="AT227" s="160" t="s">
        <v>145</v>
      </c>
      <c r="AU227" s="160" t="s">
        <v>82</v>
      </c>
      <c r="AV227" s="13" t="s">
        <v>82</v>
      </c>
      <c r="AW227" s="13" t="s">
        <v>29</v>
      </c>
      <c r="AX227" s="13" t="s">
        <v>73</v>
      </c>
      <c r="AY227" s="160" t="s">
        <v>137</v>
      </c>
    </row>
    <row r="228" spans="1:65" s="15" customFormat="1">
      <c r="B228" s="174"/>
      <c r="D228" s="159" t="s">
        <v>145</v>
      </c>
      <c r="E228" s="175" t="s">
        <v>1</v>
      </c>
      <c r="F228" s="176" t="s">
        <v>148</v>
      </c>
      <c r="H228" s="177">
        <v>7.8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145</v>
      </c>
      <c r="AU228" s="175" t="s">
        <v>82</v>
      </c>
      <c r="AV228" s="15" t="s">
        <v>143</v>
      </c>
      <c r="AW228" s="15" t="s">
        <v>29</v>
      </c>
      <c r="AX228" s="15" t="s">
        <v>30</v>
      </c>
      <c r="AY228" s="175" t="s">
        <v>137</v>
      </c>
    </row>
    <row r="229" spans="1:65" s="2" customFormat="1" ht="24.2" customHeight="1">
      <c r="A229" s="33"/>
      <c r="B229" s="144"/>
      <c r="C229" s="182" t="s">
        <v>331</v>
      </c>
      <c r="D229" s="182" t="s">
        <v>181</v>
      </c>
      <c r="E229" s="183" t="s">
        <v>2223</v>
      </c>
      <c r="F229" s="184" t="s">
        <v>2224</v>
      </c>
      <c r="G229" s="185" t="s">
        <v>190</v>
      </c>
      <c r="H229" s="186">
        <v>8.58</v>
      </c>
      <c r="I229" s="187"/>
      <c r="J229" s="188">
        <f>ROUND(I229*H229,2)</f>
        <v>0</v>
      </c>
      <c r="K229" s="184" t="s">
        <v>152</v>
      </c>
      <c r="L229" s="189"/>
      <c r="M229" s="190" t="s">
        <v>1</v>
      </c>
      <c r="N229" s="191" t="s">
        <v>38</v>
      </c>
      <c r="O229" s="59"/>
      <c r="P229" s="154">
        <f>O229*H229</f>
        <v>0</v>
      </c>
      <c r="Q229" s="154">
        <v>1.9480000000000001E-2</v>
      </c>
      <c r="R229" s="154">
        <f>Q229*H229</f>
        <v>0.16713840000000002</v>
      </c>
      <c r="S229" s="154">
        <v>0</v>
      </c>
      <c r="T229" s="15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6" t="s">
        <v>176</v>
      </c>
      <c r="AT229" s="156" t="s">
        <v>181</v>
      </c>
      <c r="AU229" s="156" t="s">
        <v>82</v>
      </c>
      <c r="AY229" s="18" t="s">
        <v>137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8" t="s">
        <v>30</v>
      </c>
      <c r="BK229" s="157">
        <f>ROUND(I229*H229,2)</f>
        <v>0</v>
      </c>
      <c r="BL229" s="18" t="s">
        <v>143</v>
      </c>
      <c r="BM229" s="156" t="s">
        <v>2225</v>
      </c>
    </row>
    <row r="230" spans="1:65" s="13" customFormat="1">
      <c r="B230" s="158"/>
      <c r="D230" s="159" t="s">
        <v>145</v>
      </c>
      <c r="E230" s="160" t="s">
        <v>1</v>
      </c>
      <c r="F230" s="161" t="s">
        <v>2226</v>
      </c>
      <c r="H230" s="162">
        <v>8.58</v>
      </c>
      <c r="I230" s="163"/>
      <c r="L230" s="158"/>
      <c r="M230" s="164"/>
      <c r="N230" s="165"/>
      <c r="O230" s="165"/>
      <c r="P230" s="165"/>
      <c r="Q230" s="165"/>
      <c r="R230" s="165"/>
      <c r="S230" s="165"/>
      <c r="T230" s="166"/>
      <c r="AT230" s="160" t="s">
        <v>145</v>
      </c>
      <c r="AU230" s="160" t="s">
        <v>82</v>
      </c>
      <c r="AV230" s="13" t="s">
        <v>82</v>
      </c>
      <c r="AW230" s="13" t="s">
        <v>29</v>
      </c>
      <c r="AX230" s="13" t="s">
        <v>73</v>
      </c>
      <c r="AY230" s="160" t="s">
        <v>137</v>
      </c>
    </row>
    <row r="231" spans="1:65" s="15" customFormat="1">
      <c r="B231" s="174"/>
      <c r="D231" s="159" t="s">
        <v>145</v>
      </c>
      <c r="E231" s="175" t="s">
        <v>1</v>
      </c>
      <c r="F231" s="176" t="s">
        <v>148</v>
      </c>
      <c r="H231" s="177">
        <v>8.58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145</v>
      </c>
      <c r="AU231" s="175" t="s">
        <v>82</v>
      </c>
      <c r="AV231" s="15" t="s">
        <v>143</v>
      </c>
      <c r="AW231" s="15" t="s">
        <v>29</v>
      </c>
      <c r="AX231" s="15" t="s">
        <v>30</v>
      </c>
      <c r="AY231" s="175" t="s">
        <v>137</v>
      </c>
    </row>
    <row r="232" spans="1:65" s="2" customFormat="1" ht="44.25" customHeight="1">
      <c r="A232" s="33"/>
      <c r="B232" s="144"/>
      <c r="C232" s="145" t="s">
        <v>333</v>
      </c>
      <c r="D232" s="145" t="s">
        <v>139</v>
      </c>
      <c r="E232" s="146" t="s">
        <v>497</v>
      </c>
      <c r="F232" s="147" t="s">
        <v>498</v>
      </c>
      <c r="G232" s="148" t="s">
        <v>195</v>
      </c>
      <c r="H232" s="149">
        <v>37.26</v>
      </c>
      <c r="I232" s="150"/>
      <c r="J232" s="151">
        <f>ROUND(I232*H232,2)</f>
        <v>0</v>
      </c>
      <c r="K232" s="147" t="s">
        <v>152</v>
      </c>
      <c r="L232" s="34"/>
      <c r="M232" s="152" t="s">
        <v>1</v>
      </c>
      <c r="N232" s="153" t="s">
        <v>38</v>
      </c>
      <c r="O232" s="59"/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6" t="s">
        <v>143</v>
      </c>
      <c r="AT232" s="156" t="s">
        <v>139</v>
      </c>
      <c r="AU232" s="156" t="s">
        <v>82</v>
      </c>
      <c r="AY232" s="18" t="s">
        <v>137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8" t="s">
        <v>30</v>
      </c>
      <c r="BK232" s="157">
        <f>ROUND(I232*H232,2)</f>
        <v>0</v>
      </c>
      <c r="BL232" s="18" t="s">
        <v>143</v>
      </c>
      <c r="BM232" s="156" t="s">
        <v>2227</v>
      </c>
    </row>
    <row r="233" spans="1:65" s="14" customFormat="1">
      <c r="B233" s="167"/>
      <c r="D233" s="159" t="s">
        <v>145</v>
      </c>
      <c r="E233" s="168" t="s">
        <v>1</v>
      </c>
      <c r="F233" s="169" t="s">
        <v>510</v>
      </c>
      <c r="H233" s="168" t="s">
        <v>1</v>
      </c>
      <c r="I233" s="170"/>
      <c r="L233" s="167"/>
      <c r="M233" s="171"/>
      <c r="N233" s="172"/>
      <c r="O233" s="172"/>
      <c r="P233" s="172"/>
      <c r="Q233" s="172"/>
      <c r="R233" s="172"/>
      <c r="S233" s="172"/>
      <c r="T233" s="173"/>
      <c r="AT233" s="168" t="s">
        <v>145</v>
      </c>
      <c r="AU233" s="168" t="s">
        <v>82</v>
      </c>
      <c r="AV233" s="14" t="s">
        <v>30</v>
      </c>
      <c r="AW233" s="14" t="s">
        <v>29</v>
      </c>
      <c r="AX233" s="14" t="s">
        <v>73</v>
      </c>
      <c r="AY233" s="168" t="s">
        <v>137</v>
      </c>
    </row>
    <row r="234" spans="1:65" s="14" customFormat="1">
      <c r="B234" s="167"/>
      <c r="D234" s="159" t="s">
        <v>145</v>
      </c>
      <c r="E234" s="168" t="s">
        <v>1</v>
      </c>
      <c r="F234" s="169" t="s">
        <v>500</v>
      </c>
      <c r="H234" s="168" t="s">
        <v>1</v>
      </c>
      <c r="I234" s="170"/>
      <c r="L234" s="167"/>
      <c r="M234" s="171"/>
      <c r="N234" s="172"/>
      <c r="O234" s="172"/>
      <c r="P234" s="172"/>
      <c r="Q234" s="172"/>
      <c r="R234" s="172"/>
      <c r="S234" s="172"/>
      <c r="T234" s="173"/>
      <c r="AT234" s="168" t="s">
        <v>145</v>
      </c>
      <c r="AU234" s="168" t="s">
        <v>82</v>
      </c>
      <c r="AV234" s="14" t="s">
        <v>30</v>
      </c>
      <c r="AW234" s="14" t="s">
        <v>29</v>
      </c>
      <c r="AX234" s="14" t="s">
        <v>73</v>
      </c>
      <c r="AY234" s="168" t="s">
        <v>137</v>
      </c>
    </row>
    <row r="235" spans="1:65" s="14" customFormat="1">
      <c r="B235" s="167"/>
      <c r="D235" s="159" t="s">
        <v>145</v>
      </c>
      <c r="E235" s="168" t="s">
        <v>1</v>
      </c>
      <c r="F235" s="169" t="s">
        <v>2228</v>
      </c>
      <c r="H235" s="168" t="s">
        <v>1</v>
      </c>
      <c r="I235" s="170"/>
      <c r="L235" s="167"/>
      <c r="M235" s="171"/>
      <c r="N235" s="172"/>
      <c r="O235" s="172"/>
      <c r="P235" s="172"/>
      <c r="Q235" s="172"/>
      <c r="R235" s="172"/>
      <c r="S235" s="172"/>
      <c r="T235" s="173"/>
      <c r="AT235" s="168" t="s">
        <v>145</v>
      </c>
      <c r="AU235" s="168" t="s">
        <v>82</v>
      </c>
      <c r="AV235" s="14" t="s">
        <v>30</v>
      </c>
      <c r="AW235" s="14" t="s">
        <v>29</v>
      </c>
      <c r="AX235" s="14" t="s">
        <v>73</v>
      </c>
      <c r="AY235" s="168" t="s">
        <v>137</v>
      </c>
    </row>
    <row r="236" spans="1:65" s="13" customFormat="1">
      <c r="B236" s="158"/>
      <c r="D236" s="159" t="s">
        <v>145</v>
      </c>
      <c r="E236" s="160" t="s">
        <v>1</v>
      </c>
      <c r="F236" s="161" t="s">
        <v>2229</v>
      </c>
      <c r="H236" s="162">
        <v>31.68</v>
      </c>
      <c r="I236" s="163"/>
      <c r="L236" s="158"/>
      <c r="M236" s="164"/>
      <c r="N236" s="165"/>
      <c r="O236" s="165"/>
      <c r="P236" s="165"/>
      <c r="Q236" s="165"/>
      <c r="R236" s="165"/>
      <c r="S236" s="165"/>
      <c r="T236" s="166"/>
      <c r="AT236" s="160" t="s">
        <v>145</v>
      </c>
      <c r="AU236" s="160" t="s">
        <v>82</v>
      </c>
      <c r="AV236" s="13" t="s">
        <v>82</v>
      </c>
      <c r="AW236" s="13" t="s">
        <v>29</v>
      </c>
      <c r="AX236" s="13" t="s">
        <v>73</v>
      </c>
      <c r="AY236" s="160" t="s">
        <v>137</v>
      </c>
    </row>
    <row r="237" spans="1:65" s="14" customFormat="1">
      <c r="B237" s="167"/>
      <c r="D237" s="159" t="s">
        <v>145</v>
      </c>
      <c r="E237" s="168" t="s">
        <v>1</v>
      </c>
      <c r="F237" s="169" t="s">
        <v>2230</v>
      </c>
      <c r="H237" s="168" t="s">
        <v>1</v>
      </c>
      <c r="I237" s="170"/>
      <c r="L237" s="167"/>
      <c r="M237" s="171"/>
      <c r="N237" s="172"/>
      <c r="O237" s="172"/>
      <c r="P237" s="172"/>
      <c r="Q237" s="172"/>
      <c r="R237" s="172"/>
      <c r="S237" s="172"/>
      <c r="T237" s="173"/>
      <c r="AT237" s="168" t="s">
        <v>145</v>
      </c>
      <c r="AU237" s="168" t="s">
        <v>82</v>
      </c>
      <c r="AV237" s="14" t="s">
        <v>30</v>
      </c>
      <c r="AW237" s="14" t="s">
        <v>29</v>
      </c>
      <c r="AX237" s="14" t="s">
        <v>73</v>
      </c>
      <c r="AY237" s="168" t="s">
        <v>137</v>
      </c>
    </row>
    <row r="238" spans="1:65" s="13" customFormat="1">
      <c r="B238" s="158"/>
      <c r="D238" s="159" t="s">
        <v>145</v>
      </c>
      <c r="E238" s="160" t="s">
        <v>1</v>
      </c>
      <c r="F238" s="161" t="s">
        <v>2231</v>
      </c>
      <c r="H238" s="162">
        <v>22.5</v>
      </c>
      <c r="I238" s="163"/>
      <c r="L238" s="158"/>
      <c r="M238" s="164"/>
      <c r="N238" s="165"/>
      <c r="O238" s="165"/>
      <c r="P238" s="165"/>
      <c r="Q238" s="165"/>
      <c r="R238" s="165"/>
      <c r="S238" s="165"/>
      <c r="T238" s="166"/>
      <c r="AT238" s="160" t="s">
        <v>145</v>
      </c>
      <c r="AU238" s="160" t="s">
        <v>82</v>
      </c>
      <c r="AV238" s="13" t="s">
        <v>82</v>
      </c>
      <c r="AW238" s="13" t="s">
        <v>29</v>
      </c>
      <c r="AX238" s="13" t="s">
        <v>73</v>
      </c>
      <c r="AY238" s="160" t="s">
        <v>137</v>
      </c>
    </row>
    <row r="239" spans="1:65" s="14" customFormat="1">
      <c r="B239" s="167"/>
      <c r="D239" s="159" t="s">
        <v>145</v>
      </c>
      <c r="E239" s="168" t="s">
        <v>1</v>
      </c>
      <c r="F239" s="169" t="s">
        <v>517</v>
      </c>
      <c r="H239" s="168" t="s">
        <v>1</v>
      </c>
      <c r="I239" s="170"/>
      <c r="L239" s="167"/>
      <c r="M239" s="171"/>
      <c r="N239" s="172"/>
      <c r="O239" s="172"/>
      <c r="P239" s="172"/>
      <c r="Q239" s="172"/>
      <c r="R239" s="172"/>
      <c r="S239" s="172"/>
      <c r="T239" s="173"/>
      <c r="AT239" s="168" t="s">
        <v>145</v>
      </c>
      <c r="AU239" s="168" t="s">
        <v>82</v>
      </c>
      <c r="AV239" s="14" t="s">
        <v>30</v>
      </c>
      <c r="AW239" s="14" t="s">
        <v>29</v>
      </c>
      <c r="AX239" s="14" t="s">
        <v>73</v>
      </c>
      <c r="AY239" s="168" t="s">
        <v>137</v>
      </c>
    </row>
    <row r="240" spans="1:65" s="14" customFormat="1">
      <c r="B240" s="167"/>
      <c r="D240" s="159" t="s">
        <v>145</v>
      </c>
      <c r="E240" s="168" t="s">
        <v>1</v>
      </c>
      <c r="F240" s="169" t="s">
        <v>518</v>
      </c>
      <c r="H240" s="168" t="s">
        <v>1</v>
      </c>
      <c r="I240" s="170"/>
      <c r="L240" s="167"/>
      <c r="M240" s="171"/>
      <c r="N240" s="172"/>
      <c r="O240" s="172"/>
      <c r="P240" s="172"/>
      <c r="Q240" s="172"/>
      <c r="R240" s="172"/>
      <c r="S240" s="172"/>
      <c r="T240" s="173"/>
      <c r="AT240" s="168" t="s">
        <v>145</v>
      </c>
      <c r="AU240" s="168" t="s">
        <v>82</v>
      </c>
      <c r="AV240" s="14" t="s">
        <v>30</v>
      </c>
      <c r="AW240" s="14" t="s">
        <v>29</v>
      </c>
      <c r="AX240" s="14" t="s">
        <v>73</v>
      </c>
      <c r="AY240" s="168" t="s">
        <v>137</v>
      </c>
    </row>
    <row r="241" spans="1:65" s="13" customFormat="1">
      <c r="B241" s="158"/>
      <c r="D241" s="159" t="s">
        <v>145</v>
      </c>
      <c r="E241" s="160" t="s">
        <v>1</v>
      </c>
      <c r="F241" s="161" t="s">
        <v>2232</v>
      </c>
      <c r="H241" s="162">
        <v>-7.92</v>
      </c>
      <c r="I241" s="163"/>
      <c r="L241" s="158"/>
      <c r="M241" s="164"/>
      <c r="N241" s="165"/>
      <c r="O241" s="165"/>
      <c r="P241" s="165"/>
      <c r="Q241" s="165"/>
      <c r="R241" s="165"/>
      <c r="S241" s="165"/>
      <c r="T241" s="166"/>
      <c r="AT241" s="160" t="s">
        <v>145</v>
      </c>
      <c r="AU241" s="160" t="s">
        <v>82</v>
      </c>
      <c r="AV241" s="13" t="s">
        <v>82</v>
      </c>
      <c r="AW241" s="13" t="s">
        <v>29</v>
      </c>
      <c r="AX241" s="13" t="s">
        <v>73</v>
      </c>
      <c r="AY241" s="160" t="s">
        <v>137</v>
      </c>
    </row>
    <row r="242" spans="1:65" s="13" customFormat="1">
      <c r="B242" s="158"/>
      <c r="D242" s="159" t="s">
        <v>145</v>
      </c>
      <c r="E242" s="160" t="s">
        <v>1</v>
      </c>
      <c r="F242" s="161" t="s">
        <v>2233</v>
      </c>
      <c r="H242" s="162">
        <v>-9</v>
      </c>
      <c r="I242" s="163"/>
      <c r="L242" s="158"/>
      <c r="M242" s="164"/>
      <c r="N242" s="165"/>
      <c r="O242" s="165"/>
      <c r="P242" s="165"/>
      <c r="Q242" s="165"/>
      <c r="R242" s="165"/>
      <c r="S242" s="165"/>
      <c r="T242" s="166"/>
      <c r="AT242" s="160" t="s">
        <v>145</v>
      </c>
      <c r="AU242" s="160" t="s">
        <v>82</v>
      </c>
      <c r="AV242" s="13" t="s">
        <v>82</v>
      </c>
      <c r="AW242" s="13" t="s">
        <v>29</v>
      </c>
      <c r="AX242" s="13" t="s">
        <v>73</v>
      </c>
      <c r="AY242" s="160" t="s">
        <v>137</v>
      </c>
    </row>
    <row r="243" spans="1:65" s="15" customFormat="1">
      <c r="B243" s="174"/>
      <c r="D243" s="159" t="s">
        <v>145</v>
      </c>
      <c r="E243" s="175" t="s">
        <v>1</v>
      </c>
      <c r="F243" s="176" t="s">
        <v>148</v>
      </c>
      <c r="H243" s="177">
        <v>37.26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145</v>
      </c>
      <c r="AU243" s="175" t="s">
        <v>82</v>
      </c>
      <c r="AV243" s="15" t="s">
        <v>143</v>
      </c>
      <c r="AW243" s="15" t="s">
        <v>29</v>
      </c>
      <c r="AX243" s="15" t="s">
        <v>30</v>
      </c>
      <c r="AY243" s="175" t="s">
        <v>137</v>
      </c>
    </row>
    <row r="244" spans="1:65" s="2" customFormat="1" ht="44.25" customHeight="1">
      <c r="A244" s="33"/>
      <c r="B244" s="144"/>
      <c r="C244" s="145" t="s">
        <v>335</v>
      </c>
      <c r="D244" s="145" t="s">
        <v>139</v>
      </c>
      <c r="E244" s="146" t="s">
        <v>1526</v>
      </c>
      <c r="F244" s="147" t="s">
        <v>1117</v>
      </c>
      <c r="G244" s="148" t="s">
        <v>195</v>
      </c>
      <c r="H244" s="149">
        <v>220.92099999999999</v>
      </c>
      <c r="I244" s="150"/>
      <c r="J244" s="151">
        <f>ROUND(I244*H244,2)</f>
        <v>0</v>
      </c>
      <c r="K244" s="147" t="s">
        <v>152</v>
      </c>
      <c r="L244" s="34"/>
      <c r="M244" s="152" t="s">
        <v>1</v>
      </c>
      <c r="N244" s="153" t="s">
        <v>38</v>
      </c>
      <c r="O244" s="59"/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6" t="s">
        <v>143</v>
      </c>
      <c r="AT244" s="156" t="s">
        <v>139</v>
      </c>
      <c r="AU244" s="156" t="s">
        <v>82</v>
      </c>
      <c r="AY244" s="18" t="s">
        <v>137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8" t="s">
        <v>30</v>
      </c>
      <c r="BK244" s="157">
        <f>ROUND(I244*H244,2)</f>
        <v>0</v>
      </c>
      <c r="BL244" s="18" t="s">
        <v>143</v>
      </c>
      <c r="BM244" s="156" t="s">
        <v>2234</v>
      </c>
    </row>
    <row r="245" spans="1:65" s="14" customFormat="1">
      <c r="B245" s="167"/>
      <c r="D245" s="159" t="s">
        <v>145</v>
      </c>
      <c r="E245" s="168" t="s">
        <v>1</v>
      </c>
      <c r="F245" s="169" t="s">
        <v>500</v>
      </c>
      <c r="H245" s="168" t="s">
        <v>1</v>
      </c>
      <c r="I245" s="170"/>
      <c r="L245" s="167"/>
      <c r="M245" s="171"/>
      <c r="N245" s="172"/>
      <c r="O245" s="172"/>
      <c r="P245" s="172"/>
      <c r="Q245" s="172"/>
      <c r="R245" s="172"/>
      <c r="S245" s="172"/>
      <c r="T245" s="173"/>
      <c r="AT245" s="168" t="s">
        <v>145</v>
      </c>
      <c r="AU245" s="168" t="s">
        <v>82</v>
      </c>
      <c r="AV245" s="14" t="s">
        <v>30</v>
      </c>
      <c r="AW245" s="14" t="s">
        <v>29</v>
      </c>
      <c r="AX245" s="14" t="s">
        <v>73</v>
      </c>
      <c r="AY245" s="168" t="s">
        <v>137</v>
      </c>
    </row>
    <row r="246" spans="1:65" s="14" customFormat="1">
      <c r="B246" s="167"/>
      <c r="D246" s="159" t="s">
        <v>145</v>
      </c>
      <c r="E246" s="168" t="s">
        <v>1</v>
      </c>
      <c r="F246" s="169" t="s">
        <v>2235</v>
      </c>
      <c r="H246" s="168" t="s">
        <v>1</v>
      </c>
      <c r="I246" s="170"/>
      <c r="L246" s="167"/>
      <c r="M246" s="171"/>
      <c r="N246" s="172"/>
      <c r="O246" s="172"/>
      <c r="P246" s="172"/>
      <c r="Q246" s="172"/>
      <c r="R246" s="172"/>
      <c r="S246" s="172"/>
      <c r="T246" s="173"/>
      <c r="AT246" s="168" t="s">
        <v>145</v>
      </c>
      <c r="AU246" s="168" t="s">
        <v>82</v>
      </c>
      <c r="AV246" s="14" t="s">
        <v>30</v>
      </c>
      <c r="AW246" s="14" t="s">
        <v>29</v>
      </c>
      <c r="AX246" s="14" t="s">
        <v>73</v>
      </c>
      <c r="AY246" s="168" t="s">
        <v>137</v>
      </c>
    </row>
    <row r="247" spans="1:65" s="13" customFormat="1">
      <c r="B247" s="158"/>
      <c r="D247" s="159" t="s">
        <v>145</v>
      </c>
      <c r="E247" s="160" t="s">
        <v>1</v>
      </c>
      <c r="F247" s="161" t="s">
        <v>2236</v>
      </c>
      <c r="H247" s="162">
        <v>8.3309999999999995</v>
      </c>
      <c r="I247" s="163"/>
      <c r="L247" s="158"/>
      <c r="M247" s="164"/>
      <c r="N247" s="165"/>
      <c r="O247" s="165"/>
      <c r="P247" s="165"/>
      <c r="Q247" s="165"/>
      <c r="R247" s="165"/>
      <c r="S247" s="165"/>
      <c r="T247" s="166"/>
      <c r="AT247" s="160" t="s">
        <v>145</v>
      </c>
      <c r="AU247" s="160" t="s">
        <v>82</v>
      </c>
      <c r="AV247" s="13" t="s">
        <v>82</v>
      </c>
      <c r="AW247" s="13" t="s">
        <v>29</v>
      </c>
      <c r="AX247" s="13" t="s">
        <v>73</v>
      </c>
      <c r="AY247" s="160" t="s">
        <v>137</v>
      </c>
    </row>
    <row r="248" spans="1:65" s="14" customFormat="1">
      <c r="B248" s="167"/>
      <c r="D248" s="159" t="s">
        <v>145</v>
      </c>
      <c r="E248" s="168" t="s">
        <v>1</v>
      </c>
      <c r="F248" s="169" t="s">
        <v>2237</v>
      </c>
      <c r="H248" s="168" t="s">
        <v>1</v>
      </c>
      <c r="I248" s="170"/>
      <c r="L248" s="167"/>
      <c r="M248" s="171"/>
      <c r="N248" s="172"/>
      <c r="O248" s="172"/>
      <c r="P248" s="172"/>
      <c r="Q248" s="172"/>
      <c r="R248" s="172"/>
      <c r="S248" s="172"/>
      <c r="T248" s="173"/>
      <c r="AT248" s="168" t="s">
        <v>145</v>
      </c>
      <c r="AU248" s="168" t="s">
        <v>82</v>
      </c>
      <c r="AV248" s="14" t="s">
        <v>30</v>
      </c>
      <c r="AW248" s="14" t="s">
        <v>29</v>
      </c>
      <c r="AX248" s="14" t="s">
        <v>73</v>
      </c>
      <c r="AY248" s="168" t="s">
        <v>137</v>
      </c>
    </row>
    <row r="249" spans="1:65" s="13" customFormat="1">
      <c r="B249" s="158"/>
      <c r="D249" s="159" t="s">
        <v>145</v>
      </c>
      <c r="E249" s="160" t="s">
        <v>1</v>
      </c>
      <c r="F249" s="161" t="s">
        <v>2238</v>
      </c>
      <c r="H249" s="162">
        <v>8.5410000000000004</v>
      </c>
      <c r="I249" s="163"/>
      <c r="L249" s="158"/>
      <c r="M249" s="164"/>
      <c r="N249" s="165"/>
      <c r="O249" s="165"/>
      <c r="P249" s="165"/>
      <c r="Q249" s="165"/>
      <c r="R249" s="165"/>
      <c r="S249" s="165"/>
      <c r="T249" s="166"/>
      <c r="AT249" s="160" t="s">
        <v>145</v>
      </c>
      <c r="AU249" s="160" t="s">
        <v>82</v>
      </c>
      <c r="AV249" s="13" t="s">
        <v>82</v>
      </c>
      <c r="AW249" s="13" t="s">
        <v>29</v>
      </c>
      <c r="AX249" s="13" t="s">
        <v>73</v>
      </c>
      <c r="AY249" s="160" t="s">
        <v>137</v>
      </c>
    </row>
    <row r="250" spans="1:65" s="14" customFormat="1">
      <c r="B250" s="167"/>
      <c r="D250" s="159" t="s">
        <v>145</v>
      </c>
      <c r="E250" s="168" t="s">
        <v>1</v>
      </c>
      <c r="F250" s="169" t="s">
        <v>2239</v>
      </c>
      <c r="H250" s="168" t="s">
        <v>1</v>
      </c>
      <c r="I250" s="170"/>
      <c r="L250" s="167"/>
      <c r="M250" s="171"/>
      <c r="N250" s="172"/>
      <c r="O250" s="172"/>
      <c r="P250" s="172"/>
      <c r="Q250" s="172"/>
      <c r="R250" s="172"/>
      <c r="S250" s="172"/>
      <c r="T250" s="173"/>
      <c r="AT250" s="168" t="s">
        <v>145</v>
      </c>
      <c r="AU250" s="168" t="s">
        <v>82</v>
      </c>
      <c r="AV250" s="14" t="s">
        <v>30</v>
      </c>
      <c r="AW250" s="14" t="s">
        <v>29</v>
      </c>
      <c r="AX250" s="14" t="s">
        <v>73</v>
      </c>
      <c r="AY250" s="168" t="s">
        <v>137</v>
      </c>
    </row>
    <row r="251" spans="1:65" s="13" customFormat="1">
      <c r="B251" s="158"/>
      <c r="D251" s="159" t="s">
        <v>145</v>
      </c>
      <c r="E251" s="160" t="s">
        <v>1</v>
      </c>
      <c r="F251" s="161" t="s">
        <v>2240</v>
      </c>
      <c r="H251" s="162">
        <v>11.936</v>
      </c>
      <c r="I251" s="163"/>
      <c r="L251" s="158"/>
      <c r="M251" s="164"/>
      <c r="N251" s="165"/>
      <c r="O251" s="165"/>
      <c r="P251" s="165"/>
      <c r="Q251" s="165"/>
      <c r="R251" s="165"/>
      <c r="S251" s="165"/>
      <c r="T251" s="166"/>
      <c r="AT251" s="160" t="s">
        <v>145</v>
      </c>
      <c r="AU251" s="160" t="s">
        <v>82</v>
      </c>
      <c r="AV251" s="13" t="s">
        <v>82</v>
      </c>
      <c r="AW251" s="13" t="s">
        <v>29</v>
      </c>
      <c r="AX251" s="13" t="s">
        <v>73</v>
      </c>
      <c r="AY251" s="160" t="s">
        <v>137</v>
      </c>
    </row>
    <row r="252" spans="1:65" s="14" customFormat="1">
      <c r="B252" s="167"/>
      <c r="D252" s="159" t="s">
        <v>145</v>
      </c>
      <c r="E252" s="168" t="s">
        <v>1</v>
      </c>
      <c r="F252" s="169" t="s">
        <v>2241</v>
      </c>
      <c r="H252" s="168" t="s">
        <v>1</v>
      </c>
      <c r="I252" s="170"/>
      <c r="L252" s="167"/>
      <c r="M252" s="171"/>
      <c r="N252" s="172"/>
      <c r="O252" s="172"/>
      <c r="P252" s="172"/>
      <c r="Q252" s="172"/>
      <c r="R252" s="172"/>
      <c r="S252" s="172"/>
      <c r="T252" s="173"/>
      <c r="AT252" s="168" t="s">
        <v>145</v>
      </c>
      <c r="AU252" s="168" t="s">
        <v>82</v>
      </c>
      <c r="AV252" s="14" t="s">
        <v>30</v>
      </c>
      <c r="AW252" s="14" t="s">
        <v>29</v>
      </c>
      <c r="AX252" s="14" t="s">
        <v>73</v>
      </c>
      <c r="AY252" s="168" t="s">
        <v>137</v>
      </c>
    </row>
    <row r="253" spans="1:65" s="13" customFormat="1">
      <c r="B253" s="158"/>
      <c r="D253" s="159" t="s">
        <v>145</v>
      </c>
      <c r="E253" s="160" t="s">
        <v>1</v>
      </c>
      <c r="F253" s="161" t="s">
        <v>2242</v>
      </c>
      <c r="H253" s="162">
        <v>8.2550000000000008</v>
      </c>
      <c r="I253" s="163"/>
      <c r="L253" s="158"/>
      <c r="M253" s="164"/>
      <c r="N253" s="165"/>
      <c r="O253" s="165"/>
      <c r="P253" s="165"/>
      <c r="Q253" s="165"/>
      <c r="R253" s="165"/>
      <c r="S253" s="165"/>
      <c r="T253" s="166"/>
      <c r="AT253" s="160" t="s">
        <v>145</v>
      </c>
      <c r="AU253" s="160" t="s">
        <v>82</v>
      </c>
      <c r="AV253" s="13" t="s">
        <v>82</v>
      </c>
      <c r="AW253" s="13" t="s">
        <v>29</v>
      </c>
      <c r="AX253" s="13" t="s">
        <v>73</v>
      </c>
      <c r="AY253" s="160" t="s">
        <v>137</v>
      </c>
    </row>
    <row r="254" spans="1:65" s="14" customFormat="1">
      <c r="B254" s="167"/>
      <c r="D254" s="159" t="s">
        <v>145</v>
      </c>
      <c r="E254" s="168" t="s">
        <v>1</v>
      </c>
      <c r="F254" s="169" t="s">
        <v>2243</v>
      </c>
      <c r="H254" s="168" t="s">
        <v>1</v>
      </c>
      <c r="I254" s="170"/>
      <c r="L254" s="167"/>
      <c r="M254" s="171"/>
      <c r="N254" s="172"/>
      <c r="O254" s="172"/>
      <c r="P254" s="172"/>
      <c r="Q254" s="172"/>
      <c r="R254" s="172"/>
      <c r="S254" s="172"/>
      <c r="T254" s="173"/>
      <c r="AT254" s="168" t="s">
        <v>145</v>
      </c>
      <c r="AU254" s="168" t="s">
        <v>82</v>
      </c>
      <c r="AV254" s="14" t="s">
        <v>30</v>
      </c>
      <c r="AW254" s="14" t="s">
        <v>29</v>
      </c>
      <c r="AX254" s="14" t="s">
        <v>73</v>
      </c>
      <c r="AY254" s="168" t="s">
        <v>137</v>
      </c>
    </row>
    <row r="255" spans="1:65" s="13" customFormat="1">
      <c r="B255" s="158"/>
      <c r="D255" s="159" t="s">
        <v>145</v>
      </c>
      <c r="E255" s="160" t="s">
        <v>1</v>
      </c>
      <c r="F255" s="161" t="s">
        <v>2244</v>
      </c>
      <c r="H255" s="162">
        <v>11.858000000000001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145</v>
      </c>
      <c r="AU255" s="160" t="s">
        <v>82</v>
      </c>
      <c r="AV255" s="13" t="s">
        <v>82</v>
      </c>
      <c r="AW255" s="13" t="s">
        <v>29</v>
      </c>
      <c r="AX255" s="13" t="s">
        <v>73</v>
      </c>
      <c r="AY255" s="160" t="s">
        <v>137</v>
      </c>
    </row>
    <row r="256" spans="1:65" s="14" customFormat="1">
      <c r="B256" s="167"/>
      <c r="D256" s="159" t="s">
        <v>145</v>
      </c>
      <c r="E256" s="168" t="s">
        <v>1</v>
      </c>
      <c r="F256" s="169" t="s">
        <v>2245</v>
      </c>
      <c r="H256" s="168" t="s">
        <v>1</v>
      </c>
      <c r="I256" s="170"/>
      <c r="L256" s="167"/>
      <c r="M256" s="171"/>
      <c r="N256" s="172"/>
      <c r="O256" s="172"/>
      <c r="P256" s="172"/>
      <c r="Q256" s="172"/>
      <c r="R256" s="172"/>
      <c r="S256" s="172"/>
      <c r="T256" s="173"/>
      <c r="AT256" s="168" t="s">
        <v>145</v>
      </c>
      <c r="AU256" s="168" t="s">
        <v>82</v>
      </c>
      <c r="AV256" s="14" t="s">
        <v>30</v>
      </c>
      <c r="AW256" s="14" t="s">
        <v>29</v>
      </c>
      <c r="AX256" s="14" t="s">
        <v>73</v>
      </c>
      <c r="AY256" s="168" t="s">
        <v>137</v>
      </c>
    </row>
    <row r="257" spans="2:51" s="13" customFormat="1">
      <c r="B257" s="158"/>
      <c r="D257" s="159" t="s">
        <v>145</v>
      </c>
      <c r="E257" s="160" t="s">
        <v>1</v>
      </c>
      <c r="F257" s="161" t="s">
        <v>2246</v>
      </c>
      <c r="H257" s="162">
        <v>8.4749999999999996</v>
      </c>
      <c r="I257" s="163"/>
      <c r="L257" s="158"/>
      <c r="M257" s="164"/>
      <c r="N257" s="165"/>
      <c r="O257" s="165"/>
      <c r="P257" s="165"/>
      <c r="Q257" s="165"/>
      <c r="R257" s="165"/>
      <c r="S257" s="165"/>
      <c r="T257" s="166"/>
      <c r="AT257" s="160" t="s">
        <v>145</v>
      </c>
      <c r="AU257" s="160" t="s">
        <v>82</v>
      </c>
      <c r="AV257" s="13" t="s">
        <v>82</v>
      </c>
      <c r="AW257" s="13" t="s">
        <v>29</v>
      </c>
      <c r="AX257" s="13" t="s">
        <v>73</v>
      </c>
      <c r="AY257" s="160" t="s">
        <v>137</v>
      </c>
    </row>
    <row r="258" spans="2:51" s="14" customFormat="1">
      <c r="B258" s="167"/>
      <c r="D258" s="159" t="s">
        <v>145</v>
      </c>
      <c r="E258" s="168" t="s">
        <v>1</v>
      </c>
      <c r="F258" s="169" t="s">
        <v>2247</v>
      </c>
      <c r="H258" s="168" t="s">
        <v>1</v>
      </c>
      <c r="I258" s="170"/>
      <c r="L258" s="167"/>
      <c r="M258" s="171"/>
      <c r="N258" s="172"/>
      <c r="O258" s="172"/>
      <c r="P258" s="172"/>
      <c r="Q258" s="172"/>
      <c r="R258" s="172"/>
      <c r="S258" s="172"/>
      <c r="T258" s="173"/>
      <c r="AT258" s="168" t="s">
        <v>145</v>
      </c>
      <c r="AU258" s="168" t="s">
        <v>82</v>
      </c>
      <c r="AV258" s="14" t="s">
        <v>30</v>
      </c>
      <c r="AW258" s="14" t="s">
        <v>29</v>
      </c>
      <c r="AX258" s="14" t="s">
        <v>73</v>
      </c>
      <c r="AY258" s="168" t="s">
        <v>137</v>
      </c>
    </row>
    <row r="259" spans="2:51" s="13" customFormat="1">
      <c r="B259" s="158"/>
      <c r="D259" s="159" t="s">
        <v>145</v>
      </c>
      <c r="E259" s="160" t="s">
        <v>1</v>
      </c>
      <c r="F259" s="161" t="s">
        <v>2248</v>
      </c>
      <c r="H259" s="162">
        <v>12.371</v>
      </c>
      <c r="I259" s="163"/>
      <c r="L259" s="158"/>
      <c r="M259" s="164"/>
      <c r="N259" s="165"/>
      <c r="O259" s="165"/>
      <c r="P259" s="165"/>
      <c r="Q259" s="165"/>
      <c r="R259" s="165"/>
      <c r="S259" s="165"/>
      <c r="T259" s="166"/>
      <c r="AT259" s="160" t="s">
        <v>145</v>
      </c>
      <c r="AU259" s="160" t="s">
        <v>82</v>
      </c>
      <c r="AV259" s="13" t="s">
        <v>82</v>
      </c>
      <c r="AW259" s="13" t="s">
        <v>29</v>
      </c>
      <c r="AX259" s="13" t="s">
        <v>73</v>
      </c>
      <c r="AY259" s="160" t="s">
        <v>137</v>
      </c>
    </row>
    <row r="260" spans="2:51" s="14" customFormat="1">
      <c r="B260" s="167"/>
      <c r="D260" s="159" t="s">
        <v>145</v>
      </c>
      <c r="E260" s="168" t="s">
        <v>1</v>
      </c>
      <c r="F260" s="169" t="s">
        <v>2249</v>
      </c>
      <c r="H260" s="168" t="s">
        <v>1</v>
      </c>
      <c r="I260" s="170"/>
      <c r="L260" s="167"/>
      <c r="M260" s="171"/>
      <c r="N260" s="172"/>
      <c r="O260" s="172"/>
      <c r="P260" s="172"/>
      <c r="Q260" s="172"/>
      <c r="R260" s="172"/>
      <c r="S260" s="172"/>
      <c r="T260" s="173"/>
      <c r="AT260" s="168" t="s">
        <v>145</v>
      </c>
      <c r="AU260" s="168" t="s">
        <v>82</v>
      </c>
      <c r="AV260" s="14" t="s">
        <v>30</v>
      </c>
      <c r="AW260" s="14" t="s">
        <v>29</v>
      </c>
      <c r="AX260" s="14" t="s">
        <v>73</v>
      </c>
      <c r="AY260" s="168" t="s">
        <v>137</v>
      </c>
    </row>
    <row r="261" spans="2:51" s="13" customFormat="1">
      <c r="B261" s="158"/>
      <c r="D261" s="159" t="s">
        <v>145</v>
      </c>
      <c r="E261" s="160" t="s">
        <v>1</v>
      </c>
      <c r="F261" s="161" t="s">
        <v>2250</v>
      </c>
      <c r="H261" s="162">
        <v>8.5869999999999997</v>
      </c>
      <c r="I261" s="163"/>
      <c r="L261" s="158"/>
      <c r="M261" s="164"/>
      <c r="N261" s="165"/>
      <c r="O261" s="165"/>
      <c r="P261" s="165"/>
      <c r="Q261" s="165"/>
      <c r="R261" s="165"/>
      <c r="S261" s="165"/>
      <c r="T261" s="166"/>
      <c r="AT261" s="160" t="s">
        <v>145</v>
      </c>
      <c r="AU261" s="160" t="s">
        <v>82</v>
      </c>
      <c r="AV261" s="13" t="s">
        <v>82</v>
      </c>
      <c r="AW261" s="13" t="s">
        <v>29</v>
      </c>
      <c r="AX261" s="13" t="s">
        <v>73</v>
      </c>
      <c r="AY261" s="160" t="s">
        <v>137</v>
      </c>
    </row>
    <row r="262" spans="2:51" s="14" customFormat="1">
      <c r="B262" s="167"/>
      <c r="D262" s="159" t="s">
        <v>145</v>
      </c>
      <c r="E262" s="168" t="s">
        <v>1</v>
      </c>
      <c r="F262" s="169" t="s">
        <v>2251</v>
      </c>
      <c r="H262" s="168" t="s">
        <v>1</v>
      </c>
      <c r="I262" s="170"/>
      <c r="L262" s="167"/>
      <c r="M262" s="171"/>
      <c r="N262" s="172"/>
      <c r="O262" s="172"/>
      <c r="P262" s="172"/>
      <c r="Q262" s="172"/>
      <c r="R262" s="172"/>
      <c r="S262" s="172"/>
      <c r="T262" s="173"/>
      <c r="AT262" s="168" t="s">
        <v>145</v>
      </c>
      <c r="AU262" s="168" t="s">
        <v>82</v>
      </c>
      <c r="AV262" s="14" t="s">
        <v>30</v>
      </c>
      <c r="AW262" s="14" t="s">
        <v>29</v>
      </c>
      <c r="AX262" s="14" t="s">
        <v>73</v>
      </c>
      <c r="AY262" s="168" t="s">
        <v>137</v>
      </c>
    </row>
    <row r="263" spans="2:51" s="13" customFormat="1">
      <c r="B263" s="158"/>
      <c r="D263" s="159" t="s">
        <v>145</v>
      </c>
      <c r="E263" s="160" t="s">
        <v>1</v>
      </c>
      <c r="F263" s="161" t="s">
        <v>2252</v>
      </c>
      <c r="H263" s="162">
        <v>11.27</v>
      </c>
      <c r="I263" s="163"/>
      <c r="L263" s="158"/>
      <c r="M263" s="164"/>
      <c r="N263" s="165"/>
      <c r="O263" s="165"/>
      <c r="P263" s="165"/>
      <c r="Q263" s="165"/>
      <c r="R263" s="165"/>
      <c r="S263" s="165"/>
      <c r="T263" s="166"/>
      <c r="AT263" s="160" t="s">
        <v>145</v>
      </c>
      <c r="AU263" s="160" t="s">
        <v>82</v>
      </c>
      <c r="AV263" s="13" t="s">
        <v>82</v>
      </c>
      <c r="AW263" s="13" t="s">
        <v>29</v>
      </c>
      <c r="AX263" s="13" t="s">
        <v>73</v>
      </c>
      <c r="AY263" s="160" t="s">
        <v>137</v>
      </c>
    </row>
    <row r="264" spans="2:51" s="14" customFormat="1">
      <c r="B264" s="167"/>
      <c r="D264" s="159" t="s">
        <v>145</v>
      </c>
      <c r="E264" s="168" t="s">
        <v>1</v>
      </c>
      <c r="F264" s="169" t="s">
        <v>2253</v>
      </c>
      <c r="H264" s="168" t="s">
        <v>1</v>
      </c>
      <c r="I264" s="170"/>
      <c r="L264" s="167"/>
      <c r="M264" s="171"/>
      <c r="N264" s="172"/>
      <c r="O264" s="172"/>
      <c r="P264" s="172"/>
      <c r="Q264" s="172"/>
      <c r="R264" s="172"/>
      <c r="S264" s="172"/>
      <c r="T264" s="173"/>
      <c r="AT264" s="168" t="s">
        <v>145</v>
      </c>
      <c r="AU264" s="168" t="s">
        <v>82</v>
      </c>
      <c r="AV264" s="14" t="s">
        <v>30</v>
      </c>
      <c r="AW264" s="14" t="s">
        <v>29</v>
      </c>
      <c r="AX264" s="14" t="s">
        <v>73</v>
      </c>
      <c r="AY264" s="168" t="s">
        <v>137</v>
      </c>
    </row>
    <row r="265" spans="2:51" s="13" customFormat="1" ht="22.5">
      <c r="B265" s="158"/>
      <c r="D265" s="159" t="s">
        <v>145</v>
      </c>
      <c r="E265" s="160" t="s">
        <v>1</v>
      </c>
      <c r="F265" s="161" t="s">
        <v>2254</v>
      </c>
      <c r="H265" s="162">
        <v>8.2560000000000002</v>
      </c>
      <c r="I265" s="163"/>
      <c r="L265" s="158"/>
      <c r="M265" s="164"/>
      <c r="N265" s="165"/>
      <c r="O265" s="165"/>
      <c r="P265" s="165"/>
      <c r="Q265" s="165"/>
      <c r="R265" s="165"/>
      <c r="S265" s="165"/>
      <c r="T265" s="166"/>
      <c r="AT265" s="160" t="s">
        <v>145</v>
      </c>
      <c r="AU265" s="160" t="s">
        <v>82</v>
      </c>
      <c r="AV265" s="13" t="s">
        <v>82</v>
      </c>
      <c r="AW265" s="13" t="s">
        <v>29</v>
      </c>
      <c r="AX265" s="13" t="s">
        <v>73</v>
      </c>
      <c r="AY265" s="160" t="s">
        <v>137</v>
      </c>
    </row>
    <row r="266" spans="2:51" s="14" customFormat="1">
      <c r="B266" s="167"/>
      <c r="D266" s="159" t="s">
        <v>145</v>
      </c>
      <c r="E266" s="168" t="s">
        <v>1</v>
      </c>
      <c r="F266" s="169" t="s">
        <v>2255</v>
      </c>
      <c r="H266" s="168" t="s">
        <v>1</v>
      </c>
      <c r="I266" s="170"/>
      <c r="L266" s="167"/>
      <c r="M266" s="171"/>
      <c r="N266" s="172"/>
      <c r="O266" s="172"/>
      <c r="P266" s="172"/>
      <c r="Q266" s="172"/>
      <c r="R266" s="172"/>
      <c r="S266" s="172"/>
      <c r="T266" s="173"/>
      <c r="AT266" s="168" t="s">
        <v>145</v>
      </c>
      <c r="AU266" s="168" t="s">
        <v>82</v>
      </c>
      <c r="AV266" s="14" t="s">
        <v>30</v>
      </c>
      <c r="AW266" s="14" t="s">
        <v>29</v>
      </c>
      <c r="AX266" s="14" t="s">
        <v>73</v>
      </c>
      <c r="AY266" s="168" t="s">
        <v>137</v>
      </c>
    </row>
    <row r="267" spans="2:51" s="13" customFormat="1" ht="22.5">
      <c r="B267" s="158"/>
      <c r="D267" s="159" t="s">
        <v>145</v>
      </c>
      <c r="E267" s="160" t="s">
        <v>1</v>
      </c>
      <c r="F267" s="161" t="s">
        <v>2256</v>
      </c>
      <c r="H267" s="162">
        <v>11.794</v>
      </c>
      <c r="I267" s="163"/>
      <c r="L267" s="158"/>
      <c r="M267" s="164"/>
      <c r="N267" s="165"/>
      <c r="O267" s="165"/>
      <c r="P267" s="165"/>
      <c r="Q267" s="165"/>
      <c r="R267" s="165"/>
      <c r="S267" s="165"/>
      <c r="T267" s="166"/>
      <c r="AT267" s="160" t="s">
        <v>145</v>
      </c>
      <c r="AU267" s="160" t="s">
        <v>82</v>
      </c>
      <c r="AV267" s="13" t="s">
        <v>82</v>
      </c>
      <c r="AW267" s="13" t="s">
        <v>29</v>
      </c>
      <c r="AX267" s="13" t="s">
        <v>73</v>
      </c>
      <c r="AY267" s="160" t="s">
        <v>137</v>
      </c>
    </row>
    <row r="268" spans="2:51" s="14" customFormat="1">
      <c r="B268" s="167"/>
      <c r="D268" s="159" t="s">
        <v>145</v>
      </c>
      <c r="E268" s="168" t="s">
        <v>1</v>
      </c>
      <c r="F268" s="169" t="s">
        <v>2257</v>
      </c>
      <c r="H268" s="168" t="s">
        <v>1</v>
      </c>
      <c r="I268" s="170"/>
      <c r="L268" s="167"/>
      <c r="M268" s="171"/>
      <c r="N268" s="172"/>
      <c r="O268" s="172"/>
      <c r="P268" s="172"/>
      <c r="Q268" s="172"/>
      <c r="R268" s="172"/>
      <c r="S268" s="172"/>
      <c r="T268" s="173"/>
      <c r="AT268" s="168" t="s">
        <v>145</v>
      </c>
      <c r="AU268" s="168" t="s">
        <v>82</v>
      </c>
      <c r="AV268" s="14" t="s">
        <v>30</v>
      </c>
      <c r="AW268" s="14" t="s">
        <v>29</v>
      </c>
      <c r="AX268" s="14" t="s">
        <v>73</v>
      </c>
      <c r="AY268" s="168" t="s">
        <v>137</v>
      </c>
    </row>
    <row r="269" spans="2:51" s="13" customFormat="1">
      <c r="B269" s="158"/>
      <c r="D269" s="159" t="s">
        <v>145</v>
      </c>
      <c r="E269" s="160" t="s">
        <v>1</v>
      </c>
      <c r="F269" s="161" t="s">
        <v>2258</v>
      </c>
      <c r="H269" s="162">
        <v>8.359</v>
      </c>
      <c r="I269" s="163"/>
      <c r="L269" s="158"/>
      <c r="M269" s="164"/>
      <c r="N269" s="165"/>
      <c r="O269" s="165"/>
      <c r="P269" s="165"/>
      <c r="Q269" s="165"/>
      <c r="R269" s="165"/>
      <c r="S269" s="165"/>
      <c r="T269" s="166"/>
      <c r="AT269" s="160" t="s">
        <v>145</v>
      </c>
      <c r="AU269" s="160" t="s">
        <v>82</v>
      </c>
      <c r="AV269" s="13" t="s">
        <v>82</v>
      </c>
      <c r="AW269" s="13" t="s">
        <v>29</v>
      </c>
      <c r="AX269" s="13" t="s">
        <v>73</v>
      </c>
      <c r="AY269" s="160" t="s">
        <v>137</v>
      </c>
    </row>
    <row r="270" spans="2:51" s="14" customFormat="1">
      <c r="B270" s="167"/>
      <c r="D270" s="159" t="s">
        <v>145</v>
      </c>
      <c r="E270" s="168" t="s">
        <v>1</v>
      </c>
      <c r="F270" s="169" t="s">
        <v>2221</v>
      </c>
      <c r="H270" s="168" t="s">
        <v>1</v>
      </c>
      <c r="I270" s="170"/>
      <c r="L270" s="167"/>
      <c r="M270" s="171"/>
      <c r="N270" s="172"/>
      <c r="O270" s="172"/>
      <c r="P270" s="172"/>
      <c r="Q270" s="172"/>
      <c r="R270" s="172"/>
      <c r="S270" s="172"/>
      <c r="T270" s="173"/>
      <c r="AT270" s="168" t="s">
        <v>145</v>
      </c>
      <c r="AU270" s="168" t="s">
        <v>82</v>
      </c>
      <c r="AV270" s="14" t="s">
        <v>30</v>
      </c>
      <c r="AW270" s="14" t="s">
        <v>29</v>
      </c>
      <c r="AX270" s="14" t="s">
        <v>73</v>
      </c>
      <c r="AY270" s="168" t="s">
        <v>137</v>
      </c>
    </row>
    <row r="271" spans="2:51" s="13" customFormat="1">
      <c r="B271" s="158"/>
      <c r="D271" s="159" t="s">
        <v>145</v>
      </c>
      <c r="E271" s="160" t="s">
        <v>1</v>
      </c>
      <c r="F271" s="161" t="s">
        <v>2259</v>
      </c>
      <c r="H271" s="162">
        <v>7.6369999999999996</v>
      </c>
      <c r="I271" s="163"/>
      <c r="L271" s="158"/>
      <c r="M271" s="164"/>
      <c r="N271" s="165"/>
      <c r="O271" s="165"/>
      <c r="P271" s="165"/>
      <c r="Q271" s="165"/>
      <c r="R271" s="165"/>
      <c r="S271" s="165"/>
      <c r="T271" s="166"/>
      <c r="AT271" s="160" t="s">
        <v>145</v>
      </c>
      <c r="AU271" s="160" t="s">
        <v>82</v>
      </c>
      <c r="AV271" s="13" t="s">
        <v>82</v>
      </c>
      <c r="AW271" s="13" t="s">
        <v>29</v>
      </c>
      <c r="AX271" s="13" t="s">
        <v>73</v>
      </c>
      <c r="AY271" s="160" t="s">
        <v>137</v>
      </c>
    </row>
    <row r="272" spans="2:51" s="14" customFormat="1">
      <c r="B272" s="167"/>
      <c r="D272" s="159" t="s">
        <v>145</v>
      </c>
      <c r="E272" s="168" t="s">
        <v>1</v>
      </c>
      <c r="F272" s="169" t="s">
        <v>2260</v>
      </c>
      <c r="H272" s="168" t="s">
        <v>1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145</v>
      </c>
      <c r="AU272" s="168" t="s">
        <v>82</v>
      </c>
      <c r="AV272" s="14" t="s">
        <v>30</v>
      </c>
      <c r="AW272" s="14" t="s">
        <v>29</v>
      </c>
      <c r="AX272" s="14" t="s">
        <v>73</v>
      </c>
      <c r="AY272" s="168" t="s">
        <v>137</v>
      </c>
    </row>
    <row r="273" spans="2:51" s="13" customFormat="1">
      <c r="B273" s="158"/>
      <c r="D273" s="159" t="s">
        <v>145</v>
      </c>
      <c r="E273" s="160" t="s">
        <v>1</v>
      </c>
      <c r="F273" s="161" t="s">
        <v>2261</v>
      </c>
      <c r="H273" s="162">
        <v>8.4619999999999997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145</v>
      </c>
      <c r="AU273" s="160" t="s">
        <v>82</v>
      </c>
      <c r="AV273" s="13" t="s">
        <v>82</v>
      </c>
      <c r="AW273" s="13" t="s">
        <v>29</v>
      </c>
      <c r="AX273" s="13" t="s">
        <v>73</v>
      </c>
      <c r="AY273" s="160" t="s">
        <v>137</v>
      </c>
    </row>
    <row r="274" spans="2:51" s="14" customFormat="1">
      <c r="B274" s="167"/>
      <c r="D274" s="159" t="s">
        <v>145</v>
      </c>
      <c r="E274" s="168" t="s">
        <v>1</v>
      </c>
      <c r="F274" s="169" t="s">
        <v>2262</v>
      </c>
      <c r="H274" s="168" t="s">
        <v>1</v>
      </c>
      <c r="I274" s="170"/>
      <c r="L274" s="167"/>
      <c r="M274" s="171"/>
      <c r="N274" s="172"/>
      <c r="O274" s="172"/>
      <c r="P274" s="172"/>
      <c r="Q274" s="172"/>
      <c r="R274" s="172"/>
      <c r="S274" s="172"/>
      <c r="T274" s="173"/>
      <c r="AT274" s="168" t="s">
        <v>145</v>
      </c>
      <c r="AU274" s="168" t="s">
        <v>82</v>
      </c>
      <c r="AV274" s="14" t="s">
        <v>30</v>
      </c>
      <c r="AW274" s="14" t="s">
        <v>29</v>
      </c>
      <c r="AX274" s="14" t="s">
        <v>73</v>
      </c>
      <c r="AY274" s="168" t="s">
        <v>137</v>
      </c>
    </row>
    <row r="275" spans="2:51" s="13" customFormat="1" ht="22.5">
      <c r="B275" s="158"/>
      <c r="D275" s="159" t="s">
        <v>145</v>
      </c>
      <c r="E275" s="160" t="s">
        <v>1</v>
      </c>
      <c r="F275" s="161" t="s">
        <v>2263</v>
      </c>
      <c r="H275" s="162">
        <v>12.29</v>
      </c>
      <c r="I275" s="163"/>
      <c r="L275" s="158"/>
      <c r="M275" s="164"/>
      <c r="N275" s="165"/>
      <c r="O275" s="165"/>
      <c r="P275" s="165"/>
      <c r="Q275" s="165"/>
      <c r="R275" s="165"/>
      <c r="S275" s="165"/>
      <c r="T275" s="166"/>
      <c r="AT275" s="160" t="s">
        <v>145</v>
      </c>
      <c r="AU275" s="160" t="s">
        <v>82</v>
      </c>
      <c r="AV275" s="13" t="s">
        <v>82</v>
      </c>
      <c r="AW275" s="13" t="s">
        <v>29</v>
      </c>
      <c r="AX275" s="13" t="s">
        <v>73</v>
      </c>
      <c r="AY275" s="160" t="s">
        <v>137</v>
      </c>
    </row>
    <row r="276" spans="2:51" s="14" customFormat="1">
      <c r="B276" s="167"/>
      <c r="D276" s="159" t="s">
        <v>145</v>
      </c>
      <c r="E276" s="168" t="s">
        <v>1</v>
      </c>
      <c r="F276" s="169" t="s">
        <v>2264</v>
      </c>
      <c r="H276" s="168" t="s">
        <v>1</v>
      </c>
      <c r="I276" s="170"/>
      <c r="L276" s="167"/>
      <c r="M276" s="171"/>
      <c r="N276" s="172"/>
      <c r="O276" s="172"/>
      <c r="P276" s="172"/>
      <c r="Q276" s="172"/>
      <c r="R276" s="172"/>
      <c r="S276" s="172"/>
      <c r="T276" s="173"/>
      <c r="AT276" s="168" t="s">
        <v>145</v>
      </c>
      <c r="AU276" s="168" t="s">
        <v>82</v>
      </c>
      <c r="AV276" s="14" t="s">
        <v>30</v>
      </c>
      <c r="AW276" s="14" t="s">
        <v>29</v>
      </c>
      <c r="AX276" s="14" t="s">
        <v>73</v>
      </c>
      <c r="AY276" s="168" t="s">
        <v>137</v>
      </c>
    </row>
    <row r="277" spans="2:51" s="13" customFormat="1">
      <c r="B277" s="158"/>
      <c r="D277" s="159" t="s">
        <v>145</v>
      </c>
      <c r="E277" s="160" t="s">
        <v>1</v>
      </c>
      <c r="F277" s="161" t="s">
        <v>2265</v>
      </c>
      <c r="H277" s="162">
        <v>8.32</v>
      </c>
      <c r="I277" s="163"/>
      <c r="L277" s="158"/>
      <c r="M277" s="164"/>
      <c r="N277" s="165"/>
      <c r="O277" s="165"/>
      <c r="P277" s="165"/>
      <c r="Q277" s="165"/>
      <c r="R277" s="165"/>
      <c r="S277" s="165"/>
      <c r="T277" s="166"/>
      <c r="AT277" s="160" t="s">
        <v>145</v>
      </c>
      <c r="AU277" s="160" t="s">
        <v>82</v>
      </c>
      <c r="AV277" s="13" t="s">
        <v>82</v>
      </c>
      <c r="AW277" s="13" t="s">
        <v>29</v>
      </c>
      <c r="AX277" s="13" t="s">
        <v>73</v>
      </c>
      <c r="AY277" s="160" t="s">
        <v>137</v>
      </c>
    </row>
    <row r="278" spans="2:51" s="14" customFormat="1">
      <c r="B278" s="167"/>
      <c r="D278" s="159" t="s">
        <v>145</v>
      </c>
      <c r="E278" s="168" t="s">
        <v>1</v>
      </c>
      <c r="F278" s="169" t="s">
        <v>2266</v>
      </c>
      <c r="H278" s="168" t="s">
        <v>1</v>
      </c>
      <c r="I278" s="170"/>
      <c r="L278" s="167"/>
      <c r="M278" s="171"/>
      <c r="N278" s="172"/>
      <c r="O278" s="172"/>
      <c r="P278" s="172"/>
      <c r="Q278" s="172"/>
      <c r="R278" s="172"/>
      <c r="S278" s="172"/>
      <c r="T278" s="173"/>
      <c r="AT278" s="168" t="s">
        <v>145</v>
      </c>
      <c r="AU278" s="168" t="s">
        <v>82</v>
      </c>
      <c r="AV278" s="14" t="s">
        <v>30</v>
      </c>
      <c r="AW278" s="14" t="s">
        <v>29</v>
      </c>
      <c r="AX278" s="14" t="s">
        <v>73</v>
      </c>
      <c r="AY278" s="168" t="s">
        <v>137</v>
      </c>
    </row>
    <row r="279" spans="2:51" s="13" customFormat="1" ht="22.5">
      <c r="B279" s="158"/>
      <c r="D279" s="159" t="s">
        <v>145</v>
      </c>
      <c r="E279" s="160" t="s">
        <v>1</v>
      </c>
      <c r="F279" s="161" t="s">
        <v>2267</v>
      </c>
      <c r="H279" s="162">
        <v>12.444000000000001</v>
      </c>
      <c r="I279" s="163"/>
      <c r="L279" s="158"/>
      <c r="M279" s="164"/>
      <c r="N279" s="165"/>
      <c r="O279" s="165"/>
      <c r="P279" s="165"/>
      <c r="Q279" s="165"/>
      <c r="R279" s="165"/>
      <c r="S279" s="165"/>
      <c r="T279" s="166"/>
      <c r="AT279" s="160" t="s">
        <v>145</v>
      </c>
      <c r="AU279" s="160" t="s">
        <v>82</v>
      </c>
      <c r="AV279" s="13" t="s">
        <v>82</v>
      </c>
      <c r="AW279" s="13" t="s">
        <v>29</v>
      </c>
      <c r="AX279" s="13" t="s">
        <v>73</v>
      </c>
      <c r="AY279" s="160" t="s">
        <v>137</v>
      </c>
    </row>
    <row r="280" spans="2:51" s="14" customFormat="1">
      <c r="B280" s="167"/>
      <c r="D280" s="159" t="s">
        <v>145</v>
      </c>
      <c r="E280" s="168" t="s">
        <v>1</v>
      </c>
      <c r="F280" s="169" t="s">
        <v>2268</v>
      </c>
      <c r="H280" s="168" t="s">
        <v>1</v>
      </c>
      <c r="I280" s="170"/>
      <c r="L280" s="167"/>
      <c r="M280" s="171"/>
      <c r="N280" s="172"/>
      <c r="O280" s="172"/>
      <c r="P280" s="172"/>
      <c r="Q280" s="172"/>
      <c r="R280" s="172"/>
      <c r="S280" s="172"/>
      <c r="T280" s="173"/>
      <c r="AT280" s="168" t="s">
        <v>145</v>
      </c>
      <c r="AU280" s="168" t="s">
        <v>82</v>
      </c>
      <c r="AV280" s="14" t="s">
        <v>30</v>
      </c>
      <c r="AW280" s="14" t="s">
        <v>29</v>
      </c>
      <c r="AX280" s="14" t="s">
        <v>73</v>
      </c>
      <c r="AY280" s="168" t="s">
        <v>137</v>
      </c>
    </row>
    <row r="281" spans="2:51" s="13" customFormat="1">
      <c r="B281" s="158"/>
      <c r="D281" s="159" t="s">
        <v>145</v>
      </c>
      <c r="E281" s="160" t="s">
        <v>1</v>
      </c>
      <c r="F281" s="161" t="s">
        <v>2269</v>
      </c>
      <c r="H281" s="162">
        <v>8.593</v>
      </c>
      <c r="I281" s="163"/>
      <c r="L281" s="158"/>
      <c r="M281" s="164"/>
      <c r="N281" s="165"/>
      <c r="O281" s="165"/>
      <c r="P281" s="165"/>
      <c r="Q281" s="165"/>
      <c r="R281" s="165"/>
      <c r="S281" s="165"/>
      <c r="T281" s="166"/>
      <c r="AT281" s="160" t="s">
        <v>145</v>
      </c>
      <c r="AU281" s="160" t="s">
        <v>82</v>
      </c>
      <c r="AV281" s="13" t="s">
        <v>82</v>
      </c>
      <c r="AW281" s="13" t="s">
        <v>29</v>
      </c>
      <c r="AX281" s="13" t="s">
        <v>73</v>
      </c>
      <c r="AY281" s="160" t="s">
        <v>137</v>
      </c>
    </row>
    <row r="282" spans="2:51" s="14" customFormat="1">
      <c r="B282" s="167"/>
      <c r="D282" s="159" t="s">
        <v>145</v>
      </c>
      <c r="E282" s="168" t="s">
        <v>1</v>
      </c>
      <c r="F282" s="169" t="s">
        <v>2270</v>
      </c>
      <c r="H282" s="168" t="s">
        <v>1</v>
      </c>
      <c r="I282" s="170"/>
      <c r="L282" s="167"/>
      <c r="M282" s="171"/>
      <c r="N282" s="172"/>
      <c r="O282" s="172"/>
      <c r="P282" s="172"/>
      <c r="Q282" s="172"/>
      <c r="R282" s="172"/>
      <c r="S282" s="172"/>
      <c r="T282" s="173"/>
      <c r="AT282" s="168" t="s">
        <v>145</v>
      </c>
      <c r="AU282" s="168" t="s">
        <v>82</v>
      </c>
      <c r="AV282" s="14" t="s">
        <v>30</v>
      </c>
      <c r="AW282" s="14" t="s">
        <v>29</v>
      </c>
      <c r="AX282" s="14" t="s">
        <v>73</v>
      </c>
      <c r="AY282" s="168" t="s">
        <v>137</v>
      </c>
    </row>
    <row r="283" spans="2:51" s="13" customFormat="1">
      <c r="B283" s="158"/>
      <c r="D283" s="159" t="s">
        <v>145</v>
      </c>
      <c r="E283" s="160" t="s">
        <v>1</v>
      </c>
      <c r="F283" s="161" t="s">
        <v>2271</v>
      </c>
      <c r="H283" s="162">
        <v>11.91</v>
      </c>
      <c r="I283" s="163"/>
      <c r="L283" s="158"/>
      <c r="M283" s="164"/>
      <c r="N283" s="165"/>
      <c r="O283" s="165"/>
      <c r="P283" s="165"/>
      <c r="Q283" s="165"/>
      <c r="R283" s="165"/>
      <c r="S283" s="165"/>
      <c r="T283" s="166"/>
      <c r="AT283" s="160" t="s">
        <v>145</v>
      </c>
      <c r="AU283" s="160" t="s">
        <v>82</v>
      </c>
      <c r="AV283" s="13" t="s">
        <v>82</v>
      </c>
      <c r="AW283" s="13" t="s">
        <v>29</v>
      </c>
      <c r="AX283" s="13" t="s">
        <v>73</v>
      </c>
      <c r="AY283" s="160" t="s">
        <v>137</v>
      </c>
    </row>
    <row r="284" spans="2:51" s="14" customFormat="1">
      <c r="B284" s="167"/>
      <c r="D284" s="159" t="s">
        <v>145</v>
      </c>
      <c r="E284" s="168" t="s">
        <v>1</v>
      </c>
      <c r="F284" s="169" t="s">
        <v>2272</v>
      </c>
      <c r="H284" s="168" t="s">
        <v>1</v>
      </c>
      <c r="I284" s="170"/>
      <c r="L284" s="167"/>
      <c r="M284" s="171"/>
      <c r="N284" s="172"/>
      <c r="O284" s="172"/>
      <c r="P284" s="172"/>
      <c r="Q284" s="172"/>
      <c r="R284" s="172"/>
      <c r="S284" s="172"/>
      <c r="T284" s="173"/>
      <c r="AT284" s="168" t="s">
        <v>145</v>
      </c>
      <c r="AU284" s="168" t="s">
        <v>82</v>
      </c>
      <c r="AV284" s="14" t="s">
        <v>30</v>
      </c>
      <c r="AW284" s="14" t="s">
        <v>29</v>
      </c>
      <c r="AX284" s="14" t="s">
        <v>73</v>
      </c>
      <c r="AY284" s="168" t="s">
        <v>137</v>
      </c>
    </row>
    <row r="285" spans="2:51" s="13" customFormat="1">
      <c r="B285" s="158"/>
      <c r="D285" s="159" t="s">
        <v>145</v>
      </c>
      <c r="E285" s="160" t="s">
        <v>1</v>
      </c>
      <c r="F285" s="161" t="s">
        <v>2273</v>
      </c>
      <c r="H285" s="162">
        <v>8.6590000000000007</v>
      </c>
      <c r="I285" s="163"/>
      <c r="L285" s="158"/>
      <c r="M285" s="164"/>
      <c r="N285" s="165"/>
      <c r="O285" s="165"/>
      <c r="P285" s="165"/>
      <c r="Q285" s="165"/>
      <c r="R285" s="165"/>
      <c r="S285" s="165"/>
      <c r="T285" s="166"/>
      <c r="AT285" s="160" t="s">
        <v>145</v>
      </c>
      <c r="AU285" s="160" t="s">
        <v>82</v>
      </c>
      <c r="AV285" s="13" t="s">
        <v>82</v>
      </c>
      <c r="AW285" s="13" t="s">
        <v>29</v>
      </c>
      <c r="AX285" s="13" t="s">
        <v>73</v>
      </c>
      <c r="AY285" s="160" t="s">
        <v>137</v>
      </c>
    </row>
    <row r="286" spans="2:51" s="14" customFormat="1">
      <c r="B286" s="167"/>
      <c r="D286" s="159" t="s">
        <v>145</v>
      </c>
      <c r="E286" s="168" t="s">
        <v>1</v>
      </c>
      <c r="F286" s="169" t="s">
        <v>2274</v>
      </c>
      <c r="H286" s="168" t="s">
        <v>1</v>
      </c>
      <c r="I286" s="170"/>
      <c r="L286" s="167"/>
      <c r="M286" s="171"/>
      <c r="N286" s="172"/>
      <c r="O286" s="172"/>
      <c r="P286" s="172"/>
      <c r="Q286" s="172"/>
      <c r="R286" s="172"/>
      <c r="S286" s="172"/>
      <c r="T286" s="173"/>
      <c r="AT286" s="168" t="s">
        <v>145</v>
      </c>
      <c r="AU286" s="168" t="s">
        <v>82</v>
      </c>
      <c r="AV286" s="14" t="s">
        <v>30</v>
      </c>
      <c r="AW286" s="14" t="s">
        <v>29</v>
      </c>
      <c r="AX286" s="14" t="s">
        <v>73</v>
      </c>
      <c r="AY286" s="168" t="s">
        <v>137</v>
      </c>
    </row>
    <row r="287" spans="2:51" s="13" customFormat="1">
      <c r="B287" s="158"/>
      <c r="D287" s="159" t="s">
        <v>145</v>
      </c>
      <c r="E287" s="160" t="s">
        <v>1</v>
      </c>
      <c r="F287" s="161" t="s">
        <v>2275</v>
      </c>
      <c r="H287" s="162">
        <v>12.127000000000001</v>
      </c>
      <c r="I287" s="163"/>
      <c r="L287" s="158"/>
      <c r="M287" s="164"/>
      <c r="N287" s="165"/>
      <c r="O287" s="165"/>
      <c r="P287" s="165"/>
      <c r="Q287" s="165"/>
      <c r="R287" s="165"/>
      <c r="S287" s="165"/>
      <c r="T287" s="166"/>
      <c r="AT287" s="160" t="s">
        <v>145</v>
      </c>
      <c r="AU287" s="160" t="s">
        <v>82</v>
      </c>
      <c r="AV287" s="13" t="s">
        <v>82</v>
      </c>
      <c r="AW287" s="13" t="s">
        <v>29</v>
      </c>
      <c r="AX287" s="13" t="s">
        <v>73</v>
      </c>
      <c r="AY287" s="160" t="s">
        <v>137</v>
      </c>
    </row>
    <row r="288" spans="2:51" s="14" customFormat="1">
      <c r="B288" s="167"/>
      <c r="D288" s="159" t="s">
        <v>145</v>
      </c>
      <c r="E288" s="168" t="s">
        <v>1</v>
      </c>
      <c r="F288" s="169" t="s">
        <v>2276</v>
      </c>
      <c r="H288" s="168" t="s">
        <v>1</v>
      </c>
      <c r="I288" s="170"/>
      <c r="L288" s="167"/>
      <c r="M288" s="171"/>
      <c r="N288" s="172"/>
      <c r="O288" s="172"/>
      <c r="P288" s="172"/>
      <c r="Q288" s="172"/>
      <c r="R288" s="172"/>
      <c r="S288" s="172"/>
      <c r="T288" s="173"/>
      <c r="AT288" s="168" t="s">
        <v>145</v>
      </c>
      <c r="AU288" s="168" t="s">
        <v>82</v>
      </c>
      <c r="AV288" s="14" t="s">
        <v>30</v>
      </c>
      <c r="AW288" s="14" t="s">
        <v>29</v>
      </c>
      <c r="AX288" s="14" t="s">
        <v>73</v>
      </c>
      <c r="AY288" s="168" t="s">
        <v>137</v>
      </c>
    </row>
    <row r="289" spans="2:51" s="13" customFormat="1">
      <c r="B289" s="158"/>
      <c r="D289" s="159" t="s">
        <v>145</v>
      </c>
      <c r="E289" s="160" t="s">
        <v>1</v>
      </c>
      <c r="F289" s="161" t="s">
        <v>2277</v>
      </c>
      <c r="H289" s="162">
        <v>8.5020000000000007</v>
      </c>
      <c r="I289" s="163"/>
      <c r="L289" s="158"/>
      <c r="M289" s="164"/>
      <c r="N289" s="165"/>
      <c r="O289" s="165"/>
      <c r="P289" s="165"/>
      <c r="Q289" s="165"/>
      <c r="R289" s="165"/>
      <c r="S289" s="165"/>
      <c r="T289" s="166"/>
      <c r="AT289" s="160" t="s">
        <v>145</v>
      </c>
      <c r="AU289" s="160" t="s">
        <v>82</v>
      </c>
      <c r="AV289" s="13" t="s">
        <v>82</v>
      </c>
      <c r="AW289" s="13" t="s">
        <v>29</v>
      </c>
      <c r="AX289" s="13" t="s">
        <v>73</v>
      </c>
      <c r="AY289" s="160" t="s">
        <v>137</v>
      </c>
    </row>
    <row r="290" spans="2:51" s="14" customFormat="1">
      <c r="B290" s="167"/>
      <c r="D290" s="159" t="s">
        <v>145</v>
      </c>
      <c r="E290" s="168" t="s">
        <v>1</v>
      </c>
      <c r="F290" s="169" t="s">
        <v>2278</v>
      </c>
      <c r="H290" s="168" t="s">
        <v>1</v>
      </c>
      <c r="I290" s="170"/>
      <c r="L290" s="167"/>
      <c r="M290" s="171"/>
      <c r="N290" s="172"/>
      <c r="O290" s="172"/>
      <c r="P290" s="172"/>
      <c r="Q290" s="172"/>
      <c r="R290" s="172"/>
      <c r="S290" s="172"/>
      <c r="T290" s="173"/>
      <c r="AT290" s="168" t="s">
        <v>145</v>
      </c>
      <c r="AU290" s="168" t="s">
        <v>82</v>
      </c>
      <c r="AV290" s="14" t="s">
        <v>30</v>
      </c>
      <c r="AW290" s="14" t="s">
        <v>29</v>
      </c>
      <c r="AX290" s="14" t="s">
        <v>73</v>
      </c>
      <c r="AY290" s="168" t="s">
        <v>137</v>
      </c>
    </row>
    <row r="291" spans="2:51" s="13" customFormat="1" ht="22.5">
      <c r="B291" s="158"/>
      <c r="D291" s="159" t="s">
        <v>145</v>
      </c>
      <c r="E291" s="160" t="s">
        <v>1</v>
      </c>
      <c r="F291" s="161" t="s">
        <v>2279</v>
      </c>
      <c r="H291" s="162">
        <v>11.933</v>
      </c>
      <c r="I291" s="163"/>
      <c r="L291" s="158"/>
      <c r="M291" s="164"/>
      <c r="N291" s="165"/>
      <c r="O291" s="165"/>
      <c r="P291" s="165"/>
      <c r="Q291" s="165"/>
      <c r="R291" s="165"/>
      <c r="S291" s="165"/>
      <c r="T291" s="166"/>
      <c r="AT291" s="160" t="s">
        <v>145</v>
      </c>
      <c r="AU291" s="160" t="s">
        <v>82</v>
      </c>
      <c r="AV291" s="13" t="s">
        <v>82</v>
      </c>
      <c r="AW291" s="13" t="s">
        <v>29</v>
      </c>
      <c r="AX291" s="13" t="s">
        <v>73</v>
      </c>
      <c r="AY291" s="160" t="s">
        <v>137</v>
      </c>
    </row>
    <row r="292" spans="2:51" s="14" customFormat="1">
      <c r="B292" s="167"/>
      <c r="D292" s="159" t="s">
        <v>145</v>
      </c>
      <c r="E292" s="168" t="s">
        <v>1</v>
      </c>
      <c r="F292" s="169" t="s">
        <v>2280</v>
      </c>
      <c r="H292" s="168" t="s">
        <v>1</v>
      </c>
      <c r="I292" s="170"/>
      <c r="L292" s="167"/>
      <c r="M292" s="171"/>
      <c r="N292" s="172"/>
      <c r="O292" s="172"/>
      <c r="P292" s="172"/>
      <c r="Q292" s="172"/>
      <c r="R292" s="172"/>
      <c r="S292" s="172"/>
      <c r="T292" s="173"/>
      <c r="AT292" s="168" t="s">
        <v>145</v>
      </c>
      <c r="AU292" s="168" t="s">
        <v>82</v>
      </c>
      <c r="AV292" s="14" t="s">
        <v>30</v>
      </c>
      <c r="AW292" s="14" t="s">
        <v>29</v>
      </c>
      <c r="AX292" s="14" t="s">
        <v>73</v>
      </c>
      <c r="AY292" s="168" t="s">
        <v>137</v>
      </c>
    </row>
    <row r="293" spans="2:51" s="13" customFormat="1">
      <c r="B293" s="158"/>
      <c r="D293" s="159" t="s">
        <v>145</v>
      </c>
      <c r="E293" s="160" t="s">
        <v>1</v>
      </c>
      <c r="F293" s="161" t="s">
        <v>2281</v>
      </c>
      <c r="H293" s="162">
        <v>8.5269999999999992</v>
      </c>
      <c r="I293" s="163"/>
      <c r="L293" s="158"/>
      <c r="M293" s="164"/>
      <c r="N293" s="165"/>
      <c r="O293" s="165"/>
      <c r="P293" s="165"/>
      <c r="Q293" s="165"/>
      <c r="R293" s="165"/>
      <c r="S293" s="165"/>
      <c r="T293" s="166"/>
      <c r="AT293" s="160" t="s">
        <v>145</v>
      </c>
      <c r="AU293" s="160" t="s">
        <v>82</v>
      </c>
      <c r="AV293" s="13" t="s">
        <v>82</v>
      </c>
      <c r="AW293" s="13" t="s">
        <v>29</v>
      </c>
      <c r="AX293" s="13" t="s">
        <v>73</v>
      </c>
      <c r="AY293" s="160" t="s">
        <v>137</v>
      </c>
    </row>
    <row r="294" spans="2:51" s="14" customFormat="1">
      <c r="B294" s="167"/>
      <c r="D294" s="159" t="s">
        <v>145</v>
      </c>
      <c r="E294" s="168" t="s">
        <v>1</v>
      </c>
      <c r="F294" s="169" t="s">
        <v>2282</v>
      </c>
      <c r="H294" s="168" t="s">
        <v>1</v>
      </c>
      <c r="I294" s="170"/>
      <c r="L294" s="167"/>
      <c r="M294" s="171"/>
      <c r="N294" s="172"/>
      <c r="O294" s="172"/>
      <c r="P294" s="172"/>
      <c r="Q294" s="172"/>
      <c r="R294" s="172"/>
      <c r="S294" s="172"/>
      <c r="T294" s="173"/>
      <c r="AT294" s="168" t="s">
        <v>145</v>
      </c>
      <c r="AU294" s="168" t="s">
        <v>82</v>
      </c>
      <c r="AV294" s="14" t="s">
        <v>30</v>
      </c>
      <c r="AW294" s="14" t="s">
        <v>29</v>
      </c>
      <c r="AX294" s="14" t="s">
        <v>73</v>
      </c>
      <c r="AY294" s="168" t="s">
        <v>137</v>
      </c>
    </row>
    <row r="295" spans="2:51" s="13" customFormat="1" ht="22.5">
      <c r="B295" s="158"/>
      <c r="D295" s="159" t="s">
        <v>145</v>
      </c>
      <c r="E295" s="160" t="s">
        <v>1</v>
      </c>
      <c r="F295" s="161" t="s">
        <v>2283</v>
      </c>
      <c r="H295" s="162">
        <v>12.029</v>
      </c>
      <c r="I295" s="163"/>
      <c r="L295" s="158"/>
      <c r="M295" s="164"/>
      <c r="N295" s="165"/>
      <c r="O295" s="165"/>
      <c r="P295" s="165"/>
      <c r="Q295" s="165"/>
      <c r="R295" s="165"/>
      <c r="S295" s="165"/>
      <c r="T295" s="166"/>
      <c r="AT295" s="160" t="s">
        <v>145</v>
      </c>
      <c r="AU295" s="160" t="s">
        <v>82</v>
      </c>
      <c r="AV295" s="13" t="s">
        <v>82</v>
      </c>
      <c r="AW295" s="13" t="s">
        <v>29</v>
      </c>
      <c r="AX295" s="13" t="s">
        <v>73</v>
      </c>
      <c r="AY295" s="160" t="s">
        <v>137</v>
      </c>
    </row>
    <row r="296" spans="2:51" s="14" customFormat="1">
      <c r="B296" s="167"/>
      <c r="D296" s="159" t="s">
        <v>145</v>
      </c>
      <c r="E296" s="168" t="s">
        <v>1</v>
      </c>
      <c r="F296" s="169" t="s">
        <v>2284</v>
      </c>
      <c r="H296" s="168" t="s">
        <v>1</v>
      </c>
      <c r="I296" s="170"/>
      <c r="L296" s="167"/>
      <c r="M296" s="171"/>
      <c r="N296" s="172"/>
      <c r="O296" s="172"/>
      <c r="P296" s="172"/>
      <c r="Q296" s="172"/>
      <c r="R296" s="172"/>
      <c r="S296" s="172"/>
      <c r="T296" s="173"/>
      <c r="AT296" s="168" t="s">
        <v>145</v>
      </c>
      <c r="AU296" s="168" t="s">
        <v>82</v>
      </c>
      <c r="AV296" s="14" t="s">
        <v>30</v>
      </c>
      <c r="AW296" s="14" t="s">
        <v>29</v>
      </c>
      <c r="AX296" s="14" t="s">
        <v>73</v>
      </c>
      <c r="AY296" s="168" t="s">
        <v>137</v>
      </c>
    </row>
    <row r="297" spans="2:51" s="13" customFormat="1">
      <c r="B297" s="158"/>
      <c r="D297" s="159" t="s">
        <v>145</v>
      </c>
      <c r="E297" s="160" t="s">
        <v>1</v>
      </c>
      <c r="F297" s="161" t="s">
        <v>2285</v>
      </c>
      <c r="H297" s="162">
        <v>8.5009999999999994</v>
      </c>
      <c r="I297" s="163"/>
      <c r="L297" s="158"/>
      <c r="M297" s="164"/>
      <c r="N297" s="165"/>
      <c r="O297" s="165"/>
      <c r="P297" s="165"/>
      <c r="Q297" s="165"/>
      <c r="R297" s="165"/>
      <c r="S297" s="165"/>
      <c r="T297" s="166"/>
      <c r="AT297" s="160" t="s">
        <v>145</v>
      </c>
      <c r="AU297" s="160" t="s">
        <v>82</v>
      </c>
      <c r="AV297" s="13" t="s">
        <v>82</v>
      </c>
      <c r="AW297" s="13" t="s">
        <v>29</v>
      </c>
      <c r="AX297" s="13" t="s">
        <v>73</v>
      </c>
      <c r="AY297" s="160" t="s">
        <v>137</v>
      </c>
    </row>
    <row r="298" spans="2:51" s="14" customFormat="1">
      <c r="B298" s="167"/>
      <c r="D298" s="159" t="s">
        <v>145</v>
      </c>
      <c r="E298" s="168" t="s">
        <v>1</v>
      </c>
      <c r="F298" s="169" t="s">
        <v>2286</v>
      </c>
      <c r="H298" s="168" t="s">
        <v>1</v>
      </c>
      <c r="I298" s="170"/>
      <c r="L298" s="167"/>
      <c r="M298" s="171"/>
      <c r="N298" s="172"/>
      <c r="O298" s="172"/>
      <c r="P298" s="172"/>
      <c r="Q298" s="172"/>
      <c r="R298" s="172"/>
      <c r="S298" s="172"/>
      <c r="T298" s="173"/>
      <c r="AT298" s="168" t="s">
        <v>145</v>
      </c>
      <c r="AU298" s="168" t="s">
        <v>82</v>
      </c>
      <c r="AV298" s="14" t="s">
        <v>30</v>
      </c>
      <c r="AW298" s="14" t="s">
        <v>29</v>
      </c>
      <c r="AX298" s="14" t="s">
        <v>73</v>
      </c>
      <c r="AY298" s="168" t="s">
        <v>137</v>
      </c>
    </row>
    <row r="299" spans="2:51" s="13" customFormat="1" ht="22.5">
      <c r="B299" s="158"/>
      <c r="D299" s="159" t="s">
        <v>145</v>
      </c>
      <c r="E299" s="160" t="s">
        <v>1</v>
      </c>
      <c r="F299" s="161" t="s">
        <v>2287</v>
      </c>
      <c r="H299" s="162">
        <v>12.135999999999999</v>
      </c>
      <c r="I299" s="163"/>
      <c r="L299" s="158"/>
      <c r="M299" s="164"/>
      <c r="N299" s="165"/>
      <c r="O299" s="165"/>
      <c r="P299" s="165"/>
      <c r="Q299" s="165"/>
      <c r="R299" s="165"/>
      <c r="S299" s="165"/>
      <c r="T299" s="166"/>
      <c r="AT299" s="160" t="s">
        <v>145</v>
      </c>
      <c r="AU299" s="160" t="s">
        <v>82</v>
      </c>
      <c r="AV299" s="13" t="s">
        <v>82</v>
      </c>
      <c r="AW299" s="13" t="s">
        <v>29</v>
      </c>
      <c r="AX299" s="13" t="s">
        <v>73</v>
      </c>
      <c r="AY299" s="160" t="s">
        <v>137</v>
      </c>
    </row>
    <row r="300" spans="2:51" s="14" customFormat="1">
      <c r="B300" s="167"/>
      <c r="D300" s="159" t="s">
        <v>145</v>
      </c>
      <c r="E300" s="168" t="s">
        <v>1</v>
      </c>
      <c r="F300" s="169" t="s">
        <v>2288</v>
      </c>
      <c r="H300" s="168" t="s">
        <v>1</v>
      </c>
      <c r="I300" s="170"/>
      <c r="L300" s="167"/>
      <c r="M300" s="171"/>
      <c r="N300" s="172"/>
      <c r="O300" s="172"/>
      <c r="P300" s="172"/>
      <c r="Q300" s="172"/>
      <c r="R300" s="172"/>
      <c r="S300" s="172"/>
      <c r="T300" s="173"/>
      <c r="AT300" s="168" t="s">
        <v>145</v>
      </c>
      <c r="AU300" s="168" t="s">
        <v>82</v>
      </c>
      <c r="AV300" s="14" t="s">
        <v>30</v>
      </c>
      <c r="AW300" s="14" t="s">
        <v>29</v>
      </c>
      <c r="AX300" s="14" t="s">
        <v>73</v>
      </c>
      <c r="AY300" s="168" t="s">
        <v>137</v>
      </c>
    </row>
    <row r="301" spans="2:51" s="13" customFormat="1">
      <c r="B301" s="158"/>
      <c r="D301" s="159" t="s">
        <v>145</v>
      </c>
      <c r="E301" s="160" t="s">
        <v>1</v>
      </c>
      <c r="F301" s="161" t="s">
        <v>2289</v>
      </c>
      <c r="H301" s="162">
        <v>8.7119999999999997</v>
      </c>
      <c r="I301" s="163"/>
      <c r="L301" s="158"/>
      <c r="M301" s="164"/>
      <c r="N301" s="165"/>
      <c r="O301" s="165"/>
      <c r="P301" s="165"/>
      <c r="Q301" s="165"/>
      <c r="R301" s="165"/>
      <c r="S301" s="165"/>
      <c r="T301" s="166"/>
      <c r="AT301" s="160" t="s">
        <v>145</v>
      </c>
      <c r="AU301" s="160" t="s">
        <v>82</v>
      </c>
      <c r="AV301" s="13" t="s">
        <v>82</v>
      </c>
      <c r="AW301" s="13" t="s">
        <v>29</v>
      </c>
      <c r="AX301" s="13" t="s">
        <v>73</v>
      </c>
      <c r="AY301" s="160" t="s">
        <v>137</v>
      </c>
    </row>
    <row r="302" spans="2:51" s="14" customFormat="1">
      <c r="B302" s="167"/>
      <c r="D302" s="159" t="s">
        <v>145</v>
      </c>
      <c r="E302" s="168" t="s">
        <v>1</v>
      </c>
      <c r="F302" s="169" t="s">
        <v>2290</v>
      </c>
      <c r="H302" s="168" t="s">
        <v>1</v>
      </c>
      <c r="I302" s="170"/>
      <c r="L302" s="167"/>
      <c r="M302" s="171"/>
      <c r="N302" s="172"/>
      <c r="O302" s="172"/>
      <c r="P302" s="172"/>
      <c r="Q302" s="172"/>
      <c r="R302" s="172"/>
      <c r="S302" s="172"/>
      <c r="T302" s="173"/>
      <c r="AT302" s="168" t="s">
        <v>145</v>
      </c>
      <c r="AU302" s="168" t="s">
        <v>82</v>
      </c>
      <c r="AV302" s="14" t="s">
        <v>30</v>
      </c>
      <c r="AW302" s="14" t="s">
        <v>29</v>
      </c>
      <c r="AX302" s="14" t="s">
        <v>73</v>
      </c>
      <c r="AY302" s="168" t="s">
        <v>137</v>
      </c>
    </row>
    <row r="303" spans="2:51" s="13" customFormat="1">
      <c r="B303" s="158"/>
      <c r="D303" s="159" t="s">
        <v>145</v>
      </c>
      <c r="E303" s="160" t="s">
        <v>1</v>
      </c>
      <c r="F303" s="161" t="s">
        <v>2291</v>
      </c>
      <c r="H303" s="162">
        <v>11.726000000000001</v>
      </c>
      <c r="I303" s="163"/>
      <c r="L303" s="158"/>
      <c r="M303" s="164"/>
      <c r="N303" s="165"/>
      <c r="O303" s="165"/>
      <c r="P303" s="165"/>
      <c r="Q303" s="165"/>
      <c r="R303" s="165"/>
      <c r="S303" s="165"/>
      <c r="T303" s="166"/>
      <c r="AT303" s="160" t="s">
        <v>145</v>
      </c>
      <c r="AU303" s="160" t="s">
        <v>82</v>
      </c>
      <c r="AV303" s="13" t="s">
        <v>82</v>
      </c>
      <c r="AW303" s="13" t="s">
        <v>29</v>
      </c>
      <c r="AX303" s="13" t="s">
        <v>73</v>
      </c>
      <c r="AY303" s="160" t="s">
        <v>137</v>
      </c>
    </row>
    <row r="304" spans="2:51" s="14" customFormat="1">
      <c r="B304" s="167"/>
      <c r="D304" s="159" t="s">
        <v>145</v>
      </c>
      <c r="E304" s="168" t="s">
        <v>1</v>
      </c>
      <c r="F304" s="169" t="s">
        <v>2292</v>
      </c>
      <c r="H304" s="168" t="s">
        <v>1</v>
      </c>
      <c r="I304" s="170"/>
      <c r="L304" s="167"/>
      <c r="M304" s="171"/>
      <c r="N304" s="172"/>
      <c r="O304" s="172"/>
      <c r="P304" s="172"/>
      <c r="Q304" s="172"/>
      <c r="R304" s="172"/>
      <c r="S304" s="172"/>
      <c r="T304" s="173"/>
      <c r="AT304" s="168" t="s">
        <v>145</v>
      </c>
      <c r="AU304" s="168" t="s">
        <v>82</v>
      </c>
      <c r="AV304" s="14" t="s">
        <v>30</v>
      </c>
      <c r="AW304" s="14" t="s">
        <v>29</v>
      </c>
      <c r="AX304" s="14" t="s">
        <v>73</v>
      </c>
      <c r="AY304" s="168" t="s">
        <v>137</v>
      </c>
    </row>
    <row r="305" spans="2:51" s="13" customFormat="1">
      <c r="B305" s="158"/>
      <c r="D305" s="159" t="s">
        <v>145</v>
      </c>
      <c r="E305" s="160" t="s">
        <v>1</v>
      </c>
      <c r="F305" s="161" t="s">
        <v>2293</v>
      </c>
      <c r="H305" s="162">
        <v>7.7830000000000004</v>
      </c>
      <c r="I305" s="163"/>
      <c r="L305" s="158"/>
      <c r="M305" s="164"/>
      <c r="N305" s="165"/>
      <c r="O305" s="165"/>
      <c r="P305" s="165"/>
      <c r="Q305" s="165"/>
      <c r="R305" s="165"/>
      <c r="S305" s="165"/>
      <c r="T305" s="166"/>
      <c r="AT305" s="160" t="s">
        <v>145</v>
      </c>
      <c r="AU305" s="160" t="s">
        <v>82</v>
      </c>
      <c r="AV305" s="13" t="s">
        <v>82</v>
      </c>
      <c r="AW305" s="13" t="s">
        <v>29</v>
      </c>
      <c r="AX305" s="13" t="s">
        <v>73</v>
      </c>
      <c r="AY305" s="160" t="s">
        <v>137</v>
      </c>
    </row>
    <row r="306" spans="2:51" s="14" customFormat="1">
      <c r="B306" s="167"/>
      <c r="D306" s="159" t="s">
        <v>145</v>
      </c>
      <c r="E306" s="168" t="s">
        <v>1</v>
      </c>
      <c r="F306" s="169" t="s">
        <v>2294</v>
      </c>
      <c r="H306" s="168" t="s">
        <v>1</v>
      </c>
      <c r="I306" s="170"/>
      <c r="L306" s="167"/>
      <c r="M306" s="171"/>
      <c r="N306" s="172"/>
      <c r="O306" s="172"/>
      <c r="P306" s="172"/>
      <c r="Q306" s="172"/>
      <c r="R306" s="172"/>
      <c r="S306" s="172"/>
      <c r="T306" s="173"/>
      <c r="AT306" s="168" t="s">
        <v>145</v>
      </c>
      <c r="AU306" s="168" t="s">
        <v>82</v>
      </c>
      <c r="AV306" s="14" t="s">
        <v>30</v>
      </c>
      <c r="AW306" s="14" t="s">
        <v>29</v>
      </c>
      <c r="AX306" s="14" t="s">
        <v>73</v>
      </c>
      <c r="AY306" s="168" t="s">
        <v>137</v>
      </c>
    </row>
    <row r="307" spans="2:51" s="13" customFormat="1">
      <c r="B307" s="158"/>
      <c r="D307" s="159" t="s">
        <v>145</v>
      </c>
      <c r="E307" s="160" t="s">
        <v>1</v>
      </c>
      <c r="F307" s="161" t="s">
        <v>2295</v>
      </c>
      <c r="H307" s="162">
        <v>12.048</v>
      </c>
      <c r="I307" s="163"/>
      <c r="L307" s="158"/>
      <c r="M307" s="164"/>
      <c r="N307" s="165"/>
      <c r="O307" s="165"/>
      <c r="P307" s="165"/>
      <c r="Q307" s="165"/>
      <c r="R307" s="165"/>
      <c r="S307" s="165"/>
      <c r="T307" s="166"/>
      <c r="AT307" s="160" t="s">
        <v>145</v>
      </c>
      <c r="AU307" s="160" t="s">
        <v>82</v>
      </c>
      <c r="AV307" s="13" t="s">
        <v>82</v>
      </c>
      <c r="AW307" s="13" t="s">
        <v>29</v>
      </c>
      <c r="AX307" s="13" t="s">
        <v>73</v>
      </c>
      <c r="AY307" s="160" t="s">
        <v>137</v>
      </c>
    </row>
    <row r="308" spans="2:51" s="14" customFormat="1">
      <c r="B308" s="167"/>
      <c r="D308" s="159" t="s">
        <v>145</v>
      </c>
      <c r="E308" s="168" t="s">
        <v>1</v>
      </c>
      <c r="F308" s="169" t="s">
        <v>2222</v>
      </c>
      <c r="H308" s="168" t="s">
        <v>1</v>
      </c>
      <c r="I308" s="170"/>
      <c r="L308" s="167"/>
      <c r="M308" s="171"/>
      <c r="N308" s="172"/>
      <c r="O308" s="172"/>
      <c r="P308" s="172"/>
      <c r="Q308" s="172"/>
      <c r="R308" s="172"/>
      <c r="S308" s="172"/>
      <c r="T308" s="173"/>
      <c r="AT308" s="168" t="s">
        <v>145</v>
      </c>
      <c r="AU308" s="168" t="s">
        <v>82</v>
      </c>
      <c r="AV308" s="14" t="s">
        <v>30</v>
      </c>
      <c r="AW308" s="14" t="s">
        <v>29</v>
      </c>
      <c r="AX308" s="14" t="s">
        <v>73</v>
      </c>
      <c r="AY308" s="168" t="s">
        <v>137</v>
      </c>
    </row>
    <row r="309" spans="2:51" s="13" customFormat="1">
      <c r="B309" s="158"/>
      <c r="D309" s="159" t="s">
        <v>145</v>
      </c>
      <c r="E309" s="160" t="s">
        <v>1</v>
      </c>
      <c r="F309" s="161" t="s">
        <v>2296</v>
      </c>
      <c r="H309" s="162">
        <v>6.5890000000000004</v>
      </c>
      <c r="I309" s="163"/>
      <c r="L309" s="158"/>
      <c r="M309" s="164"/>
      <c r="N309" s="165"/>
      <c r="O309" s="165"/>
      <c r="P309" s="165"/>
      <c r="Q309" s="165"/>
      <c r="R309" s="165"/>
      <c r="S309" s="165"/>
      <c r="T309" s="166"/>
      <c r="AT309" s="160" t="s">
        <v>145</v>
      </c>
      <c r="AU309" s="160" t="s">
        <v>82</v>
      </c>
      <c r="AV309" s="13" t="s">
        <v>82</v>
      </c>
      <c r="AW309" s="13" t="s">
        <v>29</v>
      </c>
      <c r="AX309" s="13" t="s">
        <v>73</v>
      </c>
      <c r="AY309" s="160" t="s">
        <v>137</v>
      </c>
    </row>
    <row r="310" spans="2:51" s="16" customFormat="1">
      <c r="B310" s="197"/>
      <c r="D310" s="159" t="s">
        <v>145</v>
      </c>
      <c r="E310" s="198" t="s">
        <v>1</v>
      </c>
      <c r="F310" s="199" t="s">
        <v>416</v>
      </c>
      <c r="H310" s="200">
        <v>316.96100000000001</v>
      </c>
      <c r="I310" s="201"/>
      <c r="L310" s="197"/>
      <c r="M310" s="202"/>
      <c r="N310" s="203"/>
      <c r="O310" s="203"/>
      <c r="P310" s="203"/>
      <c r="Q310" s="203"/>
      <c r="R310" s="203"/>
      <c r="S310" s="203"/>
      <c r="T310" s="204"/>
      <c r="AT310" s="198" t="s">
        <v>145</v>
      </c>
      <c r="AU310" s="198" t="s">
        <v>82</v>
      </c>
      <c r="AV310" s="16" t="s">
        <v>155</v>
      </c>
      <c r="AW310" s="16" t="s">
        <v>29</v>
      </c>
      <c r="AX310" s="16" t="s">
        <v>73</v>
      </c>
      <c r="AY310" s="198" t="s">
        <v>137</v>
      </c>
    </row>
    <row r="311" spans="2:51" s="14" customFormat="1">
      <c r="B311" s="167"/>
      <c r="D311" s="159" t="s">
        <v>145</v>
      </c>
      <c r="E311" s="168" t="s">
        <v>1</v>
      </c>
      <c r="F311" s="169" t="s">
        <v>2297</v>
      </c>
      <c r="H311" s="168" t="s">
        <v>1</v>
      </c>
      <c r="I311" s="170"/>
      <c r="L311" s="167"/>
      <c r="M311" s="171"/>
      <c r="N311" s="172"/>
      <c r="O311" s="172"/>
      <c r="P311" s="172"/>
      <c r="Q311" s="172"/>
      <c r="R311" s="172"/>
      <c r="S311" s="172"/>
      <c r="T311" s="173"/>
      <c r="AT311" s="168" t="s">
        <v>145</v>
      </c>
      <c r="AU311" s="168" t="s">
        <v>82</v>
      </c>
      <c r="AV311" s="14" t="s">
        <v>30</v>
      </c>
      <c r="AW311" s="14" t="s">
        <v>29</v>
      </c>
      <c r="AX311" s="14" t="s">
        <v>73</v>
      </c>
      <c r="AY311" s="168" t="s">
        <v>137</v>
      </c>
    </row>
    <row r="312" spans="2:51" s="13" customFormat="1">
      <c r="B312" s="158"/>
      <c r="D312" s="159" t="s">
        <v>145</v>
      </c>
      <c r="E312" s="160" t="s">
        <v>1</v>
      </c>
      <c r="F312" s="161" t="s">
        <v>2298</v>
      </c>
      <c r="H312" s="162">
        <v>-37.26</v>
      </c>
      <c r="I312" s="163"/>
      <c r="L312" s="158"/>
      <c r="M312" s="164"/>
      <c r="N312" s="165"/>
      <c r="O312" s="165"/>
      <c r="P312" s="165"/>
      <c r="Q312" s="165"/>
      <c r="R312" s="165"/>
      <c r="S312" s="165"/>
      <c r="T312" s="166"/>
      <c r="AT312" s="160" t="s">
        <v>145</v>
      </c>
      <c r="AU312" s="160" t="s">
        <v>82</v>
      </c>
      <c r="AV312" s="13" t="s">
        <v>82</v>
      </c>
      <c r="AW312" s="13" t="s">
        <v>29</v>
      </c>
      <c r="AX312" s="13" t="s">
        <v>73</v>
      </c>
      <c r="AY312" s="160" t="s">
        <v>137</v>
      </c>
    </row>
    <row r="313" spans="2:51" s="14" customFormat="1">
      <c r="B313" s="167"/>
      <c r="D313" s="159" t="s">
        <v>145</v>
      </c>
      <c r="E313" s="168" t="s">
        <v>1</v>
      </c>
      <c r="F313" s="169" t="s">
        <v>534</v>
      </c>
      <c r="H313" s="168" t="s">
        <v>1</v>
      </c>
      <c r="I313" s="170"/>
      <c r="L313" s="167"/>
      <c r="M313" s="171"/>
      <c r="N313" s="172"/>
      <c r="O313" s="172"/>
      <c r="P313" s="172"/>
      <c r="Q313" s="172"/>
      <c r="R313" s="172"/>
      <c r="S313" s="172"/>
      <c r="T313" s="173"/>
      <c r="AT313" s="168" t="s">
        <v>145</v>
      </c>
      <c r="AU313" s="168" t="s">
        <v>82</v>
      </c>
      <c r="AV313" s="14" t="s">
        <v>30</v>
      </c>
      <c r="AW313" s="14" t="s">
        <v>29</v>
      </c>
      <c r="AX313" s="14" t="s">
        <v>73</v>
      </c>
      <c r="AY313" s="168" t="s">
        <v>137</v>
      </c>
    </row>
    <row r="314" spans="2:51" s="14" customFormat="1">
      <c r="B314" s="167"/>
      <c r="D314" s="159" t="s">
        <v>145</v>
      </c>
      <c r="E314" s="168" t="s">
        <v>1</v>
      </c>
      <c r="F314" s="169" t="s">
        <v>2299</v>
      </c>
      <c r="H314" s="168" t="s">
        <v>1</v>
      </c>
      <c r="I314" s="170"/>
      <c r="L314" s="167"/>
      <c r="M314" s="171"/>
      <c r="N314" s="172"/>
      <c r="O314" s="172"/>
      <c r="P314" s="172"/>
      <c r="Q314" s="172"/>
      <c r="R314" s="172"/>
      <c r="S314" s="172"/>
      <c r="T314" s="173"/>
      <c r="AT314" s="168" t="s">
        <v>145</v>
      </c>
      <c r="AU314" s="168" t="s">
        <v>82</v>
      </c>
      <c r="AV314" s="14" t="s">
        <v>30</v>
      </c>
      <c r="AW314" s="14" t="s">
        <v>29</v>
      </c>
      <c r="AX314" s="14" t="s">
        <v>73</v>
      </c>
      <c r="AY314" s="168" t="s">
        <v>137</v>
      </c>
    </row>
    <row r="315" spans="2:51" s="14" customFormat="1">
      <c r="B315" s="167"/>
      <c r="D315" s="159" t="s">
        <v>145</v>
      </c>
      <c r="E315" s="168" t="s">
        <v>1</v>
      </c>
      <c r="F315" s="169" t="s">
        <v>503</v>
      </c>
      <c r="H315" s="168" t="s">
        <v>1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145</v>
      </c>
      <c r="AU315" s="168" t="s">
        <v>82</v>
      </c>
      <c r="AV315" s="14" t="s">
        <v>30</v>
      </c>
      <c r="AW315" s="14" t="s">
        <v>29</v>
      </c>
      <c r="AX315" s="14" t="s">
        <v>73</v>
      </c>
      <c r="AY315" s="168" t="s">
        <v>137</v>
      </c>
    </row>
    <row r="316" spans="2:51" s="13" customFormat="1">
      <c r="B316" s="158"/>
      <c r="D316" s="159" t="s">
        <v>145</v>
      </c>
      <c r="E316" s="160" t="s">
        <v>1</v>
      </c>
      <c r="F316" s="161" t="s">
        <v>2300</v>
      </c>
      <c r="H316" s="162">
        <v>-20.411999999999999</v>
      </c>
      <c r="I316" s="163"/>
      <c r="L316" s="158"/>
      <c r="M316" s="164"/>
      <c r="N316" s="165"/>
      <c r="O316" s="165"/>
      <c r="P316" s="165"/>
      <c r="Q316" s="165"/>
      <c r="R316" s="165"/>
      <c r="S316" s="165"/>
      <c r="T316" s="166"/>
      <c r="AT316" s="160" t="s">
        <v>145</v>
      </c>
      <c r="AU316" s="160" t="s">
        <v>82</v>
      </c>
      <c r="AV316" s="13" t="s">
        <v>82</v>
      </c>
      <c r="AW316" s="13" t="s">
        <v>29</v>
      </c>
      <c r="AX316" s="13" t="s">
        <v>73</v>
      </c>
      <c r="AY316" s="160" t="s">
        <v>137</v>
      </c>
    </row>
    <row r="317" spans="2:51" s="14" customFormat="1">
      <c r="B317" s="167"/>
      <c r="D317" s="159" t="s">
        <v>145</v>
      </c>
      <c r="E317" s="168" t="s">
        <v>1</v>
      </c>
      <c r="F317" s="169" t="s">
        <v>2301</v>
      </c>
      <c r="H317" s="168" t="s">
        <v>1</v>
      </c>
      <c r="I317" s="170"/>
      <c r="L317" s="167"/>
      <c r="M317" s="171"/>
      <c r="N317" s="172"/>
      <c r="O317" s="172"/>
      <c r="P317" s="172"/>
      <c r="Q317" s="172"/>
      <c r="R317" s="172"/>
      <c r="S317" s="172"/>
      <c r="T317" s="173"/>
      <c r="AT317" s="168" t="s">
        <v>145</v>
      </c>
      <c r="AU317" s="168" t="s">
        <v>82</v>
      </c>
      <c r="AV317" s="14" t="s">
        <v>30</v>
      </c>
      <c r="AW317" s="14" t="s">
        <v>29</v>
      </c>
      <c r="AX317" s="14" t="s">
        <v>73</v>
      </c>
      <c r="AY317" s="168" t="s">
        <v>137</v>
      </c>
    </row>
    <row r="318" spans="2:51" s="13" customFormat="1">
      <c r="B318" s="158"/>
      <c r="D318" s="159" t="s">
        <v>145</v>
      </c>
      <c r="E318" s="160" t="s">
        <v>1</v>
      </c>
      <c r="F318" s="161" t="s">
        <v>2302</v>
      </c>
      <c r="H318" s="162">
        <v>-4.7</v>
      </c>
      <c r="I318" s="163"/>
      <c r="L318" s="158"/>
      <c r="M318" s="164"/>
      <c r="N318" s="165"/>
      <c r="O318" s="165"/>
      <c r="P318" s="165"/>
      <c r="Q318" s="165"/>
      <c r="R318" s="165"/>
      <c r="S318" s="165"/>
      <c r="T318" s="166"/>
      <c r="AT318" s="160" t="s">
        <v>145</v>
      </c>
      <c r="AU318" s="160" t="s">
        <v>82</v>
      </c>
      <c r="AV318" s="13" t="s">
        <v>82</v>
      </c>
      <c r="AW318" s="13" t="s">
        <v>29</v>
      </c>
      <c r="AX318" s="13" t="s">
        <v>73</v>
      </c>
      <c r="AY318" s="160" t="s">
        <v>137</v>
      </c>
    </row>
    <row r="319" spans="2:51" s="14" customFormat="1">
      <c r="B319" s="167"/>
      <c r="D319" s="159" t="s">
        <v>145</v>
      </c>
      <c r="E319" s="168" t="s">
        <v>1</v>
      </c>
      <c r="F319" s="169" t="s">
        <v>1204</v>
      </c>
      <c r="H319" s="168" t="s">
        <v>1</v>
      </c>
      <c r="I319" s="170"/>
      <c r="L319" s="167"/>
      <c r="M319" s="171"/>
      <c r="N319" s="172"/>
      <c r="O319" s="172"/>
      <c r="P319" s="172"/>
      <c r="Q319" s="172"/>
      <c r="R319" s="172"/>
      <c r="S319" s="172"/>
      <c r="T319" s="173"/>
      <c r="AT319" s="168" t="s">
        <v>145</v>
      </c>
      <c r="AU319" s="168" t="s">
        <v>82</v>
      </c>
      <c r="AV319" s="14" t="s">
        <v>30</v>
      </c>
      <c r="AW319" s="14" t="s">
        <v>29</v>
      </c>
      <c r="AX319" s="14" t="s">
        <v>73</v>
      </c>
      <c r="AY319" s="168" t="s">
        <v>137</v>
      </c>
    </row>
    <row r="320" spans="2:51" s="13" customFormat="1">
      <c r="B320" s="158"/>
      <c r="D320" s="159" t="s">
        <v>145</v>
      </c>
      <c r="E320" s="160" t="s">
        <v>1</v>
      </c>
      <c r="F320" s="161" t="s">
        <v>2303</v>
      </c>
      <c r="H320" s="162">
        <v>-11.808</v>
      </c>
      <c r="I320" s="163"/>
      <c r="L320" s="158"/>
      <c r="M320" s="164"/>
      <c r="N320" s="165"/>
      <c r="O320" s="165"/>
      <c r="P320" s="165"/>
      <c r="Q320" s="165"/>
      <c r="R320" s="165"/>
      <c r="S320" s="165"/>
      <c r="T320" s="166"/>
      <c r="AT320" s="160" t="s">
        <v>145</v>
      </c>
      <c r="AU320" s="160" t="s">
        <v>82</v>
      </c>
      <c r="AV320" s="13" t="s">
        <v>82</v>
      </c>
      <c r="AW320" s="13" t="s">
        <v>29</v>
      </c>
      <c r="AX320" s="13" t="s">
        <v>73</v>
      </c>
      <c r="AY320" s="160" t="s">
        <v>137</v>
      </c>
    </row>
    <row r="321" spans="2:51" s="14" customFormat="1">
      <c r="B321" s="167"/>
      <c r="D321" s="159" t="s">
        <v>145</v>
      </c>
      <c r="E321" s="168" t="s">
        <v>1</v>
      </c>
      <c r="F321" s="169" t="s">
        <v>2304</v>
      </c>
      <c r="H321" s="168" t="s">
        <v>1</v>
      </c>
      <c r="I321" s="170"/>
      <c r="L321" s="167"/>
      <c r="M321" s="171"/>
      <c r="N321" s="172"/>
      <c r="O321" s="172"/>
      <c r="P321" s="172"/>
      <c r="Q321" s="172"/>
      <c r="R321" s="172"/>
      <c r="S321" s="172"/>
      <c r="T321" s="173"/>
      <c r="AT321" s="168" t="s">
        <v>145</v>
      </c>
      <c r="AU321" s="168" t="s">
        <v>82</v>
      </c>
      <c r="AV321" s="14" t="s">
        <v>30</v>
      </c>
      <c r="AW321" s="14" t="s">
        <v>29</v>
      </c>
      <c r="AX321" s="14" t="s">
        <v>73</v>
      </c>
      <c r="AY321" s="168" t="s">
        <v>137</v>
      </c>
    </row>
    <row r="322" spans="2:51" s="13" customFormat="1">
      <c r="B322" s="158"/>
      <c r="D322" s="159" t="s">
        <v>145</v>
      </c>
      <c r="E322" s="160" t="s">
        <v>1</v>
      </c>
      <c r="F322" s="161" t="s">
        <v>2305</v>
      </c>
      <c r="H322" s="162">
        <v>-7.8920000000000003</v>
      </c>
      <c r="I322" s="163"/>
      <c r="L322" s="158"/>
      <c r="M322" s="164"/>
      <c r="N322" s="165"/>
      <c r="O322" s="165"/>
      <c r="P322" s="165"/>
      <c r="Q322" s="165"/>
      <c r="R322" s="165"/>
      <c r="S322" s="165"/>
      <c r="T322" s="166"/>
      <c r="AT322" s="160" t="s">
        <v>145</v>
      </c>
      <c r="AU322" s="160" t="s">
        <v>82</v>
      </c>
      <c r="AV322" s="13" t="s">
        <v>82</v>
      </c>
      <c r="AW322" s="13" t="s">
        <v>29</v>
      </c>
      <c r="AX322" s="13" t="s">
        <v>73</v>
      </c>
      <c r="AY322" s="160" t="s">
        <v>137</v>
      </c>
    </row>
    <row r="323" spans="2:51" s="14" customFormat="1">
      <c r="B323" s="167"/>
      <c r="D323" s="159" t="s">
        <v>145</v>
      </c>
      <c r="E323" s="168" t="s">
        <v>1</v>
      </c>
      <c r="F323" s="169" t="s">
        <v>2306</v>
      </c>
      <c r="H323" s="168" t="s">
        <v>1</v>
      </c>
      <c r="I323" s="170"/>
      <c r="L323" s="167"/>
      <c r="M323" s="171"/>
      <c r="N323" s="172"/>
      <c r="O323" s="172"/>
      <c r="P323" s="172"/>
      <c r="Q323" s="172"/>
      <c r="R323" s="172"/>
      <c r="S323" s="172"/>
      <c r="T323" s="173"/>
      <c r="AT323" s="168" t="s">
        <v>145</v>
      </c>
      <c r="AU323" s="168" t="s">
        <v>82</v>
      </c>
      <c r="AV323" s="14" t="s">
        <v>30</v>
      </c>
      <c r="AW323" s="14" t="s">
        <v>29</v>
      </c>
      <c r="AX323" s="14" t="s">
        <v>73</v>
      </c>
      <c r="AY323" s="168" t="s">
        <v>137</v>
      </c>
    </row>
    <row r="324" spans="2:51" s="13" customFormat="1">
      <c r="B324" s="158"/>
      <c r="D324" s="159" t="s">
        <v>145</v>
      </c>
      <c r="E324" s="160" t="s">
        <v>1</v>
      </c>
      <c r="F324" s="161" t="s">
        <v>2307</v>
      </c>
      <c r="H324" s="162">
        <v>-0.32400000000000001</v>
      </c>
      <c r="I324" s="163"/>
      <c r="L324" s="158"/>
      <c r="M324" s="164"/>
      <c r="N324" s="165"/>
      <c r="O324" s="165"/>
      <c r="P324" s="165"/>
      <c r="Q324" s="165"/>
      <c r="R324" s="165"/>
      <c r="S324" s="165"/>
      <c r="T324" s="166"/>
      <c r="AT324" s="160" t="s">
        <v>145</v>
      </c>
      <c r="AU324" s="160" t="s">
        <v>82</v>
      </c>
      <c r="AV324" s="13" t="s">
        <v>82</v>
      </c>
      <c r="AW324" s="13" t="s">
        <v>29</v>
      </c>
      <c r="AX324" s="13" t="s">
        <v>73</v>
      </c>
      <c r="AY324" s="160" t="s">
        <v>137</v>
      </c>
    </row>
    <row r="325" spans="2:51" s="14" customFormat="1">
      <c r="B325" s="167"/>
      <c r="D325" s="159" t="s">
        <v>145</v>
      </c>
      <c r="E325" s="168" t="s">
        <v>1</v>
      </c>
      <c r="F325" s="169" t="s">
        <v>2308</v>
      </c>
      <c r="H325" s="168" t="s">
        <v>1</v>
      </c>
      <c r="I325" s="170"/>
      <c r="L325" s="167"/>
      <c r="M325" s="171"/>
      <c r="N325" s="172"/>
      <c r="O325" s="172"/>
      <c r="P325" s="172"/>
      <c r="Q325" s="172"/>
      <c r="R325" s="172"/>
      <c r="S325" s="172"/>
      <c r="T325" s="173"/>
      <c r="AT325" s="168" t="s">
        <v>145</v>
      </c>
      <c r="AU325" s="168" t="s">
        <v>82</v>
      </c>
      <c r="AV325" s="14" t="s">
        <v>30</v>
      </c>
      <c r="AW325" s="14" t="s">
        <v>29</v>
      </c>
      <c r="AX325" s="14" t="s">
        <v>73</v>
      </c>
      <c r="AY325" s="168" t="s">
        <v>137</v>
      </c>
    </row>
    <row r="326" spans="2:51" s="13" customFormat="1">
      <c r="B326" s="158"/>
      <c r="D326" s="159" t="s">
        <v>145</v>
      </c>
      <c r="E326" s="160" t="s">
        <v>1</v>
      </c>
      <c r="F326" s="161" t="s">
        <v>2309</v>
      </c>
      <c r="H326" s="162">
        <v>-0.52800000000000002</v>
      </c>
      <c r="I326" s="163"/>
      <c r="L326" s="158"/>
      <c r="M326" s="164"/>
      <c r="N326" s="165"/>
      <c r="O326" s="165"/>
      <c r="P326" s="165"/>
      <c r="Q326" s="165"/>
      <c r="R326" s="165"/>
      <c r="S326" s="165"/>
      <c r="T326" s="166"/>
      <c r="AT326" s="160" t="s">
        <v>145</v>
      </c>
      <c r="AU326" s="160" t="s">
        <v>82</v>
      </c>
      <c r="AV326" s="13" t="s">
        <v>82</v>
      </c>
      <c r="AW326" s="13" t="s">
        <v>29</v>
      </c>
      <c r="AX326" s="13" t="s">
        <v>73</v>
      </c>
      <c r="AY326" s="160" t="s">
        <v>137</v>
      </c>
    </row>
    <row r="327" spans="2:51" s="14" customFormat="1">
      <c r="B327" s="167"/>
      <c r="D327" s="159" t="s">
        <v>145</v>
      </c>
      <c r="E327" s="168" t="s">
        <v>1</v>
      </c>
      <c r="F327" s="169" t="s">
        <v>2310</v>
      </c>
      <c r="H327" s="168" t="s">
        <v>1</v>
      </c>
      <c r="I327" s="170"/>
      <c r="L327" s="167"/>
      <c r="M327" s="171"/>
      <c r="N327" s="172"/>
      <c r="O327" s="172"/>
      <c r="P327" s="172"/>
      <c r="Q327" s="172"/>
      <c r="R327" s="172"/>
      <c r="S327" s="172"/>
      <c r="T327" s="173"/>
      <c r="AT327" s="168" t="s">
        <v>145</v>
      </c>
      <c r="AU327" s="168" t="s">
        <v>82</v>
      </c>
      <c r="AV327" s="14" t="s">
        <v>30</v>
      </c>
      <c r="AW327" s="14" t="s">
        <v>29</v>
      </c>
      <c r="AX327" s="14" t="s">
        <v>73</v>
      </c>
      <c r="AY327" s="168" t="s">
        <v>137</v>
      </c>
    </row>
    <row r="328" spans="2:51" s="13" customFormat="1">
      <c r="B328" s="158"/>
      <c r="D328" s="159" t="s">
        <v>145</v>
      </c>
      <c r="E328" s="160" t="s">
        <v>1</v>
      </c>
      <c r="F328" s="161" t="s">
        <v>2311</v>
      </c>
      <c r="H328" s="162">
        <v>-5.8879999999999999</v>
      </c>
      <c r="I328" s="163"/>
      <c r="L328" s="158"/>
      <c r="M328" s="164"/>
      <c r="N328" s="165"/>
      <c r="O328" s="165"/>
      <c r="P328" s="165"/>
      <c r="Q328" s="165"/>
      <c r="R328" s="165"/>
      <c r="S328" s="165"/>
      <c r="T328" s="166"/>
      <c r="AT328" s="160" t="s">
        <v>145</v>
      </c>
      <c r="AU328" s="160" t="s">
        <v>82</v>
      </c>
      <c r="AV328" s="13" t="s">
        <v>82</v>
      </c>
      <c r="AW328" s="13" t="s">
        <v>29</v>
      </c>
      <c r="AX328" s="13" t="s">
        <v>73</v>
      </c>
      <c r="AY328" s="160" t="s">
        <v>137</v>
      </c>
    </row>
    <row r="329" spans="2:51" s="14" customFormat="1">
      <c r="B329" s="167"/>
      <c r="D329" s="159" t="s">
        <v>145</v>
      </c>
      <c r="E329" s="168" t="s">
        <v>1</v>
      </c>
      <c r="F329" s="169" t="s">
        <v>2312</v>
      </c>
      <c r="H329" s="168" t="s">
        <v>1</v>
      </c>
      <c r="I329" s="170"/>
      <c r="L329" s="167"/>
      <c r="M329" s="171"/>
      <c r="N329" s="172"/>
      <c r="O329" s="172"/>
      <c r="P329" s="172"/>
      <c r="Q329" s="172"/>
      <c r="R329" s="172"/>
      <c r="S329" s="172"/>
      <c r="T329" s="173"/>
      <c r="AT329" s="168" t="s">
        <v>145</v>
      </c>
      <c r="AU329" s="168" t="s">
        <v>82</v>
      </c>
      <c r="AV329" s="14" t="s">
        <v>30</v>
      </c>
      <c r="AW329" s="14" t="s">
        <v>29</v>
      </c>
      <c r="AX329" s="14" t="s">
        <v>73</v>
      </c>
      <c r="AY329" s="168" t="s">
        <v>137</v>
      </c>
    </row>
    <row r="330" spans="2:51" s="14" customFormat="1">
      <c r="B330" s="167"/>
      <c r="D330" s="159" t="s">
        <v>145</v>
      </c>
      <c r="E330" s="168" t="s">
        <v>1</v>
      </c>
      <c r="F330" s="169" t="s">
        <v>2313</v>
      </c>
      <c r="H330" s="168" t="s">
        <v>1</v>
      </c>
      <c r="I330" s="170"/>
      <c r="L330" s="167"/>
      <c r="M330" s="171"/>
      <c r="N330" s="172"/>
      <c r="O330" s="172"/>
      <c r="P330" s="172"/>
      <c r="Q330" s="172"/>
      <c r="R330" s="172"/>
      <c r="S330" s="172"/>
      <c r="T330" s="173"/>
      <c r="AT330" s="168" t="s">
        <v>145</v>
      </c>
      <c r="AU330" s="168" t="s">
        <v>82</v>
      </c>
      <c r="AV330" s="14" t="s">
        <v>30</v>
      </c>
      <c r="AW330" s="14" t="s">
        <v>29</v>
      </c>
      <c r="AX330" s="14" t="s">
        <v>73</v>
      </c>
      <c r="AY330" s="168" t="s">
        <v>137</v>
      </c>
    </row>
    <row r="331" spans="2:51" s="13" customFormat="1">
      <c r="B331" s="158"/>
      <c r="D331" s="159" t="s">
        <v>145</v>
      </c>
      <c r="E331" s="160" t="s">
        <v>1</v>
      </c>
      <c r="F331" s="161" t="s">
        <v>2314</v>
      </c>
      <c r="H331" s="162">
        <v>0</v>
      </c>
      <c r="I331" s="163"/>
      <c r="L331" s="158"/>
      <c r="M331" s="164"/>
      <c r="N331" s="165"/>
      <c r="O331" s="165"/>
      <c r="P331" s="165"/>
      <c r="Q331" s="165"/>
      <c r="R331" s="165"/>
      <c r="S331" s="165"/>
      <c r="T331" s="166"/>
      <c r="AT331" s="160" t="s">
        <v>145</v>
      </c>
      <c r="AU331" s="160" t="s">
        <v>82</v>
      </c>
      <c r="AV331" s="13" t="s">
        <v>82</v>
      </c>
      <c r="AW331" s="13" t="s">
        <v>29</v>
      </c>
      <c r="AX331" s="13" t="s">
        <v>73</v>
      </c>
      <c r="AY331" s="160" t="s">
        <v>137</v>
      </c>
    </row>
    <row r="332" spans="2:51" s="14" customFormat="1">
      <c r="B332" s="167"/>
      <c r="D332" s="159" t="s">
        <v>145</v>
      </c>
      <c r="E332" s="168" t="s">
        <v>1</v>
      </c>
      <c r="F332" s="169" t="s">
        <v>2315</v>
      </c>
      <c r="H332" s="168" t="s">
        <v>1</v>
      </c>
      <c r="I332" s="170"/>
      <c r="L332" s="167"/>
      <c r="M332" s="171"/>
      <c r="N332" s="172"/>
      <c r="O332" s="172"/>
      <c r="P332" s="172"/>
      <c r="Q332" s="172"/>
      <c r="R332" s="172"/>
      <c r="S332" s="172"/>
      <c r="T332" s="173"/>
      <c r="AT332" s="168" t="s">
        <v>145</v>
      </c>
      <c r="AU332" s="168" t="s">
        <v>82</v>
      </c>
      <c r="AV332" s="14" t="s">
        <v>30</v>
      </c>
      <c r="AW332" s="14" t="s">
        <v>29</v>
      </c>
      <c r="AX332" s="14" t="s">
        <v>73</v>
      </c>
      <c r="AY332" s="168" t="s">
        <v>137</v>
      </c>
    </row>
    <row r="333" spans="2:51" s="13" customFormat="1">
      <c r="B333" s="158"/>
      <c r="D333" s="159" t="s">
        <v>145</v>
      </c>
      <c r="E333" s="160" t="s">
        <v>1</v>
      </c>
      <c r="F333" s="161" t="s">
        <v>2316</v>
      </c>
      <c r="H333" s="162">
        <v>-0.19400000000000001</v>
      </c>
      <c r="I333" s="163"/>
      <c r="L333" s="158"/>
      <c r="M333" s="164"/>
      <c r="N333" s="165"/>
      <c r="O333" s="165"/>
      <c r="P333" s="165"/>
      <c r="Q333" s="165"/>
      <c r="R333" s="165"/>
      <c r="S333" s="165"/>
      <c r="T333" s="166"/>
      <c r="AT333" s="160" t="s">
        <v>145</v>
      </c>
      <c r="AU333" s="160" t="s">
        <v>82</v>
      </c>
      <c r="AV333" s="13" t="s">
        <v>82</v>
      </c>
      <c r="AW333" s="13" t="s">
        <v>29</v>
      </c>
      <c r="AX333" s="13" t="s">
        <v>73</v>
      </c>
      <c r="AY333" s="160" t="s">
        <v>137</v>
      </c>
    </row>
    <row r="334" spans="2:51" s="14" customFormat="1">
      <c r="B334" s="167"/>
      <c r="D334" s="159" t="s">
        <v>145</v>
      </c>
      <c r="E334" s="168" t="s">
        <v>1</v>
      </c>
      <c r="F334" s="169" t="s">
        <v>2317</v>
      </c>
      <c r="H334" s="168" t="s">
        <v>1</v>
      </c>
      <c r="I334" s="170"/>
      <c r="L334" s="167"/>
      <c r="M334" s="171"/>
      <c r="N334" s="172"/>
      <c r="O334" s="172"/>
      <c r="P334" s="172"/>
      <c r="Q334" s="172"/>
      <c r="R334" s="172"/>
      <c r="S334" s="172"/>
      <c r="T334" s="173"/>
      <c r="AT334" s="168" t="s">
        <v>145</v>
      </c>
      <c r="AU334" s="168" t="s">
        <v>82</v>
      </c>
      <c r="AV334" s="14" t="s">
        <v>30</v>
      </c>
      <c r="AW334" s="14" t="s">
        <v>29</v>
      </c>
      <c r="AX334" s="14" t="s">
        <v>73</v>
      </c>
      <c r="AY334" s="168" t="s">
        <v>137</v>
      </c>
    </row>
    <row r="335" spans="2:51" s="13" customFormat="1">
      <c r="B335" s="158"/>
      <c r="D335" s="159" t="s">
        <v>145</v>
      </c>
      <c r="E335" s="160" t="s">
        <v>1</v>
      </c>
      <c r="F335" s="161" t="s">
        <v>2318</v>
      </c>
      <c r="H335" s="162">
        <v>-0.14399999999999999</v>
      </c>
      <c r="I335" s="163"/>
      <c r="L335" s="158"/>
      <c r="M335" s="164"/>
      <c r="N335" s="165"/>
      <c r="O335" s="165"/>
      <c r="P335" s="165"/>
      <c r="Q335" s="165"/>
      <c r="R335" s="165"/>
      <c r="S335" s="165"/>
      <c r="T335" s="166"/>
      <c r="AT335" s="160" t="s">
        <v>145</v>
      </c>
      <c r="AU335" s="160" t="s">
        <v>82</v>
      </c>
      <c r="AV335" s="13" t="s">
        <v>82</v>
      </c>
      <c r="AW335" s="13" t="s">
        <v>29</v>
      </c>
      <c r="AX335" s="13" t="s">
        <v>73</v>
      </c>
      <c r="AY335" s="160" t="s">
        <v>137</v>
      </c>
    </row>
    <row r="336" spans="2:51" s="14" customFormat="1">
      <c r="B336" s="167"/>
      <c r="D336" s="159" t="s">
        <v>145</v>
      </c>
      <c r="E336" s="168" t="s">
        <v>1</v>
      </c>
      <c r="F336" s="169" t="s">
        <v>2319</v>
      </c>
      <c r="H336" s="168" t="s">
        <v>1</v>
      </c>
      <c r="I336" s="170"/>
      <c r="L336" s="167"/>
      <c r="M336" s="171"/>
      <c r="N336" s="172"/>
      <c r="O336" s="172"/>
      <c r="P336" s="172"/>
      <c r="Q336" s="172"/>
      <c r="R336" s="172"/>
      <c r="S336" s="172"/>
      <c r="T336" s="173"/>
      <c r="AT336" s="168" t="s">
        <v>145</v>
      </c>
      <c r="AU336" s="168" t="s">
        <v>82</v>
      </c>
      <c r="AV336" s="14" t="s">
        <v>30</v>
      </c>
      <c r="AW336" s="14" t="s">
        <v>29</v>
      </c>
      <c r="AX336" s="14" t="s">
        <v>73</v>
      </c>
      <c r="AY336" s="168" t="s">
        <v>137</v>
      </c>
    </row>
    <row r="337" spans="1:65" s="13" customFormat="1">
      <c r="B337" s="158"/>
      <c r="D337" s="159" t="s">
        <v>145</v>
      </c>
      <c r="E337" s="160" t="s">
        <v>1</v>
      </c>
      <c r="F337" s="161" t="s">
        <v>2320</v>
      </c>
      <c r="H337" s="162">
        <v>-3.238</v>
      </c>
      <c r="I337" s="163"/>
      <c r="L337" s="158"/>
      <c r="M337" s="164"/>
      <c r="N337" s="165"/>
      <c r="O337" s="165"/>
      <c r="P337" s="165"/>
      <c r="Q337" s="165"/>
      <c r="R337" s="165"/>
      <c r="S337" s="165"/>
      <c r="T337" s="166"/>
      <c r="AT337" s="160" t="s">
        <v>145</v>
      </c>
      <c r="AU337" s="160" t="s">
        <v>82</v>
      </c>
      <c r="AV337" s="13" t="s">
        <v>82</v>
      </c>
      <c r="AW337" s="13" t="s">
        <v>29</v>
      </c>
      <c r="AX337" s="13" t="s">
        <v>73</v>
      </c>
      <c r="AY337" s="160" t="s">
        <v>137</v>
      </c>
    </row>
    <row r="338" spans="1:65" s="14" customFormat="1">
      <c r="B338" s="167"/>
      <c r="D338" s="159" t="s">
        <v>145</v>
      </c>
      <c r="E338" s="168" t="s">
        <v>1</v>
      </c>
      <c r="F338" s="169" t="s">
        <v>2321</v>
      </c>
      <c r="H338" s="168" t="s">
        <v>1</v>
      </c>
      <c r="I338" s="170"/>
      <c r="L338" s="167"/>
      <c r="M338" s="171"/>
      <c r="N338" s="172"/>
      <c r="O338" s="172"/>
      <c r="P338" s="172"/>
      <c r="Q338" s="172"/>
      <c r="R338" s="172"/>
      <c r="S338" s="172"/>
      <c r="T338" s="173"/>
      <c r="AT338" s="168" t="s">
        <v>145</v>
      </c>
      <c r="AU338" s="168" t="s">
        <v>82</v>
      </c>
      <c r="AV338" s="14" t="s">
        <v>30</v>
      </c>
      <c r="AW338" s="14" t="s">
        <v>29</v>
      </c>
      <c r="AX338" s="14" t="s">
        <v>73</v>
      </c>
      <c r="AY338" s="168" t="s">
        <v>137</v>
      </c>
    </row>
    <row r="339" spans="1:65" s="13" customFormat="1">
      <c r="B339" s="158"/>
      <c r="D339" s="159" t="s">
        <v>145</v>
      </c>
      <c r="E339" s="160" t="s">
        <v>1</v>
      </c>
      <c r="F339" s="161" t="s">
        <v>2322</v>
      </c>
      <c r="H339" s="162">
        <v>-2.278</v>
      </c>
      <c r="I339" s="163"/>
      <c r="L339" s="158"/>
      <c r="M339" s="164"/>
      <c r="N339" s="165"/>
      <c r="O339" s="165"/>
      <c r="P339" s="165"/>
      <c r="Q339" s="165"/>
      <c r="R339" s="165"/>
      <c r="S339" s="165"/>
      <c r="T339" s="166"/>
      <c r="AT339" s="160" t="s">
        <v>145</v>
      </c>
      <c r="AU339" s="160" t="s">
        <v>82</v>
      </c>
      <c r="AV339" s="13" t="s">
        <v>82</v>
      </c>
      <c r="AW339" s="13" t="s">
        <v>29</v>
      </c>
      <c r="AX339" s="13" t="s">
        <v>73</v>
      </c>
      <c r="AY339" s="160" t="s">
        <v>137</v>
      </c>
    </row>
    <row r="340" spans="1:65" s="14" customFormat="1">
      <c r="B340" s="167"/>
      <c r="D340" s="159" t="s">
        <v>145</v>
      </c>
      <c r="E340" s="168" t="s">
        <v>1</v>
      </c>
      <c r="F340" s="169" t="s">
        <v>2323</v>
      </c>
      <c r="H340" s="168" t="s">
        <v>1</v>
      </c>
      <c r="I340" s="170"/>
      <c r="L340" s="167"/>
      <c r="M340" s="171"/>
      <c r="N340" s="172"/>
      <c r="O340" s="172"/>
      <c r="P340" s="172"/>
      <c r="Q340" s="172"/>
      <c r="R340" s="172"/>
      <c r="S340" s="172"/>
      <c r="T340" s="173"/>
      <c r="AT340" s="168" t="s">
        <v>145</v>
      </c>
      <c r="AU340" s="168" t="s">
        <v>82</v>
      </c>
      <c r="AV340" s="14" t="s">
        <v>30</v>
      </c>
      <c r="AW340" s="14" t="s">
        <v>29</v>
      </c>
      <c r="AX340" s="14" t="s">
        <v>73</v>
      </c>
      <c r="AY340" s="168" t="s">
        <v>137</v>
      </c>
    </row>
    <row r="341" spans="1:65" s="13" customFormat="1">
      <c r="B341" s="158"/>
      <c r="D341" s="159" t="s">
        <v>145</v>
      </c>
      <c r="E341" s="160" t="s">
        <v>1</v>
      </c>
      <c r="F341" s="161" t="s">
        <v>2324</v>
      </c>
      <c r="H341" s="162">
        <v>-0.12</v>
      </c>
      <c r="I341" s="163"/>
      <c r="L341" s="158"/>
      <c r="M341" s="164"/>
      <c r="N341" s="165"/>
      <c r="O341" s="165"/>
      <c r="P341" s="165"/>
      <c r="Q341" s="165"/>
      <c r="R341" s="165"/>
      <c r="S341" s="165"/>
      <c r="T341" s="166"/>
      <c r="AT341" s="160" t="s">
        <v>145</v>
      </c>
      <c r="AU341" s="160" t="s">
        <v>82</v>
      </c>
      <c r="AV341" s="13" t="s">
        <v>82</v>
      </c>
      <c r="AW341" s="13" t="s">
        <v>29</v>
      </c>
      <c r="AX341" s="13" t="s">
        <v>73</v>
      </c>
      <c r="AY341" s="160" t="s">
        <v>137</v>
      </c>
    </row>
    <row r="342" spans="1:65" s="14" customFormat="1">
      <c r="B342" s="167"/>
      <c r="D342" s="159" t="s">
        <v>145</v>
      </c>
      <c r="E342" s="168" t="s">
        <v>1</v>
      </c>
      <c r="F342" s="169" t="s">
        <v>2325</v>
      </c>
      <c r="H342" s="168" t="s">
        <v>1</v>
      </c>
      <c r="I342" s="170"/>
      <c r="L342" s="167"/>
      <c r="M342" s="171"/>
      <c r="N342" s="172"/>
      <c r="O342" s="172"/>
      <c r="P342" s="172"/>
      <c r="Q342" s="172"/>
      <c r="R342" s="172"/>
      <c r="S342" s="172"/>
      <c r="T342" s="173"/>
      <c r="AT342" s="168" t="s">
        <v>145</v>
      </c>
      <c r="AU342" s="168" t="s">
        <v>82</v>
      </c>
      <c r="AV342" s="14" t="s">
        <v>30</v>
      </c>
      <c r="AW342" s="14" t="s">
        <v>29</v>
      </c>
      <c r="AX342" s="14" t="s">
        <v>73</v>
      </c>
      <c r="AY342" s="168" t="s">
        <v>137</v>
      </c>
    </row>
    <row r="343" spans="1:65" s="13" customFormat="1">
      <c r="B343" s="158"/>
      <c r="D343" s="159" t="s">
        <v>145</v>
      </c>
      <c r="E343" s="160" t="s">
        <v>1</v>
      </c>
      <c r="F343" s="161" t="s">
        <v>2326</v>
      </c>
      <c r="H343" s="162">
        <v>-1.254</v>
      </c>
      <c r="I343" s="163"/>
      <c r="L343" s="158"/>
      <c r="M343" s="164"/>
      <c r="N343" s="165"/>
      <c r="O343" s="165"/>
      <c r="P343" s="165"/>
      <c r="Q343" s="165"/>
      <c r="R343" s="165"/>
      <c r="S343" s="165"/>
      <c r="T343" s="166"/>
      <c r="AT343" s="160" t="s">
        <v>145</v>
      </c>
      <c r="AU343" s="160" t="s">
        <v>82</v>
      </c>
      <c r="AV343" s="13" t="s">
        <v>82</v>
      </c>
      <c r="AW343" s="13" t="s">
        <v>29</v>
      </c>
      <c r="AX343" s="13" t="s">
        <v>73</v>
      </c>
      <c r="AY343" s="160" t="s">
        <v>137</v>
      </c>
    </row>
    <row r="344" spans="1:65" s="16" customFormat="1">
      <c r="B344" s="197"/>
      <c r="D344" s="159" t="s">
        <v>145</v>
      </c>
      <c r="E344" s="198" t="s">
        <v>1</v>
      </c>
      <c r="F344" s="199" t="s">
        <v>416</v>
      </c>
      <c r="H344" s="200">
        <v>-96.04</v>
      </c>
      <c r="I344" s="201"/>
      <c r="L344" s="197"/>
      <c r="M344" s="202"/>
      <c r="N344" s="203"/>
      <c r="O344" s="203"/>
      <c r="P344" s="203"/>
      <c r="Q344" s="203"/>
      <c r="R344" s="203"/>
      <c r="S344" s="203"/>
      <c r="T344" s="204"/>
      <c r="AT344" s="198" t="s">
        <v>145</v>
      </c>
      <c r="AU344" s="198" t="s">
        <v>82</v>
      </c>
      <c r="AV344" s="16" t="s">
        <v>155</v>
      </c>
      <c r="AW344" s="16" t="s">
        <v>29</v>
      </c>
      <c r="AX344" s="16" t="s">
        <v>73</v>
      </c>
      <c r="AY344" s="198" t="s">
        <v>137</v>
      </c>
    </row>
    <row r="345" spans="1:65" s="15" customFormat="1">
      <c r="B345" s="174"/>
      <c r="D345" s="159" t="s">
        <v>145</v>
      </c>
      <c r="E345" s="175" t="s">
        <v>1</v>
      </c>
      <c r="F345" s="176" t="s">
        <v>148</v>
      </c>
      <c r="H345" s="177">
        <v>220.92099999999999</v>
      </c>
      <c r="I345" s="178"/>
      <c r="L345" s="174"/>
      <c r="M345" s="179"/>
      <c r="N345" s="180"/>
      <c r="O345" s="180"/>
      <c r="P345" s="180"/>
      <c r="Q345" s="180"/>
      <c r="R345" s="180"/>
      <c r="S345" s="180"/>
      <c r="T345" s="181"/>
      <c r="AT345" s="175" t="s">
        <v>145</v>
      </c>
      <c r="AU345" s="175" t="s">
        <v>82</v>
      </c>
      <c r="AV345" s="15" t="s">
        <v>143</v>
      </c>
      <c r="AW345" s="15" t="s">
        <v>29</v>
      </c>
      <c r="AX345" s="15" t="s">
        <v>30</v>
      </c>
      <c r="AY345" s="175" t="s">
        <v>137</v>
      </c>
    </row>
    <row r="346" spans="1:65" s="2" customFormat="1" ht="21.75" customHeight="1">
      <c r="A346" s="33"/>
      <c r="B346" s="144"/>
      <c r="C346" s="145" t="s">
        <v>339</v>
      </c>
      <c r="D346" s="145" t="s">
        <v>139</v>
      </c>
      <c r="E346" s="146" t="s">
        <v>1535</v>
      </c>
      <c r="F346" s="147" t="s">
        <v>1536</v>
      </c>
      <c r="G346" s="148" t="s">
        <v>142</v>
      </c>
      <c r="H346" s="149">
        <v>792.40099999999995</v>
      </c>
      <c r="I346" s="150"/>
      <c r="J346" s="151">
        <f>ROUND(I346*H346,2)</f>
        <v>0</v>
      </c>
      <c r="K346" s="147" t="s">
        <v>152</v>
      </c>
      <c r="L346" s="34"/>
      <c r="M346" s="152" t="s">
        <v>1</v>
      </c>
      <c r="N346" s="153" t="s">
        <v>38</v>
      </c>
      <c r="O346" s="59"/>
      <c r="P346" s="154">
        <f>O346*H346</f>
        <v>0</v>
      </c>
      <c r="Q346" s="154">
        <v>8.4000000000000003E-4</v>
      </c>
      <c r="R346" s="154">
        <f>Q346*H346</f>
        <v>0.66561683999999999</v>
      </c>
      <c r="S346" s="154">
        <v>0</v>
      </c>
      <c r="T346" s="15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6" t="s">
        <v>143</v>
      </c>
      <c r="AT346" s="156" t="s">
        <v>139</v>
      </c>
      <c r="AU346" s="156" t="s">
        <v>82</v>
      </c>
      <c r="AY346" s="18" t="s">
        <v>137</v>
      </c>
      <c r="BE346" s="157">
        <f>IF(N346="základní",J346,0)</f>
        <v>0</v>
      </c>
      <c r="BF346" s="157">
        <f>IF(N346="snížená",J346,0)</f>
        <v>0</v>
      </c>
      <c r="BG346" s="157">
        <f>IF(N346="zákl. přenesená",J346,0)</f>
        <v>0</v>
      </c>
      <c r="BH346" s="157">
        <f>IF(N346="sníž. přenesená",J346,0)</f>
        <v>0</v>
      </c>
      <c r="BI346" s="157">
        <f>IF(N346="nulová",J346,0)</f>
        <v>0</v>
      </c>
      <c r="BJ346" s="18" t="s">
        <v>30</v>
      </c>
      <c r="BK346" s="157">
        <f>ROUND(I346*H346,2)</f>
        <v>0</v>
      </c>
      <c r="BL346" s="18" t="s">
        <v>143</v>
      </c>
      <c r="BM346" s="156" t="s">
        <v>2327</v>
      </c>
    </row>
    <row r="347" spans="1:65" s="14" customFormat="1">
      <c r="B347" s="167"/>
      <c r="D347" s="159" t="s">
        <v>145</v>
      </c>
      <c r="E347" s="168" t="s">
        <v>1</v>
      </c>
      <c r="F347" s="169" t="s">
        <v>2235</v>
      </c>
      <c r="H347" s="168" t="s">
        <v>1</v>
      </c>
      <c r="I347" s="170"/>
      <c r="L347" s="167"/>
      <c r="M347" s="171"/>
      <c r="N347" s="172"/>
      <c r="O347" s="172"/>
      <c r="P347" s="172"/>
      <c r="Q347" s="172"/>
      <c r="R347" s="172"/>
      <c r="S347" s="172"/>
      <c r="T347" s="173"/>
      <c r="AT347" s="168" t="s">
        <v>145</v>
      </c>
      <c r="AU347" s="168" t="s">
        <v>82</v>
      </c>
      <c r="AV347" s="14" t="s">
        <v>30</v>
      </c>
      <c r="AW347" s="14" t="s">
        <v>29</v>
      </c>
      <c r="AX347" s="14" t="s">
        <v>73</v>
      </c>
      <c r="AY347" s="168" t="s">
        <v>137</v>
      </c>
    </row>
    <row r="348" spans="1:65" s="13" customFormat="1">
      <c r="B348" s="158"/>
      <c r="D348" s="159" t="s">
        <v>145</v>
      </c>
      <c r="E348" s="160" t="s">
        <v>1</v>
      </c>
      <c r="F348" s="161" t="s">
        <v>2328</v>
      </c>
      <c r="H348" s="162">
        <v>20.827999999999999</v>
      </c>
      <c r="I348" s="163"/>
      <c r="L348" s="158"/>
      <c r="M348" s="164"/>
      <c r="N348" s="165"/>
      <c r="O348" s="165"/>
      <c r="P348" s="165"/>
      <c r="Q348" s="165"/>
      <c r="R348" s="165"/>
      <c r="S348" s="165"/>
      <c r="T348" s="166"/>
      <c r="AT348" s="160" t="s">
        <v>145</v>
      </c>
      <c r="AU348" s="160" t="s">
        <v>82</v>
      </c>
      <c r="AV348" s="13" t="s">
        <v>82</v>
      </c>
      <c r="AW348" s="13" t="s">
        <v>29</v>
      </c>
      <c r="AX348" s="13" t="s">
        <v>73</v>
      </c>
      <c r="AY348" s="160" t="s">
        <v>137</v>
      </c>
    </row>
    <row r="349" spans="1:65" s="14" customFormat="1">
      <c r="B349" s="167"/>
      <c r="D349" s="159" t="s">
        <v>145</v>
      </c>
      <c r="E349" s="168" t="s">
        <v>1</v>
      </c>
      <c r="F349" s="169" t="s">
        <v>2237</v>
      </c>
      <c r="H349" s="168" t="s">
        <v>1</v>
      </c>
      <c r="I349" s="170"/>
      <c r="L349" s="167"/>
      <c r="M349" s="171"/>
      <c r="N349" s="172"/>
      <c r="O349" s="172"/>
      <c r="P349" s="172"/>
      <c r="Q349" s="172"/>
      <c r="R349" s="172"/>
      <c r="S349" s="172"/>
      <c r="T349" s="173"/>
      <c r="AT349" s="168" t="s">
        <v>145</v>
      </c>
      <c r="AU349" s="168" t="s">
        <v>82</v>
      </c>
      <c r="AV349" s="14" t="s">
        <v>30</v>
      </c>
      <c r="AW349" s="14" t="s">
        <v>29</v>
      </c>
      <c r="AX349" s="14" t="s">
        <v>73</v>
      </c>
      <c r="AY349" s="168" t="s">
        <v>137</v>
      </c>
    </row>
    <row r="350" spans="1:65" s="13" customFormat="1">
      <c r="B350" s="158"/>
      <c r="D350" s="159" t="s">
        <v>145</v>
      </c>
      <c r="E350" s="160" t="s">
        <v>1</v>
      </c>
      <c r="F350" s="161" t="s">
        <v>2329</v>
      </c>
      <c r="H350" s="162">
        <v>21.352</v>
      </c>
      <c r="I350" s="163"/>
      <c r="L350" s="158"/>
      <c r="M350" s="164"/>
      <c r="N350" s="165"/>
      <c r="O350" s="165"/>
      <c r="P350" s="165"/>
      <c r="Q350" s="165"/>
      <c r="R350" s="165"/>
      <c r="S350" s="165"/>
      <c r="T350" s="166"/>
      <c r="AT350" s="160" t="s">
        <v>145</v>
      </c>
      <c r="AU350" s="160" t="s">
        <v>82</v>
      </c>
      <c r="AV350" s="13" t="s">
        <v>82</v>
      </c>
      <c r="AW350" s="13" t="s">
        <v>29</v>
      </c>
      <c r="AX350" s="13" t="s">
        <v>73</v>
      </c>
      <c r="AY350" s="160" t="s">
        <v>137</v>
      </c>
    </row>
    <row r="351" spans="1:65" s="14" customFormat="1">
      <c r="B351" s="167"/>
      <c r="D351" s="159" t="s">
        <v>145</v>
      </c>
      <c r="E351" s="168" t="s">
        <v>1</v>
      </c>
      <c r="F351" s="169" t="s">
        <v>2239</v>
      </c>
      <c r="H351" s="168" t="s">
        <v>1</v>
      </c>
      <c r="I351" s="170"/>
      <c r="L351" s="167"/>
      <c r="M351" s="171"/>
      <c r="N351" s="172"/>
      <c r="O351" s="172"/>
      <c r="P351" s="172"/>
      <c r="Q351" s="172"/>
      <c r="R351" s="172"/>
      <c r="S351" s="172"/>
      <c r="T351" s="173"/>
      <c r="AT351" s="168" t="s">
        <v>145</v>
      </c>
      <c r="AU351" s="168" t="s">
        <v>82</v>
      </c>
      <c r="AV351" s="14" t="s">
        <v>30</v>
      </c>
      <c r="AW351" s="14" t="s">
        <v>29</v>
      </c>
      <c r="AX351" s="14" t="s">
        <v>73</v>
      </c>
      <c r="AY351" s="168" t="s">
        <v>137</v>
      </c>
    </row>
    <row r="352" spans="1:65" s="13" customFormat="1">
      <c r="B352" s="158"/>
      <c r="D352" s="159" t="s">
        <v>145</v>
      </c>
      <c r="E352" s="160" t="s">
        <v>1</v>
      </c>
      <c r="F352" s="161" t="s">
        <v>2330</v>
      </c>
      <c r="H352" s="162">
        <v>29.84</v>
      </c>
      <c r="I352" s="163"/>
      <c r="L352" s="158"/>
      <c r="M352" s="164"/>
      <c r="N352" s="165"/>
      <c r="O352" s="165"/>
      <c r="P352" s="165"/>
      <c r="Q352" s="165"/>
      <c r="R352" s="165"/>
      <c r="S352" s="165"/>
      <c r="T352" s="166"/>
      <c r="AT352" s="160" t="s">
        <v>145</v>
      </c>
      <c r="AU352" s="160" t="s">
        <v>82</v>
      </c>
      <c r="AV352" s="13" t="s">
        <v>82</v>
      </c>
      <c r="AW352" s="13" t="s">
        <v>29</v>
      </c>
      <c r="AX352" s="13" t="s">
        <v>73</v>
      </c>
      <c r="AY352" s="160" t="s">
        <v>137</v>
      </c>
    </row>
    <row r="353" spans="2:51" s="14" customFormat="1">
      <c r="B353" s="167"/>
      <c r="D353" s="159" t="s">
        <v>145</v>
      </c>
      <c r="E353" s="168" t="s">
        <v>1</v>
      </c>
      <c r="F353" s="169" t="s">
        <v>2241</v>
      </c>
      <c r="H353" s="168" t="s">
        <v>1</v>
      </c>
      <c r="I353" s="170"/>
      <c r="L353" s="167"/>
      <c r="M353" s="171"/>
      <c r="N353" s="172"/>
      <c r="O353" s="172"/>
      <c r="P353" s="172"/>
      <c r="Q353" s="172"/>
      <c r="R353" s="172"/>
      <c r="S353" s="172"/>
      <c r="T353" s="173"/>
      <c r="AT353" s="168" t="s">
        <v>145</v>
      </c>
      <c r="AU353" s="168" t="s">
        <v>82</v>
      </c>
      <c r="AV353" s="14" t="s">
        <v>30</v>
      </c>
      <c r="AW353" s="14" t="s">
        <v>29</v>
      </c>
      <c r="AX353" s="14" t="s">
        <v>73</v>
      </c>
      <c r="AY353" s="168" t="s">
        <v>137</v>
      </c>
    </row>
    <row r="354" spans="2:51" s="13" customFormat="1">
      <c r="B354" s="158"/>
      <c r="D354" s="159" t="s">
        <v>145</v>
      </c>
      <c r="E354" s="160" t="s">
        <v>1</v>
      </c>
      <c r="F354" s="161" t="s">
        <v>2331</v>
      </c>
      <c r="H354" s="162">
        <v>20.638000000000002</v>
      </c>
      <c r="I354" s="163"/>
      <c r="L354" s="158"/>
      <c r="M354" s="164"/>
      <c r="N354" s="165"/>
      <c r="O354" s="165"/>
      <c r="P354" s="165"/>
      <c r="Q354" s="165"/>
      <c r="R354" s="165"/>
      <c r="S354" s="165"/>
      <c r="T354" s="166"/>
      <c r="AT354" s="160" t="s">
        <v>145</v>
      </c>
      <c r="AU354" s="160" t="s">
        <v>82</v>
      </c>
      <c r="AV354" s="13" t="s">
        <v>82</v>
      </c>
      <c r="AW354" s="13" t="s">
        <v>29</v>
      </c>
      <c r="AX354" s="13" t="s">
        <v>73</v>
      </c>
      <c r="AY354" s="160" t="s">
        <v>137</v>
      </c>
    </row>
    <row r="355" spans="2:51" s="14" customFormat="1">
      <c r="B355" s="167"/>
      <c r="D355" s="159" t="s">
        <v>145</v>
      </c>
      <c r="E355" s="168" t="s">
        <v>1</v>
      </c>
      <c r="F355" s="169" t="s">
        <v>2243</v>
      </c>
      <c r="H355" s="168" t="s">
        <v>1</v>
      </c>
      <c r="I355" s="170"/>
      <c r="L355" s="167"/>
      <c r="M355" s="171"/>
      <c r="N355" s="172"/>
      <c r="O355" s="172"/>
      <c r="P355" s="172"/>
      <c r="Q355" s="172"/>
      <c r="R355" s="172"/>
      <c r="S355" s="172"/>
      <c r="T355" s="173"/>
      <c r="AT355" s="168" t="s">
        <v>145</v>
      </c>
      <c r="AU355" s="168" t="s">
        <v>82</v>
      </c>
      <c r="AV355" s="14" t="s">
        <v>30</v>
      </c>
      <c r="AW355" s="14" t="s">
        <v>29</v>
      </c>
      <c r="AX355" s="14" t="s">
        <v>73</v>
      </c>
      <c r="AY355" s="168" t="s">
        <v>137</v>
      </c>
    </row>
    <row r="356" spans="2:51" s="13" customFormat="1">
      <c r="B356" s="158"/>
      <c r="D356" s="159" t="s">
        <v>145</v>
      </c>
      <c r="E356" s="160" t="s">
        <v>1</v>
      </c>
      <c r="F356" s="161" t="s">
        <v>2332</v>
      </c>
      <c r="H356" s="162">
        <v>29.646000000000001</v>
      </c>
      <c r="I356" s="163"/>
      <c r="L356" s="158"/>
      <c r="M356" s="164"/>
      <c r="N356" s="165"/>
      <c r="O356" s="165"/>
      <c r="P356" s="165"/>
      <c r="Q356" s="165"/>
      <c r="R356" s="165"/>
      <c r="S356" s="165"/>
      <c r="T356" s="166"/>
      <c r="AT356" s="160" t="s">
        <v>145</v>
      </c>
      <c r="AU356" s="160" t="s">
        <v>82</v>
      </c>
      <c r="AV356" s="13" t="s">
        <v>82</v>
      </c>
      <c r="AW356" s="13" t="s">
        <v>29</v>
      </c>
      <c r="AX356" s="13" t="s">
        <v>73</v>
      </c>
      <c r="AY356" s="160" t="s">
        <v>137</v>
      </c>
    </row>
    <row r="357" spans="2:51" s="14" customFormat="1">
      <c r="B357" s="167"/>
      <c r="D357" s="159" t="s">
        <v>145</v>
      </c>
      <c r="E357" s="168" t="s">
        <v>1</v>
      </c>
      <c r="F357" s="169" t="s">
        <v>2245</v>
      </c>
      <c r="H357" s="168" t="s">
        <v>1</v>
      </c>
      <c r="I357" s="170"/>
      <c r="L357" s="167"/>
      <c r="M357" s="171"/>
      <c r="N357" s="172"/>
      <c r="O357" s="172"/>
      <c r="P357" s="172"/>
      <c r="Q357" s="172"/>
      <c r="R357" s="172"/>
      <c r="S357" s="172"/>
      <c r="T357" s="173"/>
      <c r="AT357" s="168" t="s">
        <v>145</v>
      </c>
      <c r="AU357" s="168" t="s">
        <v>82</v>
      </c>
      <c r="AV357" s="14" t="s">
        <v>30</v>
      </c>
      <c r="AW357" s="14" t="s">
        <v>29</v>
      </c>
      <c r="AX357" s="14" t="s">
        <v>73</v>
      </c>
      <c r="AY357" s="168" t="s">
        <v>137</v>
      </c>
    </row>
    <row r="358" spans="2:51" s="13" customFormat="1">
      <c r="B358" s="158"/>
      <c r="D358" s="159" t="s">
        <v>145</v>
      </c>
      <c r="E358" s="160" t="s">
        <v>1</v>
      </c>
      <c r="F358" s="161" t="s">
        <v>2333</v>
      </c>
      <c r="H358" s="162">
        <v>21.187999999999999</v>
      </c>
      <c r="I358" s="163"/>
      <c r="L358" s="158"/>
      <c r="M358" s="164"/>
      <c r="N358" s="165"/>
      <c r="O358" s="165"/>
      <c r="P358" s="165"/>
      <c r="Q358" s="165"/>
      <c r="R358" s="165"/>
      <c r="S358" s="165"/>
      <c r="T358" s="166"/>
      <c r="AT358" s="160" t="s">
        <v>145</v>
      </c>
      <c r="AU358" s="160" t="s">
        <v>82</v>
      </c>
      <c r="AV358" s="13" t="s">
        <v>82</v>
      </c>
      <c r="AW358" s="13" t="s">
        <v>29</v>
      </c>
      <c r="AX358" s="13" t="s">
        <v>73</v>
      </c>
      <c r="AY358" s="160" t="s">
        <v>137</v>
      </c>
    </row>
    <row r="359" spans="2:51" s="14" customFormat="1">
      <c r="B359" s="167"/>
      <c r="D359" s="159" t="s">
        <v>145</v>
      </c>
      <c r="E359" s="168" t="s">
        <v>1</v>
      </c>
      <c r="F359" s="169" t="s">
        <v>2247</v>
      </c>
      <c r="H359" s="168" t="s">
        <v>1</v>
      </c>
      <c r="I359" s="170"/>
      <c r="L359" s="167"/>
      <c r="M359" s="171"/>
      <c r="N359" s="172"/>
      <c r="O359" s="172"/>
      <c r="P359" s="172"/>
      <c r="Q359" s="172"/>
      <c r="R359" s="172"/>
      <c r="S359" s="172"/>
      <c r="T359" s="173"/>
      <c r="AT359" s="168" t="s">
        <v>145</v>
      </c>
      <c r="AU359" s="168" t="s">
        <v>82</v>
      </c>
      <c r="AV359" s="14" t="s">
        <v>30</v>
      </c>
      <c r="AW359" s="14" t="s">
        <v>29</v>
      </c>
      <c r="AX359" s="14" t="s">
        <v>73</v>
      </c>
      <c r="AY359" s="168" t="s">
        <v>137</v>
      </c>
    </row>
    <row r="360" spans="2:51" s="13" customFormat="1">
      <c r="B360" s="158"/>
      <c r="D360" s="159" t="s">
        <v>145</v>
      </c>
      <c r="E360" s="160" t="s">
        <v>1</v>
      </c>
      <c r="F360" s="161" t="s">
        <v>2334</v>
      </c>
      <c r="H360" s="162">
        <v>30.927</v>
      </c>
      <c r="I360" s="163"/>
      <c r="L360" s="158"/>
      <c r="M360" s="164"/>
      <c r="N360" s="165"/>
      <c r="O360" s="165"/>
      <c r="P360" s="165"/>
      <c r="Q360" s="165"/>
      <c r="R360" s="165"/>
      <c r="S360" s="165"/>
      <c r="T360" s="166"/>
      <c r="AT360" s="160" t="s">
        <v>145</v>
      </c>
      <c r="AU360" s="160" t="s">
        <v>82</v>
      </c>
      <c r="AV360" s="13" t="s">
        <v>82</v>
      </c>
      <c r="AW360" s="13" t="s">
        <v>29</v>
      </c>
      <c r="AX360" s="13" t="s">
        <v>73</v>
      </c>
      <c r="AY360" s="160" t="s">
        <v>137</v>
      </c>
    </row>
    <row r="361" spans="2:51" s="14" customFormat="1">
      <c r="B361" s="167"/>
      <c r="D361" s="159" t="s">
        <v>145</v>
      </c>
      <c r="E361" s="168" t="s">
        <v>1</v>
      </c>
      <c r="F361" s="169" t="s">
        <v>2249</v>
      </c>
      <c r="H361" s="168" t="s">
        <v>1</v>
      </c>
      <c r="I361" s="170"/>
      <c r="L361" s="167"/>
      <c r="M361" s="171"/>
      <c r="N361" s="172"/>
      <c r="O361" s="172"/>
      <c r="P361" s="172"/>
      <c r="Q361" s="172"/>
      <c r="R361" s="172"/>
      <c r="S361" s="172"/>
      <c r="T361" s="173"/>
      <c r="AT361" s="168" t="s">
        <v>145</v>
      </c>
      <c r="AU361" s="168" t="s">
        <v>82</v>
      </c>
      <c r="AV361" s="14" t="s">
        <v>30</v>
      </c>
      <c r="AW361" s="14" t="s">
        <v>29</v>
      </c>
      <c r="AX361" s="14" t="s">
        <v>73</v>
      </c>
      <c r="AY361" s="168" t="s">
        <v>137</v>
      </c>
    </row>
    <row r="362" spans="2:51" s="13" customFormat="1">
      <c r="B362" s="158"/>
      <c r="D362" s="159" t="s">
        <v>145</v>
      </c>
      <c r="E362" s="160" t="s">
        <v>1</v>
      </c>
      <c r="F362" s="161" t="s">
        <v>2335</v>
      </c>
      <c r="H362" s="162">
        <v>21.466999999999999</v>
      </c>
      <c r="I362" s="163"/>
      <c r="L362" s="158"/>
      <c r="M362" s="164"/>
      <c r="N362" s="165"/>
      <c r="O362" s="165"/>
      <c r="P362" s="165"/>
      <c r="Q362" s="165"/>
      <c r="R362" s="165"/>
      <c r="S362" s="165"/>
      <c r="T362" s="166"/>
      <c r="AT362" s="160" t="s">
        <v>145</v>
      </c>
      <c r="AU362" s="160" t="s">
        <v>82</v>
      </c>
      <c r="AV362" s="13" t="s">
        <v>82</v>
      </c>
      <c r="AW362" s="13" t="s">
        <v>29</v>
      </c>
      <c r="AX362" s="13" t="s">
        <v>73</v>
      </c>
      <c r="AY362" s="160" t="s">
        <v>137</v>
      </c>
    </row>
    <row r="363" spans="2:51" s="14" customFormat="1">
      <c r="B363" s="167"/>
      <c r="D363" s="159" t="s">
        <v>145</v>
      </c>
      <c r="E363" s="168" t="s">
        <v>1</v>
      </c>
      <c r="F363" s="169" t="s">
        <v>2251</v>
      </c>
      <c r="H363" s="168" t="s">
        <v>1</v>
      </c>
      <c r="I363" s="170"/>
      <c r="L363" s="167"/>
      <c r="M363" s="171"/>
      <c r="N363" s="172"/>
      <c r="O363" s="172"/>
      <c r="P363" s="172"/>
      <c r="Q363" s="172"/>
      <c r="R363" s="172"/>
      <c r="S363" s="172"/>
      <c r="T363" s="173"/>
      <c r="AT363" s="168" t="s">
        <v>145</v>
      </c>
      <c r="AU363" s="168" t="s">
        <v>82</v>
      </c>
      <c r="AV363" s="14" t="s">
        <v>30</v>
      </c>
      <c r="AW363" s="14" t="s">
        <v>29</v>
      </c>
      <c r="AX363" s="14" t="s">
        <v>73</v>
      </c>
      <c r="AY363" s="168" t="s">
        <v>137</v>
      </c>
    </row>
    <row r="364" spans="2:51" s="13" customFormat="1">
      <c r="B364" s="158"/>
      <c r="D364" s="159" t="s">
        <v>145</v>
      </c>
      <c r="E364" s="160" t="s">
        <v>1</v>
      </c>
      <c r="F364" s="161" t="s">
        <v>2336</v>
      </c>
      <c r="H364" s="162">
        <v>28.175000000000001</v>
      </c>
      <c r="I364" s="163"/>
      <c r="L364" s="158"/>
      <c r="M364" s="164"/>
      <c r="N364" s="165"/>
      <c r="O364" s="165"/>
      <c r="P364" s="165"/>
      <c r="Q364" s="165"/>
      <c r="R364" s="165"/>
      <c r="S364" s="165"/>
      <c r="T364" s="166"/>
      <c r="AT364" s="160" t="s">
        <v>145</v>
      </c>
      <c r="AU364" s="160" t="s">
        <v>82</v>
      </c>
      <c r="AV364" s="13" t="s">
        <v>82</v>
      </c>
      <c r="AW364" s="13" t="s">
        <v>29</v>
      </c>
      <c r="AX364" s="13" t="s">
        <v>73</v>
      </c>
      <c r="AY364" s="160" t="s">
        <v>137</v>
      </c>
    </row>
    <row r="365" spans="2:51" s="14" customFormat="1">
      <c r="B365" s="167"/>
      <c r="D365" s="159" t="s">
        <v>145</v>
      </c>
      <c r="E365" s="168" t="s">
        <v>1</v>
      </c>
      <c r="F365" s="169" t="s">
        <v>2253</v>
      </c>
      <c r="H365" s="168" t="s">
        <v>1</v>
      </c>
      <c r="I365" s="170"/>
      <c r="L365" s="167"/>
      <c r="M365" s="171"/>
      <c r="N365" s="172"/>
      <c r="O365" s="172"/>
      <c r="P365" s="172"/>
      <c r="Q365" s="172"/>
      <c r="R365" s="172"/>
      <c r="S365" s="172"/>
      <c r="T365" s="173"/>
      <c r="AT365" s="168" t="s">
        <v>145</v>
      </c>
      <c r="AU365" s="168" t="s">
        <v>82</v>
      </c>
      <c r="AV365" s="14" t="s">
        <v>30</v>
      </c>
      <c r="AW365" s="14" t="s">
        <v>29</v>
      </c>
      <c r="AX365" s="14" t="s">
        <v>73</v>
      </c>
      <c r="AY365" s="168" t="s">
        <v>137</v>
      </c>
    </row>
    <row r="366" spans="2:51" s="13" customFormat="1" ht="22.5">
      <c r="B366" s="158"/>
      <c r="D366" s="159" t="s">
        <v>145</v>
      </c>
      <c r="E366" s="160" t="s">
        <v>1</v>
      </c>
      <c r="F366" s="161" t="s">
        <v>2337</v>
      </c>
      <c r="H366" s="162">
        <v>20.638999999999999</v>
      </c>
      <c r="I366" s="163"/>
      <c r="L366" s="158"/>
      <c r="M366" s="164"/>
      <c r="N366" s="165"/>
      <c r="O366" s="165"/>
      <c r="P366" s="165"/>
      <c r="Q366" s="165"/>
      <c r="R366" s="165"/>
      <c r="S366" s="165"/>
      <c r="T366" s="166"/>
      <c r="AT366" s="160" t="s">
        <v>145</v>
      </c>
      <c r="AU366" s="160" t="s">
        <v>82</v>
      </c>
      <c r="AV366" s="13" t="s">
        <v>82</v>
      </c>
      <c r="AW366" s="13" t="s">
        <v>29</v>
      </c>
      <c r="AX366" s="13" t="s">
        <v>73</v>
      </c>
      <c r="AY366" s="160" t="s">
        <v>137</v>
      </c>
    </row>
    <row r="367" spans="2:51" s="14" customFormat="1">
      <c r="B367" s="167"/>
      <c r="D367" s="159" t="s">
        <v>145</v>
      </c>
      <c r="E367" s="168" t="s">
        <v>1</v>
      </c>
      <c r="F367" s="169" t="s">
        <v>2255</v>
      </c>
      <c r="H367" s="168" t="s">
        <v>1</v>
      </c>
      <c r="I367" s="170"/>
      <c r="L367" s="167"/>
      <c r="M367" s="171"/>
      <c r="N367" s="172"/>
      <c r="O367" s="172"/>
      <c r="P367" s="172"/>
      <c r="Q367" s="172"/>
      <c r="R367" s="172"/>
      <c r="S367" s="172"/>
      <c r="T367" s="173"/>
      <c r="AT367" s="168" t="s">
        <v>145</v>
      </c>
      <c r="AU367" s="168" t="s">
        <v>82</v>
      </c>
      <c r="AV367" s="14" t="s">
        <v>30</v>
      </c>
      <c r="AW367" s="14" t="s">
        <v>29</v>
      </c>
      <c r="AX367" s="14" t="s">
        <v>73</v>
      </c>
      <c r="AY367" s="168" t="s">
        <v>137</v>
      </c>
    </row>
    <row r="368" spans="2:51" s="13" customFormat="1" ht="22.5">
      <c r="B368" s="158"/>
      <c r="D368" s="159" t="s">
        <v>145</v>
      </c>
      <c r="E368" s="160" t="s">
        <v>1</v>
      </c>
      <c r="F368" s="161" t="s">
        <v>2338</v>
      </c>
      <c r="H368" s="162">
        <v>29.484000000000002</v>
      </c>
      <c r="I368" s="163"/>
      <c r="L368" s="158"/>
      <c r="M368" s="164"/>
      <c r="N368" s="165"/>
      <c r="O368" s="165"/>
      <c r="P368" s="165"/>
      <c r="Q368" s="165"/>
      <c r="R368" s="165"/>
      <c r="S368" s="165"/>
      <c r="T368" s="166"/>
      <c r="AT368" s="160" t="s">
        <v>145</v>
      </c>
      <c r="AU368" s="160" t="s">
        <v>82</v>
      </c>
      <c r="AV368" s="13" t="s">
        <v>82</v>
      </c>
      <c r="AW368" s="13" t="s">
        <v>29</v>
      </c>
      <c r="AX368" s="13" t="s">
        <v>73</v>
      </c>
      <c r="AY368" s="160" t="s">
        <v>137</v>
      </c>
    </row>
    <row r="369" spans="2:51" s="14" customFormat="1">
      <c r="B369" s="167"/>
      <c r="D369" s="159" t="s">
        <v>145</v>
      </c>
      <c r="E369" s="168" t="s">
        <v>1</v>
      </c>
      <c r="F369" s="169" t="s">
        <v>2257</v>
      </c>
      <c r="H369" s="168" t="s">
        <v>1</v>
      </c>
      <c r="I369" s="170"/>
      <c r="L369" s="167"/>
      <c r="M369" s="171"/>
      <c r="N369" s="172"/>
      <c r="O369" s="172"/>
      <c r="P369" s="172"/>
      <c r="Q369" s="172"/>
      <c r="R369" s="172"/>
      <c r="S369" s="172"/>
      <c r="T369" s="173"/>
      <c r="AT369" s="168" t="s">
        <v>145</v>
      </c>
      <c r="AU369" s="168" t="s">
        <v>82</v>
      </c>
      <c r="AV369" s="14" t="s">
        <v>30</v>
      </c>
      <c r="AW369" s="14" t="s">
        <v>29</v>
      </c>
      <c r="AX369" s="14" t="s">
        <v>73</v>
      </c>
      <c r="AY369" s="168" t="s">
        <v>137</v>
      </c>
    </row>
    <row r="370" spans="2:51" s="13" customFormat="1">
      <c r="B370" s="158"/>
      <c r="D370" s="159" t="s">
        <v>145</v>
      </c>
      <c r="E370" s="160" t="s">
        <v>1</v>
      </c>
      <c r="F370" s="161" t="s">
        <v>2339</v>
      </c>
      <c r="H370" s="162">
        <v>20.898</v>
      </c>
      <c r="I370" s="163"/>
      <c r="L370" s="158"/>
      <c r="M370" s="164"/>
      <c r="N370" s="165"/>
      <c r="O370" s="165"/>
      <c r="P370" s="165"/>
      <c r="Q370" s="165"/>
      <c r="R370" s="165"/>
      <c r="S370" s="165"/>
      <c r="T370" s="166"/>
      <c r="AT370" s="160" t="s">
        <v>145</v>
      </c>
      <c r="AU370" s="160" t="s">
        <v>82</v>
      </c>
      <c r="AV370" s="13" t="s">
        <v>82</v>
      </c>
      <c r="AW370" s="13" t="s">
        <v>29</v>
      </c>
      <c r="AX370" s="13" t="s">
        <v>73</v>
      </c>
      <c r="AY370" s="160" t="s">
        <v>137</v>
      </c>
    </row>
    <row r="371" spans="2:51" s="14" customFormat="1">
      <c r="B371" s="167"/>
      <c r="D371" s="159" t="s">
        <v>145</v>
      </c>
      <c r="E371" s="168" t="s">
        <v>1</v>
      </c>
      <c r="F371" s="169" t="s">
        <v>2221</v>
      </c>
      <c r="H371" s="168" t="s">
        <v>1</v>
      </c>
      <c r="I371" s="170"/>
      <c r="L371" s="167"/>
      <c r="M371" s="171"/>
      <c r="N371" s="172"/>
      <c r="O371" s="172"/>
      <c r="P371" s="172"/>
      <c r="Q371" s="172"/>
      <c r="R371" s="172"/>
      <c r="S371" s="172"/>
      <c r="T371" s="173"/>
      <c r="AT371" s="168" t="s">
        <v>145</v>
      </c>
      <c r="AU371" s="168" t="s">
        <v>82</v>
      </c>
      <c r="AV371" s="14" t="s">
        <v>30</v>
      </c>
      <c r="AW371" s="14" t="s">
        <v>29</v>
      </c>
      <c r="AX371" s="14" t="s">
        <v>73</v>
      </c>
      <c r="AY371" s="168" t="s">
        <v>137</v>
      </c>
    </row>
    <row r="372" spans="2:51" s="13" customFormat="1">
      <c r="B372" s="158"/>
      <c r="D372" s="159" t="s">
        <v>145</v>
      </c>
      <c r="E372" s="160" t="s">
        <v>1</v>
      </c>
      <c r="F372" s="161" t="s">
        <v>2340</v>
      </c>
      <c r="H372" s="162">
        <v>19.091999999999999</v>
      </c>
      <c r="I372" s="163"/>
      <c r="L372" s="158"/>
      <c r="M372" s="164"/>
      <c r="N372" s="165"/>
      <c r="O372" s="165"/>
      <c r="P372" s="165"/>
      <c r="Q372" s="165"/>
      <c r="R372" s="165"/>
      <c r="S372" s="165"/>
      <c r="T372" s="166"/>
      <c r="AT372" s="160" t="s">
        <v>145</v>
      </c>
      <c r="AU372" s="160" t="s">
        <v>82</v>
      </c>
      <c r="AV372" s="13" t="s">
        <v>82</v>
      </c>
      <c r="AW372" s="13" t="s">
        <v>29</v>
      </c>
      <c r="AX372" s="13" t="s">
        <v>73</v>
      </c>
      <c r="AY372" s="160" t="s">
        <v>137</v>
      </c>
    </row>
    <row r="373" spans="2:51" s="14" customFormat="1">
      <c r="B373" s="167"/>
      <c r="D373" s="159" t="s">
        <v>145</v>
      </c>
      <c r="E373" s="168" t="s">
        <v>1</v>
      </c>
      <c r="F373" s="169" t="s">
        <v>2260</v>
      </c>
      <c r="H373" s="168" t="s">
        <v>1</v>
      </c>
      <c r="I373" s="170"/>
      <c r="L373" s="167"/>
      <c r="M373" s="171"/>
      <c r="N373" s="172"/>
      <c r="O373" s="172"/>
      <c r="P373" s="172"/>
      <c r="Q373" s="172"/>
      <c r="R373" s="172"/>
      <c r="S373" s="172"/>
      <c r="T373" s="173"/>
      <c r="AT373" s="168" t="s">
        <v>145</v>
      </c>
      <c r="AU373" s="168" t="s">
        <v>82</v>
      </c>
      <c r="AV373" s="14" t="s">
        <v>30</v>
      </c>
      <c r="AW373" s="14" t="s">
        <v>29</v>
      </c>
      <c r="AX373" s="14" t="s">
        <v>73</v>
      </c>
      <c r="AY373" s="168" t="s">
        <v>137</v>
      </c>
    </row>
    <row r="374" spans="2:51" s="13" customFormat="1">
      <c r="B374" s="158"/>
      <c r="D374" s="159" t="s">
        <v>145</v>
      </c>
      <c r="E374" s="160" t="s">
        <v>1</v>
      </c>
      <c r="F374" s="161" t="s">
        <v>2341</v>
      </c>
      <c r="H374" s="162">
        <v>21.155000000000001</v>
      </c>
      <c r="I374" s="163"/>
      <c r="L374" s="158"/>
      <c r="M374" s="164"/>
      <c r="N374" s="165"/>
      <c r="O374" s="165"/>
      <c r="P374" s="165"/>
      <c r="Q374" s="165"/>
      <c r="R374" s="165"/>
      <c r="S374" s="165"/>
      <c r="T374" s="166"/>
      <c r="AT374" s="160" t="s">
        <v>145</v>
      </c>
      <c r="AU374" s="160" t="s">
        <v>82</v>
      </c>
      <c r="AV374" s="13" t="s">
        <v>82</v>
      </c>
      <c r="AW374" s="13" t="s">
        <v>29</v>
      </c>
      <c r="AX374" s="13" t="s">
        <v>73</v>
      </c>
      <c r="AY374" s="160" t="s">
        <v>137</v>
      </c>
    </row>
    <row r="375" spans="2:51" s="14" customFormat="1">
      <c r="B375" s="167"/>
      <c r="D375" s="159" t="s">
        <v>145</v>
      </c>
      <c r="E375" s="168" t="s">
        <v>1</v>
      </c>
      <c r="F375" s="169" t="s">
        <v>2262</v>
      </c>
      <c r="H375" s="168" t="s">
        <v>1</v>
      </c>
      <c r="I375" s="170"/>
      <c r="L375" s="167"/>
      <c r="M375" s="171"/>
      <c r="N375" s="172"/>
      <c r="O375" s="172"/>
      <c r="P375" s="172"/>
      <c r="Q375" s="172"/>
      <c r="R375" s="172"/>
      <c r="S375" s="172"/>
      <c r="T375" s="173"/>
      <c r="AT375" s="168" t="s">
        <v>145</v>
      </c>
      <c r="AU375" s="168" t="s">
        <v>82</v>
      </c>
      <c r="AV375" s="14" t="s">
        <v>30</v>
      </c>
      <c r="AW375" s="14" t="s">
        <v>29</v>
      </c>
      <c r="AX375" s="14" t="s">
        <v>73</v>
      </c>
      <c r="AY375" s="168" t="s">
        <v>137</v>
      </c>
    </row>
    <row r="376" spans="2:51" s="13" customFormat="1">
      <c r="B376" s="158"/>
      <c r="D376" s="159" t="s">
        <v>145</v>
      </c>
      <c r="E376" s="160" t="s">
        <v>1</v>
      </c>
      <c r="F376" s="161" t="s">
        <v>2342</v>
      </c>
      <c r="H376" s="162">
        <v>30.724</v>
      </c>
      <c r="I376" s="163"/>
      <c r="L376" s="158"/>
      <c r="M376" s="164"/>
      <c r="N376" s="165"/>
      <c r="O376" s="165"/>
      <c r="P376" s="165"/>
      <c r="Q376" s="165"/>
      <c r="R376" s="165"/>
      <c r="S376" s="165"/>
      <c r="T376" s="166"/>
      <c r="AT376" s="160" t="s">
        <v>145</v>
      </c>
      <c r="AU376" s="160" t="s">
        <v>82</v>
      </c>
      <c r="AV376" s="13" t="s">
        <v>82</v>
      </c>
      <c r="AW376" s="13" t="s">
        <v>29</v>
      </c>
      <c r="AX376" s="13" t="s">
        <v>73</v>
      </c>
      <c r="AY376" s="160" t="s">
        <v>137</v>
      </c>
    </row>
    <row r="377" spans="2:51" s="14" customFormat="1">
      <c r="B377" s="167"/>
      <c r="D377" s="159" t="s">
        <v>145</v>
      </c>
      <c r="E377" s="168" t="s">
        <v>1</v>
      </c>
      <c r="F377" s="169" t="s">
        <v>2264</v>
      </c>
      <c r="H377" s="168" t="s">
        <v>1</v>
      </c>
      <c r="I377" s="170"/>
      <c r="L377" s="167"/>
      <c r="M377" s="171"/>
      <c r="N377" s="172"/>
      <c r="O377" s="172"/>
      <c r="P377" s="172"/>
      <c r="Q377" s="172"/>
      <c r="R377" s="172"/>
      <c r="S377" s="172"/>
      <c r="T377" s="173"/>
      <c r="AT377" s="168" t="s">
        <v>145</v>
      </c>
      <c r="AU377" s="168" t="s">
        <v>82</v>
      </c>
      <c r="AV377" s="14" t="s">
        <v>30</v>
      </c>
      <c r="AW377" s="14" t="s">
        <v>29</v>
      </c>
      <c r="AX377" s="14" t="s">
        <v>73</v>
      </c>
      <c r="AY377" s="168" t="s">
        <v>137</v>
      </c>
    </row>
    <row r="378" spans="2:51" s="13" customFormat="1">
      <c r="B378" s="158"/>
      <c r="D378" s="159" t="s">
        <v>145</v>
      </c>
      <c r="E378" s="160" t="s">
        <v>1</v>
      </c>
      <c r="F378" s="161" t="s">
        <v>2343</v>
      </c>
      <c r="H378" s="162">
        <v>20.8</v>
      </c>
      <c r="I378" s="163"/>
      <c r="L378" s="158"/>
      <c r="M378" s="164"/>
      <c r="N378" s="165"/>
      <c r="O378" s="165"/>
      <c r="P378" s="165"/>
      <c r="Q378" s="165"/>
      <c r="R378" s="165"/>
      <c r="S378" s="165"/>
      <c r="T378" s="166"/>
      <c r="AT378" s="160" t="s">
        <v>145</v>
      </c>
      <c r="AU378" s="160" t="s">
        <v>82</v>
      </c>
      <c r="AV378" s="13" t="s">
        <v>82</v>
      </c>
      <c r="AW378" s="13" t="s">
        <v>29</v>
      </c>
      <c r="AX378" s="13" t="s">
        <v>73</v>
      </c>
      <c r="AY378" s="160" t="s">
        <v>137</v>
      </c>
    </row>
    <row r="379" spans="2:51" s="14" customFormat="1">
      <c r="B379" s="167"/>
      <c r="D379" s="159" t="s">
        <v>145</v>
      </c>
      <c r="E379" s="168" t="s">
        <v>1</v>
      </c>
      <c r="F379" s="169" t="s">
        <v>2266</v>
      </c>
      <c r="H379" s="168" t="s">
        <v>1</v>
      </c>
      <c r="I379" s="170"/>
      <c r="L379" s="167"/>
      <c r="M379" s="171"/>
      <c r="N379" s="172"/>
      <c r="O379" s="172"/>
      <c r="P379" s="172"/>
      <c r="Q379" s="172"/>
      <c r="R379" s="172"/>
      <c r="S379" s="172"/>
      <c r="T379" s="173"/>
      <c r="AT379" s="168" t="s">
        <v>145</v>
      </c>
      <c r="AU379" s="168" t="s">
        <v>82</v>
      </c>
      <c r="AV379" s="14" t="s">
        <v>30</v>
      </c>
      <c r="AW379" s="14" t="s">
        <v>29</v>
      </c>
      <c r="AX379" s="14" t="s">
        <v>73</v>
      </c>
      <c r="AY379" s="168" t="s">
        <v>137</v>
      </c>
    </row>
    <row r="380" spans="2:51" s="13" customFormat="1">
      <c r="B380" s="158"/>
      <c r="D380" s="159" t="s">
        <v>145</v>
      </c>
      <c r="E380" s="160" t="s">
        <v>1</v>
      </c>
      <c r="F380" s="161" t="s">
        <v>2344</v>
      </c>
      <c r="H380" s="162">
        <v>31.11</v>
      </c>
      <c r="I380" s="163"/>
      <c r="L380" s="158"/>
      <c r="M380" s="164"/>
      <c r="N380" s="165"/>
      <c r="O380" s="165"/>
      <c r="P380" s="165"/>
      <c r="Q380" s="165"/>
      <c r="R380" s="165"/>
      <c r="S380" s="165"/>
      <c r="T380" s="166"/>
      <c r="AT380" s="160" t="s">
        <v>145</v>
      </c>
      <c r="AU380" s="160" t="s">
        <v>82</v>
      </c>
      <c r="AV380" s="13" t="s">
        <v>82</v>
      </c>
      <c r="AW380" s="13" t="s">
        <v>29</v>
      </c>
      <c r="AX380" s="13" t="s">
        <v>73</v>
      </c>
      <c r="AY380" s="160" t="s">
        <v>137</v>
      </c>
    </row>
    <row r="381" spans="2:51" s="14" customFormat="1">
      <c r="B381" s="167"/>
      <c r="D381" s="159" t="s">
        <v>145</v>
      </c>
      <c r="E381" s="168" t="s">
        <v>1</v>
      </c>
      <c r="F381" s="169" t="s">
        <v>2268</v>
      </c>
      <c r="H381" s="168" t="s">
        <v>1</v>
      </c>
      <c r="I381" s="170"/>
      <c r="L381" s="167"/>
      <c r="M381" s="171"/>
      <c r="N381" s="172"/>
      <c r="O381" s="172"/>
      <c r="P381" s="172"/>
      <c r="Q381" s="172"/>
      <c r="R381" s="172"/>
      <c r="S381" s="172"/>
      <c r="T381" s="173"/>
      <c r="AT381" s="168" t="s">
        <v>145</v>
      </c>
      <c r="AU381" s="168" t="s">
        <v>82</v>
      </c>
      <c r="AV381" s="14" t="s">
        <v>30</v>
      </c>
      <c r="AW381" s="14" t="s">
        <v>29</v>
      </c>
      <c r="AX381" s="14" t="s">
        <v>73</v>
      </c>
      <c r="AY381" s="168" t="s">
        <v>137</v>
      </c>
    </row>
    <row r="382" spans="2:51" s="13" customFormat="1">
      <c r="B382" s="158"/>
      <c r="D382" s="159" t="s">
        <v>145</v>
      </c>
      <c r="E382" s="160" t="s">
        <v>1</v>
      </c>
      <c r="F382" s="161" t="s">
        <v>2345</v>
      </c>
      <c r="H382" s="162">
        <v>21.484000000000002</v>
      </c>
      <c r="I382" s="163"/>
      <c r="L382" s="158"/>
      <c r="M382" s="164"/>
      <c r="N382" s="165"/>
      <c r="O382" s="165"/>
      <c r="P382" s="165"/>
      <c r="Q382" s="165"/>
      <c r="R382" s="165"/>
      <c r="S382" s="165"/>
      <c r="T382" s="166"/>
      <c r="AT382" s="160" t="s">
        <v>145</v>
      </c>
      <c r="AU382" s="160" t="s">
        <v>82</v>
      </c>
      <c r="AV382" s="13" t="s">
        <v>82</v>
      </c>
      <c r="AW382" s="13" t="s">
        <v>29</v>
      </c>
      <c r="AX382" s="13" t="s">
        <v>73</v>
      </c>
      <c r="AY382" s="160" t="s">
        <v>137</v>
      </c>
    </row>
    <row r="383" spans="2:51" s="14" customFormat="1">
      <c r="B383" s="167"/>
      <c r="D383" s="159" t="s">
        <v>145</v>
      </c>
      <c r="E383" s="168" t="s">
        <v>1</v>
      </c>
      <c r="F383" s="169" t="s">
        <v>2270</v>
      </c>
      <c r="H383" s="168" t="s">
        <v>1</v>
      </c>
      <c r="I383" s="170"/>
      <c r="L383" s="167"/>
      <c r="M383" s="171"/>
      <c r="N383" s="172"/>
      <c r="O383" s="172"/>
      <c r="P383" s="172"/>
      <c r="Q383" s="172"/>
      <c r="R383" s="172"/>
      <c r="S383" s="172"/>
      <c r="T383" s="173"/>
      <c r="AT383" s="168" t="s">
        <v>145</v>
      </c>
      <c r="AU383" s="168" t="s">
        <v>82</v>
      </c>
      <c r="AV383" s="14" t="s">
        <v>30</v>
      </c>
      <c r="AW383" s="14" t="s">
        <v>29</v>
      </c>
      <c r="AX383" s="14" t="s">
        <v>73</v>
      </c>
      <c r="AY383" s="168" t="s">
        <v>137</v>
      </c>
    </row>
    <row r="384" spans="2:51" s="13" customFormat="1">
      <c r="B384" s="158"/>
      <c r="D384" s="159" t="s">
        <v>145</v>
      </c>
      <c r="E384" s="160" t="s">
        <v>1</v>
      </c>
      <c r="F384" s="161" t="s">
        <v>2346</v>
      </c>
      <c r="H384" s="162">
        <v>29.774999999999999</v>
      </c>
      <c r="I384" s="163"/>
      <c r="L384" s="158"/>
      <c r="M384" s="164"/>
      <c r="N384" s="165"/>
      <c r="O384" s="165"/>
      <c r="P384" s="165"/>
      <c r="Q384" s="165"/>
      <c r="R384" s="165"/>
      <c r="S384" s="165"/>
      <c r="T384" s="166"/>
      <c r="AT384" s="160" t="s">
        <v>145</v>
      </c>
      <c r="AU384" s="160" t="s">
        <v>82</v>
      </c>
      <c r="AV384" s="13" t="s">
        <v>82</v>
      </c>
      <c r="AW384" s="13" t="s">
        <v>29</v>
      </c>
      <c r="AX384" s="13" t="s">
        <v>73</v>
      </c>
      <c r="AY384" s="160" t="s">
        <v>137</v>
      </c>
    </row>
    <row r="385" spans="2:51" s="14" customFormat="1">
      <c r="B385" s="167"/>
      <c r="D385" s="159" t="s">
        <v>145</v>
      </c>
      <c r="E385" s="168" t="s">
        <v>1</v>
      </c>
      <c r="F385" s="169" t="s">
        <v>2272</v>
      </c>
      <c r="H385" s="168" t="s">
        <v>1</v>
      </c>
      <c r="I385" s="170"/>
      <c r="L385" s="167"/>
      <c r="M385" s="171"/>
      <c r="N385" s="172"/>
      <c r="O385" s="172"/>
      <c r="P385" s="172"/>
      <c r="Q385" s="172"/>
      <c r="R385" s="172"/>
      <c r="S385" s="172"/>
      <c r="T385" s="173"/>
      <c r="AT385" s="168" t="s">
        <v>145</v>
      </c>
      <c r="AU385" s="168" t="s">
        <v>82</v>
      </c>
      <c r="AV385" s="14" t="s">
        <v>30</v>
      </c>
      <c r="AW385" s="14" t="s">
        <v>29</v>
      </c>
      <c r="AX385" s="14" t="s">
        <v>73</v>
      </c>
      <c r="AY385" s="168" t="s">
        <v>137</v>
      </c>
    </row>
    <row r="386" spans="2:51" s="13" customFormat="1">
      <c r="B386" s="158"/>
      <c r="D386" s="159" t="s">
        <v>145</v>
      </c>
      <c r="E386" s="160" t="s">
        <v>1</v>
      </c>
      <c r="F386" s="161" t="s">
        <v>2347</v>
      </c>
      <c r="H386" s="162">
        <v>21.648</v>
      </c>
      <c r="I386" s="163"/>
      <c r="L386" s="158"/>
      <c r="M386" s="164"/>
      <c r="N386" s="165"/>
      <c r="O386" s="165"/>
      <c r="P386" s="165"/>
      <c r="Q386" s="165"/>
      <c r="R386" s="165"/>
      <c r="S386" s="165"/>
      <c r="T386" s="166"/>
      <c r="AT386" s="160" t="s">
        <v>145</v>
      </c>
      <c r="AU386" s="160" t="s">
        <v>82</v>
      </c>
      <c r="AV386" s="13" t="s">
        <v>82</v>
      </c>
      <c r="AW386" s="13" t="s">
        <v>29</v>
      </c>
      <c r="AX386" s="13" t="s">
        <v>73</v>
      </c>
      <c r="AY386" s="160" t="s">
        <v>137</v>
      </c>
    </row>
    <row r="387" spans="2:51" s="14" customFormat="1">
      <c r="B387" s="167"/>
      <c r="D387" s="159" t="s">
        <v>145</v>
      </c>
      <c r="E387" s="168" t="s">
        <v>1</v>
      </c>
      <c r="F387" s="169" t="s">
        <v>2274</v>
      </c>
      <c r="H387" s="168" t="s">
        <v>1</v>
      </c>
      <c r="I387" s="170"/>
      <c r="L387" s="167"/>
      <c r="M387" s="171"/>
      <c r="N387" s="172"/>
      <c r="O387" s="172"/>
      <c r="P387" s="172"/>
      <c r="Q387" s="172"/>
      <c r="R387" s="172"/>
      <c r="S387" s="172"/>
      <c r="T387" s="173"/>
      <c r="AT387" s="168" t="s">
        <v>145</v>
      </c>
      <c r="AU387" s="168" t="s">
        <v>82</v>
      </c>
      <c r="AV387" s="14" t="s">
        <v>30</v>
      </c>
      <c r="AW387" s="14" t="s">
        <v>29</v>
      </c>
      <c r="AX387" s="14" t="s">
        <v>73</v>
      </c>
      <c r="AY387" s="168" t="s">
        <v>137</v>
      </c>
    </row>
    <row r="388" spans="2:51" s="13" customFormat="1">
      <c r="B388" s="158"/>
      <c r="D388" s="159" t="s">
        <v>145</v>
      </c>
      <c r="E388" s="160" t="s">
        <v>1</v>
      </c>
      <c r="F388" s="161" t="s">
        <v>2348</v>
      </c>
      <c r="H388" s="162">
        <v>30.318000000000001</v>
      </c>
      <c r="I388" s="163"/>
      <c r="L388" s="158"/>
      <c r="M388" s="164"/>
      <c r="N388" s="165"/>
      <c r="O388" s="165"/>
      <c r="P388" s="165"/>
      <c r="Q388" s="165"/>
      <c r="R388" s="165"/>
      <c r="S388" s="165"/>
      <c r="T388" s="166"/>
      <c r="AT388" s="160" t="s">
        <v>145</v>
      </c>
      <c r="AU388" s="160" t="s">
        <v>82</v>
      </c>
      <c r="AV388" s="13" t="s">
        <v>82</v>
      </c>
      <c r="AW388" s="13" t="s">
        <v>29</v>
      </c>
      <c r="AX388" s="13" t="s">
        <v>73</v>
      </c>
      <c r="AY388" s="160" t="s">
        <v>137</v>
      </c>
    </row>
    <row r="389" spans="2:51" s="14" customFormat="1">
      <c r="B389" s="167"/>
      <c r="D389" s="159" t="s">
        <v>145</v>
      </c>
      <c r="E389" s="168" t="s">
        <v>1</v>
      </c>
      <c r="F389" s="169" t="s">
        <v>2276</v>
      </c>
      <c r="H389" s="168" t="s">
        <v>1</v>
      </c>
      <c r="I389" s="170"/>
      <c r="L389" s="167"/>
      <c r="M389" s="171"/>
      <c r="N389" s="172"/>
      <c r="O389" s="172"/>
      <c r="P389" s="172"/>
      <c r="Q389" s="172"/>
      <c r="R389" s="172"/>
      <c r="S389" s="172"/>
      <c r="T389" s="173"/>
      <c r="AT389" s="168" t="s">
        <v>145</v>
      </c>
      <c r="AU389" s="168" t="s">
        <v>82</v>
      </c>
      <c r="AV389" s="14" t="s">
        <v>30</v>
      </c>
      <c r="AW389" s="14" t="s">
        <v>29</v>
      </c>
      <c r="AX389" s="14" t="s">
        <v>73</v>
      </c>
      <c r="AY389" s="168" t="s">
        <v>137</v>
      </c>
    </row>
    <row r="390" spans="2:51" s="13" customFormat="1">
      <c r="B390" s="158"/>
      <c r="D390" s="159" t="s">
        <v>145</v>
      </c>
      <c r="E390" s="160" t="s">
        <v>1</v>
      </c>
      <c r="F390" s="161" t="s">
        <v>2349</v>
      </c>
      <c r="H390" s="162">
        <v>21.254000000000001</v>
      </c>
      <c r="I390" s="163"/>
      <c r="L390" s="158"/>
      <c r="M390" s="164"/>
      <c r="N390" s="165"/>
      <c r="O390" s="165"/>
      <c r="P390" s="165"/>
      <c r="Q390" s="165"/>
      <c r="R390" s="165"/>
      <c r="S390" s="165"/>
      <c r="T390" s="166"/>
      <c r="AT390" s="160" t="s">
        <v>145</v>
      </c>
      <c r="AU390" s="160" t="s">
        <v>82</v>
      </c>
      <c r="AV390" s="13" t="s">
        <v>82</v>
      </c>
      <c r="AW390" s="13" t="s">
        <v>29</v>
      </c>
      <c r="AX390" s="13" t="s">
        <v>73</v>
      </c>
      <c r="AY390" s="160" t="s">
        <v>137</v>
      </c>
    </row>
    <row r="391" spans="2:51" s="14" customFormat="1">
      <c r="B391" s="167"/>
      <c r="D391" s="159" t="s">
        <v>145</v>
      </c>
      <c r="E391" s="168" t="s">
        <v>1</v>
      </c>
      <c r="F391" s="169" t="s">
        <v>2278</v>
      </c>
      <c r="H391" s="168" t="s">
        <v>1</v>
      </c>
      <c r="I391" s="170"/>
      <c r="L391" s="167"/>
      <c r="M391" s="171"/>
      <c r="N391" s="172"/>
      <c r="O391" s="172"/>
      <c r="P391" s="172"/>
      <c r="Q391" s="172"/>
      <c r="R391" s="172"/>
      <c r="S391" s="172"/>
      <c r="T391" s="173"/>
      <c r="AT391" s="168" t="s">
        <v>145</v>
      </c>
      <c r="AU391" s="168" t="s">
        <v>82</v>
      </c>
      <c r="AV391" s="14" t="s">
        <v>30</v>
      </c>
      <c r="AW391" s="14" t="s">
        <v>29</v>
      </c>
      <c r="AX391" s="14" t="s">
        <v>73</v>
      </c>
      <c r="AY391" s="168" t="s">
        <v>137</v>
      </c>
    </row>
    <row r="392" spans="2:51" s="13" customFormat="1" ht="22.5">
      <c r="B392" s="158"/>
      <c r="D392" s="159" t="s">
        <v>145</v>
      </c>
      <c r="E392" s="160" t="s">
        <v>1</v>
      </c>
      <c r="F392" s="161" t="s">
        <v>2350</v>
      </c>
      <c r="H392" s="162">
        <v>29.832000000000001</v>
      </c>
      <c r="I392" s="163"/>
      <c r="L392" s="158"/>
      <c r="M392" s="164"/>
      <c r="N392" s="165"/>
      <c r="O392" s="165"/>
      <c r="P392" s="165"/>
      <c r="Q392" s="165"/>
      <c r="R392" s="165"/>
      <c r="S392" s="165"/>
      <c r="T392" s="166"/>
      <c r="AT392" s="160" t="s">
        <v>145</v>
      </c>
      <c r="AU392" s="160" t="s">
        <v>82</v>
      </c>
      <c r="AV392" s="13" t="s">
        <v>82</v>
      </c>
      <c r="AW392" s="13" t="s">
        <v>29</v>
      </c>
      <c r="AX392" s="13" t="s">
        <v>73</v>
      </c>
      <c r="AY392" s="160" t="s">
        <v>137</v>
      </c>
    </row>
    <row r="393" spans="2:51" s="14" customFormat="1">
      <c r="B393" s="167"/>
      <c r="D393" s="159" t="s">
        <v>145</v>
      </c>
      <c r="E393" s="168" t="s">
        <v>1</v>
      </c>
      <c r="F393" s="169" t="s">
        <v>2280</v>
      </c>
      <c r="H393" s="168" t="s">
        <v>1</v>
      </c>
      <c r="I393" s="170"/>
      <c r="L393" s="167"/>
      <c r="M393" s="171"/>
      <c r="N393" s="172"/>
      <c r="O393" s="172"/>
      <c r="P393" s="172"/>
      <c r="Q393" s="172"/>
      <c r="R393" s="172"/>
      <c r="S393" s="172"/>
      <c r="T393" s="173"/>
      <c r="AT393" s="168" t="s">
        <v>145</v>
      </c>
      <c r="AU393" s="168" t="s">
        <v>82</v>
      </c>
      <c r="AV393" s="14" t="s">
        <v>30</v>
      </c>
      <c r="AW393" s="14" t="s">
        <v>29</v>
      </c>
      <c r="AX393" s="14" t="s">
        <v>73</v>
      </c>
      <c r="AY393" s="168" t="s">
        <v>137</v>
      </c>
    </row>
    <row r="394" spans="2:51" s="13" customFormat="1">
      <c r="B394" s="158"/>
      <c r="D394" s="159" t="s">
        <v>145</v>
      </c>
      <c r="E394" s="160" t="s">
        <v>1</v>
      </c>
      <c r="F394" s="161" t="s">
        <v>2351</v>
      </c>
      <c r="H394" s="162">
        <v>21.315999999999999</v>
      </c>
      <c r="I394" s="163"/>
      <c r="L394" s="158"/>
      <c r="M394" s="164"/>
      <c r="N394" s="165"/>
      <c r="O394" s="165"/>
      <c r="P394" s="165"/>
      <c r="Q394" s="165"/>
      <c r="R394" s="165"/>
      <c r="S394" s="165"/>
      <c r="T394" s="166"/>
      <c r="AT394" s="160" t="s">
        <v>145</v>
      </c>
      <c r="AU394" s="160" t="s">
        <v>82</v>
      </c>
      <c r="AV394" s="13" t="s">
        <v>82</v>
      </c>
      <c r="AW394" s="13" t="s">
        <v>29</v>
      </c>
      <c r="AX394" s="13" t="s">
        <v>73</v>
      </c>
      <c r="AY394" s="160" t="s">
        <v>137</v>
      </c>
    </row>
    <row r="395" spans="2:51" s="14" customFormat="1">
      <c r="B395" s="167"/>
      <c r="D395" s="159" t="s">
        <v>145</v>
      </c>
      <c r="E395" s="168" t="s">
        <v>1</v>
      </c>
      <c r="F395" s="169" t="s">
        <v>2282</v>
      </c>
      <c r="H395" s="168" t="s">
        <v>1</v>
      </c>
      <c r="I395" s="170"/>
      <c r="L395" s="167"/>
      <c r="M395" s="171"/>
      <c r="N395" s="172"/>
      <c r="O395" s="172"/>
      <c r="P395" s="172"/>
      <c r="Q395" s="172"/>
      <c r="R395" s="172"/>
      <c r="S395" s="172"/>
      <c r="T395" s="173"/>
      <c r="AT395" s="168" t="s">
        <v>145</v>
      </c>
      <c r="AU395" s="168" t="s">
        <v>82</v>
      </c>
      <c r="AV395" s="14" t="s">
        <v>30</v>
      </c>
      <c r="AW395" s="14" t="s">
        <v>29</v>
      </c>
      <c r="AX395" s="14" t="s">
        <v>73</v>
      </c>
      <c r="AY395" s="168" t="s">
        <v>137</v>
      </c>
    </row>
    <row r="396" spans="2:51" s="13" customFormat="1" ht="22.5">
      <c r="B396" s="158"/>
      <c r="D396" s="159" t="s">
        <v>145</v>
      </c>
      <c r="E396" s="160" t="s">
        <v>1</v>
      </c>
      <c r="F396" s="161" t="s">
        <v>2352</v>
      </c>
      <c r="H396" s="162">
        <v>30.071999999999999</v>
      </c>
      <c r="I396" s="163"/>
      <c r="L396" s="158"/>
      <c r="M396" s="164"/>
      <c r="N396" s="165"/>
      <c r="O396" s="165"/>
      <c r="P396" s="165"/>
      <c r="Q396" s="165"/>
      <c r="R396" s="165"/>
      <c r="S396" s="165"/>
      <c r="T396" s="166"/>
      <c r="AT396" s="160" t="s">
        <v>145</v>
      </c>
      <c r="AU396" s="160" t="s">
        <v>82</v>
      </c>
      <c r="AV396" s="13" t="s">
        <v>82</v>
      </c>
      <c r="AW396" s="13" t="s">
        <v>29</v>
      </c>
      <c r="AX396" s="13" t="s">
        <v>73</v>
      </c>
      <c r="AY396" s="160" t="s">
        <v>137</v>
      </c>
    </row>
    <row r="397" spans="2:51" s="14" customFormat="1">
      <c r="B397" s="167"/>
      <c r="D397" s="159" t="s">
        <v>145</v>
      </c>
      <c r="E397" s="168" t="s">
        <v>1</v>
      </c>
      <c r="F397" s="169" t="s">
        <v>2284</v>
      </c>
      <c r="H397" s="168" t="s">
        <v>1</v>
      </c>
      <c r="I397" s="170"/>
      <c r="L397" s="167"/>
      <c r="M397" s="171"/>
      <c r="N397" s="172"/>
      <c r="O397" s="172"/>
      <c r="P397" s="172"/>
      <c r="Q397" s="172"/>
      <c r="R397" s="172"/>
      <c r="S397" s="172"/>
      <c r="T397" s="173"/>
      <c r="AT397" s="168" t="s">
        <v>145</v>
      </c>
      <c r="AU397" s="168" t="s">
        <v>82</v>
      </c>
      <c r="AV397" s="14" t="s">
        <v>30</v>
      </c>
      <c r="AW397" s="14" t="s">
        <v>29</v>
      </c>
      <c r="AX397" s="14" t="s">
        <v>73</v>
      </c>
      <c r="AY397" s="168" t="s">
        <v>137</v>
      </c>
    </row>
    <row r="398" spans="2:51" s="13" customFormat="1">
      <c r="B398" s="158"/>
      <c r="D398" s="159" t="s">
        <v>145</v>
      </c>
      <c r="E398" s="160" t="s">
        <v>1</v>
      </c>
      <c r="F398" s="161" t="s">
        <v>2353</v>
      </c>
      <c r="H398" s="162">
        <v>21.251999999999999</v>
      </c>
      <c r="I398" s="163"/>
      <c r="L398" s="158"/>
      <c r="M398" s="164"/>
      <c r="N398" s="165"/>
      <c r="O398" s="165"/>
      <c r="P398" s="165"/>
      <c r="Q398" s="165"/>
      <c r="R398" s="165"/>
      <c r="S398" s="165"/>
      <c r="T398" s="166"/>
      <c r="AT398" s="160" t="s">
        <v>145</v>
      </c>
      <c r="AU398" s="160" t="s">
        <v>82</v>
      </c>
      <c r="AV398" s="13" t="s">
        <v>82</v>
      </c>
      <c r="AW398" s="13" t="s">
        <v>29</v>
      </c>
      <c r="AX398" s="13" t="s">
        <v>73</v>
      </c>
      <c r="AY398" s="160" t="s">
        <v>137</v>
      </c>
    </row>
    <row r="399" spans="2:51" s="14" customFormat="1">
      <c r="B399" s="167"/>
      <c r="D399" s="159" t="s">
        <v>145</v>
      </c>
      <c r="E399" s="168" t="s">
        <v>1</v>
      </c>
      <c r="F399" s="169" t="s">
        <v>2286</v>
      </c>
      <c r="H399" s="168" t="s">
        <v>1</v>
      </c>
      <c r="I399" s="170"/>
      <c r="L399" s="167"/>
      <c r="M399" s="171"/>
      <c r="N399" s="172"/>
      <c r="O399" s="172"/>
      <c r="P399" s="172"/>
      <c r="Q399" s="172"/>
      <c r="R399" s="172"/>
      <c r="S399" s="172"/>
      <c r="T399" s="173"/>
      <c r="AT399" s="168" t="s">
        <v>145</v>
      </c>
      <c r="AU399" s="168" t="s">
        <v>82</v>
      </c>
      <c r="AV399" s="14" t="s">
        <v>30</v>
      </c>
      <c r="AW399" s="14" t="s">
        <v>29</v>
      </c>
      <c r="AX399" s="14" t="s">
        <v>73</v>
      </c>
      <c r="AY399" s="168" t="s">
        <v>137</v>
      </c>
    </row>
    <row r="400" spans="2:51" s="13" customFormat="1">
      <c r="B400" s="158"/>
      <c r="D400" s="159" t="s">
        <v>145</v>
      </c>
      <c r="E400" s="160" t="s">
        <v>1</v>
      </c>
      <c r="F400" s="161" t="s">
        <v>2354</v>
      </c>
      <c r="H400" s="162">
        <v>30.341000000000001</v>
      </c>
      <c r="I400" s="163"/>
      <c r="L400" s="158"/>
      <c r="M400" s="164"/>
      <c r="N400" s="165"/>
      <c r="O400" s="165"/>
      <c r="P400" s="165"/>
      <c r="Q400" s="165"/>
      <c r="R400" s="165"/>
      <c r="S400" s="165"/>
      <c r="T400" s="166"/>
      <c r="AT400" s="160" t="s">
        <v>145</v>
      </c>
      <c r="AU400" s="160" t="s">
        <v>82</v>
      </c>
      <c r="AV400" s="13" t="s">
        <v>82</v>
      </c>
      <c r="AW400" s="13" t="s">
        <v>29</v>
      </c>
      <c r="AX400" s="13" t="s">
        <v>73</v>
      </c>
      <c r="AY400" s="160" t="s">
        <v>137</v>
      </c>
    </row>
    <row r="401" spans="1:65" s="14" customFormat="1">
      <c r="B401" s="167"/>
      <c r="D401" s="159" t="s">
        <v>145</v>
      </c>
      <c r="E401" s="168" t="s">
        <v>1</v>
      </c>
      <c r="F401" s="169" t="s">
        <v>2288</v>
      </c>
      <c r="H401" s="168" t="s">
        <v>1</v>
      </c>
      <c r="I401" s="170"/>
      <c r="L401" s="167"/>
      <c r="M401" s="171"/>
      <c r="N401" s="172"/>
      <c r="O401" s="172"/>
      <c r="P401" s="172"/>
      <c r="Q401" s="172"/>
      <c r="R401" s="172"/>
      <c r="S401" s="172"/>
      <c r="T401" s="173"/>
      <c r="AT401" s="168" t="s">
        <v>145</v>
      </c>
      <c r="AU401" s="168" t="s">
        <v>82</v>
      </c>
      <c r="AV401" s="14" t="s">
        <v>30</v>
      </c>
      <c r="AW401" s="14" t="s">
        <v>29</v>
      </c>
      <c r="AX401" s="14" t="s">
        <v>73</v>
      </c>
      <c r="AY401" s="168" t="s">
        <v>137</v>
      </c>
    </row>
    <row r="402" spans="1:65" s="13" customFormat="1">
      <c r="B402" s="158"/>
      <c r="D402" s="159" t="s">
        <v>145</v>
      </c>
      <c r="E402" s="160" t="s">
        <v>1</v>
      </c>
      <c r="F402" s="161" t="s">
        <v>2355</v>
      </c>
      <c r="H402" s="162">
        <v>21.78</v>
      </c>
      <c r="I402" s="163"/>
      <c r="L402" s="158"/>
      <c r="M402" s="164"/>
      <c r="N402" s="165"/>
      <c r="O402" s="165"/>
      <c r="P402" s="165"/>
      <c r="Q402" s="165"/>
      <c r="R402" s="165"/>
      <c r="S402" s="165"/>
      <c r="T402" s="166"/>
      <c r="AT402" s="160" t="s">
        <v>145</v>
      </c>
      <c r="AU402" s="160" t="s">
        <v>82</v>
      </c>
      <c r="AV402" s="13" t="s">
        <v>82</v>
      </c>
      <c r="AW402" s="13" t="s">
        <v>29</v>
      </c>
      <c r="AX402" s="13" t="s">
        <v>73</v>
      </c>
      <c r="AY402" s="160" t="s">
        <v>137</v>
      </c>
    </row>
    <row r="403" spans="1:65" s="14" customFormat="1">
      <c r="B403" s="167"/>
      <c r="D403" s="159" t="s">
        <v>145</v>
      </c>
      <c r="E403" s="168" t="s">
        <v>1</v>
      </c>
      <c r="F403" s="169" t="s">
        <v>2290</v>
      </c>
      <c r="H403" s="168" t="s">
        <v>1</v>
      </c>
      <c r="I403" s="170"/>
      <c r="L403" s="167"/>
      <c r="M403" s="171"/>
      <c r="N403" s="172"/>
      <c r="O403" s="172"/>
      <c r="P403" s="172"/>
      <c r="Q403" s="172"/>
      <c r="R403" s="172"/>
      <c r="S403" s="172"/>
      <c r="T403" s="173"/>
      <c r="AT403" s="168" t="s">
        <v>145</v>
      </c>
      <c r="AU403" s="168" t="s">
        <v>82</v>
      </c>
      <c r="AV403" s="14" t="s">
        <v>30</v>
      </c>
      <c r="AW403" s="14" t="s">
        <v>29</v>
      </c>
      <c r="AX403" s="14" t="s">
        <v>73</v>
      </c>
      <c r="AY403" s="168" t="s">
        <v>137</v>
      </c>
    </row>
    <row r="404" spans="1:65" s="13" customFormat="1">
      <c r="B404" s="158"/>
      <c r="D404" s="159" t="s">
        <v>145</v>
      </c>
      <c r="E404" s="160" t="s">
        <v>1</v>
      </c>
      <c r="F404" s="161" t="s">
        <v>2356</v>
      </c>
      <c r="H404" s="162">
        <v>29.315000000000001</v>
      </c>
      <c r="I404" s="163"/>
      <c r="L404" s="158"/>
      <c r="M404" s="164"/>
      <c r="N404" s="165"/>
      <c r="O404" s="165"/>
      <c r="P404" s="165"/>
      <c r="Q404" s="165"/>
      <c r="R404" s="165"/>
      <c r="S404" s="165"/>
      <c r="T404" s="166"/>
      <c r="AT404" s="160" t="s">
        <v>145</v>
      </c>
      <c r="AU404" s="160" t="s">
        <v>82</v>
      </c>
      <c r="AV404" s="13" t="s">
        <v>82</v>
      </c>
      <c r="AW404" s="13" t="s">
        <v>29</v>
      </c>
      <c r="AX404" s="13" t="s">
        <v>73</v>
      </c>
      <c r="AY404" s="160" t="s">
        <v>137</v>
      </c>
    </row>
    <row r="405" spans="1:65" s="14" customFormat="1">
      <c r="B405" s="167"/>
      <c r="D405" s="159" t="s">
        <v>145</v>
      </c>
      <c r="E405" s="168" t="s">
        <v>1</v>
      </c>
      <c r="F405" s="169" t="s">
        <v>2292</v>
      </c>
      <c r="H405" s="168" t="s">
        <v>1</v>
      </c>
      <c r="I405" s="170"/>
      <c r="L405" s="167"/>
      <c r="M405" s="171"/>
      <c r="N405" s="172"/>
      <c r="O405" s="172"/>
      <c r="P405" s="172"/>
      <c r="Q405" s="172"/>
      <c r="R405" s="172"/>
      <c r="S405" s="172"/>
      <c r="T405" s="173"/>
      <c r="AT405" s="168" t="s">
        <v>145</v>
      </c>
      <c r="AU405" s="168" t="s">
        <v>82</v>
      </c>
      <c r="AV405" s="14" t="s">
        <v>30</v>
      </c>
      <c r="AW405" s="14" t="s">
        <v>29</v>
      </c>
      <c r="AX405" s="14" t="s">
        <v>73</v>
      </c>
      <c r="AY405" s="168" t="s">
        <v>137</v>
      </c>
    </row>
    <row r="406" spans="1:65" s="13" customFormat="1">
      <c r="B406" s="158"/>
      <c r="D406" s="159" t="s">
        <v>145</v>
      </c>
      <c r="E406" s="160" t="s">
        <v>1</v>
      </c>
      <c r="F406" s="161" t="s">
        <v>2357</v>
      </c>
      <c r="H406" s="162">
        <v>19.457000000000001</v>
      </c>
      <c r="I406" s="163"/>
      <c r="L406" s="158"/>
      <c r="M406" s="164"/>
      <c r="N406" s="165"/>
      <c r="O406" s="165"/>
      <c r="P406" s="165"/>
      <c r="Q406" s="165"/>
      <c r="R406" s="165"/>
      <c r="S406" s="165"/>
      <c r="T406" s="166"/>
      <c r="AT406" s="160" t="s">
        <v>145</v>
      </c>
      <c r="AU406" s="160" t="s">
        <v>82</v>
      </c>
      <c r="AV406" s="13" t="s">
        <v>82</v>
      </c>
      <c r="AW406" s="13" t="s">
        <v>29</v>
      </c>
      <c r="AX406" s="13" t="s">
        <v>73</v>
      </c>
      <c r="AY406" s="160" t="s">
        <v>137</v>
      </c>
    </row>
    <row r="407" spans="1:65" s="14" customFormat="1">
      <c r="B407" s="167"/>
      <c r="D407" s="159" t="s">
        <v>145</v>
      </c>
      <c r="E407" s="168" t="s">
        <v>1</v>
      </c>
      <c r="F407" s="169" t="s">
        <v>2294</v>
      </c>
      <c r="H407" s="168" t="s">
        <v>1</v>
      </c>
      <c r="I407" s="170"/>
      <c r="L407" s="167"/>
      <c r="M407" s="171"/>
      <c r="N407" s="172"/>
      <c r="O407" s="172"/>
      <c r="P407" s="172"/>
      <c r="Q407" s="172"/>
      <c r="R407" s="172"/>
      <c r="S407" s="172"/>
      <c r="T407" s="173"/>
      <c r="AT407" s="168" t="s">
        <v>145</v>
      </c>
      <c r="AU407" s="168" t="s">
        <v>82</v>
      </c>
      <c r="AV407" s="14" t="s">
        <v>30</v>
      </c>
      <c r="AW407" s="14" t="s">
        <v>29</v>
      </c>
      <c r="AX407" s="14" t="s">
        <v>73</v>
      </c>
      <c r="AY407" s="168" t="s">
        <v>137</v>
      </c>
    </row>
    <row r="408" spans="1:65" s="13" customFormat="1">
      <c r="B408" s="158"/>
      <c r="D408" s="159" t="s">
        <v>145</v>
      </c>
      <c r="E408" s="160" t="s">
        <v>1</v>
      </c>
      <c r="F408" s="161" t="s">
        <v>2358</v>
      </c>
      <c r="H408" s="162">
        <v>30.120999999999999</v>
      </c>
      <c r="I408" s="163"/>
      <c r="L408" s="158"/>
      <c r="M408" s="164"/>
      <c r="N408" s="165"/>
      <c r="O408" s="165"/>
      <c r="P408" s="165"/>
      <c r="Q408" s="165"/>
      <c r="R408" s="165"/>
      <c r="S408" s="165"/>
      <c r="T408" s="166"/>
      <c r="AT408" s="160" t="s">
        <v>145</v>
      </c>
      <c r="AU408" s="160" t="s">
        <v>82</v>
      </c>
      <c r="AV408" s="13" t="s">
        <v>82</v>
      </c>
      <c r="AW408" s="13" t="s">
        <v>29</v>
      </c>
      <c r="AX408" s="13" t="s">
        <v>73</v>
      </c>
      <c r="AY408" s="160" t="s">
        <v>137</v>
      </c>
    </row>
    <row r="409" spans="1:65" s="14" customFormat="1">
      <c r="B409" s="167"/>
      <c r="D409" s="159" t="s">
        <v>145</v>
      </c>
      <c r="E409" s="168" t="s">
        <v>1</v>
      </c>
      <c r="F409" s="169" t="s">
        <v>2222</v>
      </c>
      <c r="H409" s="168" t="s">
        <v>1</v>
      </c>
      <c r="I409" s="170"/>
      <c r="L409" s="167"/>
      <c r="M409" s="171"/>
      <c r="N409" s="172"/>
      <c r="O409" s="172"/>
      <c r="P409" s="172"/>
      <c r="Q409" s="172"/>
      <c r="R409" s="172"/>
      <c r="S409" s="172"/>
      <c r="T409" s="173"/>
      <c r="AT409" s="168" t="s">
        <v>145</v>
      </c>
      <c r="AU409" s="168" t="s">
        <v>82</v>
      </c>
      <c r="AV409" s="14" t="s">
        <v>30</v>
      </c>
      <c r="AW409" s="14" t="s">
        <v>29</v>
      </c>
      <c r="AX409" s="14" t="s">
        <v>73</v>
      </c>
      <c r="AY409" s="168" t="s">
        <v>137</v>
      </c>
    </row>
    <row r="410" spans="1:65" s="13" customFormat="1">
      <c r="B410" s="158"/>
      <c r="D410" s="159" t="s">
        <v>145</v>
      </c>
      <c r="E410" s="160" t="s">
        <v>1</v>
      </c>
      <c r="F410" s="161" t="s">
        <v>2359</v>
      </c>
      <c r="H410" s="162">
        <v>16.472999999999999</v>
      </c>
      <c r="I410" s="163"/>
      <c r="L410" s="158"/>
      <c r="M410" s="164"/>
      <c r="N410" s="165"/>
      <c r="O410" s="165"/>
      <c r="P410" s="165"/>
      <c r="Q410" s="165"/>
      <c r="R410" s="165"/>
      <c r="S410" s="165"/>
      <c r="T410" s="166"/>
      <c r="AT410" s="160" t="s">
        <v>145</v>
      </c>
      <c r="AU410" s="160" t="s">
        <v>82</v>
      </c>
      <c r="AV410" s="13" t="s">
        <v>82</v>
      </c>
      <c r="AW410" s="13" t="s">
        <v>29</v>
      </c>
      <c r="AX410" s="13" t="s">
        <v>73</v>
      </c>
      <c r="AY410" s="160" t="s">
        <v>137</v>
      </c>
    </row>
    <row r="411" spans="1:65" s="15" customFormat="1">
      <c r="B411" s="174"/>
      <c r="D411" s="159" t="s">
        <v>145</v>
      </c>
      <c r="E411" s="175" t="s">
        <v>1</v>
      </c>
      <c r="F411" s="176" t="s">
        <v>148</v>
      </c>
      <c r="H411" s="177">
        <v>792.40099999999995</v>
      </c>
      <c r="I411" s="178"/>
      <c r="L411" s="174"/>
      <c r="M411" s="179"/>
      <c r="N411" s="180"/>
      <c r="O411" s="180"/>
      <c r="P411" s="180"/>
      <c r="Q411" s="180"/>
      <c r="R411" s="180"/>
      <c r="S411" s="180"/>
      <c r="T411" s="181"/>
      <c r="AT411" s="175" t="s">
        <v>145</v>
      </c>
      <c r="AU411" s="175" t="s">
        <v>82</v>
      </c>
      <c r="AV411" s="15" t="s">
        <v>143</v>
      </c>
      <c r="AW411" s="15" t="s">
        <v>29</v>
      </c>
      <c r="AX411" s="15" t="s">
        <v>30</v>
      </c>
      <c r="AY411" s="175" t="s">
        <v>137</v>
      </c>
    </row>
    <row r="412" spans="1:65" s="2" customFormat="1" ht="24.2" customHeight="1">
      <c r="A412" s="33"/>
      <c r="B412" s="144"/>
      <c r="C412" s="145" t="s">
        <v>343</v>
      </c>
      <c r="D412" s="145" t="s">
        <v>139</v>
      </c>
      <c r="E412" s="146" t="s">
        <v>1539</v>
      </c>
      <c r="F412" s="147" t="s">
        <v>1540</v>
      </c>
      <c r="G412" s="148" t="s">
        <v>142</v>
      </c>
      <c r="H412" s="149">
        <v>792.40099999999995</v>
      </c>
      <c r="I412" s="150"/>
      <c r="J412" s="151">
        <f>ROUND(I412*H412,2)</f>
        <v>0</v>
      </c>
      <c r="K412" s="147" t="s">
        <v>152</v>
      </c>
      <c r="L412" s="34"/>
      <c r="M412" s="152" t="s">
        <v>1</v>
      </c>
      <c r="N412" s="153" t="s">
        <v>38</v>
      </c>
      <c r="O412" s="59"/>
      <c r="P412" s="154">
        <f>O412*H412</f>
        <v>0</v>
      </c>
      <c r="Q412" s="154">
        <v>0</v>
      </c>
      <c r="R412" s="154">
        <f>Q412*H412</f>
        <v>0</v>
      </c>
      <c r="S412" s="154">
        <v>0</v>
      </c>
      <c r="T412" s="155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56" t="s">
        <v>143</v>
      </c>
      <c r="AT412" s="156" t="s">
        <v>139</v>
      </c>
      <c r="AU412" s="156" t="s">
        <v>82</v>
      </c>
      <c r="AY412" s="18" t="s">
        <v>137</v>
      </c>
      <c r="BE412" s="157">
        <f>IF(N412="základní",J412,0)</f>
        <v>0</v>
      </c>
      <c r="BF412" s="157">
        <f>IF(N412="snížená",J412,0)</f>
        <v>0</v>
      </c>
      <c r="BG412" s="157">
        <f>IF(N412="zákl. přenesená",J412,0)</f>
        <v>0</v>
      </c>
      <c r="BH412" s="157">
        <f>IF(N412="sníž. přenesená",J412,0)</f>
        <v>0</v>
      </c>
      <c r="BI412" s="157">
        <f>IF(N412="nulová",J412,0)</f>
        <v>0</v>
      </c>
      <c r="BJ412" s="18" t="s">
        <v>30</v>
      </c>
      <c r="BK412" s="157">
        <f>ROUND(I412*H412,2)</f>
        <v>0</v>
      </c>
      <c r="BL412" s="18" t="s">
        <v>143</v>
      </c>
      <c r="BM412" s="156" t="s">
        <v>2360</v>
      </c>
    </row>
    <row r="413" spans="1:65" s="13" customFormat="1">
      <c r="B413" s="158"/>
      <c r="D413" s="159" t="s">
        <v>145</v>
      </c>
      <c r="E413" s="160" t="s">
        <v>1</v>
      </c>
      <c r="F413" s="161" t="s">
        <v>2361</v>
      </c>
      <c r="H413" s="162">
        <v>792.40099999999995</v>
      </c>
      <c r="I413" s="163"/>
      <c r="L413" s="158"/>
      <c r="M413" s="164"/>
      <c r="N413" s="165"/>
      <c r="O413" s="165"/>
      <c r="P413" s="165"/>
      <c r="Q413" s="165"/>
      <c r="R413" s="165"/>
      <c r="S413" s="165"/>
      <c r="T413" s="166"/>
      <c r="AT413" s="160" t="s">
        <v>145</v>
      </c>
      <c r="AU413" s="160" t="s">
        <v>82</v>
      </c>
      <c r="AV413" s="13" t="s">
        <v>82</v>
      </c>
      <c r="AW413" s="13" t="s">
        <v>29</v>
      </c>
      <c r="AX413" s="13" t="s">
        <v>30</v>
      </c>
      <c r="AY413" s="160" t="s">
        <v>137</v>
      </c>
    </row>
    <row r="414" spans="1:65" s="2" customFormat="1" ht="21.75" customHeight="1">
      <c r="A414" s="33"/>
      <c r="B414" s="144"/>
      <c r="C414" s="145" t="s">
        <v>347</v>
      </c>
      <c r="D414" s="145" t="s">
        <v>139</v>
      </c>
      <c r="E414" s="146" t="s">
        <v>591</v>
      </c>
      <c r="F414" s="147" t="s">
        <v>592</v>
      </c>
      <c r="G414" s="148" t="s">
        <v>142</v>
      </c>
      <c r="H414" s="149">
        <v>86.25</v>
      </c>
      <c r="I414" s="150"/>
      <c r="J414" s="151">
        <f>ROUND(I414*H414,2)</f>
        <v>0</v>
      </c>
      <c r="K414" s="147" t="s">
        <v>152</v>
      </c>
      <c r="L414" s="34"/>
      <c r="M414" s="152" t="s">
        <v>1</v>
      </c>
      <c r="N414" s="153" t="s">
        <v>38</v>
      </c>
      <c r="O414" s="59"/>
      <c r="P414" s="154">
        <f>O414*H414</f>
        <v>0</v>
      </c>
      <c r="Q414" s="154">
        <v>6.9999999999999999E-4</v>
      </c>
      <c r="R414" s="154">
        <f>Q414*H414</f>
        <v>6.0374999999999998E-2</v>
      </c>
      <c r="S414" s="154">
        <v>0</v>
      </c>
      <c r="T414" s="155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56" t="s">
        <v>143</v>
      </c>
      <c r="AT414" s="156" t="s">
        <v>139</v>
      </c>
      <c r="AU414" s="156" t="s">
        <v>82</v>
      </c>
      <c r="AY414" s="18" t="s">
        <v>137</v>
      </c>
      <c r="BE414" s="157">
        <f>IF(N414="základní",J414,0)</f>
        <v>0</v>
      </c>
      <c r="BF414" s="157">
        <f>IF(N414="snížená",J414,0)</f>
        <v>0</v>
      </c>
      <c r="BG414" s="157">
        <f>IF(N414="zákl. přenesená",J414,0)</f>
        <v>0</v>
      </c>
      <c r="BH414" s="157">
        <f>IF(N414="sníž. přenesená",J414,0)</f>
        <v>0</v>
      </c>
      <c r="BI414" s="157">
        <f>IF(N414="nulová",J414,0)</f>
        <v>0</v>
      </c>
      <c r="BJ414" s="18" t="s">
        <v>30</v>
      </c>
      <c r="BK414" s="157">
        <f>ROUND(I414*H414,2)</f>
        <v>0</v>
      </c>
      <c r="BL414" s="18" t="s">
        <v>143</v>
      </c>
      <c r="BM414" s="156" t="s">
        <v>2362</v>
      </c>
    </row>
    <row r="415" spans="1:65" s="14" customFormat="1">
      <c r="B415" s="167"/>
      <c r="D415" s="159" t="s">
        <v>145</v>
      </c>
      <c r="E415" s="168" t="s">
        <v>1</v>
      </c>
      <c r="F415" s="169" t="s">
        <v>500</v>
      </c>
      <c r="H415" s="168" t="s">
        <v>1</v>
      </c>
      <c r="I415" s="170"/>
      <c r="L415" s="167"/>
      <c r="M415" s="171"/>
      <c r="N415" s="172"/>
      <c r="O415" s="172"/>
      <c r="P415" s="172"/>
      <c r="Q415" s="172"/>
      <c r="R415" s="172"/>
      <c r="S415" s="172"/>
      <c r="T415" s="173"/>
      <c r="AT415" s="168" t="s">
        <v>145</v>
      </c>
      <c r="AU415" s="168" t="s">
        <v>82</v>
      </c>
      <c r="AV415" s="14" t="s">
        <v>30</v>
      </c>
      <c r="AW415" s="14" t="s">
        <v>29</v>
      </c>
      <c r="AX415" s="14" t="s">
        <v>73</v>
      </c>
      <c r="AY415" s="168" t="s">
        <v>137</v>
      </c>
    </row>
    <row r="416" spans="1:65" s="14" customFormat="1">
      <c r="B416" s="167"/>
      <c r="D416" s="159" t="s">
        <v>145</v>
      </c>
      <c r="E416" s="168" t="s">
        <v>1</v>
      </c>
      <c r="F416" s="169" t="s">
        <v>2228</v>
      </c>
      <c r="H416" s="168" t="s">
        <v>1</v>
      </c>
      <c r="I416" s="170"/>
      <c r="L416" s="167"/>
      <c r="M416" s="171"/>
      <c r="N416" s="172"/>
      <c r="O416" s="172"/>
      <c r="P416" s="172"/>
      <c r="Q416" s="172"/>
      <c r="R416" s="172"/>
      <c r="S416" s="172"/>
      <c r="T416" s="173"/>
      <c r="AT416" s="168" t="s">
        <v>145</v>
      </c>
      <c r="AU416" s="168" t="s">
        <v>82</v>
      </c>
      <c r="AV416" s="14" t="s">
        <v>30</v>
      </c>
      <c r="AW416" s="14" t="s">
        <v>29</v>
      </c>
      <c r="AX416" s="14" t="s">
        <v>73</v>
      </c>
      <c r="AY416" s="168" t="s">
        <v>137</v>
      </c>
    </row>
    <row r="417" spans="1:65" s="13" customFormat="1">
      <c r="B417" s="158"/>
      <c r="D417" s="159" t="s">
        <v>145</v>
      </c>
      <c r="E417" s="160" t="s">
        <v>1</v>
      </c>
      <c r="F417" s="161" t="s">
        <v>2363</v>
      </c>
      <c r="H417" s="162">
        <v>0</v>
      </c>
      <c r="I417" s="163"/>
      <c r="L417" s="158"/>
      <c r="M417" s="164"/>
      <c r="N417" s="165"/>
      <c r="O417" s="165"/>
      <c r="P417" s="165"/>
      <c r="Q417" s="165"/>
      <c r="R417" s="165"/>
      <c r="S417" s="165"/>
      <c r="T417" s="166"/>
      <c r="AT417" s="160" t="s">
        <v>145</v>
      </c>
      <c r="AU417" s="160" t="s">
        <v>82</v>
      </c>
      <c r="AV417" s="13" t="s">
        <v>82</v>
      </c>
      <c r="AW417" s="13" t="s">
        <v>29</v>
      </c>
      <c r="AX417" s="13" t="s">
        <v>73</v>
      </c>
      <c r="AY417" s="160" t="s">
        <v>137</v>
      </c>
    </row>
    <row r="418" spans="1:65" s="14" customFormat="1">
      <c r="B418" s="167"/>
      <c r="D418" s="159" t="s">
        <v>145</v>
      </c>
      <c r="E418" s="168" t="s">
        <v>1</v>
      </c>
      <c r="F418" s="169" t="s">
        <v>2230</v>
      </c>
      <c r="H418" s="168" t="s">
        <v>1</v>
      </c>
      <c r="I418" s="170"/>
      <c r="L418" s="167"/>
      <c r="M418" s="171"/>
      <c r="N418" s="172"/>
      <c r="O418" s="172"/>
      <c r="P418" s="172"/>
      <c r="Q418" s="172"/>
      <c r="R418" s="172"/>
      <c r="S418" s="172"/>
      <c r="T418" s="173"/>
      <c r="AT418" s="168" t="s">
        <v>145</v>
      </c>
      <c r="AU418" s="168" t="s">
        <v>82</v>
      </c>
      <c r="AV418" s="14" t="s">
        <v>30</v>
      </c>
      <c r="AW418" s="14" t="s">
        <v>29</v>
      </c>
      <c r="AX418" s="14" t="s">
        <v>73</v>
      </c>
      <c r="AY418" s="168" t="s">
        <v>137</v>
      </c>
    </row>
    <row r="419" spans="1:65" s="13" customFormat="1">
      <c r="B419" s="158"/>
      <c r="D419" s="159" t="s">
        <v>145</v>
      </c>
      <c r="E419" s="160" t="s">
        <v>1</v>
      </c>
      <c r="F419" s="161" t="s">
        <v>2364</v>
      </c>
      <c r="H419" s="162">
        <v>86.25</v>
      </c>
      <c r="I419" s="163"/>
      <c r="L419" s="158"/>
      <c r="M419" s="164"/>
      <c r="N419" s="165"/>
      <c r="O419" s="165"/>
      <c r="P419" s="165"/>
      <c r="Q419" s="165"/>
      <c r="R419" s="165"/>
      <c r="S419" s="165"/>
      <c r="T419" s="166"/>
      <c r="AT419" s="160" t="s">
        <v>145</v>
      </c>
      <c r="AU419" s="160" t="s">
        <v>82</v>
      </c>
      <c r="AV419" s="13" t="s">
        <v>82</v>
      </c>
      <c r="AW419" s="13" t="s">
        <v>29</v>
      </c>
      <c r="AX419" s="13" t="s">
        <v>73</v>
      </c>
      <c r="AY419" s="160" t="s">
        <v>137</v>
      </c>
    </row>
    <row r="420" spans="1:65" s="15" customFormat="1">
      <c r="B420" s="174"/>
      <c r="D420" s="159" t="s">
        <v>145</v>
      </c>
      <c r="E420" s="175" t="s">
        <v>1</v>
      </c>
      <c r="F420" s="176" t="s">
        <v>148</v>
      </c>
      <c r="H420" s="177">
        <v>86.25</v>
      </c>
      <c r="I420" s="178"/>
      <c r="L420" s="174"/>
      <c r="M420" s="179"/>
      <c r="N420" s="180"/>
      <c r="O420" s="180"/>
      <c r="P420" s="180"/>
      <c r="Q420" s="180"/>
      <c r="R420" s="180"/>
      <c r="S420" s="180"/>
      <c r="T420" s="181"/>
      <c r="AT420" s="175" t="s">
        <v>145</v>
      </c>
      <c r="AU420" s="175" t="s">
        <v>82</v>
      </c>
      <c r="AV420" s="15" t="s">
        <v>143</v>
      </c>
      <c r="AW420" s="15" t="s">
        <v>29</v>
      </c>
      <c r="AX420" s="15" t="s">
        <v>30</v>
      </c>
      <c r="AY420" s="175" t="s">
        <v>137</v>
      </c>
    </row>
    <row r="421" spans="1:65" s="2" customFormat="1" ht="16.5" customHeight="1">
      <c r="A421" s="33"/>
      <c r="B421" s="144"/>
      <c r="C421" s="145" t="s">
        <v>352</v>
      </c>
      <c r="D421" s="145" t="s">
        <v>139</v>
      </c>
      <c r="E421" s="146" t="s">
        <v>599</v>
      </c>
      <c r="F421" s="147" t="s">
        <v>600</v>
      </c>
      <c r="G421" s="148" t="s">
        <v>142</v>
      </c>
      <c r="H421" s="149">
        <v>86.25</v>
      </c>
      <c r="I421" s="150"/>
      <c r="J421" s="151">
        <f>ROUND(I421*H421,2)</f>
        <v>0</v>
      </c>
      <c r="K421" s="147" t="s">
        <v>152</v>
      </c>
      <c r="L421" s="34"/>
      <c r="M421" s="152" t="s">
        <v>1</v>
      </c>
      <c r="N421" s="153" t="s">
        <v>38</v>
      </c>
      <c r="O421" s="59"/>
      <c r="P421" s="154">
        <f>O421*H421</f>
        <v>0</v>
      </c>
      <c r="Q421" s="154">
        <v>0</v>
      </c>
      <c r="R421" s="154">
        <f>Q421*H421</f>
        <v>0</v>
      </c>
      <c r="S421" s="154">
        <v>0</v>
      </c>
      <c r="T421" s="155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56" t="s">
        <v>143</v>
      </c>
      <c r="AT421" s="156" t="s">
        <v>139</v>
      </c>
      <c r="AU421" s="156" t="s">
        <v>82</v>
      </c>
      <c r="AY421" s="18" t="s">
        <v>137</v>
      </c>
      <c r="BE421" s="157">
        <f>IF(N421="základní",J421,0)</f>
        <v>0</v>
      </c>
      <c r="BF421" s="157">
        <f>IF(N421="snížená",J421,0)</f>
        <v>0</v>
      </c>
      <c r="BG421" s="157">
        <f>IF(N421="zákl. přenesená",J421,0)</f>
        <v>0</v>
      </c>
      <c r="BH421" s="157">
        <f>IF(N421="sníž. přenesená",J421,0)</f>
        <v>0</v>
      </c>
      <c r="BI421" s="157">
        <f>IF(N421="nulová",J421,0)</f>
        <v>0</v>
      </c>
      <c r="BJ421" s="18" t="s">
        <v>30</v>
      </c>
      <c r="BK421" s="157">
        <f>ROUND(I421*H421,2)</f>
        <v>0</v>
      </c>
      <c r="BL421" s="18" t="s">
        <v>143</v>
      </c>
      <c r="BM421" s="156" t="s">
        <v>2365</v>
      </c>
    </row>
    <row r="422" spans="1:65" s="13" customFormat="1">
      <c r="B422" s="158"/>
      <c r="D422" s="159" t="s">
        <v>145</v>
      </c>
      <c r="E422" s="160" t="s">
        <v>1</v>
      </c>
      <c r="F422" s="161" t="s">
        <v>2366</v>
      </c>
      <c r="H422" s="162">
        <v>86.25</v>
      </c>
      <c r="I422" s="163"/>
      <c r="L422" s="158"/>
      <c r="M422" s="164"/>
      <c r="N422" s="165"/>
      <c r="O422" s="165"/>
      <c r="P422" s="165"/>
      <c r="Q422" s="165"/>
      <c r="R422" s="165"/>
      <c r="S422" s="165"/>
      <c r="T422" s="166"/>
      <c r="AT422" s="160" t="s">
        <v>145</v>
      </c>
      <c r="AU422" s="160" t="s">
        <v>82</v>
      </c>
      <c r="AV422" s="13" t="s">
        <v>82</v>
      </c>
      <c r="AW422" s="13" t="s">
        <v>29</v>
      </c>
      <c r="AX422" s="13" t="s">
        <v>30</v>
      </c>
      <c r="AY422" s="160" t="s">
        <v>137</v>
      </c>
    </row>
    <row r="423" spans="1:65" s="2" customFormat="1" ht="21.75" customHeight="1">
      <c r="A423" s="33"/>
      <c r="B423" s="144"/>
      <c r="C423" s="145" t="s">
        <v>357</v>
      </c>
      <c r="D423" s="145" t="s">
        <v>139</v>
      </c>
      <c r="E423" s="146" t="s">
        <v>603</v>
      </c>
      <c r="F423" s="147" t="s">
        <v>604</v>
      </c>
      <c r="G423" s="148" t="s">
        <v>195</v>
      </c>
      <c r="H423" s="149">
        <v>22.5</v>
      </c>
      <c r="I423" s="150"/>
      <c r="J423" s="151">
        <f>ROUND(I423*H423,2)</f>
        <v>0</v>
      </c>
      <c r="K423" s="147" t="s">
        <v>152</v>
      </c>
      <c r="L423" s="34"/>
      <c r="M423" s="152" t="s">
        <v>1</v>
      </c>
      <c r="N423" s="153" t="s">
        <v>38</v>
      </c>
      <c r="O423" s="59"/>
      <c r="P423" s="154">
        <f>O423*H423</f>
        <v>0</v>
      </c>
      <c r="Q423" s="154">
        <v>4.6000000000000001E-4</v>
      </c>
      <c r="R423" s="154">
        <f>Q423*H423</f>
        <v>1.035E-2</v>
      </c>
      <c r="S423" s="154">
        <v>0</v>
      </c>
      <c r="T423" s="155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56" t="s">
        <v>143</v>
      </c>
      <c r="AT423" s="156" t="s">
        <v>139</v>
      </c>
      <c r="AU423" s="156" t="s">
        <v>82</v>
      </c>
      <c r="AY423" s="18" t="s">
        <v>137</v>
      </c>
      <c r="BE423" s="157">
        <f>IF(N423="základní",J423,0)</f>
        <v>0</v>
      </c>
      <c r="BF423" s="157">
        <f>IF(N423="snížená",J423,0)</f>
        <v>0</v>
      </c>
      <c r="BG423" s="157">
        <f>IF(N423="zákl. přenesená",J423,0)</f>
        <v>0</v>
      </c>
      <c r="BH423" s="157">
        <f>IF(N423="sníž. přenesená",J423,0)</f>
        <v>0</v>
      </c>
      <c r="BI423" s="157">
        <f>IF(N423="nulová",J423,0)</f>
        <v>0</v>
      </c>
      <c r="BJ423" s="18" t="s">
        <v>30</v>
      </c>
      <c r="BK423" s="157">
        <f>ROUND(I423*H423,2)</f>
        <v>0</v>
      </c>
      <c r="BL423" s="18" t="s">
        <v>143</v>
      </c>
      <c r="BM423" s="156" t="s">
        <v>2367</v>
      </c>
    </row>
    <row r="424" spans="1:65" s="14" customFormat="1">
      <c r="B424" s="167"/>
      <c r="D424" s="159" t="s">
        <v>145</v>
      </c>
      <c r="E424" s="168" t="s">
        <v>1</v>
      </c>
      <c r="F424" s="169" t="s">
        <v>500</v>
      </c>
      <c r="H424" s="168" t="s">
        <v>1</v>
      </c>
      <c r="I424" s="170"/>
      <c r="L424" s="167"/>
      <c r="M424" s="171"/>
      <c r="N424" s="172"/>
      <c r="O424" s="172"/>
      <c r="P424" s="172"/>
      <c r="Q424" s="172"/>
      <c r="R424" s="172"/>
      <c r="S424" s="172"/>
      <c r="T424" s="173"/>
      <c r="AT424" s="168" t="s">
        <v>145</v>
      </c>
      <c r="AU424" s="168" t="s">
        <v>82</v>
      </c>
      <c r="AV424" s="14" t="s">
        <v>30</v>
      </c>
      <c r="AW424" s="14" t="s">
        <v>29</v>
      </c>
      <c r="AX424" s="14" t="s">
        <v>73</v>
      </c>
      <c r="AY424" s="168" t="s">
        <v>137</v>
      </c>
    </row>
    <row r="425" spans="1:65" s="14" customFormat="1">
      <c r="B425" s="167"/>
      <c r="D425" s="159" t="s">
        <v>145</v>
      </c>
      <c r="E425" s="168" t="s">
        <v>1</v>
      </c>
      <c r="F425" s="169" t="s">
        <v>2228</v>
      </c>
      <c r="H425" s="168" t="s">
        <v>1</v>
      </c>
      <c r="I425" s="170"/>
      <c r="L425" s="167"/>
      <c r="M425" s="171"/>
      <c r="N425" s="172"/>
      <c r="O425" s="172"/>
      <c r="P425" s="172"/>
      <c r="Q425" s="172"/>
      <c r="R425" s="172"/>
      <c r="S425" s="172"/>
      <c r="T425" s="173"/>
      <c r="AT425" s="168" t="s">
        <v>145</v>
      </c>
      <c r="AU425" s="168" t="s">
        <v>82</v>
      </c>
      <c r="AV425" s="14" t="s">
        <v>30</v>
      </c>
      <c r="AW425" s="14" t="s">
        <v>29</v>
      </c>
      <c r="AX425" s="14" t="s">
        <v>73</v>
      </c>
      <c r="AY425" s="168" t="s">
        <v>137</v>
      </c>
    </row>
    <row r="426" spans="1:65" s="13" customFormat="1">
      <c r="B426" s="158"/>
      <c r="D426" s="159" t="s">
        <v>145</v>
      </c>
      <c r="E426" s="160" t="s">
        <v>1</v>
      </c>
      <c r="F426" s="161" t="s">
        <v>2368</v>
      </c>
      <c r="H426" s="162">
        <v>0</v>
      </c>
      <c r="I426" s="163"/>
      <c r="L426" s="158"/>
      <c r="M426" s="164"/>
      <c r="N426" s="165"/>
      <c r="O426" s="165"/>
      <c r="P426" s="165"/>
      <c r="Q426" s="165"/>
      <c r="R426" s="165"/>
      <c r="S426" s="165"/>
      <c r="T426" s="166"/>
      <c r="AT426" s="160" t="s">
        <v>145</v>
      </c>
      <c r="AU426" s="160" t="s">
        <v>82</v>
      </c>
      <c r="AV426" s="13" t="s">
        <v>82</v>
      </c>
      <c r="AW426" s="13" t="s">
        <v>29</v>
      </c>
      <c r="AX426" s="13" t="s">
        <v>73</v>
      </c>
      <c r="AY426" s="160" t="s">
        <v>137</v>
      </c>
    </row>
    <row r="427" spans="1:65" s="14" customFormat="1">
      <c r="B427" s="167"/>
      <c r="D427" s="159" t="s">
        <v>145</v>
      </c>
      <c r="E427" s="168" t="s">
        <v>1</v>
      </c>
      <c r="F427" s="169" t="s">
        <v>2230</v>
      </c>
      <c r="H427" s="168" t="s">
        <v>1</v>
      </c>
      <c r="I427" s="170"/>
      <c r="L427" s="167"/>
      <c r="M427" s="171"/>
      <c r="N427" s="172"/>
      <c r="O427" s="172"/>
      <c r="P427" s="172"/>
      <c r="Q427" s="172"/>
      <c r="R427" s="172"/>
      <c r="S427" s="172"/>
      <c r="T427" s="173"/>
      <c r="AT427" s="168" t="s">
        <v>145</v>
      </c>
      <c r="AU427" s="168" t="s">
        <v>82</v>
      </c>
      <c r="AV427" s="14" t="s">
        <v>30</v>
      </c>
      <c r="AW427" s="14" t="s">
        <v>29</v>
      </c>
      <c r="AX427" s="14" t="s">
        <v>73</v>
      </c>
      <c r="AY427" s="168" t="s">
        <v>137</v>
      </c>
    </row>
    <row r="428" spans="1:65" s="13" customFormat="1">
      <c r="B428" s="158"/>
      <c r="D428" s="159" t="s">
        <v>145</v>
      </c>
      <c r="E428" s="160" t="s">
        <v>1</v>
      </c>
      <c r="F428" s="161" t="s">
        <v>2231</v>
      </c>
      <c r="H428" s="162">
        <v>22.5</v>
      </c>
      <c r="I428" s="163"/>
      <c r="L428" s="158"/>
      <c r="M428" s="164"/>
      <c r="N428" s="165"/>
      <c r="O428" s="165"/>
      <c r="P428" s="165"/>
      <c r="Q428" s="165"/>
      <c r="R428" s="165"/>
      <c r="S428" s="165"/>
      <c r="T428" s="166"/>
      <c r="AT428" s="160" t="s">
        <v>145</v>
      </c>
      <c r="AU428" s="160" t="s">
        <v>82</v>
      </c>
      <c r="AV428" s="13" t="s">
        <v>82</v>
      </c>
      <c r="AW428" s="13" t="s">
        <v>29</v>
      </c>
      <c r="AX428" s="13" t="s">
        <v>73</v>
      </c>
      <c r="AY428" s="160" t="s">
        <v>137</v>
      </c>
    </row>
    <row r="429" spans="1:65" s="15" customFormat="1">
      <c r="B429" s="174"/>
      <c r="D429" s="159" t="s">
        <v>145</v>
      </c>
      <c r="E429" s="175" t="s">
        <v>1</v>
      </c>
      <c r="F429" s="176" t="s">
        <v>148</v>
      </c>
      <c r="H429" s="177">
        <v>22.5</v>
      </c>
      <c r="I429" s="178"/>
      <c r="L429" s="174"/>
      <c r="M429" s="179"/>
      <c r="N429" s="180"/>
      <c r="O429" s="180"/>
      <c r="P429" s="180"/>
      <c r="Q429" s="180"/>
      <c r="R429" s="180"/>
      <c r="S429" s="180"/>
      <c r="T429" s="181"/>
      <c r="AT429" s="175" t="s">
        <v>145</v>
      </c>
      <c r="AU429" s="175" t="s">
        <v>82</v>
      </c>
      <c r="AV429" s="15" t="s">
        <v>143</v>
      </c>
      <c r="AW429" s="15" t="s">
        <v>29</v>
      </c>
      <c r="AX429" s="15" t="s">
        <v>30</v>
      </c>
      <c r="AY429" s="175" t="s">
        <v>137</v>
      </c>
    </row>
    <row r="430" spans="1:65" s="2" customFormat="1" ht="24.2" customHeight="1">
      <c r="A430" s="33"/>
      <c r="B430" s="144"/>
      <c r="C430" s="145" t="s">
        <v>362</v>
      </c>
      <c r="D430" s="145" t="s">
        <v>139</v>
      </c>
      <c r="E430" s="146" t="s">
        <v>609</v>
      </c>
      <c r="F430" s="147" t="s">
        <v>610</v>
      </c>
      <c r="G430" s="148" t="s">
        <v>195</v>
      </c>
      <c r="H430" s="149">
        <v>22.5</v>
      </c>
      <c r="I430" s="150"/>
      <c r="J430" s="151">
        <f>ROUND(I430*H430,2)</f>
        <v>0</v>
      </c>
      <c r="K430" s="147" t="s">
        <v>152</v>
      </c>
      <c r="L430" s="34"/>
      <c r="M430" s="152" t="s">
        <v>1</v>
      </c>
      <c r="N430" s="153" t="s">
        <v>38</v>
      </c>
      <c r="O430" s="59"/>
      <c r="P430" s="154">
        <f>O430*H430</f>
        <v>0</v>
      </c>
      <c r="Q430" s="154">
        <v>0</v>
      </c>
      <c r="R430" s="154">
        <f>Q430*H430</f>
        <v>0</v>
      </c>
      <c r="S430" s="154">
        <v>0</v>
      </c>
      <c r="T430" s="155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56" t="s">
        <v>143</v>
      </c>
      <c r="AT430" s="156" t="s">
        <v>139</v>
      </c>
      <c r="AU430" s="156" t="s">
        <v>82</v>
      </c>
      <c r="AY430" s="18" t="s">
        <v>137</v>
      </c>
      <c r="BE430" s="157">
        <f>IF(N430="základní",J430,0)</f>
        <v>0</v>
      </c>
      <c r="BF430" s="157">
        <f>IF(N430="snížená",J430,0)</f>
        <v>0</v>
      </c>
      <c r="BG430" s="157">
        <f>IF(N430="zákl. přenesená",J430,0)</f>
        <v>0</v>
      </c>
      <c r="BH430" s="157">
        <f>IF(N430="sníž. přenesená",J430,0)</f>
        <v>0</v>
      </c>
      <c r="BI430" s="157">
        <f>IF(N430="nulová",J430,0)</f>
        <v>0</v>
      </c>
      <c r="BJ430" s="18" t="s">
        <v>30</v>
      </c>
      <c r="BK430" s="157">
        <f>ROUND(I430*H430,2)</f>
        <v>0</v>
      </c>
      <c r="BL430" s="18" t="s">
        <v>143</v>
      </c>
      <c r="BM430" s="156" t="s">
        <v>2369</v>
      </c>
    </row>
    <row r="431" spans="1:65" s="13" customFormat="1">
      <c r="B431" s="158"/>
      <c r="D431" s="159" t="s">
        <v>145</v>
      </c>
      <c r="E431" s="160" t="s">
        <v>1</v>
      </c>
      <c r="F431" s="161" t="s">
        <v>2370</v>
      </c>
      <c r="H431" s="162">
        <v>22.5</v>
      </c>
      <c r="I431" s="163"/>
      <c r="L431" s="158"/>
      <c r="M431" s="164"/>
      <c r="N431" s="165"/>
      <c r="O431" s="165"/>
      <c r="P431" s="165"/>
      <c r="Q431" s="165"/>
      <c r="R431" s="165"/>
      <c r="S431" s="165"/>
      <c r="T431" s="166"/>
      <c r="AT431" s="160" t="s">
        <v>145</v>
      </c>
      <c r="AU431" s="160" t="s">
        <v>82</v>
      </c>
      <c r="AV431" s="13" t="s">
        <v>82</v>
      </c>
      <c r="AW431" s="13" t="s">
        <v>29</v>
      </c>
      <c r="AX431" s="13" t="s">
        <v>30</v>
      </c>
      <c r="AY431" s="160" t="s">
        <v>137</v>
      </c>
    </row>
    <row r="432" spans="1:65" s="2" customFormat="1" ht="37.9" customHeight="1">
      <c r="A432" s="33"/>
      <c r="B432" s="144"/>
      <c r="C432" s="145" t="s">
        <v>367</v>
      </c>
      <c r="D432" s="145" t="s">
        <v>139</v>
      </c>
      <c r="E432" s="146" t="s">
        <v>236</v>
      </c>
      <c r="F432" s="147" t="s">
        <v>237</v>
      </c>
      <c r="G432" s="148" t="s">
        <v>195</v>
      </c>
      <c r="H432" s="149">
        <v>258.18099999999998</v>
      </c>
      <c r="I432" s="150"/>
      <c r="J432" s="151">
        <f>ROUND(I432*H432,2)</f>
        <v>0</v>
      </c>
      <c r="K432" s="147" t="s">
        <v>152</v>
      </c>
      <c r="L432" s="34"/>
      <c r="M432" s="152" t="s">
        <v>1</v>
      </c>
      <c r="N432" s="153" t="s">
        <v>38</v>
      </c>
      <c r="O432" s="59"/>
      <c r="P432" s="154">
        <f>O432*H432</f>
        <v>0</v>
      </c>
      <c r="Q432" s="154">
        <v>0</v>
      </c>
      <c r="R432" s="154">
        <f>Q432*H432</f>
        <v>0</v>
      </c>
      <c r="S432" s="154">
        <v>0</v>
      </c>
      <c r="T432" s="155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56" t="s">
        <v>143</v>
      </c>
      <c r="AT432" s="156" t="s">
        <v>139</v>
      </c>
      <c r="AU432" s="156" t="s">
        <v>82</v>
      </c>
      <c r="AY432" s="18" t="s">
        <v>137</v>
      </c>
      <c r="BE432" s="157">
        <f>IF(N432="základní",J432,0)</f>
        <v>0</v>
      </c>
      <c r="BF432" s="157">
        <f>IF(N432="snížená",J432,0)</f>
        <v>0</v>
      </c>
      <c r="BG432" s="157">
        <f>IF(N432="zákl. přenesená",J432,0)</f>
        <v>0</v>
      </c>
      <c r="BH432" s="157">
        <f>IF(N432="sníž. přenesená",J432,0)</f>
        <v>0</v>
      </c>
      <c r="BI432" s="157">
        <f>IF(N432="nulová",J432,0)</f>
        <v>0</v>
      </c>
      <c r="BJ432" s="18" t="s">
        <v>30</v>
      </c>
      <c r="BK432" s="157">
        <f>ROUND(I432*H432,2)</f>
        <v>0</v>
      </c>
      <c r="BL432" s="18" t="s">
        <v>143</v>
      </c>
      <c r="BM432" s="156" t="s">
        <v>2371</v>
      </c>
    </row>
    <row r="433" spans="1:65" s="13" customFormat="1">
      <c r="B433" s="158"/>
      <c r="D433" s="159" t="s">
        <v>145</v>
      </c>
      <c r="E433" s="160" t="s">
        <v>1</v>
      </c>
      <c r="F433" s="161" t="s">
        <v>2372</v>
      </c>
      <c r="H433" s="162">
        <v>37.26</v>
      </c>
      <c r="I433" s="163"/>
      <c r="L433" s="158"/>
      <c r="M433" s="164"/>
      <c r="N433" s="165"/>
      <c r="O433" s="165"/>
      <c r="P433" s="165"/>
      <c r="Q433" s="165"/>
      <c r="R433" s="165"/>
      <c r="S433" s="165"/>
      <c r="T433" s="166"/>
      <c r="AT433" s="160" t="s">
        <v>145</v>
      </c>
      <c r="AU433" s="160" t="s">
        <v>82</v>
      </c>
      <c r="AV433" s="13" t="s">
        <v>82</v>
      </c>
      <c r="AW433" s="13" t="s">
        <v>29</v>
      </c>
      <c r="AX433" s="13" t="s">
        <v>73</v>
      </c>
      <c r="AY433" s="160" t="s">
        <v>137</v>
      </c>
    </row>
    <row r="434" spans="1:65" s="13" customFormat="1">
      <c r="B434" s="158"/>
      <c r="D434" s="159" t="s">
        <v>145</v>
      </c>
      <c r="E434" s="160" t="s">
        <v>1</v>
      </c>
      <c r="F434" s="161" t="s">
        <v>2212</v>
      </c>
      <c r="H434" s="162">
        <v>220.92099999999999</v>
      </c>
      <c r="I434" s="163"/>
      <c r="L434" s="158"/>
      <c r="M434" s="164"/>
      <c r="N434" s="165"/>
      <c r="O434" s="165"/>
      <c r="P434" s="165"/>
      <c r="Q434" s="165"/>
      <c r="R434" s="165"/>
      <c r="S434" s="165"/>
      <c r="T434" s="166"/>
      <c r="AT434" s="160" t="s">
        <v>145</v>
      </c>
      <c r="AU434" s="160" t="s">
        <v>82</v>
      </c>
      <c r="AV434" s="13" t="s">
        <v>82</v>
      </c>
      <c r="AW434" s="13" t="s">
        <v>29</v>
      </c>
      <c r="AX434" s="13" t="s">
        <v>73</v>
      </c>
      <c r="AY434" s="160" t="s">
        <v>137</v>
      </c>
    </row>
    <row r="435" spans="1:65" s="15" customFormat="1">
      <c r="B435" s="174"/>
      <c r="D435" s="159" t="s">
        <v>145</v>
      </c>
      <c r="E435" s="175" t="s">
        <v>1</v>
      </c>
      <c r="F435" s="176" t="s">
        <v>148</v>
      </c>
      <c r="H435" s="177">
        <v>258.18099999999998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145</v>
      </c>
      <c r="AU435" s="175" t="s">
        <v>82</v>
      </c>
      <c r="AV435" s="15" t="s">
        <v>143</v>
      </c>
      <c r="AW435" s="15" t="s">
        <v>29</v>
      </c>
      <c r="AX435" s="15" t="s">
        <v>30</v>
      </c>
      <c r="AY435" s="175" t="s">
        <v>137</v>
      </c>
    </row>
    <row r="436" spans="1:65" s="2" customFormat="1" ht="16.5" customHeight="1">
      <c r="A436" s="33"/>
      <c r="B436" s="144"/>
      <c r="C436" s="145" t="s">
        <v>372</v>
      </c>
      <c r="D436" s="145" t="s">
        <v>139</v>
      </c>
      <c r="E436" s="146" t="s">
        <v>244</v>
      </c>
      <c r="F436" s="147" t="s">
        <v>245</v>
      </c>
      <c r="G436" s="148" t="s">
        <v>195</v>
      </c>
      <c r="H436" s="149">
        <v>258.18099999999998</v>
      </c>
      <c r="I436" s="150"/>
      <c r="J436" s="151">
        <f>ROUND(I436*H436,2)</f>
        <v>0</v>
      </c>
      <c r="K436" s="147" t="s">
        <v>152</v>
      </c>
      <c r="L436" s="34"/>
      <c r="M436" s="152" t="s">
        <v>1</v>
      </c>
      <c r="N436" s="153" t="s">
        <v>38</v>
      </c>
      <c r="O436" s="59"/>
      <c r="P436" s="154">
        <f>O436*H436</f>
        <v>0</v>
      </c>
      <c r="Q436" s="154">
        <v>0</v>
      </c>
      <c r="R436" s="154">
        <f>Q436*H436</f>
        <v>0</v>
      </c>
      <c r="S436" s="154">
        <v>0</v>
      </c>
      <c r="T436" s="155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56" t="s">
        <v>143</v>
      </c>
      <c r="AT436" s="156" t="s">
        <v>139</v>
      </c>
      <c r="AU436" s="156" t="s">
        <v>82</v>
      </c>
      <c r="AY436" s="18" t="s">
        <v>137</v>
      </c>
      <c r="BE436" s="157">
        <f>IF(N436="základní",J436,0)</f>
        <v>0</v>
      </c>
      <c r="BF436" s="157">
        <f>IF(N436="snížená",J436,0)</f>
        <v>0</v>
      </c>
      <c r="BG436" s="157">
        <f>IF(N436="zákl. přenesená",J436,0)</f>
        <v>0</v>
      </c>
      <c r="BH436" s="157">
        <f>IF(N436="sníž. přenesená",J436,0)</f>
        <v>0</v>
      </c>
      <c r="BI436" s="157">
        <f>IF(N436="nulová",J436,0)</f>
        <v>0</v>
      </c>
      <c r="BJ436" s="18" t="s">
        <v>30</v>
      </c>
      <c r="BK436" s="157">
        <f>ROUND(I436*H436,2)</f>
        <v>0</v>
      </c>
      <c r="BL436" s="18" t="s">
        <v>143</v>
      </c>
      <c r="BM436" s="156" t="s">
        <v>2373</v>
      </c>
    </row>
    <row r="437" spans="1:65" s="13" customFormat="1">
      <c r="B437" s="158"/>
      <c r="D437" s="159" t="s">
        <v>145</v>
      </c>
      <c r="E437" s="160" t="s">
        <v>1</v>
      </c>
      <c r="F437" s="161" t="s">
        <v>2374</v>
      </c>
      <c r="H437" s="162">
        <v>258.18099999999998</v>
      </c>
      <c r="I437" s="163"/>
      <c r="L437" s="158"/>
      <c r="M437" s="164"/>
      <c r="N437" s="165"/>
      <c r="O437" s="165"/>
      <c r="P437" s="165"/>
      <c r="Q437" s="165"/>
      <c r="R437" s="165"/>
      <c r="S437" s="165"/>
      <c r="T437" s="166"/>
      <c r="AT437" s="160" t="s">
        <v>145</v>
      </c>
      <c r="AU437" s="160" t="s">
        <v>82</v>
      </c>
      <c r="AV437" s="13" t="s">
        <v>82</v>
      </c>
      <c r="AW437" s="13" t="s">
        <v>29</v>
      </c>
      <c r="AX437" s="13" t="s">
        <v>30</v>
      </c>
      <c r="AY437" s="160" t="s">
        <v>137</v>
      </c>
    </row>
    <row r="438" spans="1:65" s="2" customFormat="1" ht="16.5" customHeight="1">
      <c r="A438" s="33"/>
      <c r="B438" s="144"/>
      <c r="C438" s="145" t="s">
        <v>376</v>
      </c>
      <c r="D438" s="145" t="s">
        <v>139</v>
      </c>
      <c r="E438" s="146" t="s">
        <v>247</v>
      </c>
      <c r="F438" s="147" t="s">
        <v>248</v>
      </c>
      <c r="G438" s="148" t="s">
        <v>195</v>
      </c>
      <c r="H438" s="149">
        <v>129.09100000000001</v>
      </c>
      <c r="I438" s="150"/>
      <c r="J438" s="151">
        <f>ROUND(I438*H438,2)</f>
        <v>0</v>
      </c>
      <c r="K438" s="147" t="s">
        <v>1</v>
      </c>
      <c r="L438" s="34"/>
      <c r="M438" s="152" t="s">
        <v>1</v>
      </c>
      <c r="N438" s="153" t="s">
        <v>38</v>
      </c>
      <c r="O438" s="59"/>
      <c r="P438" s="154">
        <f>O438*H438</f>
        <v>0</v>
      </c>
      <c r="Q438" s="154">
        <v>0</v>
      </c>
      <c r="R438" s="154">
        <f>Q438*H438</f>
        <v>0</v>
      </c>
      <c r="S438" s="154">
        <v>0</v>
      </c>
      <c r="T438" s="155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6" t="s">
        <v>143</v>
      </c>
      <c r="AT438" s="156" t="s">
        <v>139</v>
      </c>
      <c r="AU438" s="156" t="s">
        <v>82</v>
      </c>
      <c r="AY438" s="18" t="s">
        <v>137</v>
      </c>
      <c r="BE438" s="157">
        <f>IF(N438="základní",J438,0)</f>
        <v>0</v>
      </c>
      <c r="BF438" s="157">
        <f>IF(N438="snížená",J438,0)</f>
        <v>0</v>
      </c>
      <c r="BG438" s="157">
        <f>IF(N438="zákl. přenesená",J438,0)</f>
        <v>0</v>
      </c>
      <c r="BH438" s="157">
        <f>IF(N438="sníž. přenesená",J438,0)</f>
        <v>0</v>
      </c>
      <c r="BI438" s="157">
        <f>IF(N438="nulová",J438,0)</f>
        <v>0</v>
      </c>
      <c r="BJ438" s="18" t="s">
        <v>30</v>
      </c>
      <c r="BK438" s="157">
        <f>ROUND(I438*H438,2)</f>
        <v>0</v>
      </c>
      <c r="BL438" s="18" t="s">
        <v>143</v>
      </c>
      <c r="BM438" s="156" t="s">
        <v>2375</v>
      </c>
    </row>
    <row r="439" spans="1:65" s="13" customFormat="1">
      <c r="B439" s="158"/>
      <c r="D439" s="159" t="s">
        <v>145</v>
      </c>
      <c r="E439" s="160" t="s">
        <v>1</v>
      </c>
      <c r="F439" s="161" t="s">
        <v>2376</v>
      </c>
      <c r="H439" s="162">
        <v>129.09100000000001</v>
      </c>
      <c r="I439" s="163"/>
      <c r="L439" s="158"/>
      <c r="M439" s="164"/>
      <c r="N439" s="165"/>
      <c r="O439" s="165"/>
      <c r="P439" s="165"/>
      <c r="Q439" s="165"/>
      <c r="R439" s="165"/>
      <c r="S439" s="165"/>
      <c r="T439" s="166"/>
      <c r="AT439" s="160" t="s">
        <v>145</v>
      </c>
      <c r="AU439" s="160" t="s">
        <v>82</v>
      </c>
      <c r="AV439" s="13" t="s">
        <v>82</v>
      </c>
      <c r="AW439" s="13" t="s">
        <v>29</v>
      </c>
      <c r="AX439" s="13" t="s">
        <v>30</v>
      </c>
      <c r="AY439" s="160" t="s">
        <v>137</v>
      </c>
    </row>
    <row r="440" spans="1:65" s="2" customFormat="1" ht="16.5" customHeight="1">
      <c r="A440" s="33"/>
      <c r="B440" s="144"/>
      <c r="C440" s="145" t="s">
        <v>380</v>
      </c>
      <c r="D440" s="145" t="s">
        <v>139</v>
      </c>
      <c r="E440" s="146" t="s">
        <v>251</v>
      </c>
      <c r="F440" s="147" t="s">
        <v>252</v>
      </c>
      <c r="G440" s="148" t="s">
        <v>195</v>
      </c>
      <c r="H440" s="149">
        <v>129.09100000000001</v>
      </c>
      <c r="I440" s="150"/>
      <c r="J440" s="151">
        <f>ROUND(I440*H440,2)</f>
        <v>0</v>
      </c>
      <c r="K440" s="147" t="s">
        <v>1</v>
      </c>
      <c r="L440" s="34"/>
      <c r="M440" s="152" t="s">
        <v>1</v>
      </c>
      <c r="N440" s="153" t="s">
        <v>38</v>
      </c>
      <c r="O440" s="59"/>
      <c r="P440" s="154">
        <f>O440*H440</f>
        <v>0</v>
      </c>
      <c r="Q440" s="154">
        <v>0</v>
      </c>
      <c r="R440" s="154">
        <f>Q440*H440</f>
        <v>0</v>
      </c>
      <c r="S440" s="154">
        <v>0</v>
      </c>
      <c r="T440" s="155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6" t="s">
        <v>143</v>
      </c>
      <c r="AT440" s="156" t="s">
        <v>139</v>
      </c>
      <c r="AU440" s="156" t="s">
        <v>82</v>
      </c>
      <c r="AY440" s="18" t="s">
        <v>137</v>
      </c>
      <c r="BE440" s="157">
        <f>IF(N440="základní",J440,0)</f>
        <v>0</v>
      </c>
      <c r="BF440" s="157">
        <f>IF(N440="snížená",J440,0)</f>
        <v>0</v>
      </c>
      <c r="BG440" s="157">
        <f>IF(N440="zákl. přenesená",J440,0)</f>
        <v>0</v>
      </c>
      <c r="BH440" s="157">
        <f>IF(N440="sníž. přenesená",J440,0)</f>
        <v>0</v>
      </c>
      <c r="BI440" s="157">
        <f>IF(N440="nulová",J440,0)</f>
        <v>0</v>
      </c>
      <c r="BJ440" s="18" t="s">
        <v>30</v>
      </c>
      <c r="BK440" s="157">
        <f>ROUND(I440*H440,2)</f>
        <v>0</v>
      </c>
      <c r="BL440" s="18" t="s">
        <v>143</v>
      </c>
      <c r="BM440" s="156" t="s">
        <v>2377</v>
      </c>
    </row>
    <row r="441" spans="1:65" s="13" customFormat="1">
      <c r="B441" s="158"/>
      <c r="D441" s="159" t="s">
        <v>145</v>
      </c>
      <c r="E441" s="160" t="s">
        <v>1</v>
      </c>
      <c r="F441" s="161" t="s">
        <v>2376</v>
      </c>
      <c r="H441" s="162">
        <v>129.09100000000001</v>
      </c>
      <c r="I441" s="163"/>
      <c r="L441" s="158"/>
      <c r="M441" s="164"/>
      <c r="N441" s="165"/>
      <c r="O441" s="165"/>
      <c r="P441" s="165"/>
      <c r="Q441" s="165"/>
      <c r="R441" s="165"/>
      <c r="S441" s="165"/>
      <c r="T441" s="166"/>
      <c r="AT441" s="160" t="s">
        <v>145</v>
      </c>
      <c r="AU441" s="160" t="s">
        <v>82</v>
      </c>
      <c r="AV441" s="13" t="s">
        <v>82</v>
      </c>
      <c r="AW441" s="13" t="s">
        <v>29</v>
      </c>
      <c r="AX441" s="13" t="s">
        <v>30</v>
      </c>
      <c r="AY441" s="160" t="s">
        <v>137</v>
      </c>
    </row>
    <row r="442" spans="1:65" s="2" customFormat="1" ht="24.2" customHeight="1">
      <c r="A442" s="33"/>
      <c r="B442" s="144"/>
      <c r="C442" s="145" t="s">
        <v>384</v>
      </c>
      <c r="D442" s="145" t="s">
        <v>139</v>
      </c>
      <c r="E442" s="146" t="s">
        <v>652</v>
      </c>
      <c r="F442" s="147" t="s">
        <v>653</v>
      </c>
      <c r="G442" s="148" t="s">
        <v>195</v>
      </c>
      <c r="H442" s="149">
        <v>149.137</v>
      </c>
      <c r="I442" s="150"/>
      <c r="J442" s="151">
        <f>ROUND(I442*H442,2)</f>
        <v>0</v>
      </c>
      <c r="K442" s="147" t="s">
        <v>152</v>
      </c>
      <c r="L442" s="34"/>
      <c r="M442" s="152" t="s">
        <v>1</v>
      </c>
      <c r="N442" s="153" t="s">
        <v>38</v>
      </c>
      <c r="O442" s="59"/>
      <c r="P442" s="154">
        <f>O442*H442</f>
        <v>0</v>
      </c>
      <c r="Q442" s="154">
        <v>0</v>
      </c>
      <c r="R442" s="154">
        <f>Q442*H442</f>
        <v>0</v>
      </c>
      <c r="S442" s="154">
        <v>0</v>
      </c>
      <c r="T442" s="155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56" t="s">
        <v>143</v>
      </c>
      <c r="AT442" s="156" t="s">
        <v>139</v>
      </c>
      <c r="AU442" s="156" t="s">
        <v>82</v>
      </c>
      <c r="AY442" s="18" t="s">
        <v>137</v>
      </c>
      <c r="BE442" s="157">
        <f>IF(N442="základní",J442,0)</f>
        <v>0</v>
      </c>
      <c r="BF442" s="157">
        <f>IF(N442="snížená",J442,0)</f>
        <v>0</v>
      </c>
      <c r="BG442" s="157">
        <f>IF(N442="zákl. přenesená",J442,0)</f>
        <v>0</v>
      </c>
      <c r="BH442" s="157">
        <f>IF(N442="sníž. přenesená",J442,0)</f>
        <v>0</v>
      </c>
      <c r="BI442" s="157">
        <f>IF(N442="nulová",J442,0)</f>
        <v>0</v>
      </c>
      <c r="BJ442" s="18" t="s">
        <v>30</v>
      </c>
      <c r="BK442" s="157">
        <f>ROUND(I442*H442,2)</f>
        <v>0</v>
      </c>
      <c r="BL442" s="18" t="s">
        <v>143</v>
      </c>
      <c r="BM442" s="156" t="s">
        <v>2378</v>
      </c>
    </row>
    <row r="443" spans="1:65" s="14" customFormat="1">
      <c r="B443" s="167"/>
      <c r="D443" s="159" t="s">
        <v>145</v>
      </c>
      <c r="E443" s="168" t="s">
        <v>1</v>
      </c>
      <c r="F443" s="169" t="s">
        <v>500</v>
      </c>
      <c r="H443" s="168" t="s">
        <v>1</v>
      </c>
      <c r="I443" s="170"/>
      <c r="L443" s="167"/>
      <c r="M443" s="171"/>
      <c r="N443" s="172"/>
      <c r="O443" s="172"/>
      <c r="P443" s="172"/>
      <c r="Q443" s="172"/>
      <c r="R443" s="172"/>
      <c r="S443" s="172"/>
      <c r="T443" s="173"/>
      <c r="AT443" s="168" t="s">
        <v>145</v>
      </c>
      <c r="AU443" s="168" t="s">
        <v>82</v>
      </c>
      <c r="AV443" s="14" t="s">
        <v>30</v>
      </c>
      <c r="AW443" s="14" t="s">
        <v>29</v>
      </c>
      <c r="AX443" s="14" t="s">
        <v>73</v>
      </c>
      <c r="AY443" s="168" t="s">
        <v>137</v>
      </c>
    </row>
    <row r="444" spans="1:65" s="13" customFormat="1">
      <c r="B444" s="158"/>
      <c r="D444" s="159" t="s">
        <v>145</v>
      </c>
      <c r="E444" s="160" t="s">
        <v>1</v>
      </c>
      <c r="F444" s="161" t="s">
        <v>2379</v>
      </c>
      <c r="H444" s="162">
        <v>316.96100000000001</v>
      </c>
      <c r="I444" s="163"/>
      <c r="L444" s="158"/>
      <c r="M444" s="164"/>
      <c r="N444" s="165"/>
      <c r="O444" s="165"/>
      <c r="P444" s="165"/>
      <c r="Q444" s="165"/>
      <c r="R444" s="165"/>
      <c r="S444" s="165"/>
      <c r="T444" s="166"/>
      <c r="AT444" s="160" t="s">
        <v>145</v>
      </c>
      <c r="AU444" s="160" t="s">
        <v>82</v>
      </c>
      <c r="AV444" s="13" t="s">
        <v>82</v>
      </c>
      <c r="AW444" s="13" t="s">
        <v>29</v>
      </c>
      <c r="AX444" s="13" t="s">
        <v>73</v>
      </c>
      <c r="AY444" s="160" t="s">
        <v>137</v>
      </c>
    </row>
    <row r="445" spans="1:65" s="14" customFormat="1">
      <c r="B445" s="167"/>
      <c r="D445" s="159" t="s">
        <v>145</v>
      </c>
      <c r="E445" s="168" t="s">
        <v>1</v>
      </c>
      <c r="F445" s="169" t="s">
        <v>534</v>
      </c>
      <c r="H445" s="168" t="s">
        <v>1</v>
      </c>
      <c r="I445" s="170"/>
      <c r="L445" s="167"/>
      <c r="M445" s="171"/>
      <c r="N445" s="172"/>
      <c r="O445" s="172"/>
      <c r="P445" s="172"/>
      <c r="Q445" s="172"/>
      <c r="R445" s="172"/>
      <c r="S445" s="172"/>
      <c r="T445" s="173"/>
      <c r="AT445" s="168" t="s">
        <v>145</v>
      </c>
      <c r="AU445" s="168" t="s">
        <v>82</v>
      </c>
      <c r="AV445" s="14" t="s">
        <v>30</v>
      </c>
      <c r="AW445" s="14" t="s">
        <v>29</v>
      </c>
      <c r="AX445" s="14" t="s">
        <v>73</v>
      </c>
      <c r="AY445" s="168" t="s">
        <v>137</v>
      </c>
    </row>
    <row r="446" spans="1:65" s="14" customFormat="1">
      <c r="B446" s="167"/>
      <c r="D446" s="159" t="s">
        <v>145</v>
      </c>
      <c r="E446" s="168" t="s">
        <v>1</v>
      </c>
      <c r="F446" s="169" t="s">
        <v>2380</v>
      </c>
      <c r="H446" s="168" t="s">
        <v>1</v>
      </c>
      <c r="I446" s="170"/>
      <c r="L446" s="167"/>
      <c r="M446" s="171"/>
      <c r="N446" s="172"/>
      <c r="O446" s="172"/>
      <c r="P446" s="172"/>
      <c r="Q446" s="172"/>
      <c r="R446" s="172"/>
      <c r="S446" s="172"/>
      <c r="T446" s="173"/>
      <c r="AT446" s="168" t="s">
        <v>145</v>
      </c>
      <c r="AU446" s="168" t="s">
        <v>82</v>
      </c>
      <c r="AV446" s="14" t="s">
        <v>30</v>
      </c>
      <c r="AW446" s="14" t="s">
        <v>29</v>
      </c>
      <c r="AX446" s="14" t="s">
        <v>73</v>
      </c>
      <c r="AY446" s="168" t="s">
        <v>137</v>
      </c>
    </row>
    <row r="447" spans="1:65" s="14" customFormat="1">
      <c r="B447" s="167"/>
      <c r="D447" s="159" t="s">
        <v>145</v>
      </c>
      <c r="E447" s="168" t="s">
        <v>1</v>
      </c>
      <c r="F447" s="169" t="s">
        <v>503</v>
      </c>
      <c r="H447" s="168" t="s">
        <v>1</v>
      </c>
      <c r="I447" s="170"/>
      <c r="L447" s="167"/>
      <c r="M447" s="171"/>
      <c r="N447" s="172"/>
      <c r="O447" s="172"/>
      <c r="P447" s="172"/>
      <c r="Q447" s="172"/>
      <c r="R447" s="172"/>
      <c r="S447" s="172"/>
      <c r="T447" s="173"/>
      <c r="AT447" s="168" t="s">
        <v>145</v>
      </c>
      <c r="AU447" s="168" t="s">
        <v>82</v>
      </c>
      <c r="AV447" s="14" t="s">
        <v>30</v>
      </c>
      <c r="AW447" s="14" t="s">
        <v>29</v>
      </c>
      <c r="AX447" s="14" t="s">
        <v>73</v>
      </c>
      <c r="AY447" s="168" t="s">
        <v>137</v>
      </c>
    </row>
    <row r="448" spans="1:65" s="13" customFormat="1">
      <c r="B448" s="158"/>
      <c r="D448" s="159" t="s">
        <v>145</v>
      </c>
      <c r="E448" s="160" t="s">
        <v>1</v>
      </c>
      <c r="F448" s="161" t="s">
        <v>2381</v>
      </c>
      <c r="H448" s="162">
        <v>-18.779</v>
      </c>
      <c r="I448" s="163"/>
      <c r="L448" s="158"/>
      <c r="M448" s="164"/>
      <c r="N448" s="165"/>
      <c r="O448" s="165"/>
      <c r="P448" s="165"/>
      <c r="Q448" s="165"/>
      <c r="R448" s="165"/>
      <c r="S448" s="165"/>
      <c r="T448" s="166"/>
      <c r="AT448" s="160" t="s">
        <v>145</v>
      </c>
      <c r="AU448" s="160" t="s">
        <v>82</v>
      </c>
      <c r="AV448" s="13" t="s">
        <v>82</v>
      </c>
      <c r="AW448" s="13" t="s">
        <v>29</v>
      </c>
      <c r="AX448" s="13" t="s">
        <v>73</v>
      </c>
      <c r="AY448" s="160" t="s">
        <v>137</v>
      </c>
    </row>
    <row r="449" spans="2:51" s="14" customFormat="1">
      <c r="B449" s="167"/>
      <c r="D449" s="159" t="s">
        <v>145</v>
      </c>
      <c r="E449" s="168" t="s">
        <v>1</v>
      </c>
      <c r="F449" s="169" t="s">
        <v>2301</v>
      </c>
      <c r="H449" s="168" t="s">
        <v>1</v>
      </c>
      <c r="I449" s="170"/>
      <c r="L449" s="167"/>
      <c r="M449" s="171"/>
      <c r="N449" s="172"/>
      <c r="O449" s="172"/>
      <c r="P449" s="172"/>
      <c r="Q449" s="172"/>
      <c r="R449" s="172"/>
      <c r="S449" s="172"/>
      <c r="T449" s="173"/>
      <c r="AT449" s="168" t="s">
        <v>145</v>
      </c>
      <c r="AU449" s="168" t="s">
        <v>82</v>
      </c>
      <c r="AV449" s="14" t="s">
        <v>30</v>
      </c>
      <c r="AW449" s="14" t="s">
        <v>29</v>
      </c>
      <c r="AX449" s="14" t="s">
        <v>73</v>
      </c>
      <c r="AY449" s="168" t="s">
        <v>137</v>
      </c>
    </row>
    <row r="450" spans="2:51" s="13" customFormat="1">
      <c r="B450" s="158"/>
      <c r="D450" s="159" t="s">
        <v>145</v>
      </c>
      <c r="E450" s="160" t="s">
        <v>1</v>
      </c>
      <c r="F450" s="161" t="s">
        <v>2382</v>
      </c>
      <c r="H450" s="162">
        <v>-4.3239999999999998</v>
      </c>
      <c r="I450" s="163"/>
      <c r="L450" s="158"/>
      <c r="M450" s="164"/>
      <c r="N450" s="165"/>
      <c r="O450" s="165"/>
      <c r="P450" s="165"/>
      <c r="Q450" s="165"/>
      <c r="R450" s="165"/>
      <c r="S450" s="165"/>
      <c r="T450" s="166"/>
      <c r="AT450" s="160" t="s">
        <v>145</v>
      </c>
      <c r="AU450" s="160" t="s">
        <v>82</v>
      </c>
      <c r="AV450" s="13" t="s">
        <v>82</v>
      </c>
      <c r="AW450" s="13" t="s">
        <v>29</v>
      </c>
      <c r="AX450" s="13" t="s">
        <v>73</v>
      </c>
      <c r="AY450" s="160" t="s">
        <v>137</v>
      </c>
    </row>
    <row r="451" spans="2:51" s="14" customFormat="1">
      <c r="B451" s="167"/>
      <c r="D451" s="159" t="s">
        <v>145</v>
      </c>
      <c r="E451" s="168" t="s">
        <v>1</v>
      </c>
      <c r="F451" s="169" t="s">
        <v>1204</v>
      </c>
      <c r="H451" s="168" t="s">
        <v>1</v>
      </c>
      <c r="I451" s="170"/>
      <c r="L451" s="167"/>
      <c r="M451" s="171"/>
      <c r="N451" s="172"/>
      <c r="O451" s="172"/>
      <c r="P451" s="172"/>
      <c r="Q451" s="172"/>
      <c r="R451" s="172"/>
      <c r="S451" s="172"/>
      <c r="T451" s="173"/>
      <c r="AT451" s="168" t="s">
        <v>145</v>
      </c>
      <c r="AU451" s="168" t="s">
        <v>82</v>
      </c>
      <c r="AV451" s="14" t="s">
        <v>30</v>
      </c>
      <c r="AW451" s="14" t="s">
        <v>29</v>
      </c>
      <c r="AX451" s="14" t="s">
        <v>73</v>
      </c>
      <c r="AY451" s="168" t="s">
        <v>137</v>
      </c>
    </row>
    <row r="452" spans="2:51" s="13" customFormat="1">
      <c r="B452" s="158"/>
      <c r="D452" s="159" t="s">
        <v>145</v>
      </c>
      <c r="E452" s="160" t="s">
        <v>1</v>
      </c>
      <c r="F452" s="161" t="s">
        <v>2383</v>
      </c>
      <c r="H452" s="162">
        <v>-10.863</v>
      </c>
      <c r="I452" s="163"/>
      <c r="L452" s="158"/>
      <c r="M452" s="164"/>
      <c r="N452" s="165"/>
      <c r="O452" s="165"/>
      <c r="P452" s="165"/>
      <c r="Q452" s="165"/>
      <c r="R452" s="165"/>
      <c r="S452" s="165"/>
      <c r="T452" s="166"/>
      <c r="AT452" s="160" t="s">
        <v>145</v>
      </c>
      <c r="AU452" s="160" t="s">
        <v>82</v>
      </c>
      <c r="AV452" s="13" t="s">
        <v>82</v>
      </c>
      <c r="AW452" s="13" t="s">
        <v>29</v>
      </c>
      <c r="AX452" s="13" t="s">
        <v>73</v>
      </c>
      <c r="AY452" s="160" t="s">
        <v>137</v>
      </c>
    </row>
    <row r="453" spans="2:51" s="14" customFormat="1">
      <c r="B453" s="167"/>
      <c r="D453" s="159" t="s">
        <v>145</v>
      </c>
      <c r="E453" s="168" t="s">
        <v>1</v>
      </c>
      <c r="F453" s="169" t="s">
        <v>2304</v>
      </c>
      <c r="H453" s="168" t="s">
        <v>1</v>
      </c>
      <c r="I453" s="170"/>
      <c r="L453" s="167"/>
      <c r="M453" s="171"/>
      <c r="N453" s="172"/>
      <c r="O453" s="172"/>
      <c r="P453" s="172"/>
      <c r="Q453" s="172"/>
      <c r="R453" s="172"/>
      <c r="S453" s="172"/>
      <c r="T453" s="173"/>
      <c r="AT453" s="168" t="s">
        <v>145</v>
      </c>
      <c r="AU453" s="168" t="s">
        <v>82</v>
      </c>
      <c r="AV453" s="14" t="s">
        <v>30</v>
      </c>
      <c r="AW453" s="14" t="s">
        <v>29</v>
      </c>
      <c r="AX453" s="14" t="s">
        <v>73</v>
      </c>
      <c r="AY453" s="168" t="s">
        <v>137</v>
      </c>
    </row>
    <row r="454" spans="2:51" s="13" customFormat="1">
      <c r="B454" s="158"/>
      <c r="D454" s="159" t="s">
        <v>145</v>
      </c>
      <c r="E454" s="160" t="s">
        <v>1</v>
      </c>
      <c r="F454" s="161" t="s">
        <v>2384</v>
      </c>
      <c r="H454" s="162">
        <v>-14.521000000000001</v>
      </c>
      <c r="I454" s="163"/>
      <c r="L454" s="158"/>
      <c r="M454" s="164"/>
      <c r="N454" s="165"/>
      <c r="O454" s="165"/>
      <c r="P454" s="165"/>
      <c r="Q454" s="165"/>
      <c r="R454" s="165"/>
      <c r="S454" s="165"/>
      <c r="T454" s="166"/>
      <c r="AT454" s="160" t="s">
        <v>145</v>
      </c>
      <c r="AU454" s="160" t="s">
        <v>82</v>
      </c>
      <c r="AV454" s="13" t="s">
        <v>82</v>
      </c>
      <c r="AW454" s="13" t="s">
        <v>29</v>
      </c>
      <c r="AX454" s="13" t="s">
        <v>73</v>
      </c>
      <c r="AY454" s="160" t="s">
        <v>137</v>
      </c>
    </row>
    <row r="455" spans="2:51" s="14" customFormat="1">
      <c r="B455" s="167"/>
      <c r="D455" s="159" t="s">
        <v>145</v>
      </c>
      <c r="E455" s="168" t="s">
        <v>1</v>
      </c>
      <c r="F455" s="169" t="s">
        <v>2306</v>
      </c>
      <c r="H455" s="168" t="s">
        <v>1</v>
      </c>
      <c r="I455" s="170"/>
      <c r="L455" s="167"/>
      <c r="M455" s="171"/>
      <c r="N455" s="172"/>
      <c r="O455" s="172"/>
      <c r="P455" s="172"/>
      <c r="Q455" s="172"/>
      <c r="R455" s="172"/>
      <c r="S455" s="172"/>
      <c r="T455" s="173"/>
      <c r="AT455" s="168" t="s">
        <v>145</v>
      </c>
      <c r="AU455" s="168" t="s">
        <v>82</v>
      </c>
      <c r="AV455" s="14" t="s">
        <v>30</v>
      </c>
      <c r="AW455" s="14" t="s">
        <v>29</v>
      </c>
      <c r="AX455" s="14" t="s">
        <v>73</v>
      </c>
      <c r="AY455" s="168" t="s">
        <v>137</v>
      </c>
    </row>
    <row r="456" spans="2:51" s="13" customFormat="1">
      <c r="B456" s="158"/>
      <c r="D456" s="159" t="s">
        <v>145</v>
      </c>
      <c r="E456" s="160" t="s">
        <v>1</v>
      </c>
      <c r="F456" s="161" t="s">
        <v>2385</v>
      </c>
      <c r="H456" s="162">
        <v>-0.497</v>
      </c>
      <c r="I456" s="163"/>
      <c r="L456" s="158"/>
      <c r="M456" s="164"/>
      <c r="N456" s="165"/>
      <c r="O456" s="165"/>
      <c r="P456" s="165"/>
      <c r="Q456" s="165"/>
      <c r="R456" s="165"/>
      <c r="S456" s="165"/>
      <c r="T456" s="166"/>
      <c r="AT456" s="160" t="s">
        <v>145</v>
      </c>
      <c r="AU456" s="160" t="s">
        <v>82</v>
      </c>
      <c r="AV456" s="13" t="s">
        <v>82</v>
      </c>
      <c r="AW456" s="13" t="s">
        <v>29</v>
      </c>
      <c r="AX456" s="13" t="s">
        <v>73</v>
      </c>
      <c r="AY456" s="160" t="s">
        <v>137</v>
      </c>
    </row>
    <row r="457" spans="2:51" s="14" customFormat="1">
      <c r="B457" s="167"/>
      <c r="D457" s="159" t="s">
        <v>145</v>
      </c>
      <c r="E457" s="168" t="s">
        <v>1</v>
      </c>
      <c r="F457" s="169" t="s">
        <v>2308</v>
      </c>
      <c r="H457" s="168" t="s">
        <v>1</v>
      </c>
      <c r="I457" s="170"/>
      <c r="L457" s="167"/>
      <c r="M457" s="171"/>
      <c r="N457" s="172"/>
      <c r="O457" s="172"/>
      <c r="P457" s="172"/>
      <c r="Q457" s="172"/>
      <c r="R457" s="172"/>
      <c r="S457" s="172"/>
      <c r="T457" s="173"/>
      <c r="AT457" s="168" t="s">
        <v>145</v>
      </c>
      <c r="AU457" s="168" t="s">
        <v>82</v>
      </c>
      <c r="AV457" s="14" t="s">
        <v>30</v>
      </c>
      <c r="AW457" s="14" t="s">
        <v>29</v>
      </c>
      <c r="AX457" s="14" t="s">
        <v>73</v>
      </c>
      <c r="AY457" s="168" t="s">
        <v>137</v>
      </c>
    </row>
    <row r="458" spans="2:51" s="13" customFormat="1">
      <c r="B458" s="158"/>
      <c r="D458" s="159" t="s">
        <v>145</v>
      </c>
      <c r="E458" s="160" t="s">
        <v>1</v>
      </c>
      <c r="F458" s="161" t="s">
        <v>2386</v>
      </c>
      <c r="H458" s="162">
        <v>-0.48599999999999999</v>
      </c>
      <c r="I458" s="163"/>
      <c r="L458" s="158"/>
      <c r="M458" s="164"/>
      <c r="N458" s="165"/>
      <c r="O458" s="165"/>
      <c r="P458" s="165"/>
      <c r="Q458" s="165"/>
      <c r="R458" s="165"/>
      <c r="S458" s="165"/>
      <c r="T458" s="166"/>
      <c r="AT458" s="160" t="s">
        <v>145</v>
      </c>
      <c r="AU458" s="160" t="s">
        <v>82</v>
      </c>
      <c r="AV458" s="13" t="s">
        <v>82</v>
      </c>
      <c r="AW458" s="13" t="s">
        <v>29</v>
      </c>
      <c r="AX458" s="13" t="s">
        <v>73</v>
      </c>
      <c r="AY458" s="160" t="s">
        <v>137</v>
      </c>
    </row>
    <row r="459" spans="2:51" s="14" customFormat="1">
      <c r="B459" s="167"/>
      <c r="D459" s="159" t="s">
        <v>145</v>
      </c>
      <c r="E459" s="168" t="s">
        <v>1</v>
      </c>
      <c r="F459" s="169" t="s">
        <v>2310</v>
      </c>
      <c r="H459" s="168" t="s">
        <v>1</v>
      </c>
      <c r="I459" s="170"/>
      <c r="L459" s="167"/>
      <c r="M459" s="171"/>
      <c r="N459" s="172"/>
      <c r="O459" s="172"/>
      <c r="P459" s="172"/>
      <c r="Q459" s="172"/>
      <c r="R459" s="172"/>
      <c r="S459" s="172"/>
      <c r="T459" s="173"/>
      <c r="AT459" s="168" t="s">
        <v>145</v>
      </c>
      <c r="AU459" s="168" t="s">
        <v>82</v>
      </c>
      <c r="AV459" s="14" t="s">
        <v>30</v>
      </c>
      <c r="AW459" s="14" t="s">
        <v>29</v>
      </c>
      <c r="AX459" s="14" t="s">
        <v>73</v>
      </c>
      <c r="AY459" s="168" t="s">
        <v>137</v>
      </c>
    </row>
    <row r="460" spans="2:51" s="13" customFormat="1">
      <c r="B460" s="158"/>
      <c r="D460" s="159" t="s">
        <v>145</v>
      </c>
      <c r="E460" s="160" t="s">
        <v>1</v>
      </c>
      <c r="F460" s="161" t="s">
        <v>2311</v>
      </c>
      <c r="H460" s="162">
        <v>-5.8879999999999999</v>
      </c>
      <c r="I460" s="163"/>
      <c r="L460" s="158"/>
      <c r="M460" s="164"/>
      <c r="N460" s="165"/>
      <c r="O460" s="165"/>
      <c r="P460" s="165"/>
      <c r="Q460" s="165"/>
      <c r="R460" s="165"/>
      <c r="S460" s="165"/>
      <c r="T460" s="166"/>
      <c r="AT460" s="160" t="s">
        <v>145</v>
      </c>
      <c r="AU460" s="160" t="s">
        <v>82</v>
      </c>
      <c r="AV460" s="13" t="s">
        <v>82</v>
      </c>
      <c r="AW460" s="13" t="s">
        <v>29</v>
      </c>
      <c r="AX460" s="13" t="s">
        <v>73</v>
      </c>
      <c r="AY460" s="160" t="s">
        <v>137</v>
      </c>
    </row>
    <row r="461" spans="2:51" s="14" customFormat="1">
      <c r="B461" s="167"/>
      <c r="D461" s="159" t="s">
        <v>145</v>
      </c>
      <c r="E461" s="168" t="s">
        <v>1</v>
      </c>
      <c r="F461" s="169" t="s">
        <v>2312</v>
      </c>
      <c r="H461" s="168" t="s">
        <v>1</v>
      </c>
      <c r="I461" s="170"/>
      <c r="L461" s="167"/>
      <c r="M461" s="171"/>
      <c r="N461" s="172"/>
      <c r="O461" s="172"/>
      <c r="P461" s="172"/>
      <c r="Q461" s="172"/>
      <c r="R461" s="172"/>
      <c r="S461" s="172"/>
      <c r="T461" s="173"/>
      <c r="AT461" s="168" t="s">
        <v>145</v>
      </c>
      <c r="AU461" s="168" t="s">
        <v>82</v>
      </c>
      <c r="AV461" s="14" t="s">
        <v>30</v>
      </c>
      <c r="AW461" s="14" t="s">
        <v>29</v>
      </c>
      <c r="AX461" s="14" t="s">
        <v>73</v>
      </c>
      <c r="AY461" s="168" t="s">
        <v>137</v>
      </c>
    </row>
    <row r="462" spans="2:51" s="14" customFormat="1">
      <c r="B462" s="167"/>
      <c r="D462" s="159" t="s">
        <v>145</v>
      </c>
      <c r="E462" s="168" t="s">
        <v>1</v>
      </c>
      <c r="F462" s="169" t="s">
        <v>456</v>
      </c>
      <c r="H462" s="168" t="s">
        <v>1</v>
      </c>
      <c r="I462" s="170"/>
      <c r="L462" s="167"/>
      <c r="M462" s="171"/>
      <c r="N462" s="172"/>
      <c r="O462" s="172"/>
      <c r="P462" s="172"/>
      <c r="Q462" s="172"/>
      <c r="R462" s="172"/>
      <c r="S462" s="172"/>
      <c r="T462" s="173"/>
      <c r="AT462" s="168" t="s">
        <v>145</v>
      </c>
      <c r="AU462" s="168" t="s">
        <v>82</v>
      </c>
      <c r="AV462" s="14" t="s">
        <v>30</v>
      </c>
      <c r="AW462" s="14" t="s">
        <v>29</v>
      </c>
      <c r="AX462" s="14" t="s">
        <v>73</v>
      </c>
      <c r="AY462" s="168" t="s">
        <v>137</v>
      </c>
    </row>
    <row r="463" spans="2:51" s="13" customFormat="1">
      <c r="B463" s="158"/>
      <c r="D463" s="159" t="s">
        <v>145</v>
      </c>
      <c r="E463" s="160" t="s">
        <v>1</v>
      </c>
      <c r="F463" s="161" t="s">
        <v>2387</v>
      </c>
      <c r="H463" s="162">
        <v>-7.234</v>
      </c>
      <c r="I463" s="163"/>
      <c r="L463" s="158"/>
      <c r="M463" s="164"/>
      <c r="N463" s="165"/>
      <c r="O463" s="165"/>
      <c r="P463" s="165"/>
      <c r="Q463" s="165"/>
      <c r="R463" s="165"/>
      <c r="S463" s="165"/>
      <c r="T463" s="166"/>
      <c r="AT463" s="160" t="s">
        <v>145</v>
      </c>
      <c r="AU463" s="160" t="s">
        <v>82</v>
      </c>
      <c r="AV463" s="13" t="s">
        <v>82</v>
      </c>
      <c r="AW463" s="13" t="s">
        <v>29</v>
      </c>
      <c r="AX463" s="13" t="s">
        <v>73</v>
      </c>
      <c r="AY463" s="160" t="s">
        <v>137</v>
      </c>
    </row>
    <row r="464" spans="2:51" s="14" customFormat="1">
      <c r="B464" s="167"/>
      <c r="D464" s="159" t="s">
        <v>145</v>
      </c>
      <c r="E464" s="168" t="s">
        <v>1</v>
      </c>
      <c r="F464" s="169" t="s">
        <v>2315</v>
      </c>
      <c r="H464" s="168" t="s">
        <v>1</v>
      </c>
      <c r="I464" s="170"/>
      <c r="L464" s="167"/>
      <c r="M464" s="171"/>
      <c r="N464" s="172"/>
      <c r="O464" s="172"/>
      <c r="P464" s="172"/>
      <c r="Q464" s="172"/>
      <c r="R464" s="172"/>
      <c r="S464" s="172"/>
      <c r="T464" s="173"/>
      <c r="AT464" s="168" t="s">
        <v>145</v>
      </c>
      <c r="AU464" s="168" t="s">
        <v>82</v>
      </c>
      <c r="AV464" s="14" t="s">
        <v>30</v>
      </c>
      <c r="AW464" s="14" t="s">
        <v>29</v>
      </c>
      <c r="AX464" s="14" t="s">
        <v>73</v>
      </c>
      <c r="AY464" s="168" t="s">
        <v>137</v>
      </c>
    </row>
    <row r="465" spans="2:51" s="13" customFormat="1">
      <c r="B465" s="158"/>
      <c r="D465" s="159" t="s">
        <v>145</v>
      </c>
      <c r="E465" s="160" t="s">
        <v>1</v>
      </c>
      <c r="F465" s="161" t="s">
        <v>2316</v>
      </c>
      <c r="H465" s="162">
        <v>-0.19400000000000001</v>
      </c>
      <c r="I465" s="163"/>
      <c r="L465" s="158"/>
      <c r="M465" s="164"/>
      <c r="N465" s="165"/>
      <c r="O465" s="165"/>
      <c r="P465" s="165"/>
      <c r="Q465" s="165"/>
      <c r="R465" s="165"/>
      <c r="S465" s="165"/>
      <c r="T465" s="166"/>
      <c r="AT465" s="160" t="s">
        <v>145</v>
      </c>
      <c r="AU465" s="160" t="s">
        <v>82</v>
      </c>
      <c r="AV465" s="13" t="s">
        <v>82</v>
      </c>
      <c r="AW465" s="13" t="s">
        <v>29</v>
      </c>
      <c r="AX465" s="13" t="s">
        <v>73</v>
      </c>
      <c r="AY465" s="160" t="s">
        <v>137</v>
      </c>
    </row>
    <row r="466" spans="2:51" s="14" customFormat="1">
      <c r="B466" s="167"/>
      <c r="D466" s="159" t="s">
        <v>145</v>
      </c>
      <c r="E466" s="168" t="s">
        <v>1</v>
      </c>
      <c r="F466" s="169" t="s">
        <v>2317</v>
      </c>
      <c r="H466" s="168" t="s">
        <v>1</v>
      </c>
      <c r="I466" s="170"/>
      <c r="L466" s="167"/>
      <c r="M466" s="171"/>
      <c r="N466" s="172"/>
      <c r="O466" s="172"/>
      <c r="P466" s="172"/>
      <c r="Q466" s="172"/>
      <c r="R466" s="172"/>
      <c r="S466" s="172"/>
      <c r="T466" s="173"/>
      <c r="AT466" s="168" t="s">
        <v>145</v>
      </c>
      <c r="AU466" s="168" t="s">
        <v>82</v>
      </c>
      <c r="AV466" s="14" t="s">
        <v>30</v>
      </c>
      <c r="AW466" s="14" t="s">
        <v>29</v>
      </c>
      <c r="AX466" s="14" t="s">
        <v>73</v>
      </c>
      <c r="AY466" s="168" t="s">
        <v>137</v>
      </c>
    </row>
    <row r="467" spans="2:51" s="13" customFormat="1">
      <c r="B467" s="158"/>
      <c r="D467" s="159" t="s">
        <v>145</v>
      </c>
      <c r="E467" s="160" t="s">
        <v>1</v>
      </c>
      <c r="F467" s="161" t="s">
        <v>2318</v>
      </c>
      <c r="H467" s="162">
        <v>-0.14399999999999999</v>
      </c>
      <c r="I467" s="163"/>
      <c r="L467" s="158"/>
      <c r="M467" s="164"/>
      <c r="N467" s="165"/>
      <c r="O467" s="165"/>
      <c r="P467" s="165"/>
      <c r="Q467" s="165"/>
      <c r="R467" s="165"/>
      <c r="S467" s="165"/>
      <c r="T467" s="166"/>
      <c r="AT467" s="160" t="s">
        <v>145</v>
      </c>
      <c r="AU467" s="160" t="s">
        <v>82</v>
      </c>
      <c r="AV467" s="13" t="s">
        <v>82</v>
      </c>
      <c r="AW467" s="13" t="s">
        <v>29</v>
      </c>
      <c r="AX467" s="13" t="s">
        <v>73</v>
      </c>
      <c r="AY467" s="160" t="s">
        <v>137</v>
      </c>
    </row>
    <row r="468" spans="2:51" s="14" customFormat="1">
      <c r="B468" s="167"/>
      <c r="D468" s="159" t="s">
        <v>145</v>
      </c>
      <c r="E468" s="168" t="s">
        <v>1</v>
      </c>
      <c r="F468" s="169" t="s">
        <v>2319</v>
      </c>
      <c r="H468" s="168" t="s">
        <v>1</v>
      </c>
      <c r="I468" s="170"/>
      <c r="L468" s="167"/>
      <c r="M468" s="171"/>
      <c r="N468" s="172"/>
      <c r="O468" s="172"/>
      <c r="P468" s="172"/>
      <c r="Q468" s="172"/>
      <c r="R468" s="172"/>
      <c r="S468" s="172"/>
      <c r="T468" s="173"/>
      <c r="AT468" s="168" t="s">
        <v>145</v>
      </c>
      <c r="AU468" s="168" t="s">
        <v>82</v>
      </c>
      <c r="AV468" s="14" t="s">
        <v>30</v>
      </c>
      <c r="AW468" s="14" t="s">
        <v>29</v>
      </c>
      <c r="AX468" s="14" t="s">
        <v>73</v>
      </c>
      <c r="AY468" s="168" t="s">
        <v>137</v>
      </c>
    </row>
    <row r="469" spans="2:51" s="13" customFormat="1">
      <c r="B469" s="158"/>
      <c r="D469" s="159" t="s">
        <v>145</v>
      </c>
      <c r="E469" s="160" t="s">
        <v>1</v>
      </c>
      <c r="F469" s="161" t="s">
        <v>2320</v>
      </c>
      <c r="H469" s="162">
        <v>-3.238</v>
      </c>
      <c r="I469" s="163"/>
      <c r="L469" s="158"/>
      <c r="M469" s="164"/>
      <c r="N469" s="165"/>
      <c r="O469" s="165"/>
      <c r="P469" s="165"/>
      <c r="Q469" s="165"/>
      <c r="R469" s="165"/>
      <c r="S469" s="165"/>
      <c r="T469" s="166"/>
      <c r="AT469" s="160" t="s">
        <v>145</v>
      </c>
      <c r="AU469" s="160" t="s">
        <v>82</v>
      </c>
      <c r="AV469" s="13" t="s">
        <v>82</v>
      </c>
      <c r="AW469" s="13" t="s">
        <v>29</v>
      </c>
      <c r="AX469" s="13" t="s">
        <v>73</v>
      </c>
      <c r="AY469" s="160" t="s">
        <v>137</v>
      </c>
    </row>
    <row r="470" spans="2:51" s="14" customFormat="1">
      <c r="B470" s="167"/>
      <c r="D470" s="159" t="s">
        <v>145</v>
      </c>
      <c r="E470" s="168" t="s">
        <v>1</v>
      </c>
      <c r="F470" s="169" t="s">
        <v>2321</v>
      </c>
      <c r="H470" s="168" t="s">
        <v>1</v>
      </c>
      <c r="I470" s="170"/>
      <c r="L470" s="167"/>
      <c r="M470" s="171"/>
      <c r="N470" s="172"/>
      <c r="O470" s="172"/>
      <c r="P470" s="172"/>
      <c r="Q470" s="172"/>
      <c r="R470" s="172"/>
      <c r="S470" s="172"/>
      <c r="T470" s="173"/>
      <c r="AT470" s="168" t="s">
        <v>145</v>
      </c>
      <c r="AU470" s="168" t="s">
        <v>82</v>
      </c>
      <c r="AV470" s="14" t="s">
        <v>30</v>
      </c>
      <c r="AW470" s="14" t="s">
        <v>29</v>
      </c>
      <c r="AX470" s="14" t="s">
        <v>73</v>
      </c>
      <c r="AY470" s="168" t="s">
        <v>137</v>
      </c>
    </row>
    <row r="471" spans="2:51" s="13" customFormat="1">
      <c r="B471" s="158"/>
      <c r="D471" s="159" t="s">
        <v>145</v>
      </c>
      <c r="E471" s="160" t="s">
        <v>1</v>
      </c>
      <c r="F471" s="161" t="s">
        <v>2322</v>
      </c>
      <c r="H471" s="162">
        <v>-2.278</v>
      </c>
      <c r="I471" s="163"/>
      <c r="L471" s="158"/>
      <c r="M471" s="164"/>
      <c r="N471" s="165"/>
      <c r="O471" s="165"/>
      <c r="P471" s="165"/>
      <c r="Q471" s="165"/>
      <c r="R471" s="165"/>
      <c r="S471" s="165"/>
      <c r="T471" s="166"/>
      <c r="AT471" s="160" t="s">
        <v>145</v>
      </c>
      <c r="AU471" s="160" t="s">
        <v>82</v>
      </c>
      <c r="AV471" s="13" t="s">
        <v>82</v>
      </c>
      <c r="AW471" s="13" t="s">
        <v>29</v>
      </c>
      <c r="AX471" s="13" t="s">
        <v>73</v>
      </c>
      <c r="AY471" s="160" t="s">
        <v>137</v>
      </c>
    </row>
    <row r="472" spans="2:51" s="14" customFormat="1">
      <c r="B472" s="167"/>
      <c r="D472" s="159" t="s">
        <v>145</v>
      </c>
      <c r="E472" s="168" t="s">
        <v>1</v>
      </c>
      <c r="F472" s="169" t="s">
        <v>2323</v>
      </c>
      <c r="H472" s="168" t="s">
        <v>1</v>
      </c>
      <c r="I472" s="170"/>
      <c r="L472" s="167"/>
      <c r="M472" s="171"/>
      <c r="N472" s="172"/>
      <c r="O472" s="172"/>
      <c r="P472" s="172"/>
      <c r="Q472" s="172"/>
      <c r="R472" s="172"/>
      <c r="S472" s="172"/>
      <c r="T472" s="173"/>
      <c r="AT472" s="168" t="s">
        <v>145</v>
      </c>
      <c r="AU472" s="168" t="s">
        <v>82</v>
      </c>
      <c r="AV472" s="14" t="s">
        <v>30</v>
      </c>
      <c r="AW472" s="14" t="s">
        <v>29</v>
      </c>
      <c r="AX472" s="14" t="s">
        <v>73</v>
      </c>
      <c r="AY472" s="168" t="s">
        <v>137</v>
      </c>
    </row>
    <row r="473" spans="2:51" s="13" customFormat="1">
      <c r="B473" s="158"/>
      <c r="D473" s="159" t="s">
        <v>145</v>
      </c>
      <c r="E473" s="160" t="s">
        <v>1</v>
      </c>
      <c r="F473" s="161" t="s">
        <v>2324</v>
      </c>
      <c r="H473" s="162">
        <v>-0.12</v>
      </c>
      <c r="I473" s="163"/>
      <c r="L473" s="158"/>
      <c r="M473" s="164"/>
      <c r="N473" s="165"/>
      <c r="O473" s="165"/>
      <c r="P473" s="165"/>
      <c r="Q473" s="165"/>
      <c r="R473" s="165"/>
      <c r="S473" s="165"/>
      <c r="T473" s="166"/>
      <c r="AT473" s="160" t="s">
        <v>145</v>
      </c>
      <c r="AU473" s="160" t="s">
        <v>82</v>
      </c>
      <c r="AV473" s="13" t="s">
        <v>82</v>
      </c>
      <c r="AW473" s="13" t="s">
        <v>29</v>
      </c>
      <c r="AX473" s="13" t="s">
        <v>73</v>
      </c>
      <c r="AY473" s="160" t="s">
        <v>137</v>
      </c>
    </row>
    <row r="474" spans="2:51" s="14" customFormat="1">
      <c r="B474" s="167"/>
      <c r="D474" s="159" t="s">
        <v>145</v>
      </c>
      <c r="E474" s="168" t="s">
        <v>1</v>
      </c>
      <c r="F474" s="169" t="s">
        <v>2325</v>
      </c>
      <c r="H474" s="168" t="s">
        <v>1</v>
      </c>
      <c r="I474" s="170"/>
      <c r="L474" s="167"/>
      <c r="M474" s="171"/>
      <c r="N474" s="172"/>
      <c r="O474" s="172"/>
      <c r="P474" s="172"/>
      <c r="Q474" s="172"/>
      <c r="R474" s="172"/>
      <c r="S474" s="172"/>
      <c r="T474" s="173"/>
      <c r="AT474" s="168" t="s">
        <v>145</v>
      </c>
      <c r="AU474" s="168" t="s">
        <v>82</v>
      </c>
      <c r="AV474" s="14" t="s">
        <v>30</v>
      </c>
      <c r="AW474" s="14" t="s">
        <v>29</v>
      </c>
      <c r="AX474" s="14" t="s">
        <v>73</v>
      </c>
      <c r="AY474" s="168" t="s">
        <v>137</v>
      </c>
    </row>
    <row r="475" spans="2:51" s="13" customFormat="1">
      <c r="B475" s="158"/>
      <c r="D475" s="159" t="s">
        <v>145</v>
      </c>
      <c r="E475" s="160" t="s">
        <v>1</v>
      </c>
      <c r="F475" s="161" t="s">
        <v>2326</v>
      </c>
      <c r="H475" s="162">
        <v>-1.254</v>
      </c>
      <c r="I475" s="163"/>
      <c r="L475" s="158"/>
      <c r="M475" s="164"/>
      <c r="N475" s="165"/>
      <c r="O475" s="165"/>
      <c r="P475" s="165"/>
      <c r="Q475" s="165"/>
      <c r="R475" s="165"/>
      <c r="S475" s="165"/>
      <c r="T475" s="166"/>
      <c r="AT475" s="160" t="s">
        <v>145</v>
      </c>
      <c r="AU475" s="160" t="s">
        <v>82</v>
      </c>
      <c r="AV475" s="13" t="s">
        <v>82</v>
      </c>
      <c r="AW475" s="13" t="s">
        <v>29</v>
      </c>
      <c r="AX475" s="13" t="s">
        <v>73</v>
      </c>
      <c r="AY475" s="160" t="s">
        <v>137</v>
      </c>
    </row>
    <row r="476" spans="2:51" s="14" customFormat="1">
      <c r="B476" s="167"/>
      <c r="D476" s="159" t="s">
        <v>145</v>
      </c>
      <c r="E476" s="168" t="s">
        <v>1</v>
      </c>
      <c r="F476" s="169" t="s">
        <v>663</v>
      </c>
      <c r="H476" s="168" t="s">
        <v>1</v>
      </c>
      <c r="I476" s="170"/>
      <c r="L476" s="167"/>
      <c r="M476" s="171"/>
      <c r="N476" s="172"/>
      <c r="O476" s="172"/>
      <c r="P476" s="172"/>
      <c r="Q476" s="172"/>
      <c r="R476" s="172"/>
      <c r="S476" s="172"/>
      <c r="T476" s="173"/>
      <c r="AT476" s="168" t="s">
        <v>145</v>
      </c>
      <c r="AU476" s="168" t="s">
        <v>82</v>
      </c>
      <c r="AV476" s="14" t="s">
        <v>30</v>
      </c>
      <c r="AW476" s="14" t="s">
        <v>29</v>
      </c>
      <c r="AX476" s="14" t="s">
        <v>73</v>
      </c>
      <c r="AY476" s="168" t="s">
        <v>137</v>
      </c>
    </row>
    <row r="477" spans="2:51" s="13" customFormat="1">
      <c r="B477" s="158"/>
      <c r="D477" s="159" t="s">
        <v>145</v>
      </c>
      <c r="E477" s="160" t="s">
        <v>1</v>
      </c>
      <c r="F477" s="161" t="s">
        <v>2388</v>
      </c>
      <c r="H477" s="162">
        <v>-67.268000000000001</v>
      </c>
      <c r="I477" s="163"/>
      <c r="L477" s="158"/>
      <c r="M477" s="164"/>
      <c r="N477" s="165"/>
      <c r="O477" s="165"/>
      <c r="P477" s="165"/>
      <c r="Q477" s="165"/>
      <c r="R477" s="165"/>
      <c r="S477" s="165"/>
      <c r="T477" s="166"/>
      <c r="AT477" s="160" t="s">
        <v>145</v>
      </c>
      <c r="AU477" s="160" t="s">
        <v>82</v>
      </c>
      <c r="AV477" s="13" t="s">
        <v>82</v>
      </c>
      <c r="AW477" s="13" t="s">
        <v>29</v>
      </c>
      <c r="AX477" s="13" t="s">
        <v>73</v>
      </c>
      <c r="AY477" s="160" t="s">
        <v>137</v>
      </c>
    </row>
    <row r="478" spans="2:51" s="14" customFormat="1">
      <c r="B478" s="167"/>
      <c r="D478" s="159" t="s">
        <v>145</v>
      </c>
      <c r="E478" s="168" t="s">
        <v>1</v>
      </c>
      <c r="F478" s="169" t="s">
        <v>2389</v>
      </c>
      <c r="H478" s="168" t="s">
        <v>1</v>
      </c>
      <c r="I478" s="170"/>
      <c r="L478" s="167"/>
      <c r="M478" s="171"/>
      <c r="N478" s="172"/>
      <c r="O478" s="172"/>
      <c r="P478" s="172"/>
      <c r="Q478" s="172"/>
      <c r="R478" s="172"/>
      <c r="S478" s="172"/>
      <c r="T478" s="173"/>
      <c r="AT478" s="168" t="s">
        <v>145</v>
      </c>
      <c r="AU478" s="168" t="s">
        <v>82</v>
      </c>
      <c r="AV478" s="14" t="s">
        <v>30</v>
      </c>
      <c r="AW478" s="14" t="s">
        <v>29</v>
      </c>
      <c r="AX478" s="14" t="s">
        <v>73</v>
      </c>
      <c r="AY478" s="168" t="s">
        <v>137</v>
      </c>
    </row>
    <row r="479" spans="2:51" s="13" customFormat="1">
      <c r="B479" s="158"/>
      <c r="D479" s="159" t="s">
        <v>145</v>
      </c>
      <c r="E479" s="160" t="s">
        <v>1</v>
      </c>
      <c r="F479" s="161" t="s">
        <v>2390</v>
      </c>
      <c r="H479" s="162">
        <v>-30.736000000000001</v>
      </c>
      <c r="I479" s="163"/>
      <c r="L479" s="158"/>
      <c r="M479" s="164"/>
      <c r="N479" s="165"/>
      <c r="O479" s="165"/>
      <c r="P479" s="165"/>
      <c r="Q479" s="165"/>
      <c r="R479" s="165"/>
      <c r="S479" s="165"/>
      <c r="T479" s="166"/>
      <c r="AT479" s="160" t="s">
        <v>145</v>
      </c>
      <c r="AU479" s="160" t="s">
        <v>82</v>
      </c>
      <c r="AV479" s="13" t="s">
        <v>82</v>
      </c>
      <c r="AW479" s="13" t="s">
        <v>29</v>
      </c>
      <c r="AX479" s="13" t="s">
        <v>73</v>
      </c>
      <c r="AY479" s="160" t="s">
        <v>137</v>
      </c>
    </row>
    <row r="480" spans="2:51" s="15" customFormat="1">
      <c r="B480" s="174"/>
      <c r="D480" s="159" t="s">
        <v>145</v>
      </c>
      <c r="E480" s="175" t="s">
        <v>1</v>
      </c>
      <c r="F480" s="176" t="s">
        <v>148</v>
      </c>
      <c r="H480" s="177">
        <v>149.137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145</v>
      </c>
      <c r="AU480" s="175" t="s">
        <v>82</v>
      </c>
      <c r="AV480" s="15" t="s">
        <v>143</v>
      </c>
      <c r="AW480" s="15" t="s">
        <v>29</v>
      </c>
      <c r="AX480" s="15" t="s">
        <v>30</v>
      </c>
      <c r="AY480" s="175" t="s">
        <v>137</v>
      </c>
    </row>
    <row r="481" spans="1:65" s="2" customFormat="1" ht="37.9" customHeight="1">
      <c r="A481" s="33"/>
      <c r="B481" s="144"/>
      <c r="C481" s="182" t="s">
        <v>388</v>
      </c>
      <c r="D481" s="182" t="s">
        <v>181</v>
      </c>
      <c r="E481" s="183" t="s">
        <v>686</v>
      </c>
      <c r="F481" s="184" t="s">
        <v>687</v>
      </c>
      <c r="G481" s="185" t="s">
        <v>151</v>
      </c>
      <c r="H481" s="186">
        <v>310.05599999999998</v>
      </c>
      <c r="I481" s="187"/>
      <c r="J481" s="188">
        <f>ROUND(I481*H481,2)</f>
        <v>0</v>
      </c>
      <c r="K481" s="184" t="s">
        <v>1</v>
      </c>
      <c r="L481" s="189"/>
      <c r="M481" s="190" t="s">
        <v>1</v>
      </c>
      <c r="N481" s="191" t="s">
        <v>38</v>
      </c>
      <c r="O481" s="59"/>
      <c r="P481" s="154">
        <f>O481*H481</f>
        <v>0</v>
      </c>
      <c r="Q481" s="154">
        <v>0</v>
      </c>
      <c r="R481" s="154">
        <f>Q481*H481</f>
        <v>0</v>
      </c>
      <c r="S481" s="154">
        <v>0</v>
      </c>
      <c r="T481" s="155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56" t="s">
        <v>176</v>
      </c>
      <c r="AT481" s="156" t="s">
        <v>181</v>
      </c>
      <c r="AU481" s="156" t="s">
        <v>82</v>
      </c>
      <c r="AY481" s="18" t="s">
        <v>137</v>
      </c>
      <c r="BE481" s="157">
        <f>IF(N481="základní",J481,0)</f>
        <v>0</v>
      </c>
      <c r="BF481" s="157">
        <f>IF(N481="snížená",J481,0)</f>
        <v>0</v>
      </c>
      <c r="BG481" s="157">
        <f>IF(N481="zákl. přenesená",J481,0)</f>
        <v>0</v>
      </c>
      <c r="BH481" s="157">
        <f>IF(N481="sníž. přenesená",J481,0)</f>
        <v>0</v>
      </c>
      <c r="BI481" s="157">
        <f>IF(N481="nulová",J481,0)</f>
        <v>0</v>
      </c>
      <c r="BJ481" s="18" t="s">
        <v>30</v>
      </c>
      <c r="BK481" s="157">
        <f>ROUND(I481*H481,2)</f>
        <v>0</v>
      </c>
      <c r="BL481" s="18" t="s">
        <v>143</v>
      </c>
      <c r="BM481" s="156" t="s">
        <v>2391</v>
      </c>
    </row>
    <row r="482" spans="1:65" s="13" customFormat="1">
      <c r="B482" s="158"/>
      <c r="D482" s="159" t="s">
        <v>145</v>
      </c>
      <c r="E482" s="160" t="s">
        <v>1</v>
      </c>
      <c r="F482" s="161" t="s">
        <v>2392</v>
      </c>
      <c r="H482" s="162">
        <v>310.05599999999998</v>
      </c>
      <c r="I482" s="163"/>
      <c r="L482" s="158"/>
      <c r="M482" s="164"/>
      <c r="N482" s="165"/>
      <c r="O482" s="165"/>
      <c r="P482" s="165"/>
      <c r="Q482" s="165"/>
      <c r="R482" s="165"/>
      <c r="S482" s="165"/>
      <c r="T482" s="166"/>
      <c r="AT482" s="160" t="s">
        <v>145</v>
      </c>
      <c r="AU482" s="160" t="s">
        <v>82</v>
      </c>
      <c r="AV482" s="13" t="s">
        <v>82</v>
      </c>
      <c r="AW482" s="13" t="s">
        <v>29</v>
      </c>
      <c r="AX482" s="13" t="s">
        <v>73</v>
      </c>
      <c r="AY482" s="160" t="s">
        <v>137</v>
      </c>
    </row>
    <row r="483" spans="1:65" s="15" customFormat="1">
      <c r="B483" s="174"/>
      <c r="D483" s="159" t="s">
        <v>145</v>
      </c>
      <c r="E483" s="175" t="s">
        <v>1</v>
      </c>
      <c r="F483" s="176" t="s">
        <v>148</v>
      </c>
      <c r="H483" s="177">
        <v>310.05599999999998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145</v>
      </c>
      <c r="AU483" s="175" t="s">
        <v>82</v>
      </c>
      <c r="AV483" s="15" t="s">
        <v>143</v>
      </c>
      <c r="AW483" s="15" t="s">
        <v>29</v>
      </c>
      <c r="AX483" s="15" t="s">
        <v>30</v>
      </c>
      <c r="AY483" s="175" t="s">
        <v>137</v>
      </c>
    </row>
    <row r="484" spans="1:65" s="2" customFormat="1" ht="24.2" customHeight="1">
      <c r="A484" s="33"/>
      <c r="B484" s="144"/>
      <c r="C484" s="145" t="s">
        <v>390</v>
      </c>
      <c r="D484" s="145" t="s">
        <v>139</v>
      </c>
      <c r="E484" s="146" t="s">
        <v>1571</v>
      </c>
      <c r="F484" s="147" t="s">
        <v>1572</v>
      </c>
      <c r="G484" s="148" t="s">
        <v>195</v>
      </c>
      <c r="H484" s="149">
        <v>67.268000000000001</v>
      </c>
      <c r="I484" s="150"/>
      <c r="J484" s="151">
        <f>ROUND(I484*H484,2)</f>
        <v>0</v>
      </c>
      <c r="K484" s="147" t="s">
        <v>152</v>
      </c>
      <c r="L484" s="34"/>
      <c r="M484" s="152" t="s">
        <v>1</v>
      </c>
      <c r="N484" s="153" t="s">
        <v>38</v>
      </c>
      <c r="O484" s="59"/>
      <c r="P484" s="154">
        <f>O484*H484</f>
        <v>0</v>
      </c>
      <c r="Q484" s="154">
        <v>0</v>
      </c>
      <c r="R484" s="154">
        <f>Q484*H484</f>
        <v>0</v>
      </c>
      <c r="S484" s="154">
        <v>0</v>
      </c>
      <c r="T484" s="155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6" t="s">
        <v>143</v>
      </c>
      <c r="AT484" s="156" t="s">
        <v>139</v>
      </c>
      <c r="AU484" s="156" t="s">
        <v>82</v>
      </c>
      <c r="AY484" s="18" t="s">
        <v>137</v>
      </c>
      <c r="BE484" s="157">
        <f>IF(N484="základní",J484,0)</f>
        <v>0</v>
      </c>
      <c r="BF484" s="157">
        <f>IF(N484="snížená",J484,0)</f>
        <v>0</v>
      </c>
      <c r="BG484" s="157">
        <f>IF(N484="zákl. přenesená",J484,0)</f>
        <v>0</v>
      </c>
      <c r="BH484" s="157">
        <f>IF(N484="sníž. přenesená",J484,0)</f>
        <v>0</v>
      </c>
      <c r="BI484" s="157">
        <f>IF(N484="nulová",J484,0)</f>
        <v>0</v>
      </c>
      <c r="BJ484" s="18" t="s">
        <v>30</v>
      </c>
      <c r="BK484" s="157">
        <f>ROUND(I484*H484,2)</f>
        <v>0</v>
      </c>
      <c r="BL484" s="18" t="s">
        <v>143</v>
      </c>
      <c r="BM484" s="156" t="s">
        <v>2393</v>
      </c>
    </row>
    <row r="485" spans="1:65" s="14" customFormat="1">
      <c r="B485" s="167"/>
      <c r="D485" s="159" t="s">
        <v>145</v>
      </c>
      <c r="E485" s="168" t="s">
        <v>1</v>
      </c>
      <c r="F485" s="169" t="s">
        <v>2235</v>
      </c>
      <c r="H485" s="168" t="s">
        <v>1</v>
      </c>
      <c r="I485" s="170"/>
      <c r="L485" s="167"/>
      <c r="M485" s="171"/>
      <c r="N485" s="172"/>
      <c r="O485" s="172"/>
      <c r="P485" s="172"/>
      <c r="Q485" s="172"/>
      <c r="R485" s="172"/>
      <c r="S485" s="172"/>
      <c r="T485" s="173"/>
      <c r="AT485" s="168" t="s">
        <v>145</v>
      </c>
      <c r="AU485" s="168" t="s">
        <v>82</v>
      </c>
      <c r="AV485" s="14" t="s">
        <v>30</v>
      </c>
      <c r="AW485" s="14" t="s">
        <v>29</v>
      </c>
      <c r="AX485" s="14" t="s">
        <v>73</v>
      </c>
      <c r="AY485" s="168" t="s">
        <v>137</v>
      </c>
    </row>
    <row r="486" spans="1:65" s="13" customFormat="1">
      <c r="B486" s="158"/>
      <c r="D486" s="159" t="s">
        <v>145</v>
      </c>
      <c r="E486" s="160" t="s">
        <v>1</v>
      </c>
      <c r="F486" s="161" t="s">
        <v>2394</v>
      </c>
      <c r="H486" s="162">
        <v>1.778</v>
      </c>
      <c r="I486" s="163"/>
      <c r="L486" s="158"/>
      <c r="M486" s="164"/>
      <c r="N486" s="165"/>
      <c r="O486" s="165"/>
      <c r="P486" s="165"/>
      <c r="Q486" s="165"/>
      <c r="R486" s="165"/>
      <c r="S486" s="165"/>
      <c r="T486" s="166"/>
      <c r="AT486" s="160" t="s">
        <v>145</v>
      </c>
      <c r="AU486" s="160" t="s">
        <v>82</v>
      </c>
      <c r="AV486" s="13" t="s">
        <v>82</v>
      </c>
      <c r="AW486" s="13" t="s">
        <v>29</v>
      </c>
      <c r="AX486" s="13" t="s">
        <v>73</v>
      </c>
      <c r="AY486" s="160" t="s">
        <v>137</v>
      </c>
    </row>
    <row r="487" spans="1:65" s="14" customFormat="1">
      <c r="B487" s="167"/>
      <c r="D487" s="159" t="s">
        <v>145</v>
      </c>
      <c r="E487" s="168" t="s">
        <v>1</v>
      </c>
      <c r="F487" s="169" t="s">
        <v>2237</v>
      </c>
      <c r="H487" s="168" t="s">
        <v>1</v>
      </c>
      <c r="I487" s="170"/>
      <c r="L487" s="167"/>
      <c r="M487" s="171"/>
      <c r="N487" s="172"/>
      <c r="O487" s="172"/>
      <c r="P487" s="172"/>
      <c r="Q487" s="172"/>
      <c r="R487" s="172"/>
      <c r="S487" s="172"/>
      <c r="T487" s="173"/>
      <c r="AT487" s="168" t="s">
        <v>145</v>
      </c>
      <c r="AU487" s="168" t="s">
        <v>82</v>
      </c>
      <c r="AV487" s="14" t="s">
        <v>30</v>
      </c>
      <c r="AW487" s="14" t="s">
        <v>29</v>
      </c>
      <c r="AX487" s="14" t="s">
        <v>73</v>
      </c>
      <c r="AY487" s="168" t="s">
        <v>137</v>
      </c>
    </row>
    <row r="488" spans="1:65" s="13" customFormat="1">
      <c r="B488" s="158"/>
      <c r="D488" s="159" t="s">
        <v>145</v>
      </c>
      <c r="E488" s="160" t="s">
        <v>1</v>
      </c>
      <c r="F488" s="161" t="s">
        <v>2395</v>
      </c>
      <c r="H488" s="162">
        <v>1.845</v>
      </c>
      <c r="I488" s="163"/>
      <c r="L488" s="158"/>
      <c r="M488" s="164"/>
      <c r="N488" s="165"/>
      <c r="O488" s="165"/>
      <c r="P488" s="165"/>
      <c r="Q488" s="165"/>
      <c r="R488" s="165"/>
      <c r="S488" s="165"/>
      <c r="T488" s="166"/>
      <c r="AT488" s="160" t="s">
        <v>145</v>
      </c>
      <c r="AU488" s="160" t="s">
        <v>82</v>
      </c>
      <c r="AV488" s="13" t="s">
        <v>82</v>
      </c>
      <c r="AW488" s="13" t="s">
        <v>29</v>
      </c>
      <c r="AX488" s="13" t="s">
        <v>73</v>
      </c>
      <c r="AY488" s="160" t="s">
        <v>137</v>
      </c>
    </row>
    <row r="489" spans="1:65" s="14" customFormat="1">
      <c r="B489" s="167"/>
      <c r="D489" s="159" t="s">
        <v>145</v>
      </c>
      <c r="E489" s="168" t="s">
        <v>1</v>
      </c>
      <c r="F489" s="169" t="s">
        <v>2239</v>
      </c>
      <c r="H489" s="168" t="s">
        <v>1</v>
      </c>
      <c r="I489" s="170"/>
      <c r="L489" s="167"/>
      <c r="M489" s="171"/>
      <c r="N489" s="172"/>
      <c r="O489" s="172"/>
      <c r="P489" s="172"/>
      <c r="Q489" s="172"/>
      <c r="R489" s="172"/>
      <c r="S489" s="172"/>
      <c r="T489" s="173"/>
      <c r="AT489" s="168" t="s">
        <v>145</v>
      </c>
      <c r="AU489" s="168" t="s">
        <v>82</v>
      </c>
      <c r="AV489" s="14" t="s">
        <v>30</v>
      </c>
      <c r="AW489" s="14" t="s">
        <v>29</v>
      </c>
      <c r="AX489" s="14" t="s">
        <v>73</v>
      </c>
      <c r="AY489" s="168" t="s">
        <v>137</v>
      </c>
    </row>
    <row r="490" spans="1:65" s="13" customFormat="1">
      <c r="B490" s="158"/>
      <c r="D490" s="159" t="s">
        <v>145</v>
      </c>
      <c r="E490" s="160" t="s">
        <v>1</v>
      </c>
      <c r="F490" s="161" t="s">
        <v>2396</v>
      </c>
      <c r="H490" s="162">
        <v>2.54</v>
      </c>
      <c r="I490" s="163"/>
      <c r="L490" s="158"/>
      <c r="M490" s="164"/>
      <c r="N490" s="165"/>
      <c r="O490" s="165"/>
      <c r="P490" s="165"/>
      <c r="Q490" s="165"/>
      <c r="R490" s="165"/>
      <c r="S490" s="165"/>
      <c r="T490" s="166"/>
      <c r="AT490" s="160" t="s">
        <v>145</v>
      </c>
      <c r="AU490" s="160" t="s">
        <v>82</v>
      </c>
      <c r="AV490" s="13" t="s">
        <v>82</v>
      </c>
      <c r="AW490" s="13" t="s">
        <v>29</v>
      </c>
      <c r="AX490" s="13" t="s">
        <v>73</v>
      </c>
      <c r="AY490" s="160" t="s">
        <v>137</v>
      </c>
    </row>
    <row r="491" spans="1:65" s="14" customFormat="1">
      <c r="B491" s="167"/>
      <c r="D491" s="159" t="s">
        <v>145</v>
      </c>
      <c r="E491" s="168" t="s">
        <v>1</v>
      </c>
      <c r="F491" s="169" t="s">
        <v>2241</v>
      </c>
      <c r="H491" s="168" t="s">
        <v>1</v>
      </c>
      <c r="I491" s="170"/>
      <c r="L491" s="167"/>
      <c r="M491" s="171"/>
      <c r="N491" s="172"/>
      <c r="O491" s="172"/>
      <c r="P491" s="172"/>
      <c r="Q491" s="172"/>
      <c r="R491" s="172"/>
      <c r="S491" s="172"/>
      <c r="T491" s="173"/>
      <c r="AT491" s="168" t="s">
        <v>145</v>
      </c>
      <c r="AU491" s="168" t="s">
        <v>82</v>
      </c>
      <c r="AV491" s="14" t="s">
        <v>30</v>
      </c>
      <c r="AW491" s="14" t="s">
        <v>29</v>
      </c>
      <c r="AX491" s="14" t="s">
        <v>73</v>
      </c>
      <c r="AY491" s="168" t="s">
        <v>137</v>
      </c>
    </row>
    <row r="492" spans="1:65" s="13" customFormat="1">
      <c r="B492" s="158"/>
      <c r="D492" s="159" t="s">
        <v>145</v>
      </c>
      <c r="E492" s="160" t="s">
        <v>1</v>
      </c>
      <c r="F492" s="161" t="s">
        <v>2397</v>
      </c>
      <c r="H492" s="162">
        <v>1.778</v>
      </c>
      <c r="I492" s="163"/>
      <c r="L492" s="158"/>
      <c r="M492" s="164"/>
      <c r="N492" s="165"/>
      <c r="O492" s="165"/>
      <c r="P492" s="165"/>
      <c r="Q492" s="165"/>
      <c r="R492" s="165"/>
      <c r="S492" s="165"/>
      <c r="T492" s="166"/>
      <c r="AT492" s="160" t="s">
        <v>145</v>
      </c>
      <c r="AU492" s="160" t="s">
        <v>82</v>
      </c>
      <c r="AV492" s="13" t="s">
        <v>82</v>
      </c>
      <c r="AW492" s="13" t="s">
        <v>29</v>
      </c>
      <c r="AX492" s="13" t="s">
        <v>73</v>
      </c>
      <c r="AY492" s="160" t="s">
        <v>137</v>
      </c>
    </row>
    <row r="493" spans="1:65" s="14" customFormat="1">
      <c r="B493" s="167"/>
      <c r="D493" s="159" t="s">
        <v>145</v>
      </c>
      <c r="E493" s="168" t="s">
        <v>1</v>
      </c>
      <c r="F493" s="169" t="s">
        <v>2243</v>
      </c>
      <c r="H493" s="168" t="s">
        <v>1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145</v>
      </c>
      <c r="AU493" s="168" t="s">
        <v>82</v>
      </c>
      <c r="AV493" s="14" t="s">
        <v>30</v>
      </c>
      <c r="AW493" s="14" t="s">
        <v>29</v>
      </c>
      <c r="AX493" s="14" t="s">
        <v>73</v>
      </c>
      <c r="AY493" s="168" t="s">
        <v>137</v>
      </c>
    </row>
    <row r="494" spans="1:65" s="13" customFormat="1">
      <c r="B494" s="158"/>
      <c r="D494" s="159" t="s">
        <v>145</v>
      </c>
      <c r="E494" s="160" t="s">
        <v>1</v>
      </c>
      <c r="F494" s="161" t="s">
        <v>2398</v>
      </c>
      <c r="H494" s="162">
        <v>2.5619999999999998</v>
      </c>
      <c r="I494" s="163"/>
      <c r="L494" s="158"/>
      <c r="M494" s="164"/>
      <c r="N494" s="165"/>
      <c r="O494" s="165"/>
      <c r="P494" s="165"/>
      <c r="Q494" s="165"/>
      <c r="R494" s="165"/>
      <c r="S494" s="165"/>
      <c r="T494" s="166"/>
      <c r="AT494" s="160" t="s">
        <v>145</v>
      </c>
      <c r="AU494" s="160" t="s">
        <v>82</v>
      </c>
      <c r="AV494" s="13" t="s">
        <v>82</v>
      </c>
      <c r="AW494" s="13" t="s">
        <v>29</v>
      </c>
      <c r="AX494" s="13" t="s">
        <v>73</v>
      </c>
      <c r="AY494" s="160" t="s">
        <v>137</v>
      </c>
    </row>
    <row r="495" spans="1:65" s="14" customFormat="1">
      <c r="B495" s="167"/>
      <c r="D495" s="159" t="s">
        <v>145</v>
      </c>
      <c r="E495" s="168" t="s">
        <v>1</v>
      </c>
      <c r="F495" s="169" t="s">
        <v>2245</v>
      </c>
      <c r="H495" s="168" t="s">
        <v>1</v>
      </c>
      <c r="I495" s="170"/>
      <c r="L495" s="167"/>
      <c r="M495" s="171"/>
      <c r="N495" s="172"/>
      <c r="O495" s="172"/>
      <c r="P495" s="172"/>
      <c r="Q495" s="172"/>
      <c r="R495" s="172"/>
      <c r="S495" s="172"/>
      <c r="T495" s="173"/>
      <c r="AT495" s="168" t="s">
        <v>145</v>
      </c>
      <c r="AU495" s="168" t="s">
        <v>82</v>
      </c>
      <c r="AV495" s="14" t="s">
        <v>30</v>
      </c>
      <c r="AW495" s="14" t="s">
        <v>29</v>
      </c>
      <c r="AX495" s="14" t="s">
        <v>73</v>
      </c>
      <c r="AY495" s="168" t="s">
        <v>137</v>
      </c>
    </row>
    <row r="496" spans="1:65" s="13" customFormat="1">
      <c r="B496" s="158"/>
      <c r="D496" s="159" t="s">
        <v>145</v>
      </c>
      <c r="E496" s="160" t="s">
        <v>1</v>
      </c>
      <c r="F496" s="161" t="s">
        <v>2399</v>
      </c>
      <c r="H496" s="162">
        <v>1.8029999999999999</v>
      </c>
      <c r="I496" s="163"/>
      <c r="L496" s="158"/>
      <c r="M496" s="164"/>
      <c r="N496" s="165"/>
      <c r="O496" s="165"/>
      <c r="P496" s="165"/>
      <c r="Q496" s="165"/>
      <c r="R496" s="165"/>
      <c r="S496" s="165"/>
      <c r="T496" s="166"/>
      <c r="AT496" s="160" t="s">
        <v>145</v>
      </c>
      <c r="AU496" s="160" t="s">
        <v>82</v>
      </c>
      <c r="AV496" s="13" t="s">
        <v>82</v>
      </c>
      <c r="AW496" s="13" t="s">
        <v>29</v>
      </c>
      <c r="AX496" s="13" t="s">
        <v>73</v>
      </c>
      <c r="AY496" s="160" t="s">
        <v>137</v>
      </c>
    </row>
    <row r="497" spans="2:51" s="14" customFormat="1">
      <c r="B497" s="167"/>
      <c r="D497" s="159" t="s">
        <v>145</v>
      </c>
      <c r="E497" s="168" t="s">
        <v>1</v>
      </c>
      <c r="F497" s="169" t="s">
        <v>2247</v>
      </c>
      <c r="H497" s="168" t="s">
        <v>1</v>
      </c>
      <c r="I497" s="170"/>
      <c r="L497" s="167"/>
      <c r="M497" s="171"/>
      <c r="N497" s="172"/>
      <c r="O497" s="172"/>
      <c r="P497" s="172"/>
      <c r="Q497" s="172"/>
      <c r="R497" s="172"/>
      <c r="S497" s="172"/>
      <c r="T497" s="173"/>
      <c r="AT497" s="168" t="s">
        <v>145</v>
      </c>
      <c r="AU497" s="168" t="s">
        <v>82</v>
      </c>
      <c r="AV497" s="14" t="s">
        <v>30</v>
      </c>
      <c r="AW497" s="14" t="s">
        <v>29</v>
      </c>
      <c r="AX497" s="14" t="s">
        <v>73</v>
      </c>
      <c r="AY497" s="168" t="s">
        <v>137</v>
      </c>
    </row>
    <row r="498" spans="2:51" s="13" customFormat="1">
      <c r="B498" s="158"/>
      <c r="D498" s="159" t="s">
        <v>145</v>
      </c>
      <c r="E498" s="160" t="s">
        <v>1</v>
      </c>
      <c r="F498" s="161" t="s">
        <v>2400</v>
      </c>
      <c r="H498" s="162">
        <v>2.5619999999999998</v>
      </c>
      <c r="I498" s="163"/>
      <c r="L498" s="158"/>
      <c r="M498" s="164"/>
      <c r="N498" s="165"/>
      <c r="O498" s="165"/>
      <c r="P498" s="165"/>
      <c r="Q498" s="165"/>
      <c r="R498" s="165"/>
      <c r="S498" s="165"/>
      <c r="T498" s="166"/>
      <c r="AT498" s="160" t="s">
        <v>145</v>
      </c>
      <c r="AU498" s="160" t="s">
        <v>82</v>
      </c>
      <c r="AV498" s="13" t="s">
        <v>82</v>
      </c>
      <c r="AW498" s="13" t="s">
        <v>29</v>
      </c>
      <c r="AX498" s="13" t="s">
        <v>73</v>
      </c>
      <c r="AY498" s="160" t="s">
        <v>137</v>
      </c>
    </row>
    <row r="499" spans="2:51" s="14" customFormat="1">
      <c r="B499" s="167"/>
      <c r="D499" s="159" t="s">
        <v>145</v>
      </c>
      <c r="E499" s="168" t="s">
        <v>1</v>
      </c>
      <c r="F499" s="169" t="s">
        <v>2249</v>
      </c>
      <c r="H499" s="168" t="s">
        <v>1</v>
      </c>
      <c r="I499" s="170"/>
      <c r="L499" s="167"/>
      <c r="M499" s="171"/>
      <c r="N499" s="172"/>
      <c r="O499" s="172"/>
      <c r="P499" s="172"/>
      <c r="Q499" s="172"/>
      <c r="R499" s="172"/>
      <c r="S499" s="172"/>
      <c r="T499" s="173"/>
      <c r="AT499" s="168" t="s">
        <v>145</v>
      </c>
      <c r="AU499" s="168" t="s">
        <v>82</v>
      </c>
      <c r="AV499" s="14" t="s">
        <v>30</v>
      </c>
      <c r="AW499" s="14" t="s">
        <v>29</v>
      </c>
      <c r="AX499" s="14" t="s">
        <v>73</v>
      </c>
      <c r="AY499" s="168" t="s">
        <v>137</v>
      </c>
    </row>
    <row r="500" spans="2:51" s="13" customFormat="1">
      <c r="B500" s="158"/>
      <c r="D500" s="159" t="s">
        <v>145</v>
      </c>
      <c r="E500" s="160" t="s">
        <v>1</v>
      </c>
      <c r="F500" s="161" t="s">
        <v>2401</v>
      </c>
      <c r="H500" s="162">
        <v>1.784</v>
      </c>
      <c r="I500" s="163"/>
      <c r="L500" s="158"/>
      <c r="M500" s="164"/>
      <c r="N500" s="165"/>
      <c r="O500" s="165"/>
      <c r="P500" s="165"/>
      <c r="Q500" s="165"/>
      <c r="R500" s="165"/>
      <c r="S500" s="165"/>
      <c r="T500" s="166"/>
      <c r="AT500" s="160" t="s">
        <v>145</v>
      </c>
      <c r="AU500" s="160" t="s">
        <v>82</v>
      </c>
      <c r="AV500" s="13" t="s">
        <v>82</v>
      </c>
      <c r="AW500" s="13" t="s">
        <v>29</v>
      </c>
      <c r="AX500" s="13" t="s">
        <v>73</v>
      </c>
      <c r="AY500" s="160" t="s">
        <v>137</v>
      </c>
    </row>
    <row r="501" spans="2:51" s="14" customFormat="1">
      <c r="B501" s="167"/>
      <c r="D501" s="159" t="s">
        <v>145</v>
      </c>
      <c r="E501" s="168" t="s">
        <v>1</v>
      </c>
      <c r="F501" s="169" t="s">
        <v>2251</v>
      </c>
      <c r="H501" s="168" t="s">
        <v>1</v>
      </c>
      <c r="I501" s="170"/>
      <c r="L501" s="167"/>
      <c r="M501" s="171"/>
      <c r="N501" s="172"/>
      <c r="O501" s="172"/>
      <c r="P501" s="172"/>
      <c r="Q501" s="172"/>
      <c r="R501" s="172"/>
      <c r="S501" s="172"/>
      <c r="T501" s="173"/>
      <c r="AT501" s="168" t="s">
        <v>145</v>
      </c>
      <c r="AU501" s="168" t="s">
        <v>82</v>
      </c>
      <c r="AV501" s="14" t="s">
        <v>30</v>
      </c>
      <c r="AW501" s="14" t="s">
        <v>29</v>
      </c>
      <c r="AX501" s="14" t="s">
        <v>73</v>
      </c>
      <c r="AY501" s="168" t="s">
        <v>137</v>
      </c>
    </row>
    <row r="502" spans="2:51" s="13" customFormat="1">
      <c r="B502" s="158"/>
      <c r="D502" s="159" t="s">
        <v>145</v>
      </c>
      <c r="E502" s="160" t="s">
        <v>1</v>
      </c>
      <c r="F502" s="161" t="s">
        <v>2402</v>
      </c>
      <c r="H502" s="162">
        <v>2.4049999999999998</v>
      </c>
      <c r="I502" s="163"/>
      <c r="L502" s="158"/>
      <c r="M502" s="164"/>
      <c r="N502" s="165"/>
      <c r="O502" s="165"/>
      <c r="P502" s="165"/>
      <c r="Q502" s="165"/>
      <c r="R502" s="165"/>
      <c r="S502" s="165"/>
      <c r="T502" s="166"/>
      <c r="AT502" s="160" t="s">
        <v>145</v>
      </c>
      <c r="AU502" s="160" t="s">
        <v>82</v>
      </c>
      <c r="AV502" s="13" t="s">
        <v>82</v>
      </c>
      <c r="AW502" s="13" t="s">
        <v>29</v>
      </c>
      <c r="AX502" s="13" t="s">
        <v>73</v>
      </c>
      <c r="AY502" s="160" t="s">
        <v>137</v>
      </c>
    </row>
    <row r="503" spans="2:51" s="14" customFormat="1">
      <c r="B503" s="167"/>
      <c r="D503" s="159" t="s">
        <v>145</v>
      </c>
      <c r="E503" s="168" t="s">
        <v>1</v>
      </c>
      <c r="F503" s="169" t="s">
        <v>2253</v>
      </c>
      <c r="H503" s="168" t="s">
        <v>1</v>
      </c>
      <c r="I503" s="170"/>
      <c r="L503" s="167"/>
      <c r="M503" s="171"/>
      <c r="N503" s="172"/>
      <c r="O503" s="172"/>
      <c r="P503" s="172"/>
      <c r="Q503" s="172"/>
      <c r="R503" s="172"/>
      <c r="S503" s="172"/>
      <c r="T503" s="173"/>
      <c r="AT503" s="168" t="s">
        <v>145</v>
      </c>
      <c r="AU503" s="168" t="s">
        <v>82</v>
      </c>
      <c r="AV503" s="14" t="s">
        <v>30</v>
      </c>
      <c r="AW503" s="14" t="s">
        <v>29</v>
      </c>
      <c r="AX503" s="14" t="s">
        <v>73</v>
      </c>
      <c r="AY503" s="168" t="s">
        <v>137</v>
      </c>
    </row>
    <row r="504" spans="2:51" s="13" customFormat="1">
      <c r="B504" s="158"/>
      <c r="D504" s="159" t="s">
        <v>145</v>
      </c>
      <c r="E504" s="160" t="s">
        <v>1</v>
      </c>
      <c r="F504" s="161" t="s">
        <v>2403</v>
      </c>
      <c r="H504" s="162">
        <v>1.784</v>
      </c>
      <c r="I504" s="163"/>
      <c r="L504" s="158"/>
      <c r="M504" s="164"/>
      <c r="N504" s="165"/>
      <c r="O504" s="165"/>
      <c r="P504" s="165"/>
      <c r="Q504" s="165"/>
      <c r="R504" s="165"/>
      <c r="S504" s="165"/>
      <c r="T504" s="166"/>
      <c r="AT504" s="160" t="s">
        <v>145</v>
      </c>
      <c r="AU504" s="160" t="s">
        <v>82</v>
      </c>
      <c r="AV504" s="13" t="s">
        <v>82</v>
      </c>
      <c r="AW504" s="13" t="s">
        <v>29</v>
      </c>
      <c r="AX504" s="13" t="s">
        <v>73</v>
      </c>
      <c r="AY504" s="160" t="s">
        <v>137</v>
      </c>
    </row>
    <row r="505" spans="2:51" s="14" customFormat="1">
      <c r="B505" s="167"/>
      <c r="D505" s="159" t="s">
        <v>145</v>
      </c>
      <c r="E505" s="168" t="s">
        <v>1</v>
      </c>
      <c r="F505" s="169" t="s">
        <v>2255</v>
      </c>
      <c r="H505" s="168" t="s">
        <v>1</v>
      </c>
      <c r="I505" s="170"/>
      <c r="L505" s="167"/>
      <c r="M505" s="171"/>
      <c r="N505" s="172"/>
      <c r="O505" s="172"/>
      <c r="P505" s="172"/>
      <c r="Q505" s="172"/>
      <c r="R505" s="172"/>
      <c r="S505" s="172"/>
      <c r="T505" s="173"/>
      <c r="AT505" s="168" t="s">
        <v>145</v>
      </c>
      <c r="AU505" s="168" t="s">
        <v>82</v>
      </c>
      <c r="AV505" s="14" t="s">
        <v>30</v>
      </c>
      <c r="AW505" s="14" t="s">
        <v>29</v>
      </c>
      <c r="AX505" s="14" t="s">
        <v>73</v>
      </c>
      <c r="AY505" s="168" t="s">
        <v>137</v>
      </c>
    </row>
    <row r="506" spans="2:51" s="13" customFormat="1">
      <c r="B506" s="158"/>
      <c r="D506" s="159" t="s">
        <v>145</v>
      </c>
      <c r="E506" s="160" t="s">
        <v>1</v>
      </c>
      <c r="F506" s="161" t="s">
        <v>2404</v>
      </c>
      <c r="H506" s="162">
        <v>2.548</v>
      </c>
      <c r="I506" s="163"/>
      <c r="L506" s="158"/>
      <c r="M506" s="164"/>
      <c r="N506" s="165"/>
      <c r="O506" s="165"/>
      <c r="P506" s="165"/>
      <c r="Q506" s="165"/>
      <c r="R506" s="165"/>
      <c r="S506" s="165"/>
      <c r="T506" s="166"/>
      <c r="AT506" s="160" t="s">
        <v>145</v>
      </c>
      <c r="AU506" s="160" t="s">
        <v>82</v>
      </c>
      <c r="AV506" s="13" t="s">
        <v>82</v>
      </c>
      <c r="AW506" s="13" t="s">
        <v>29</v>
      </c>
      <c r="AX506" s="13" t="s">
        <v>73</v>
      </c>
      <c r="AY506" s="160" t="s">
        <v>137</v>
      </c>
    </row>
    <row r="507" spans="2:51" s="14" customFormat="1">
      <c r="B507" s="167"/>
      <c r="D507" s="159" t="s">
        <v>145</v>
      </c>
      <c r="E507" s="168" t="s">
        <v>1</v>
      </c>
      <c r="F507" s="169" t="s">
        <v>2257</v>
      </c>
      <c r="H507" s="168" t="s">
        <v>1</v>
      </c>
      <c r="I507" s="170"/>
      <c r="L507" s="167"/>
      <c r="M507" s="171"/>
      <c r="N507" s="172"/>
      <c r="O507" s="172"/>
      <c r="P507" s="172"/>
      <c r="Q507" s="172"/>
      <c r="R507" s="172"/>
      <c r="S507" s="172"/>
      <c r="T507" s="173"/>
      <c r="AT507" s="168" t="s">
        <v>145</v>
      </c>
      <c r="AU507" s="168" t="s">
        <v>82</v>
      </c>
      <c r="AV507" s="14" t="s">
        <v>30</v>
      </c>
      <c r="AW507" s="14" t="s">
        <v>29</v>
      </c>
      <c r="AX507" s="14" t="s">
        <v>73</v>
      </c>
      <c r="AY507" s="168" t="s">
        <v>137</v>
      </c>
    </row>
    <row r="508" spans="2:51" s="13" customFormat="1">
      <c r="B508" s="158"/>
      <c r="D508" s="159" t="s">
        <v>145</v>
      </c>
      <c r="E508" s="160" t="s">
        <v>1</v>
      </c>
      <c r="F508" s="161" t="s">
        <v>2405</v>
      </c>
      <c r="H508" s="162">
        <v>1.806</v>
      </c>
      <c r="I508" s="163"/>
      <c r="L508" s="158"/>
      <c r="M508" s="164"/>
      <c r="N508" s="165"/>
      <c r="O508" s="165"/>
      <c r="P508" s="165"/>
      <c r="Q508" s="165"/>
      <c r="R508" s="165"/>
      <c r="S508" s="165"/>
      <c r="T508" s="166"/>
      <c r="AT508" s="160" t="s">
        <v>145</v>
      </c>
      <c r="AU508" s="160" t="s">
        <v>82</v>
      </c>
      <c r="AV508" s="13" t="s">
        <v>82</v>
      </c>
      <c r="AW508" s="13" t="s">
        <v>29</v>
      </c>
      <c r="AX508" s="13" t="s">
        <v>73</v>
      </c>
      <c r="AY508" s="160" t="s">
        <v>137</v>
      </c>
    </row>
    <row r="509" spans="2:51" s="14" customFormat="1">
      <c r="B509" s="167"/>
      <c r="D509" s="159" t="s">
        <v>145</v>
      </c>
      <c r="E509" s="168" t="s">
        <v>1</v>
      </c>
      <c r="F509" s="169" t="s">
        <v>2221</v>
      </c>
      <c r="H509" s="168" t="s">
        <v>1</v>
      </c>
      <c r="I509" s="170"/>
      <c r="L509" s="167"/>
      <c r="M509" s="171"/>
      <c r="N509" s="172"/>
      <c r="O509" s="172"/>
      <c r="P509" s="172"/>
      <c r="Q509" s="172"/>
      <c r="R509" s="172"/>
      <c r="S509" s="172"/>
      <c r="T509" s="173"/>
      <c r="AT509" s="168" t="s">
        <v>145</v>
      </c>
      <c r="AU509" s="168" t="s">
        <v>82</v>
      </c>
      <c r="AV509" s="14" t="s">
        <v>30</v>
      </c>
      <c r="AW509" s="14" t="s">
        <v>29</v>
      </c>
      <c r="AX509" s="14" t="s">
        <v>73</v>
      </c>
      <c r="AY509" s="168" t="s">
        <v>137</v>
      </c>
    </row>
    <row r="510" spans="2:51" s="13" customFormat="1">
      <c r="B510" s="158"/>
      <c r="D510" s="159" t="s">
        <v>145</v>
      </c>
      <c r="E510" s="160" t="s">
        <v>1</v>
      </c>
      <c r="F510" s="161" t="s">
        <v>2406</v>
      </c>
      <c r="H510" s="162">
        <v>1.554</v>
      </c>
      <c r="I510" s="163"/>
      <c r="L510" s="158"/>
      <c r="M510" s="164"/>
      <c r="N510" s="165"/>
      <c r="O510" s="165"/>
      <c r="P510" s="165"/>
      <c r="Q510" s="165"/>
      <c r="R510" s="165"/>
      <c r="S510" s="165"/>
      <c r="T510" s="166"/>
      <c r="AT510" s="160" t="s">
        <v>145</v>
      </c>
      <c r="AU510" s="160" t="s">
        <v>82</v>
      </c>
      <c r="AV510" s="13" t="s">
        <v>82</v>
      </c>
      <c r="AW510" s="13" t="s">
        <v>29</v>
      </c>
      <c r="AX510" s="13" t="s">
        <v>73</v>
      </c>
      <c r="AY510" s="160" t="s">
        <v>137</v>
      </c>
    </row>
    <row r="511" spans="2:51" s="14" customFormat="1">
      <c r="B511" s="167"/>
      <c r="D511" s="159" t="s">
        <v>145</v>
      </c>
      <c r="E511" s="168" t="s">
        <v>1</v>
      </c>
      <c r="F511" s="169" t="s">
        <v>2260</v>
      </c>
      <c r="H511" s="168" t="s">
        <v>1</v>
      </c>
      <c r="I511" s="170"/>
      <c r="L511" s="167"/>
      <c r="M511" s="171"/>
      <c r="N511" s="172"/>
      <c r="O511" s="172"/>
      <c r="P511" s="172"/>
      <c r="Q511" s="172"/>
      <c r="R511" s="172"/>
      <c r="S511" s="172"/>
      <c r="T511" s="173"/>
      <c r="AT511" s="168" t="s">
        <v>145</v>
      </c>
      <c r="AU511" s="168" t="s">
        <v>82</v>
      </c>
      <c r="AV511" s="14" t="s">
        <v>30</v>
      </c>
      <c r="AW511" s="14" t="s">
        <v>29</v>
      </c>
      <c r="AX511" s="14" t="s">
        <v>73</v>
      </c>
      <c r="AY511" s="168" t="s">
        <v>137</v>
      </c>
    </row>
    <row r="512" spans="2:51" s="13" customFormat="1">
      <c r="B512" s="158"/>
      <c r="D512" s="159" t="s">
        <v>145</v>
      </c>
      <c r="E512" s="160" t="s">
        <v>1</v>
      </c>
      <c r="F512" s="161" t="s">
        <v>2407</v>
      </c>
      <c r="H512" s="162">
        <v>1.84</v>
      </c>
      <c r="I512" s="163"/>
      <c r="L512" s="158"/>
      <c r="M512" s="164"/>
      <c r="N512" s="165"/>
      <c r="O512" s="165"/>
      <c r="P512" s="165"/>
      <c r="Q512" s="165"/>
      <c r="R512" s="165"/>
      <c r="S512" s="165"/>
      <c r="T512" s="166"/>
      <c r="AT512" s="160" t="s">
        <v>145</v>
      </c>
      <c r="AU512" s="160" t="s">
        <v>82</v>
      </c>
      <c r="AV512" s="13" t="s">
        <v>82</v>
      </c>
      <c r="AW512" s="13" t="s">
        <v>29</v>
      </c>
      <c r="AX512" s="13" t="s">
        <v>73</v>
      </c>
      <c r="AY512" s="160" t="s">
        <v>137</v>
      </c>
    </row>
    <row r="513" spans="2:51" s="14" customFormat="1">
      <c r="B513" s="167"/>
      <c r="D513" s="159" t="s">
        <v>145</v>
      </c>
      <c r="E513" s="168" t="s">
        <v>1</v>
      </c>
      <c r="F513" s="169" t="s">
        <v>2262</v>
      </c>
      <c r="H513" s="168" t="s">
        <v>1</v>
      </c>
      <c r="I513" s="170"/>
      <c r="L513" s="167"/>
      <c r="M513" s="171"/>
      <c r="N513" s="172"/>
      <c r="O513" s="172"/>
      <c r="P513" s="172"/>
      <c r="Q513" s="172"/>
      <c r="R513" s="172"/>
      <c r="S513" s="172"/>
      <c r="T513" s="173"/>
      <c r="AT513" s="168" t="s">
        <v>145</v>
      </c>
      <c r="AU513" s="168" t="s">
        <v>82</v>
      </c>
      <c r="AV513" s="14" t="s">
        <v>30</v>
      </c>
      <c r="AW513" s="14" t="s">
        <v>29</v>
      </c>
      <c r="AX513" s="14" t="s">
        <v>73</v>
      </c>
      <c r="AY513" s="168" t="s">
        <v>137</v>
      </c>
    </row>
    <row r="514" spans="2:51" s="13" customFormat="1">
      <c r="B514" s="158"/>
      <c r="D514" s="159" t="s">
        <v>145</v>
      </c>
      <c r="E514" s="160" t="s">
        <v>1</v>
      </c>
      <c r="F514" s="161" t="s">
        <v>2408</v>
      </c>
      <c r="H514" s="162">
        <v>2.5230000000000001</v>
      </c>
      <c r="I514" s="163"/>
      <c r="L514" s="158"/>
      <c r="M514" s="164"/>
      <c r="N514" s="165"/>
      <c r="O514" s="165"/>
      <c r="P514" s="165"/>
      <c r="Q514" s="165"/>
      <c r="R514" s="165"/>
      <c r="S514" s="165"/>
      <c r="T514" s="166"/>
      <c r="AT514" s="160" t="s">
        <v>145</v>
      </c>
      <c r="AU514" s="160" t="s">
        <v>82</v>
      </c>
      <c r="AV514" s="13" t="s">
        <v>82</v>
      </c>
      <c r="AW514" s="13" t="s">
        <v>29</v>
      </c>
      <c r="AX514" s="13" t="s">
        <v>73</v>
      </c>
      <c r="AY514" s="160" t="s">
        <v>137</v>
      </c>
    </row>
    <row r="515" spans="2:51" s="14" customFormat="1">
      <c r="B515" s="167"/>
      <c r="D515" s="159" t="s">
        <v>145</v>
      </c>
      <c r="E515" s="168" t="s">
        <v>1</v>
      </c>
      <c r="F515" s="169" t="s">
        <v>2264</v>
      </c>
      <c r="H515" s="168" t="s">
        <v>1</v>
      </c>
      <c r="I515" s="170"/>
      <c r="L515" s="167"/>
      <c r="M515" s="171"/>
      <c r="N515" s="172"/>
      <c r="O515" s="172"/>
      <c r="P515" s="172"/>
      <c r="Q515" s="172"/>
      <c r="R515" s="172"/>
      <c r="S515" s="172"/>
      <c r="T515" s="173"/>
      <c r="AT515" s="168" t="s">
        <v>145</v>
      </c>
      <c r="AU515" s="168" t="s">
        <v>82</v>
      </c>
      <c r="AV515" s="14" t="s">
        <v>30</v>
      </c>
      <c r="AW515" s="14" t="s">
        <v>29</v>
      </c>
      <c r="AX515" s="14" t="s">
        <v>73</v>
      </c>
      <c r="AY515" s="168" t="s">
        <v>137</v>
      </c>
    </row>
    <row r="516" spans="2:51" s="13" customFormat="1">
      <c r="B516" s="158"/>
      <c r="D516" s="159" t="s">
        <v>145</v>
      </c>
      <c r="E516" s="160" t="s">
        <v>1</v>
      </c>
      <c r="F516" s="161" t="s">
        <v>2409</v>
      </c>
      <c r="H516" s="162">
        <v>1.82</v>
      </c>
      <c r="I516" s="163"/>
      <c r="L516" s="158"/>
      <c r="M516" s="164"/>
      <c r="N516" s="165"/>
      <c r="O516" s="165"/>
      <c r="P516" s="165"/>
      <c r="Q516" s="165"/>
      <c r="R516" s="165"/>
      <c r="S516" s="165"/>
      <c r="T516" s="166"/>
      <c r="AT516" s="160" t="s">
        <v>145</v>
      </c>
      <c r="AU516" s="160" t="s">
        <v>82</v>
      </c>
      <c r="AV516" s="13" t="s">
        <v>82</v>
      </c>
      <c r="AW516" s="13" t="s">
        <v>29</v>
      </c>
      <c r="AX516" s="13" t="s">
        <v>73</v>
      </c>
      <c r="AY516" s="160" t="s">
        <v>137</v>
      </c>
    </row>
    <row r="517" spans="2:51" s="14" customFormat="1">
      <c r="B517" s="167"/>
      <c r="D517" s="159" t="s">
        <v>145</v>
      </c>
      <c r="E517" s="168" t="s">
        <v>1</v>
      </c>
      <c r="F517" s="169" t="s">
        <v>2266</v>
      </c>
      <c r="H517" s="168" t="s">
        <v>1</v>
      </c>
      <c r="I517" s="170"/>
      <c r="L517" s="167"/>
      <c r="M517" s="171"/>
      <c r="N517" s="172"/>
      <c r="O517" s="172"/>
      <c r="P517" s="172"/>
      <c r="Q517" s="172"/>
      <c r="R517" s="172"/>
      <c r="S517" s="172"/>
      <c r="T517" s="173"/>
      <c r="AT517" s="168" t="s">
        <v>145</v>
      </c>
      <c r="AU517" s="168" t="s">
        <v>82</v>
      </c>
      <c r="AV517" s="14" t="s">
        <v>30</v>
      </c>
      <c r="AW517" s="14" t="s">
        <v>29</v>
      </c>
      <c r="AX517" s="14" t="s">
        <v>73</v>
      </c>
      <c r="AY517" s="168" t="s">
        <v>137</v>
      </c>
    </row>
    <row r="518" spans="2:51" s="13" customFormat="1">
      <c r="B518" s="158"/>
      <c r="D518" s="159" t="s">
        <v>145</v>
      </c>
      <c r="E518" s="160" t="s">
        <v>1</v>
      </c>
      <c r="F518" s="161" t="s">
        <v>2410</v>
      </c>
      <c r="H518" s="162">
        <v>2.5619999999999998</v>
      </c>
      <c r="I518" s="163"/>
      <c r="L518" s="158"/>
      <c r="M518" s="164"/>
      <c r="N518" s="165"/>
      <c r="O518" s="165"/>
      <c r="P518" s="165"/>
      <c r="Q518" s="165"/>
      <c r="R518" s="165"/>
      <c r="S518" s="165"/>
      <c r="T518" s="166"/>
      <c r="AT518" s="160" t="s">
        <v>145</v>
      </c>
      <c r="AU518" s="160" t="s">
        <v>82</v>
      </c>
      <c r="AV518" s="13" t="s">
        <v>82</v>
      </c>
      <c r="AW518" s="13" t="s">
        <v>29</v>
      </c>
      <c r="AX518" s="13" t="s">
        <v>73</v>
      </c>
      <c r="AY518" s="160" t="s">
        <v>137</v>
      </c>
    </row>
    <row r="519" spans="2:51" s="14" customFormat="1">
      <c r="B519" s="167"/>
      <c r="D519" s="159" t="s">
        <v>145</v>
      </c>
      <c r="E519" s="168" t="s">
        <v>1</v>
      </c>
      <c r="F519" s="169" t="s">
        <v>2268</v>
      </c>
      <c r="H519" s="168" t="s">
        <v>1</v>
      </c>
      <c r="I519" s="170"/>
      <c r="L519" s="167"/>
      <c r="M519" s="171"/>
      <c r="N519" s="172"/>
      <c r="O519" s="172"/>
      <c r="P519" s="172"/>
      <c r="Q519" s="172"/>
      <c r="R519" s="172"/>
      <c r="S519" s="172"/>
      <c r="T519" s="173"/>
      <c r="AT519" s="168" t="s">
        <v>145</v>
      </c>
      <c r="AU519" s="168" t="s">
        <v>82</v>
      </c>
      <c r="AV519" s="14" t="s">
        <v>30</v>
      </c>
      <c r="AW519" s="14" t="s">
        <v>29</v>
      </c>
      <c r="AX519" s="14" t="s">
        <v>73</v>
      </c>
      <c r="AY519" s="168" t="s">
        <v>137</v>
      </c>
    </row>
    <row r="520" spans="2:51" s="13" customFormat="1">
      <c r="B520" s="158"/>
      <c r="D520" s="159" t="s">
        <v>145</v>
      </c>
      <c r="E520" s="160" t="s">
        <v>1</v>
      </c>
      <c r="F520" s="161" t="s">
        <v>2411</v>
      </c>
      <c r="H520" s="162">
        <v>1.8280000000000001</v>
      </c>
      <c r="I520" s="163"/>
      <c r="L520" s="158"/>
      <c r="M520" s="164"/>
      <c r="N520" s="165"/>
      <c r="O520" s="165"/>
      <c r="P520" s="165"/>
      <c r="Q520" s="165"/>
      <c r="R520" s="165"/>
      <c r="S520" s="165"/>
      <c r="T520" s="166"/>
      <c r="AT520" s="160" t="s">
        <v>145</v>
      </c>
      <c r="AU520" s="160" t="s">
        <v>82</v>
      </c>
      <c r="AV520" s="13" t="s">
        <v>82</v>
      </c>
      <c r="AW520" s="13" t="s">
        <v>29</v>
      </c>
      <c r="AX520" s="13" t="s">
        <v>73</v>
      </c>
      <c r="AY520" s="160" t="s">
        <v>137</v>
      </c>
    </row>
    <row r="521" spans="2:51" s="14" customFormat="1">
      <c r="B521" s="167"/>
      <c r="D521" s="159" t="s">
        <v>145</v>
      </c>
      <c r="E521" s="168" t="s">
        <v>1</v>
      </c>
      <c r="F521" s="169" t="s">
        <v>2270</v>
      </c>
      <c r="H521" s="168" t="s">
        <v>1</v>
      </c>
      <c r="I521" s="170"/>
      <c r="L521" s="167"/>
      <c r="M521" s="171"/>
      <c r="N521" s="172"/>
      <c r="O521" s="172"/>
      <c r="P521" s="172"/>
      <c r="Q521" s="172"/>
      <c r="R521" s="172"/>
      <c r="S521" s="172"/>
      <c r="T521" s="173"/>
      <c r="AT521" s="168" t="s">
        <v>145</v>
      </c>
      <c r="AU521" s="168" t="s">
        <v>82</v>
      </c>
      <c r="AV521" s="14" t="s">
        <v>30</v>
      </c>
      <c r="AW521" s="14" t="s">
        <v>29</v>
      </c>
      <c r="AX521" s="14" t="s">
        <v>73</v>
      </c>
      <c r="AY521" s="168" t="s">
        <v>137</v>
      </c>
    </row>
    <row r="522" spans="2:51" s="13" customFormat="1">
      <c r="B522" s="158"/>
      <c r="D522" s="159" t="s">
        <v>145</v>
      </c>
      <c r="E522" s="160" t="s">
        <v>1</v>
      </c>
      <c r="F522" s="161" t="s">
        <v>2412</v>
      </c>
      <c r="H522" s="162">
        <v>2.5339999999999998</v>
      </c>
      <c r="I522" s="163"/>
      <c r="L522" s="158"/>
      <c r="M522" s="164"/>
      <c r="N522" s="165"/>
      <c r="O522" s="165"/>
      <c r="P522" s="165"/>
      <c r="Q522" s="165"/>
      <c r="R522" s="165"/>
      <c r="S522" s="165"/>
      <c r="T522" s="166"/>
      <c r="AT522" s="160" t="s">
        <v>145</v>
      </c>
      <c r="AU522" s="160" t="s">
        <v>82</v>
      </c>
      <c r="AV522" s="13" t="s">
        <v>82</v>
      </c>
      <c r="AW522" s="13" t="s">
        <v>29</v>
      </c>
      <c r="AX522" s="13" t="s">
        <v>73</v>
      </c>
      <c r="AY522" s="160" t="s">
        <v>137</v>
      </c>
    </row>
    <row r="523" spans="2:51" s="14" customFormat="1">
      <c r="B523" s="167"/>
      <c r="D523" s="159" t="s">
        <v>145</v>
      </c>
      <c r="E523" s="168" t="s">
        <v>1</v>
      </c>
      <c r="F523" s="169" t="s">
        <v>2272</v>
      </c>
      <c r="H523" s="168" t="s">
        <v>1</v>
      </c>
      <c r="I523" s="170"/>
      <c r="L523" s="167"/>
      <c r="M523" s="171"/>
      <c r="N523" s="172"/>
      <c r="O523" s="172"/>
      <c r="P523" s="172"/>
      <c r="Q523" s="172"/>
      <c r="R523" s="172"/>
      <c r="S523" s="172"/>
      <c r="T523" s="173"/>
      <c r="AT523" s="168" t="s">
        <v>145</v>
      </c>
      <c r="AU523" s="168" t="s">
        <v>82</v>
      </c>
      <c r="AV523" s="14" t="s">
        <v>30</v>
      </c>
      <c r="AW523" s="14" t="s">
        <v>29</v>
      </c>
      <c r="AX523" s="14" t="s">
        <v>73</v>
      </c>
      <c r="AY523" s="168" t="s">
        <v>137</v>
      </c>
    </row>
    <row r="524" spans="2:51" s="13" customFormat="1">
      <c r="B524" s="158"/>
      <c r="D524" s="159" t="s">
        <v>145</v>
      </c>
      <c r="E524" s="160" t="s">
        <v>1</v>
      </c>
      <c r="F524" s="161" t="s">
        <v>2413</v>
      </c>
      <c r="H524" s="162">
        <v>1.8480000000000001</v>
      </c>
      <c r="I524" s="163"/>
      <c r="L524" s="158"/>
      <c r="M524" s="164"/>
      <c r="N524" s="165"/>
      <c r="O524" s="165"/>
      <c r="P524" s="165"/>
      <c r="Q524" s="165"/>
      <c r="R524" s="165"/>
      <c r="S524" s="165"/>
      <c r="T524" s="166"/>
      <c r="AT524" s="160" t="s">
        <v>145</v>
      </c>
      <c r="AU524" s="160" t="s">
        <v>82</v>
      </c>
      <c r="AV524" s="13" t="s">
        <v>82</v>
      </c>
      <c r="AW524" s="13" t="s">
        <v>29</v>
      </c>
      <c r="AX524" s="13" t="s">
        <v>73</v>
      </c>
      <c r="AY524" s="160" t="s">
        <v>137</v>
      </c>
    </row>
    <row r="525" spans="2:51" s="14" customFormat="1">
      <c r="B525" s="167"/>
      <c r="D525" s="159" t="s">
        <v>145</v>
      </c>
      <c r="E525" s="168" t="s">
        <v>1</v>
      </c>
      <c r="F525" s="169" t="s">
        <v>2274</v>
      </c>
      <c r="H525" s="168" t="s">
        <v>1</v>
      </c>
      <c r="I525" s="170"/>
      <c r="L525" s="167"/>
      <c r="M525" s="171"/>
      <c r="N525" s="172"/>
      <c r="O525" s="172"/>
      <c r="P525" s="172"/>
      <c r="Q525" s="172"/>
      <c r="R525" s="172"/>
      <c r="S525" s="172"/>
      <c r="T525" s="173"/>
      <c r="AT525" s="168" t="s">
        <v>145</v>
      </c>
      <c r="AU525" s="168" t="s">
        <v>82</v>
      </c>
      <c r="AV525" s="14" t="s">
        <v>30</v>
      </c>
      <c r="AW525" s="14" t="s">
        <v>29</v>
      </c>
      <c r="AX525" s="14" t="s">
        <v>73</v>
      </c>
      <c r="AY525" s="168" t="s">
        <v>137</v>
      </c>
    </row>
    <row r="526" spans="2:51" s="13" customFormat="1">
      <c r="B526" s="158"/>
      <c r="D526" s="159" t="s">
        <v>145</v>
      </c>
      <c r="E526" s="160" t="s">
        <v>1</v>
      </c>
      <c r="F526" s="161" t="s">
        <v>2414</v>
      </c>
      <c r="H526" s="162">
        <v>2.5339999999999998</v>
      </c>
      <c r="I526" s="163"/>
      <c r="L526" s="158"/>
      <c r="M526" s="164"/>
      <c r="N526" s="165"/>
      <c r="O526" s="165"/>
      <c r="P526" s="165"/>
      <c r="Q526" s="165"/>
      <c r="R526" s="165"/>
      <c r="S526" s="165"/>
      <c r="T526" s="166"/>
      <c r="AT526" s="160" t="s">
        <v>145</v>
      </c>
      <c r="AU526" s="160" t="s">
        <v>82</v>
      </c>
      <c r="AV526" s="13" t="s">
        <v>82</v>
      </c>
      <c r="AW526" s="13" t="s">
        <v>29</v>
      </c>
      <c r="AX526" s="13" t="s">
        <v>73</v>
      </c>
      <c r="AY526" s="160" t="s">
        <v>137</v>
      </c>
    </row>
    <row r="527" spans="2:51" s="14" customFormat="1">
      <c r="B527" s="167"/>
      <c r="D527" s="159" t="s">
        <v>145</v>
      </c>
      <c r="E527" s="168" t="s">
        <v>1</v>
      </c>
      <c r="F527" s="169" t="s">
        <v>2276</v>
      </c>
      <c r="H527" s="168" t="s">
        <v>1</v>
      </c>
      <c r="I527" s="170"/>
      <c r="L527" s="167"/>
      <c r="M527" s="171"/>
      <c r="N527" s="172"/>
      <c r="O527" s="172"/>
      <c r="P527" s="172"/>
      <c r="Q527" s="172"/>
      <c r="R527" s="172"/>
      <c r="S527" s="172"/>
      <c r="T527" s="173"/>
      <c r="AT527" s="168" t="s">
        <v>145</v>
      </c>
      <c r="AU527" s="168" t="s">
        <v>82</v>
      </c>
      <c r="AV527" s="14" t="s">
        <v>30</v>
      </c>
      <c r="AW527" s="14" t="s">
        <v>29</v>
      </c>
      <c r="AX527" s="14" t="s">
        <v>73</v>
      </c>
      <c r="AY527" s="168" t="s">
        <v>137</v>
      </c>
    </row>
    <row r="528" spans="2:51" s="13" customFormat="1">
      <c r="B528" s="158"/>
      <c r="D528" s="159" t="s">
        <v>145</v>
      </c>
      <c r="E528" s="160" t="s">
        <v>1</v>
      </c>
      <c r="F528" s="161" t="s">
        <v>2415</v>
      </c>
      <c r="H528" s="162">
        <v>1.8140000000000001</v>
      </c>
      <c r="I528" s="163"/>
      <c r="L528" s="158"/>
      <c r="M528" s="164"/>
      <c r="N528" s="165"/>
      <c r="O528" s="165"/>
      <c r="P528" s="165"/>
      <c r="Q528" s="165"/>
      <c r="R528" s="165"/>
      <c r="S528" s="165"/>
      <c r="T528" s="166"/>
      <c r="AT528" s="160" t="s">
        <v>145</v>
      </c>
      <c r="AU528" s="160" t="s">
        <v>82</v>
      </c>
      <c r="AV528" s="13" t="s">
        <v>82</v>
      </c>
      <c r="AW528" s="13" t="s">
        <v>29</v>
      </c>
      <c r="AX528" s="13" t="s">
        <v>73</v>
      </c>
      <c r="AY528" s="160" t="s">
        <v>137</v>
      </c>
    </row>
    <row r="529" spans="2:51" s="14" customFormat="1">
      <c r="B529" s="167"/>
      <c r="D529" s="159" t="s">
        <v>145</v>
      </c>
      <c r="E529" s="168" t="s">
        <v>1</v>
      </c>
      <c r="F529" s="169" t="s">
        <v>2278</v>
      </c>
      <c r="H529" s="168" t="s">
        <v>1</v>
      </c>
      <c r="I529" s="170"/>
      <c r="L529" s="167"/>
      <c r="M529" s="171"/>
      <c r="N529" s="172"/>
      <c r="O529" s="172"/>
      <c r="P529" s="172"/>
      <c r="Q529" s="172"/>
      <c r="R529" s="172"/>
      <c r="S529" s="172"/>
      <c r="T529" s="173"/>
      <c r="AT529" s="168" t="s">
        <v>145</v>
      </c>
      <c r="AU529" s="168" t="s">
        <v>82</v>
      </c>
      <c r="AV529" s="14" t="s">
        <v>30</v>
      </c>
      <c r="AW529" s="14" t="s">
        <v>29</v>
      </c>
      <c r="AX529" s="14" t="s">
        <v>73</v>
      </c>
      <c r="AY529" s="168" t="s">
        <v>137</v>
      </c>
    </row>
    <row r="530" spans="2:51" s="13" customFormat="1">
      <c r="B530" s="158"/>
      <c r="D530" s="159" t="s">
        <v>145</v>
      </c>
      <c r="E530" s="160" t="s">
        <v>1</v>
      </c>
      <c r="F530" s="161" t="s">
        <v>2416</v>
      </c>
      <c r="H530" s="162">
        <v>2.464</v>
      </c>
      <c r="I530" s="163"/>
      <c r="L530" s="158"/>
      <c r="M530" s="164"/>
      <c r="N530" s="165"/>
      <c r="O530" s="165"/>
      <c r="P530" s="165"/>
      <c r="Q530" s="165"/>
      <c r="R530" s="165"/>
      <c r="S530" s="165"/>
      <c r="T530" s="166"/>
      <c r="AT530" s="160" t="s">
        <v>145</v>
      </c>
      <c r="AU530" s="160" t="s">
        <v>82</v>
      </c>
      <c r="AV530" s="13" t="s">
        <v>82</v>
      </c>
      <c r="AW530" s="13" t="s">
        <v>29</v>
      </c>
      <c r="AX530" s="13" t="s">
        <v>73</v>
      </c>
      <c r="AY530" s="160" t="s">
        <v>137</v>
      </c>
    </row>
    <row r="531" spans="2:51" s="14" customFormat="1">
      <c r="B531" s="167"/>
      <c r="D531" s="159" t="s">
        <v>145</v>
      </c>
      <c r="E531" s="168" t="s">
        <v>1</v>
      </c>
      <c r="F531" s="169" t="s">
        <v>2280</v>
      </c>
      <c r="H531" s="168" t="s">
        <v>1</v>
      </c>
      <c r="I531" s="170"/>
      <c r="L531" s="167"/>
      <c r="M531" s="171"/>
      <c r="N531" s="172"/>
      <c r="O531" s="172"/>
      <c r="P531" s="172"/>
      <c r="Q531" s="172"/>
      <c r="R531" s="172"/>
      <c r="S531" s="172"/>
      <c r="T531" s="173"/>
      <c r="AT531" s="168" t="s">
        <v>145</v>
      </c>
      <c r="AU531" s="168" t="s">
        <v>82</v>
      </c>
      <c r="AV531" s="14" t="s">
        <v>30</v>
      </c>
      <c r="AW531" s="14" t="s">
        <v>29</v>
      </c>
      <c r="AX531" s="14" t="s">
        <v>73</v>
      </c>
      <c r="AY531" s="168" t="s">
        <v>137</v>
      </c>
    </row>
    <row r="532" spans="2:51" s="13" customFormat="1">
      <c r="B532" s="158"/>
      <c r="D532" s="159" t="s">
        <v>145</v>
      </c>
      <c r="E532" s="160" t="s">
        <v>1</v>
      </c>
      <c r="F532" s="161" t="s">
        <v>2417</v>
      </c>
      <c r="H532" s="162">
        <v>1.8540000000000001</v>
      </c>
      <c r="I532" s="163"/>
      <c r="L532" s="158"/>
      <c r="M532" s="164"/>
      <c r="N532" s="165"/>
      <c r="O532" s="165"/>
      <c r="P532" s="165"/>
      <c r="Q532" s="165"/>
      <c r="R532" s="165"/>
      <c r="S532" s="165"/>
      <c r="T532" s="166"/>
      <c r="AT532" s="160" t="s">
        <v>145</v>
      </c>
      <c r="AU532" s="160" t="s">
        <v>82</v>
      </c>
      <c r="AV532" s="13" t="s">
        <v>82</v>
      </c>
      <c r="AW532" s="13" t="s">
        <v>29</v>
      </c>
      <c r="AX532" s="13" t="s">
        <v>73</v>
      </c>
      <c r="AY532" s="160" t="s">
        <v>137</v>
      </c>
    </row>
    <row r="533" spans="2:51" s="14" customFormat="1">
      <c r="B533" s="167"/>
      <c r="D533" s="159" t="s">
        <v>145</v>
      </c>
      <c r="E533" s="168" t="s">
        <v>1</v>
      </c>
      <c r="F533" s="169" t="s">
        <v>2282</v>
      </c>
      <c r="H533" s="168" t="s">
        <v>1</v>
      </c>
      <c r="I533" s="170"/>
      <c r="L533" s="167"/>
      <c r="M533" s="171"/>
      <c r="N533" s="172"/>
      <c r="O533" s="172"/>
      <c r="P533" s="172"/>
      <c r="Q533" s="172"/>
      <c r="R533" s="172"/>
      <c r="S533" s="172"/>
      <c r="T533" s="173"/>
      <c r="AT533" s="168" t="s">
        <v>145</v>
      </c>
      <c r="AU533" s="168" t="s">
        <v>82</v>
      </c>
      <c r="AV533" s="14" t="s">
        <v>30</v>
      </c>
      <c r="AW533" s="14" t="s">
        <v>29</v>
      </c>
      <c r="AX533" s="14" t="s">
        <v>73</v>
      </c>
      <c r="AY533" s="168" t="s">
        <v>137</v>
      </c>
    </row>
    <row r="534" spans="2:51" s="13" customFormat="1">
      <c r="B534" s="158"/>
      <c r="D534" s="159" t="s">
        <v>145</v>
      </c>
      <c r="E534" s="160" t="s">
        <v>1</v>
      </c>
      <c r="F534" s="161" t="s">
        <v>2418</v>
      </c>
      <c r="H534" s="162">
        <v>2.5059999999999998</v>
      </c>
      <c r="I534" s="163"/>
      <c r="L534" s="158"/>
      <c r="M534" s="164"/>
      <c r="N534" s="165"/>
      <c r="O534" s="165"/>
      <c r="P534" s="165"/>
      <c r="Q534" s="165"/>
      <c r="R534" s="165"/>
      <c r="S534" s="165"/>
      <c r="T534" s="166"/>
      <c r="AT534" s="160" t="s">
        <v>145</v>
      </c>
      <c r="AU534" s="160" t="s">
        <v>82</v>
      </c>
      <c r="AV534" s="13" t="s">
        <v>82</v>
      </c>
      <c r="AW534" s="13" t="s">
        <v>29</v>
      </c>
      <c r="AX534" s="13" t="s">
        <v>73</v>
      </c>
      <c r="AY534" s="160" t="s">
        <v>137</v>
      </c>
    </row>
    <row r="535" spans="2:51" s="14" customFormat="1">
      <c r="B535" s="167"/>
      <c r="D535" s="159" t="s">
        <v>145</v>
      </c>
      <c r="E535" s="168" t="s">
        <v>1</v>
      </c>
      <c r="F535" s="169" t="s">
        <v>2284</v>
      </c>
      <c r="H535" s="168" t="s">
        <v>1</v>
      </c>
      <c r="I535" s="170"/>
      <c r="L535" s="167"/>
      <c r="M535" s="171"/>
      <c r="N535" s="172"/>
      <c r="O535" s="172"/>
      <c r="P535" s="172"/>
      <c r="Q535" s="172"/>
      <c r="R535" s="172"/>
      <c r="S535" s="172"/>
      <c r="T535" s="173"/>
      <c r="AT535" s="168" t="s">
        <v>145</v>
      </c>
      <c r="AU535" s="168" t="s">
        <v>82</v>
      </c>
      <c r="AV535" s="14" t="s">
        <v>30</v>
      </c>
      <c r="AW535" s="14" t="s">
        <v>29</v>
      </c>
      <c r="AX535" s="14" t="s">
        <v>73</v>
      </c>
      <c r="AY535" s="168" t="s">
        <v>137</v>
      </c>
    </row>
    <row r="536" spans="2:51" s="13" customFormat="1">
      <c r="B536" s="158"/>
      <c r="D536" s="159" t="s">
        <v>145</v>
      </c>
      <c r="E536" s="160" t="s">
        <v>1</v>
      </c>
      <c r="F536" s="161" t="s">
        <v>2419</v>
      </c>
      <c r="H536" s="162">
        <v>1.8480000000000001</v>
      </c>
      <c r="I536" s="163"/>
      <c r="L536" s="158"/>
      <c r="M536" s="164"/>
      <c r="N536" s="165"/>
      <c r="O536" s="165"/>
      <c r="P536" s="165"/>
      <c r="Q536" s="165"/>
      <c r="R536" s="165"/>
      <c r="S536" s="165"/>
      <c r="T536" s="166"/>
      <c r="AT536" s="160" t="s">
        <v>145</v>
      </c>
      <c r="AU536" s="160" t="s">
        <v>82</v>
      </c>
      <c r="AV536" s="13" t="s">
        <v>82</v>
      </c>
      <c r="AW536" s="13" t="s">
        <v>29</v>
      </c>
      <c r="AX536" s="13" t="s">
        <v>73</v>
      </c>
      <c r="AY536" s="160" t="s">
        <v>137</v>
      </c>
    </row>
    <row r="537" spans="2:51" s="14" customFormat="1">
      <c r="B537" s="167"/>
      <c r="D537" s="159" t="s">
        <v>145</v>
      </c>
      <c r="E537" s="168" t="s">
        <v>1</v>
      </c>
      <c r="F537" s="169" t="s">
        <v>2286</v>
      </c>
      <c r="H537" s="168" t="s">
        <v>1</v>
      </c>
      <c r="I537" s="170"/>
      <c r="L537" s="167"/>
      <c r="M537" s="171"/>
      <c r="N537" s="172"/>
      <c r="O537" s="172"/>
      <c r="P537" s="172"/>
      <c r="Q537" s="172"/>
      <c r="R537" s="172"/>
      <c r="S537" s="172"/>
      <c r="T537" s="173"/>
      <c r="AT537" s="168" t="s">
        <v>145</v>
      </c>
      <c r="AU537" s="168" t="s">
        <v>82</v>
      </c>
      <c r="AV537" s="14" t="s">
        <v>30</v>
      </c>
      <c r="AW537" s="14" t="s">
        <v>29</v>
      </c>
      <c r="AX537" s="14" t="s">
        <v>73</v>
      </c>
      <c r="AY537" s="168" t="s">
        <v>137</v>
      </c>
    </row>
    <row r="538" spans="2:51" s="13" customFormat="1">
      <c r="B538" s="158"/>
      <c r="D538" s="159" t="s">
        <v>145</v>
      </c>
      <c r="E538" s="160" t="s">
        <v>1</v>
      </c>
      <c r="F538" s="161" t="s">
        <v>2420</v>
      </c>
      <c r="H538" s="162">
        <v>2.528</v>
      </c>
      <c r="I538" s="163"/>
      <c r="L538" s="158"/>
      <c r="M538" s="164"/>
      <c r="N538" s="165"/>
      <c r="O538" s="165"/>
      <c r="P538" s="165"/>
      <c r="Q538" s="165"/>
      <c r="R538" s="165"/>
      <c r="S538" s="165"/>
      <c r="T538" s="166"/>
      <c r="AT538" s="160" t="s">
        <v>145</v>
      </c>
      <c r="AU538" s="160" t="s">
        <v>82</v>
      </c>
      <c r="AV538" s="13" t="s">
        <v>82</v>
      </c>
      <c r="AW538" s="13" t="s">
        <v>29</v>
      </c>
      <c r="AX538" s="13" t="s">
        <v>73</v>
      </c>
      <c r="AY538" s="160" t="s">
        <v>137</v>
      </c>
    </row>
    <row r="539" spans="2:51" s="14" customFormat="1">
      <c r="B539" s="167"/>
      <c r="D539" s="159" t="s">
        <v>145</v>
      </c>
      <c r="E539" s="168" t="s">
        <v>1</v>
      </c>
      <c r="F539" s="169" t="s">
        <v>2288</v>
      </c>
      <c r="H539" s="168" t="s">
        <v>1</v>
      </c>
      <c r="I539" s="170"/>
      <c r="L539" s="167"/>
      <c r="M539" s="171"/>
      <c r="N539" s="172"/>
      <c r="O539" s="172"/>
      <c r="P539" s="172"/>
      <c r="Q539" s="172"/>
      <c r="R539" s="172"/>
      <c r="S539" s="172"/>
      <c r="T539" s="173"/>
      <c r="AT539" s="168" t="s">
        <v>145</v>
      </c>
      <c r="AU539" s="168" t="s">
        <v>82</v>
      </c>
      <c r="AV539" s="14" t="s">
        <v>30</v>
      </c>
      <c r="AW539" s="14" t="s">
        <v>29</v>
      </c>
      <c r="AX539" s="14" t="s">
        <v>73</v>
      </c>
      <c r="AY539" s="168" t="s">
        <v>137</v>
      </c>
    </row>
    <row r="540" spans="2:51" s="13" customFormat="1">
      <c r="B540" s="158"/>
      <c r="D540" s="159" t="s">
        <v>145</v>
      </c>
      <c r="E540" s="160" t="s">
        <v>1</v>
      </c>
      <c r="F540" s="161" t="s">
        <v>2421</v>
      </c>
      <c r="H540" s="162">
        <v>1.8480000000000001</v>
      </c>
      <c r="I540" s="163"/>
      <c r="L540" s="158"/>
      <c r="M540" s="164"/>
      <c r="N540" s="165"/>
      <c r="O540" s="165"/>
      <c r="P540" s="165"/>
      <c r="Q540" s="165"/>
      <c r="R540" s="165"/>
      <c r="S540" s="165"/>
      <c r="T540" s="166"/>
      <c r="AT540" s="160" t="s">
        <v>145</v>
      </c>
      <c r="AU540" s="160" t="s">
        <v>82</v>
      </c>
      <c r="AV540" s="13" t="s">
        <v>82</v>
      </c>
      <c r="AW540" s="13" t="s">
        <v>29</v>
      </c>
      <c r="AX540" s="13" t="s">
        <v>73</v>
      </c>
      <c r="AY540" s="160" t="s">
        <v>137</v>
      </c>
    </row>
    <row r="541" spans="2:51" s="14" customFormat="1">
      <c r="B541" s="167"/>
      <c r="D541" s="159" t="s">
        <v>145</v>
      </c>
      <c r="E541" s="168" t="s">
        <v>1</v>
      </c>
      <c r="F541" s="169" t="s">
        <v>2290</v>
      </c>
      <c r="H541" s="168" t="s">
        <v>1</v>
      </c>
      <c r="I541" s="170"/>
      <c r="L541" s="167"/>
      <c r="M541" s="171"/>
      <c r="N541" s="172"/>
      <c r="O541" s="172"/>
      <c r="P541" s="172"/>
      <c r="Q541" s="172"/>
      <c r="R541" s="172"/>
      <c r="S541" s="172"/>
      <c r="T541" s="173"/>
      <c r="AT541" s="168" t="s">
        <v>145</v>
      </c>
      <c r="AU541" s="168" t="s">
        <v>82</v>
      </c>
      <c r="AV541" s="14" t="s">
        <v>30</v>
      </c>
      <c r="AW541" s="14" t="s">
        <v>29</v>
      </c>
      <c r="AX541" s="14" t="s">
        <v>73</v>
      </c>
      <c r="AY541" s="168" t="s">
        <v>137</v>
      </c>
    </row>
    <row r="542" spans="2:51" s="13" customFormat="1">
      <c r="B542" s="158"/>
      <c r="D542" s="159" t="s">
        <v>145</v>
      </c>
      <c r="E542" s="160" t="s">
        <v>1</v>
      </c>
      <c r="F542" s="161" t="s">
        <v>2422</v>
      </c>
      <c r="H542" s="162">
        <v>2.5259999999999998</v>
      </c>
      <c r="I542" s="163"/>
      <c r="L542" s="158"/>
      <c r="M542" s="164"/>
      <c r="N542" s="165"/>
      <c r="O542" s="165"/>
      <c r="P542" s="165"/>
      <c r="Q542" s="165"/>
      <c r="R542" s="165"/>
      <c r="S542" s="165"/>
      <c r="T542" s="166"/>
      <c r="AT542" s="160" t="s">
        <v>145</v>
      </c>
      <c r="AU542" s="160" t="s">
        <v>82</v>
      </c>
      <c r="AV542" s="13" t="s">
        <v>82</v>
      </c>
      <c r="AW542" s="13" t="s">
        <v>29</v>
      </c>
      <c r="AX542" s="13" t="s">
        <v>73</v>
      </c>
      <c r="AY542" s="160" t="s">
        <v>137</v>
      </c>
    </row>
    <row r="543" spans="2:51" s="14" customFormat="1">
      <c r="B543" s="167"/>
      <c r="D543" s="159" t="s">
        <v>145</v>
      </c>
      <c r="E543" s="168" t="s">
        <v>1</v>
      </c>
      <c r="F543" s="169" t="s">
        <v>2292</v>
      </c>
      <c r="H543" s="168" t="s">
        <v>1</v>
      </c>
      <c r="I543" s="170"/>
      <c r="L543" s="167"/>
      <c r="M543" s="171"/>
      <c r="N543" s="172"/>
      <c r="O543" s="172"/>
      <c r="P543" s="172"/>
      <c r="Q543" s="172"/>
      <c r="R543" s="172"/>
      <c r="S543" s="172"/>
      <c r="T543" s="173"/>
      <c r="AT543" s="168" t="s">
        <v>145</v>
      </c>
      <c r="AU543" s="168" t="s">
        <v>82</v>
      </c>
      <c r="AV543" s="14" t="s">
        <v>30</v>
      </c>
      <c r="AW543" s="14" t="s">
        <v>29</v>
      </c>
      <c r="AX543" s="14" t="s">
        <v>73</v>
      </c>
      <c r="AY543" s="168" t="s">
        <v>137</v>
      </c>
    </row>
    <row r="544" spans="2:51" s="13" customFormat="1">
      <c r="B544" s="158"/>
      <c r="D544" s="159" t="s">
        <v>145</v>
      </c>
      <c r="E544" s="160" t="s">
        <v>1</v>
      </c>
      <c r="F544" s="161" t="s">
        <v>2423</v>
      </c>
      <c r="H544" s="162">
        <v>1.6659999999999999</v>
      </c>
      <c r="I544" s="163"/>
      <c r="L544" s="158"/>
      <c r="M544" s="164"/>
      <c r="N544" s="165"/>
      <c r="O544" s="165"/>
      <c r="P544" s="165"/>
      <c r="Q544" s="165"/>
      <c r="R544" s="165"/>
      <c r="S544" s="165"/>
      <c r="T544" s="166"/>
      <c r="AT544" s="160" t="s">
        <v>145</v>
      </c>
      <c r="AU544" s="160" t="s">
        <v>82</v>
      </c>
      <c r="AV544" s="13" t="s">
        <v>82</v>
      </c>
      <c r="AW544" s="13" t="s">
        <v>29</v>
      </c>
      <c r="AX544" s="13" t="s">
        <v>73</v>
      </c>
      <c r="AY544" s="160" t="s">
        <v>137</v>
      </c>
    </row>
    <row r="545" spans="1:65" s="14" customFormat="1">
      <c r="B545" s="167"/>
      <c r="D545" s="159" t="s">
        <v>145</v>
      </c>
      <c r="E545" s="168" t="s">
        <v>1</v>
      </c>
      <c r="F545" s="169" t="s">
        <v>2294</v>
      </c>
      <c r="H545" s="168" t="s">
        <v>1</v>
      </c>
      <c r="I545" s="170"/>
      <c r="L545" s="167"/>
      <c r="M545" s="171"/>
      <c r="N545" s="172"/>
      <c r="O545" s="172"/>
      <c r="P545" s="172"/>
      <c r="Q545" s="172"/>
      <c r="R545" s="172"/>
      <c r="S545" s="172"/>
      <c r="T545" s="173"/>
      <c r="AT545" s="168" t="s">
        <v>145</v>
      </c>
      <c r="AU545" s="168" t="s">
        <v>82</v>
      </c>
      <c r="AV545" s="14" t="s">
        <v>30</v>
      </c>
      <c r="AW545" s="14" t="s">
        <v>29</v>
      </c>
      <c r="AX545" s="14" t="s">
        <v>73</v>
      </c>
      <c r="AY545" s="168" t="s">
        <v>137</v>
      </c>
    </row>
    <row r="546" spans="1:65" s="13" customFormat="1">
      <c r="B546" s="158"/>
      <c r="D546" s="159" t="s">
        <v>145</v>
      </c>
      <c r="E546" s="160" t="s">
        <v>1</v>
      </c>
      <c r="F546" s="161" t="s">
        <v>2424</v>
      </c>
      <c r="H546" s="162">
        <v>2.548</v>
      </c>
      <c r="I546" s="163"/>
      <c r="L546" s="158"/>
      <c r="M546" s="164"/>
      <c r="N546" s="165"/>
      <c r="O546" s="165"/>
      <c r="P546" s="165"/>
      <c r="Q546" s="165"/>
      <c r="R546" s="165"/>
      <c r="S546" s="165"/>
      <c r="T546" s="166"/>
      <c r="AT546" s="160" t="s">
        <v>145</v>
      </c>
      <c r="AU546" s="160" t="s">
        <v>82</v>
      </c>
      <c r="AV546" s="13" t="s">
        <v>82</v>
      </c>
      <c r="AW546" s="13" t="s">
        <v>29</v>
      </c>
      <c r="AX546" s="13" t="s">
        <v>73</v>
      </c>
      <c r="AY546" s="160" t="s">
        <v>137</v>
      </c>
    </row>
    <row r="547" spans="1:65" s="14" customFormat="1">
      <c r="B547" s="167"/>
      <c r="D547" s="159" t="s">
        <v>145</v>
      </c>
      <c r="E547" s="168" t="s">
        <v>1</v>
      </c>
      <c r="F547" s="169" t="s">
        <v>2222</v>
      </c>
      <c r="H547" s="168" t="s">
        <v>1</v>
      </c>
      <c r="I547" s="170"/>
      <c r="L547" s="167"/>
      <c r="M547" s="171"/>
      <c r="N547" s="172"/>
      <c r="O547" s="172"/>
      <c r="P547" s="172"/>
      <c r="Q547" s="172"/>
      <c r="R547" s="172"/>
      <c r="S547" s="172"/>
      <c r="T547" s="173"/>
      <c r="AT547" s="168" t="s">
        <v>145</v>
      </c>
      <c r="AU547" s="168" t="s">
        <v>82</v>
      </c>
      <c r="AV547" s="14" t="s">
        <v>30</v>
      </c>
      <c r="AW547" s="14" t="s">
        <v>29</v>
      </c>
      <c r="AX547" s="14" t="s">
        <v>73</v>
      </c>
      <c r="AY547" s="168" t="s">
        <v>137</v>
      </c>
    </row>
    <row r="548" spans="1:65" s="13" customFormat="1">
      <c r="B548" s="158"/>
      <c r="D548" s="159" t="s">
        <v>145</v>
      </c>
      <c r="E548" s="160" t="s">
        <v>1</v>
      </c>
      <c r="F548" s="161" t="s">
        <v>2425</v>
      </c>
      <c r="H548" s="162">
        <v>1.4279999999999999</v>
      </c>
      <c r="I548" s="163"/>
      <c r="L548" s="158"/>
      <c r="M548" s="164"/>
      <c r="N548" s="165"/>
      <c r="O548" s="165"/>
      <c r="P548" s="165"/>
      <c r="Q548" s="165"/>
      <c r="R548" s="165"/>
      <c r="S548" s="165"/>
      <c r="T548" s="166"/>
      <c r="AT548" s="160" t="s">
        <v>145</v>
      </c>
      <c r="AU548" s="160" t="s">
        <v>82</v>
      </c>
      <c r="AV548" s="13" t="s">
        <v>82</v>
      </c>
      <c r="AW548" s="13" t="s">
        <v>29</v>
      </c>
      <c r="AX548" s="13" t="s">
        <v>73</v>
      </c>
      <c r="AY548" s="160" t="s">
        <v>137</v>
      </c>
    </row>
    <row r="549" spans="1:65" s="15" customFormat="1">
      <c r="B549" s="174"/>
      <c r="D549" s="159" t="s">
        <v>145</v>
      </c>
      <c r="E549" s="175" t="s">
        <v>1</v>
      </c>
      <c r="F549" s="176" t="s">
        <v>148</v>
      </c>
      <c r="H549" s="177">
        <v>67.268000000000001</v>
      </c>
      <c r="I549" s="178"/>
      <c r="L549" s="174"/>
      <c r="M549" s="179"/>
      <c r="N549" s="180"/>
      <c r="O549" s="180"/>
      <c r="P549" s="180"/>
      <c r="Q549" s="180"/>
      <c r="R549" s="180"/>
      <c r="S549" s="180"/>
      <c r="T549" s="181"/>
      <c r="AT549" s="175" t="s">
        <v>145</v>
      </c>
      <c r="AU549" s="175" t="s">
        <v>82</v>
      </c>
      <c r="AV549" s="15" t="s">
        <v>143</v>
      </c>
      <c r="AW549" s="15" t="s">
        <v>29</v>
      </c>
      <c r="AX549" s="15" t="s">
        <v>30</v>
      </c>
      <c r="AY549" s="175" t="s">
        <v>137</v>
      </c>
    </row>
    <row r="550" spans="1:65" s="2" customFormat="1" ht="44.25" customHeight="1">
      <c r="A550" s="33"/>
      <c r="B550" s="144"/>
      <c r="C550" s="182" t="s">
        <v>396</v>
      </c>
      <c r="D550" s="182" t="s">
        <v>181</v>
      </c>
      <c r="E550" s="183" t="s">
        <v>1575</v>
      </c>
      <c r="F550" s="184" t="s">
        <v>1576</v>
      </c>
      <c r="G550" s="185" t="s">
        <v>151</v>
      </c>
      <c r="H550" s="186">
        <v>139.85</v>
      </c>
      <c r="I550" s="187"/>
      <c r="J550" s="188">
        <f>ROUND(I550*H550,2)</f>
        <v>0</v>
      </c>
      <c r="K550" s="184" t="s">
        <v>1</v>
      </c>
      <c r="L550" s="189"/>
      <c r="M550" s="190" t="s">
        <v>1</v>
      </c>
      <c r="N550" s="191" t="s">
        <v>38</v>
      </c>
      <c r="O550" s="59"/>
      <c r="P550" s="154">
        <f>O550*H550</f>
        <v>0</v>
      </c>
      <c r="Q550" s="154">
        <v>0</v>
      </c>
      <c r="R550" s="154">
        <f>Q550*H550</f>
        <v>0</v>
      </c>
      <c r="S550" s="154">
        <v>0</v>
      </c>
      <c r="T550" s="155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56" t="s">
        <v>176</v>
      </c>
      <c r="AT550" s="156" t="s">
        <v>181</v>
      </c>
      <c r="AU550" s="156" t="s">
        <v>82</v>
      </c>
      <c r="AY550" s="18" t="s">
        <v>137</v>
      </c>
      <c r="BE550" s="157">
        <f>IF(N550="základní",J550,0)</f>
        <v>0</v>
      </c>
      <c r="BF550" s="157">
        <f>IF(N550="snížená",J550,0)</f>
        <v>0</v>
      </c>
      <c r="BG550" s="157">
        <f>IF(N550="zákl. přenesená",J550,0)</f>
        <v>0</v>
      </c>
      <c r="BH550" s="157">
        <f>IF(N550="sníž. přenesená",J550,0)</f>
        <v>0</v>
      </c>
      <c r="BI550" s="157">
        <f>IF(N550="nulová",J550,0)</f>
        <v>0</v>
      </c>
      <c r="BJ550" s="18" t="s">
        <v>30</v>
      </c>
      <c r="BK550" s="157">
        <f>ROUND(I550*H550,2)</f>
        <v>0</v>
      </c>
      <c r="BL550" s="18" t="s">
        <v>143</v>
      </c>
      <c r="BM550" s="156" t="s">
        <v>2426</v>
      </c>
    </row>
    <row r="551" spans="1:65" s="13" customFormat="1">
      <c r="B551" s="158"/>
      <c r="D551" s="159" t="s">
        <v>145</v>
      </c>
      <c r="E551" s="160" t="s">
        <v>1</v>
      </c>
      <c r="F551" s="161" t="s">
        <v>2427</v>
      </c>
      <c r="H551" s="162">
        <v>139.85</v>
      </c>
      <c r="I551" s="163"/>
      <c r="L551" s="158"/>
      <c r="M551" s="164"/>
      <c r="N551" s="165"/>
      <c r="O551" s="165"/>
      <c r="P551" s="165"/>
      <c r="Q551" s="165"/>
      <c r="R551" s="165"/>
      <c r="S551" s="165"/>
      <c r="T551" s="166"/>
      <c r="AT551" s="160" t="s">
        <v>145</v>
      </c>
      <c r="AU551" s="160" t="s">
        <v>82</v>
      </c>
      <c r="AV551" s="13" t="s">
        <v>82</v>
      </c>
      <c r="AW551" s="13" t="s">
        <v>29</v>
      </c>
      <c r="AX551" s="13" t="s">
        <v>73</v>
      </c>
      <c r="AY551" s="160" t="s">
        <v>137</v>
      </c>
    </row>
    <row r="552" spans="1:65" s="15" customFormat="1">
      <c r="B552" s="174"/>
      <c r="D552" s="159" t="s">
        <v>145</v>
      </c>
      <c r="E552" s="175" t="s">
        <v>1</v>
      </c>
      <c r="F552" s="176" t="s">
        <v>148</v>
      </c>
      <c r="H552" s="177">
        <v>139.85</v>
      </c>
      <c r="I552" s="178"/>
      <c r="L552" s="174"/>
      <c r="M552" s="179"/>
      <c r="N552" s="180"/>
      <c r="O552" s="180"/>
      <c r="P552" s="180"/>
      <c r="Q552" s="180"/>
      <c r="R552" s="180"/>
      <c r="S552" s="180"/>
      <c r="T552" s="181"/>
      <c r="AT552" s="175" t="s">
        <v>145</v>
      </c>
      <c r="AU552" s="175" t="s">
        <v>82</v>
      </c>
      <c r="AV552" s="15" t="s">
        <v>143</v>
      </c>
      <c r="AW552" s="15" t="s">
        <v>29</v>
      </c>
      <c r="AX552" s="15" t="s">
        <v>30</v>
      </c>
      <c r="AY552" s="175" t="s">
        <v>137</v>
      </c>
    </row>
    <row r="553" spans="1:65" s="2" customFormat="1" ht="24.2" customHeight="1">
      <c r="A553" s="33"/>
      <c r="B553" s="144"/>
      <c r="C553" s="145" t="s">
        <v>399</v>
      </c>
      <c r="D553" s="145" t="s">
        <v>139</v>
      </c>
      <c r="E553" s="146" t="s">
        <v>691</v>
      </c>
      <c r="F553" s="147" t="s">
        <v>653</v>
      </c>
      <c r="G553" s="148" t="s">
        <v>195</v>
      </c>
      <c r="H553" s="149">
        <v>55.482999999999997</v>
      </c>
      <c r="I553" s="150"/>
      <c r="J553" s="151">
        <f>ROUND(I553*H553,2)</f>
        <v>0</v>
      </c>
      <c r="K553" s="147" t="s">
        <v>152</v>
      </c>
      <c r="L553" s="34"/>
      <c r="M553" s="152" t="s">
        <v>1</v>
      </c>
      <c r="N553" s="153" t="s">
        <v>38</v>
      </c>
      <c r="O553" s="59"/>
      <c r="P553" s="154">
        <f>O553*H553</f>
        <v>0</v>
      </c>
      <c r="Q553" s="154">
        <v>0</v>
      </c>
      <c r="R553" s="154">
        <f>Q553*H553</f>
        <v>0</v>
      </c>
      <c r="S553" s="154">
        <v>0</v>
      </c>
      <c r="T553" s="155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56" t="s">
        <v>143</v>
      </c>
      <c r="AT553" s="156" t="s">
        <v>139</v>
      </c>
      <c r="AU553" s="156" t="s">
        <v>82</v>
      </c>
      <c r="AY553" s="18" t="s">
        <v>137</v>
      </c>
      <c r="BE553" s="157">
        <f>IF(N553="základní",J553,0)</f>
        <v>0</v>
      </c>
      <c r="BF553" s="157">
        <f>IF(N553="snížená",J553,0)</f>
        <v>0</v>
      </c>
      <c r="BG553" s="157">
        <f>IF(N553="zákl. přenesená",J553,0)</f>
        <v>0</v>
      </c>
      <c r="BH553" s="157">
        <f>IF(N553="sníž. přenesená",J553,0)</f>
        <v>0</v>
      </c>
      <c r="BI553" s="157">
        <f>IF(N553="nulová",J553,0)</f>
        <v>0</v>
      </c>
      <c r="BJ553" s="18" t="s">
        <v>30</v>
      </c>
      <c r="BK553" s="157">
        <f>ROUND(I553*H553,2)</f>
        <v>0</v>
      </c>
      <c r="BL553" s="18" t="s">
        <v>143</v>
      </c>
      <c r="BM553" s="156" t="s">
        <v>2428</v>
      </c>
    </row>
    <row r="554" spans="1:65" s="14" customFormat="1">
      <c r="B554" s="167"/>
      <c r="D554" s="159" t="s">
        <v>145</v>
      </c>
      <c r="E554" s="168" t="s">
        <v>1</v>
      </c>
      <c r="F554" s="169" t="s">
        <v>2144</v>
      </c>
      <c r="H554" s="168" t="s">
        <v>1</v>
      </c>
      <c r="I554" s="170"/>
      <c r="L554" s="167"/>
      <c r="M554" s="171"/>
      <c r="N554" s="172"/>
      <c r="O554" s="172"/>
      <c r="P554" s="172"/>
      <c r="Q554" s="172"/>
      <c r="R554" s="172"/>
      <c r="S554" s="172"/>
      <c r="T554" s="173"/>
      <c r="AT554" s="168" t="s">
        <v>145</v>
      </c>
      <c r="AU554" s="168" t="s">
        <v>82</v>
      </c>
      <c r="AV554" s="14" t="s">
        <v>30</v>
      </c>
      <c r="AW554" s="14" t="s">
        <v>29</v>
      </c>
      <c r="AX554" s="14" t="s">
        <v>73</v>
      </c>
      <c r="AY554" s="168" t="s">
        <v>137</v>
      </c>
    </row>
    <row r="555" spans="1:65" s="13" customFormat="1">
      <c r="B555" s="158"/>
      <c r="D555" s="159" t="s">
        <v>145</v>
      </c>
      <c r="E555" s="160" t="s">
        <v>1</v>
      </c>
      <c r="F555" s="161" t="s">
        <v>2429</v>
      </c>
      <c r="H555" s="162">
        <v>0.125</v>
      </c>
      <c r="I555" s="163"/>
      <c r="L555" s="158"/>
      <c r="M555" s="164"/>
      <c r="N555" s="165"/>
      <c r="O555" s="165"/>
      <c r="P555" s="165"/>
      <c r="Q555" s="165"/>
      <c r="R555" s="165"/>
      <c r="S555" s="165"/>
      <c r="T555" s="166"/>
      <c r="AT555" s="160" t="s">
        <v>145</v>
      </c>
      <c r="AU555" s="160" t="s">
        <v>82</v>
      </c>
      <c r="AV555" s="13" t="s">
        <v>82</v>
      </c>
      <c r="AW555" s="13" t="s">
        <v>29</v>
      </c>
      <c r="AX555" s="13" t="s">
        <v>73</v>
      </c>
      <c r="AY555" s="160" t="s">
        <v>137</v>
      </c>
    </row>
    <row r="556" spans="1:65" s="16" customFormat="1">
      <c r="B556" s="197"/>
      <c r="D556" s="159" t="s">
        <v>145</v>
      </c>
      <c r="E556" s="198" t="s">
        <v>1</v>
      </c>
      <c r="F556" s="199" t="s">
        <v>416</v>
      </c>
      <c r="H556" s="200">
        <v>0.125</v>
      </c>
      <c r="I556" s="201"/>
      <c r="L556" s="197"/>
      <c r="M556" s="202"/>
      <c r="N556" s="203"/>
      <c r="O556" s="203"/>
      <c r="P556" s="203"/>
      <c r="Q556" s="203"/>
      <c r="R556" s="203"/>
      <c r="S556" s="203"/>
      <c r="T556" s="204"/>
      <c r="AT556" s="198" t="s">
        <v>145</v>
      </c>
      <c r="AU556" s="198" t="s">
        <v>82</v>
      </c>
      <c r="AV556" s="16" t="s">
        <v>155</v>
      </c>
      <c r="AW556" s="16" t="s">
        <v>29</v>
      </c>
      <c r="AX556" s="16" t="s">
        <v>73</v>
      </c>
      <c r="AY556" s="198" t="s">
        <v>137</v>
      </c>
    </row>
    <row r="557" spans="1:65" s="14" customFormat="1">
      <c r="B557" s="167"/>
      <c r="D557" s="159" t="s">
        <v>145</v>
      </c>
      <c r="E557" s="168" t="s">
        <v>1</v>
      </c>
      <c r="F557" s="169" t="s">
        <v>2299</v>
      </c>
      <c r="H557" s="168" t="s">
        <v>1</v>
      </c>
      <c r="I557" s="170"/>
      <c r="L557" s="167"/>
      <c r="M557" s="171"/>
      <c r="N557" s="172"/>
      <c r="O557" s="172"/>
      <c r="P557" s="172"/>
      <c r="Q557" s="172"/>
      <c r="R557" s="172"/>
      <c r="S557" s="172"/>
      <c r="T557" s="173"/>
      <c r="AT557" s="168" t="s">
        <v>145</v>
      </c>
      <c r="AU557" s="168" t="s">
        <v>82</v>
      </c>
      <c r="AV557" s="14" t="s">
        <v>30</v>
      </c>
      <c r="AW557" s="14" t="s">
        <v>29</v>
      </c>
      <c r="AX557" s="14" t="s">
        <v>73</v>
      </c>
      <c r="AY557" s="168" t="s">
        <v>137</v>
      </c>
    </row>
    <row r="558" spans="1:65" s="14" customFormat="1">
      <c r="B558" s="167"/>
      <c r="D558" s="159" t="s">
        <v>145</v>
      </c>
      <c r="E558" s="168" t="s">
        <v>1</v>
      </c>
      <c r="F558" s="169" t="s">
        <v>503</v>
      </c>
      <c r="H558" s="168" t="s">
        <v>1</v>
      </c>
      <c r="I558" s="170"/>
      <c r="L558" s="167"/>
      <c r="M558" s="171"/>
      <c r="N558" s="172"/>
      <c r="O558" s="172"/>
      <c r="P558" s="172"/>
      <c r="Q558" s="172"/>
      <c r="R558" s="172"/>
      <c r="S558" s="172"/>
      <c r="T558" s="173"/>
      <c r="AT558" s="168" t="s">
        <v>145</v>
      </c>
      <c r="AU558" s="168" t="s">
        <v>82</v>
      </c>
      <c r="AV558" s="14" t="s">
        <v>30</v>
      </c>
      <c r="AW558" s="14" t="s">
        <v>29</v>
      </c>
      <c r="AX558" s="14" t="s">
        <v>73</v>
      </c>
      <c r="AY558" s="168" t="s">
        <v>137</v>
      </c>
    </row>
    <row r="559" spans="1:65" s="13" customFormat="1">
      <c r="B559" s="158"/>
      <c r="D559" s="159" t="s">
        <v>145</v>
      </c>
      <c r="E559" s="160" t="s">
        <v>1</v>
      </c>
      <c r="F559" s="161" t="s">
        <v>2430</v>
      </c>
      <c r="H559" s="162">
        <v>18.779</v>
      </c>
      <c r="I559" s="163"/>
      <c r="L559" s="158"/>
      <c r="M559" s="164"/>
      <c r="N559" s="165"/>
      <c r="O559" s="165"/>
      <c r="P559" s="165"/>
      <c r="Q559" s="165"/>
      <c r="R559" s="165"/>
      <c r="S559" s="165"/>
      <c r="T559" s="166"/>
      <c r="AT559" s="160" t="s">
        <v>145</v>
      </c>
      <c r="AU559" s="160" t="s">
        <v>82</v>
      </c>
      <c r="AV559" s="13" t="s">
        <v>82</v>
      </c>
      <c r="AW559" s="13" t="s">
        <v>29</v>
      </c>
      <c r="AX559" s="13" t="s">
        <v>73</v>
      </c>
      <c r="AY559" s="160" t="s">
        <v>137</v>
      </c>
    </row>
    <row r="560" spans="1:65" s="14" customFormat="1">
      <c r="B560" s="167"/>
      <c r="D560" s="159" t="s">
        <v>145</v>
      </c>
      <c r="E560" s="168" t="s">
        <v>1</v>
      </c>
      <c r="F560" s="169" t="s">
        <v>2301</v>
      </c>
      <c r="H560" s="168" t="s">
        <v>1</v>
      </c>
      <c r="I560" s="170"/>
      <c r="L560" s="167"/>
      <c r="M560" s="171"/>
      <c r="N560" s="172"/>
      <c r="O560" s="172"/>
      <c r="P560" s="172"/>
      <c r="Q560" s="172"/>
      <c r="R560" s="172"/>
      <c r="S560" s="172"/>
      <c r="T560" s="173"/>
      <c r="AT560" s="168" t="s">
        <v>145</v>
      </c>
      <c r="AU560" s="168" t="s">
        <v>82</v>
      </c>
      <c r="AV560" s="14" t="s">
        <v>30</v>
      </c>
      <c r="AW560" s="14" t="s">
        <v>29</v>
      </c>
      <c r="AX560" s="14" t="s">
        <v>73</v>
      </c>
      <c r="AY560" s="168" t="s">
        <v>137</v>
      </c>
    </row>
    <row r="561" spans="1:65" s="13" customFormat="1">
      <c r="B561" s="158"/>
      <c r="D561" s="159" t="s">
        <v>145</v>
      </c>
      <c r="E561" s="160" t="s">
        <v>1</v>
      </c>
      <c r="F561" s="161" t="s">
        <v>2431</v>
      </c>
      <c r="H561" s="162">
        <v>4.3239999999999998</v>
      </c>
      <c r="I561" s="163"/>
      <c r="L561" s="158"/>
      <c r="M561" s="164"/>
      <c r="N561" s="165"/>
      <c r="O561" s="165"/>
      <c r="P561" s="165"/>
      <c r="Q561" s="165"/>
      <c r="R561" s="165"/>
      <c r="S561" s="165"/>
      <c r="T561" s="166"/>
      <c r="AT561" s="160" t="s">
        <v>145</v>
      </c>
      <c r="AU561" s="160" t="s">
        <v>82</v>
      </c>
      <c r="AV561" s="13" t="s">
        <v>82</v>
      </c>
      <c r="AW561" s="13" t="s">
        <v>29</v>
      </c>
      <c r="AX561" s="13" t="s">
        <v>73</v>
      </c>
      <c r="AY561" s="160" t="s">
        <v>137</v>
      </c>
    </row>
    <row r="562" spans="1:65" s="14" customFormat="1">
      <c r="B562" s="167"/>
      <c r="D562" s="159" t="s">
        <v>145</v>
      </c>
      <c r="E562" s="168" t="s">
        <v>1</v>
      </c>
      <c r="F562" s="169" t="s">
        <v>1204</v>
      </c>
      <c r="H562" s="168" t="s">
        <v>1</v>
      </c>
      <c r="I562" s="170"/>
      <c r="L562" s="167"/>
      <c r="M562" s="171"/>
      <c r="N562" s="172"/>
      <c r="O562" s="172"/>
      <c r="P562" s="172"/>
      <c r="Q562" s="172"/>
      <c r="R562" s="172"/>
      <c r="S562" s="172"/>
      <c r="T562" s="173"/>
      <c r="AT562" s="168" t="s">
        <v>145</v>
      </c>
      <c r="AU562" s="168" t="s">
        <v>82</v>
      </c>
      <c r="AV562" s="14" t="s">
        <v>30</v>
      </c>
      <c r="AW562" s="14" t="s">
        <v>29</v>
      </c>
      <c r="AX562" s="14" t="s">
        <v>73</v>
      </c>
      <c r="AY562" s="168" t="s">
        <v>137</v>
      </c>
    </row>
    <row r="563" spans="1:65" s="13" customFormat="1">
      <c r="B563" s="158"/>
      <c r="D563" s="159" t="s">
        <v>145</v>
      </c>
      <c r="E563" s="160" t="s">
        <v>1</v>
      </c>
      <c r="F563" s="161" t="s">
        <v>2432</v>
      </c>
      <c r="H563" s="162">
        <v>10.863</v>
      </c>
      <c r="I563" s="163"/>
      <c r="L563" s="158"/>
      <c r="M563" s="164"/>
      <c r="N563" s="165"/>
      <c r="O563" s="165"/>
      <c r="P563" s="165"/>
      <c r="Q563" s="165"/>
      <c r="R563" s="165"/>
      <c r="S563" s="165"/>
      <c r="T563" s="166"/>
      <c r="AT563" s="160" t="s">
        <v>145</v>
      </c>
      <c r="AU563" s="160" t="s">
        <v>82</v>
      </c>
      <c r="AV563" s="13" t="s">
        <v>82</v>
      </c>
      <c r="AW563" s="13" t="s">
        <v>29</v>
      </c>
      <c r="AX563" s="13" t="s">
        <v>73</v>
      </c>
      <c r="AY563" s="160" t="s">
        <v>137</v>
      </c>
    </row>
    <row r="564" spans="1:65" s="14" customFormat="1">
      <c r="B564" s="167"/>
      <c r="D564" s="159" t="s">
        <v>145</v>
      </c>
      <c r="E564" s="168" t="s">
        <v>1</v>
      </c>
      <c r="F564" s="169" t="s">
        <v>2304</v>
      </c>
      <c r="H564" s="168" t="s">
        <v>1</v>
      </c>
      <c r="I564" s="170"/>
      <c r="L564" s="167"/>
      <c r="M564" s="171"/>
      <c r="N564" s="172"/>
      <c r="O564" s="172"/>
      <c r="P564" s="172"/>
      <c r="Q564" s="172"/>
      <c r="R564" s="172"/>
      <c r="S564" s="172"/>
      <c r="T564" s="173"/>
      <c r="AT564" s="168" t="s">
        <v>145</v>
      </c>
      <c r="AU564" s="168" t="s">
        <v>82</v>
      </c>
      <c r="AV564" s="14" t="s">
        <v>30</v>
      </c>
      <c r="AW564" s="14" t="s">
        <v>29</v>
      </c>
      <c r="AX564" s="14" t="s">
        <v>73</v>
      </c>
      <c r="AY564" s="168" t="s">
        <v>137</v>
      </c>
    </row>
    <row r="565" spans="1:65" s="13" customFormat="1">
      <c r="B565" s="158"/>
      <c r="D565" s="159" t="s">
        <v>145</v>
      </c>
      <c r="E565" s="160" t="s">
        <v>1</v>
      </c>
      <c r="F565" s="161" t="s">
        <v>2433</v>
      </c>
      <c r="H565" s="162">
        <v>14.521000000000001</v>
      </c>
      <c r="I565" s="163"/>
      <c r="L565" s="158"/>
      <c r="M565" s="164"/>
      <c r="N565" s="165"/>
      <c r="O565" s="165"/>
      <c r="P565" s="165"/>
      <c r="Q565" s="165"/>
      <c r="R565" s="165"/>
      <c r="S565" s="165"/>
      <c r="T565" s="166"/>
      <c r="AT565" s="160" t="s">
        <v>145</v>
      </c>
      <c r="AU565" s="160" t="s">
        <v>82</v>
      </c>
      <c r="AV565" s="13" t="s">
        <v>82</v>
      </c>
      <c r="AW565" s="13" t="s">
        <v>29</v>
      </c>
      <c r="AX565" s="13" t="s">
        <v>73</v>
      </c>
      <c r="AY565" s="160" t="s">
        <v>137</v>
      </c>
    </row>
    <row r="566" spans="1:65" s="14" customFormat="1">
      <c r="B566" s="167"/>
      <c r="D566" s="159" t="s">
        <v>145</v>
      </c>
      <c r="E566" s="168" t="s">
        <v>1</v>
      </c>
      <c r="F566" s="169" t="s">
        <v>2306</v>
      </c>
      <c r="H566" s="168" t="s">
        <v>1</v>
      </c>
      <c r="I566" s="170"/>
      <c r="L566" s="167"/>
      <c r="M566" s="171"/>
      <c r="N566" s="172"/>
      <c r="O566" s="172"/>
      <c r="P566" s="172"/>
      <c r="Q566" s="172"/>
      <c r="R566" s="172"/>
      <c r="S566" s="172"/>
      <c r="T566" s="173"/>
      <c r="AT566" s="168" t="s">
        <v>145</v>
      </c>
      <c r="AU566" s="168" t="s">
        <v>82</v>
      </c>
      <c r="AV566" s="14" t="s">
        <v>30</v>
      </c>
      <c r="AW566" s="14" t="s">
        <v>29</v>
      </c>
      <c r="AX566" s="14" t="s">
        <v>73</v>
      </c>
      <c r="AY566" s="168" t="s">
        <v>137</v>
      </c>
    </row>
    <row r="567" spans="1:65" s="13" customFormat="1">
      <c r="B567" s="158"/>
      <c r="D567" s="159" t="s">
        <v>145</v>
      </c>
      <c r="E567" s="160" t="s">
        <v>1</v>
      </c>
      <c r="F567" s="161" t="s">
        <v>2434</v>
      </c>
      <c r="H567" s="162">
        <v>0.497</v>
      </c>
      <c r="I567" s="163"/>
      <c r="L567" s="158"/>
      <c r="M567" s="164"/>
      <c r="N567" s="165"/>
      <c r="O567" s="165"/>
      <c r="P567" s="165"/>
      <c r="Q567" s="165"/>
      <c r="R567" s="165"/>
      <c r="S567" s="165"/>
      <c r="T567" s="166"/>
      <c r="AT567" s="160" t="s">
        <v>145</v>
      </c>
      <c r="AU567" s="160" t="s">
        <v>82</v>
      </c>
      <c r="AV567" s="13" t="s">
        <v>82</v>
      </c>
      <c r="AW567" s="13" t="s">
        <v>29</v>
      </c>
      <c r="AX567" s="13" t="s">
        <v>73</v>
      </c>
      <c r="AY567" s="160" t="s">
        <v>137</v>
      </c>
    </row>
    <row r="568" spans="1:65" s="14" customFormat="1">
      <c r="B568" s="167"/>
      <c r="D568" s="159" t="s">
        <v>145</v>
      </c>
      <c r="E568" s="168" t="s">
        <v>1</v>
      </c>
      <c r="F568" s="169" t="s">
        <v>2308</v>
      </c>
      <c r="H568" s="168" t="s">
        <v>1</v>
      </c>
      <c r="I568" s="170"/>
      <c r="L568" s="167"/>
      <c r="M568" s="171"/>
      <c r="N568" s="172"/>
      <c r="O568" s="172"/>
      <c r="P568" s="172"/>
      <c r="Q568" s="172"/>
      <c r="R568" s="172"/>
      <c r="S568" s="172"/>
      <c r="T568" s="173"/>
      <c r="AT568" s="168" t="s">
        <v>145</v>
      </c>
      <c r="AU568" s="168" t="s">
        <v>82</v>
      </c>
      <c r="AV568" s="14" t="s">
        <v>30</v>
      </c>
      <c r="AW568" s="14" t="s">
        <v>29</v>
      </c>
      <c r="AX568" s="14" t="s">
        <v>73</v>
      </c>
      <c r="AY568" s="168" t="s">
        <v>137</v>
      </c>
    </row>
    <row r="569" spans="1:65" s="13" customFormat="1">
      <c r="B569" s="158"/>
      <c r="D569" s="159" t="s">
        <v>145</v>
      </c>
      <c r="E569" s="160" t="s">
        <v>1</v>
      </c>
      <c r="F569" s="161" t="s">
        <v>2435</v>
      </c>
      <c r="H569" s="162">
        <v>0.48599999999999999</v>
      </c>
      <c r="I569" s="163"/>
      <c r="L569" s="158"/>
      <c r="M569" s="164"/>
      <c r="N569" s="165"/>
      <c r="O569" s="165"/>
      <c r="P569" s="165"/>
      <c r="Q569" s="165"/>
      <c r="R569" s="165"/>
      <c r="S569" s="165"/>
      <c r="T569" s="166"/>
      <c r="AT569" s="160" t="s">
        <v>145</v>
      </c>
      <c r="AU569" s="160" t="s">
        <v>82</v>
      </c>
      <c r="AV569" s="13" t="s">
        <v>82</v>
      </c>
      <c r="AW569" s="13" t="s">
        <v>29</v>
      </c>
      <c r="AX569" s="13" t="s">
        <v>73</v>
      </c>
      <c r="AY569" s="160" t="s">
        <v>137</v>
      </c>
    </row>
    <row r="570" spans="1:65" s="14" customFormat="1">
      <c r="B570" s="167"/>
      <c r="D570" s="159" t="s">
        <v>145</v>
      </c>
      <c r="E570" s="168" t="s">
        <v>1</v>
      </c>
      <c r="F570" s="169" t="s">
        <v>2310</v>
      </c>
      <c r="H570" s="168" t="s">
        <v>1</v>
      </c>
      <c r="I570" s="170"/>
      <c r="L570" s="167"/>
      <c r="M570" s="171"/>
      <c r="N570" s="172"/>
      <c r="O570" s="172"/>
      <c r="P570" s="172"/>
      <c r="Q570" s="172"/>
      <c r="R570" s="172"/>
      <c r="S570" s="172"/>
      <c r="T570" s="173"/>
      <c r="AT570" s="168" t="s">
        <v>145</v>
      </c>
      <c r="AU570" s="168" t="s">
        <v>82</v>
      </c>
      <c r="AV570" s="14" t="s">
        <v>30</v>
      </c>
      <c r="AW570" s="14" t="s">
        <v>29</v>
      </c>
      <c r="AX570" s="14" t="s">
        <v>73</v>
      </c>
      <c r="AY570" s="168" t="s">
        <v>137</v>
      </c>
    </row>
    <row r="571" spans="1:65" s="13" customFormat="1">
      <c r="B571" s="158"/>
      <c r="D571" s="159" t="s">
        <v>145</v>
      </c>
      <c r="E571" s="160" t="s">
        <v>1</v>
      </c>
      <c r="F571" s="161" t="s">
        <v>2436</v>
      </c>
      <c r="H571" s="162">
        <v>5.8879999999999999</v>
      </c>
      <c r="I571" s="163"/>
      <c r="L571" s="158"/>
      <c r="M571" s="164"/>
      <c r="N571" s="165"/>
      <c r="O571" s="165"/>
      <c r="P571" s="165"/>
      <c r="Q571" s="165"/>
      <c r="R571" s="165"/>
      <c r="S571" s="165"/>
      <c r="T571" s="166"/>
      <c r="AT571" s="160" t="s">
        <v>145</v>
      </c>
      <c r="AU571" s="160" t="s">
        <v>82</v>
      </c>
      <c r="AV571" s="13" t="s">
        <v>82</v>
      </c>
      <c r="AW571" s="13" t="s">
        <v>29</v>
      </c>
      <c r="AX571" s="13" t="s">
        <v>73</v>
      </c>
      <c r="AY571" s="160" t="s">
        <v>137</v>
      </c>
    </row>
    <row r="572" spans="1:65" s="16" customFormat="1">
      <c r="B572" s="197"/>
      <c r="D572" s="159" t="s">
        <v>145</v>
      </c>
      <c r="E572" s="198" t="s">
        <v>1</v>
      </c>
      <c r="F572" s="199" t="s">
        <v>416</v>
      </c>
      <c r="H572" s="200">
        <v>55.357999999999997</v>
      </c>
      <c r="I572" s="201"/>
      <c r="L572" s="197"/>
      <c r="M572" s="202"/>
      <c r="N572" s="203"/>
      <c r="O572" s="203"/>
      <c r="P572" s="203"/>
      <c r="Q572" s="203"/>
      <c r="R572" s="203"/>
      <c r="S572" s="203"/>
      <c r="T572" s="204"/>
      <c r="AT572" s="198" t="s">
        <v>145</v>
      </c>
      <c r="AU572" s="198" t="s">
        <v>82</v>
      </c>
      <c r="AV572" s="16" t="s">
        <v>155</v>
      </c>
      <c r="AW572" s="16" t="s">
        <v>29</v>
      </c>
      <c r="AX572" s="16" t="s">
        <v>73</v>
      </c>
      <c r="AY572" s="198" t="s">
        <v>137</v>
      </c>
    </row>
    <row r="573" spans="1:65" s="15" customFormat="1">
      <c r="B573" s="174"/>
      <c r="D573" s="159" t="s">
        <v>145</v>
      </c>
      <c r="E573" s="175" t="s">
        <v>1</v>
      </c>
      <c r="F573" s="176" t="s">
        <v>148</v>
      </c>
      <c r="H573" s="177">
        <v>55.482999999999997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145</v>
      </c>
      <c r="AU573" s="175" t="s">
        <v>82</v>
      </c>
      <c r="AV573" s="15" t="s">
        <v>143</v>
      </c>
      <c r="AW573" s="15" t="s">
        <v>29</v>
      </c>
      <c r="AX573" s="15" t="s">
        <v>30</v>
      </c>
      <c r="AY573" s="175" t="s">
        <v>137</v>
      </c>
    </row>
    <row r="574" spans="1:65" s="2" customFormat="1" ht="16.5" customHeight="1">
      <c r="A574" s="33"/>
      <c r="B574" s="144"/>
      <c r="C574" s="182" t="s">
        <v>401</v>
      </c>
      <c r="D574" s="182" t="s">
        <v>181</v>
      </c>
      <c r="E574" s="183" t="s">
        <v>707</v>
      </c>
      <c r="F574" s="184" t="s">
        <v>708</v>
      </c>
      <c r="G574" s="185" t="s">
        <v>151</v>
      </c>
      <c r="H574" s="186">
        <v>115.349</v>
      </c>
      <c r="I574" s="187"/>
      <c r="J574" s="188">
        <f>ROUND(I574*H574,2)</f>
        <v>0</v>
      </c>
      <c r="K574" s="184" t="s">
        <v>1</v>
      </c>
      <c r="L574" s="189"/>
      <c r="M574" s="190" t="s">
        <v>1</v>
      </c>
      <c r="N574" s="191" t="s">
        <v>38</v>
      </c>
      <c r="O574" s="59"/>
      <c r="P574" s="154">
        <f>O574*H574</f>
        <v>0</v>
      </c>
      <c r="Q574" s="154">
        <v>0</v>
      </c>
      <c r="R574" s="154">
        <f>Q574*H574</f>
        <v>0</v>
      </c>
      <c r="S574" s="154">
        <v>0</v>
      </c>
      <c r="T574" s="155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56" t="s">
        <v>176</v>
      </c>
      <c r="AT574" s="156" t="s">
        <v>181</v>
      </c>
      <c r="AU574" s="156" t="s">
        <v>82</v>
      </c>
      <c r="AY574" s="18" t="s">
        <v>137</v>
      </c>
      <c r="BE574" s="157">
        <f>IF(N574="základní",J574,0)</f>
        <v>0</v>
      </c>
      <c r="BF574" s="157">
        <f>IF(N574="snížená",J574,0)</f>
        <v>0</v>
      </c>
      <c r="BG574" s="157">
        <f>IF(N574="zákl. přenesená",J574,0)</f>
        <v>0</v>
      </c>
      <c r="BH574" s="157">
        <f>IF(N574="sníž. přenesená",J574,0)</f>
        <v>0</v>
      </c>
      <c r="BI574" s="157">
        <f>IF(N574="nulová",J574,0)</f>
        <v>0</v>
      </c>
      <c r="BJ574" s="18" t="s">
        <v>30</v>
      </c>
      <c r="BK574" s="157">
        <f>ROUND(I574*H574,2)</f>
        <v>0</v>
      </c>
      <c r="BL574" s="18" t="s">
        <v>143</v>
      </c>
      <c r="BM574" s="156" t="s">
        <v>2437</v>
      </c>
    </row>
    <row r="575" spans="1:65" s="13" customFormat="1">
      <c r="B575" s="158"/>
      <c r="D575" s="159" t="s">
        <v>145</v>
      </c>
      <c r="E575" s="160" t="s">
        <v>1</v>
      </c>
      <c r="F575" s="161" t="s">
        <v>2438</v>
      </c>
      <c r="H575" s="162">
        <v>115.349</v>
      </c>
      <c r="I575" s="163"/>
      <c r="L575" s="158"/>
      <c r="M575" s="164"/>
      <c r="N575" s="165"/>
      <c r="O575" s="165"/>
      <c r="P575" s="165"/>
      <c r="Q575" s="165"/>
      <c r="R575" s="165"/>
      <c r="S575" s="165"/>
      <c r="T575" s="166"/>
      <c r="AT575" s="160" t="s">
        <v>145</v>
      </c>
      <c r="AU575" s="160" t="s">
        <v>82</v>
      </c>
      <c r="AV575" s="13" t="s">
        <v>82</v>
      </c>
      <c r="AW575" s="13" t="s">
        <v>29</v>
      </c>
      <c r="AX575" s="13" t="s">
        <v>73</v>
      </c>
      <c r="AY575" s="160" t="s">
        <v>137</v>
      </c>
    </row>
    <row r="576" spans="1:65" s="15" customFormat="1">
      <c r="B576" s="174"/>
      <c r="D576" s="159" t="s">
        <v>145</v>
      </c>
      <c r="E576" s="175" t="s">
        <v>1</v>
      </c>
      <c r="F576" s="176" t="s">
        <v>148</v>
      </c>
      <c r="H576" s="177">
        <v>115.349</v>
      </c>
      <c r="I576" s="178"/>
      <c r="L576" s="174"/>
      <c r="M576" s="179"/>
      <c r="N576" s="180"/>
      <c r="O576" s="180"/>
      <c r="P576" s="180"/>
      <c r="Q576" s="180"/>
      <c r="R576" s="180"/>
      <c r="S576" s="180"/>
      <c r="T576" s="181"/>
      <c r="AT576" s="175" t="s">
        <v>145</v>
      </c>
      <c r="AU576" s="175" t="s">
        <v>82</v>
      </c>
      <c r="AV576" s="15" t="s">
        <v>143</v>
      </c>
      <c r="AW576" s="15" t="s">
        <v>29</v>
      </c>
      <c r="AX576" s="15" t="s">
        <v>30</v>
      </c>
      <c r="AY576" s="175" t="s">
        <v>137</v>
      </c>
    </row>
    <row r="577" spans="1:65" s="2" customFormat="1" ht="24.2" customHeight="1">
      <c r="A577" s="33"/>
      <c r="B577" s="144"/>
      <c r="C577" s="145" t="s">
        <v>403</v>
      </c>
      <c r="D577" s="145" t="s">
        <v>139</v>
      </c>
      <c r="E577" s="146" t="s">
        <v>711</v>
      </c>
      <c r="F577" s="147" t="s">
        <v>712</v>
      </c>
      <c r="G577" s="148" t="s">
        <v>195</v>
      </c>
      <c r="H577" s="149">
        <v>321.26499999999999</v>
      </c>
      <c r="I577" s="150"/>
      <c r="J577" s="151">
        <f>ROUND(I577*H577,2)</f>
        <v>0</v>
      </c>
      <c r="K577" s="147" t="s">
        <v>152</v>
      </c>
      <c r="L577" s="34"/>
      <c r="M577" s="152" t="s">
        <v>1</v>
      </c>
      <c r="N577" s="153" t="s">
        <v>38</v>
      </c>
      <c r="O577" s="59"/>
      <c r="P577" s="154">
        <f>O577*H577</f>
        <v>0</v>
      </c>
      <c r="Q577" s="154">
        <v>0</v>
      </c>
      <c r="R577" s="154">
        <f>Q577*H577</f>
        <v>0</v>
      </c>
      <c r="S577" s="154">
        <v>0</v>
      </c>
      <c r="T577" s="155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56" t="s">
        <v>143</v>
      </c>
      <c r="AT577" s="156" t="s">
        <v>139</v>
      </c>
      <c r="AU577" s="156" t="s">
        <v>82</v>
      </c>
      <c r="AY577" s="18" t="s">
        <v>137</v>
      </c>
      <c r="BE577" s="157">
        <f>IF(N577="základní",J577,0)</f>
        <v>0</v>
      </c>
      <c r="BF577" s="157">
        <f>IF(N577="snížená",J577,0)</f>
        <v>0</v>
      </c>
      <c r="BG577" s="157">
        <f>IF(N577="zákl. přenesená",J577,0)</f>
        <v>0</v>
      </c>
      <c r="BH577" s="157">
        <f>IF(N577="sníž. přenesená",J577,0)</f>
        <v>0</v>
      </c>
      <c r="BI577" s="157">
        <f>IF(N577="nulová",J577,0)</f>
        <v>0</v>
      </c>
      <c r="BJ577" s="18" t="s">
        <v>30</v>
      </c>
      <c r="BK577" s="157">
        <f>ROUND(I577*H577,2)</f>
        <v>0</v>
      </c>
      <c r="BL577" s="18" t="s">
        <v>143</v>
      </c>
      <c r="BM577" s="156" t="s">
        <v>2439</v>
      </c>
    </row>
    <row r="578" spans="1:65" s="13" customFormat="1">
      <c r="B578" s="158"/>
      <c r="D578" s="159" t="s">
        <v>145</v>
      </c>
      <c r="E578" s="160" t="s">
        <v>1</v>
      </c>
      <c r="F578" s="161" t="s">
        <v>2440</v>
      </c>
      <c r="H578" s="162">
        <v>77.694999999999993</v>
      </c>
      <c r="I578" s="163"/>
      <c r="L578" s="158"/>
      <c r="M578" s="164"/>
      <c r="N578" s="165"/>
      <c r="O578" s="165"/>
      <c r="P578" s="165"/>
      <c r="Q578" s="165"/>
      <c r="R578" s="165"/>
      <c r="S578" s="165"/>
      <c r="T578" s="166"/>
      <c r="AT578" s="160" t="s">
        <v>145</v>
      </c>
      <c r="AU578" s="160" t="s">
        <v>82</v>
      </c>
      <c r="AV578" s="13" t="s">
        <v>82</v>
      </c>
      <c r="AW578" s="13" t="s">
        <v>29</v>
      </c>
      <c r="AX578" s="13" t="s">
        <v>73</v>
      </c>
      <c r="AY578" s="160" t="s">
        <v>137</v>
      </c>
    </row>
    <row r="579" spans="1:65" s="13" customFormat="1">
      <c r="B579" s="158"/>
      <c r="D579" s="159" t="s">
        <v>145</v>
      </c>
      <c r="E579" s="160" t="s">
        <v>1</v>
      </c>
      <c r="F579" s="161" t="s">
        <v>2441</v>
      </c>
      <c r="H579" s="162">
        <v>7.234</v>
      </c>
      <c r="I579" s="163"/>
      <c r="L579" s="158"/>
      <c r="M579" s="164"/>
      <c r="N579" s="165"/>
      <c r="O579" s="165"/>
      <c r="P579" s="165"/>
      <c r="Q579" s="165"/>
      <c r="R579" s="165"/>
      <c r="S579" s="165"/>
      <c r="T579" s="166"/>
      <c r="AT579" s="160" t="s">
        <v>145</v>
      </c>
      <c r="AU579" s="160" t="s">
        <v>82</v>
      </c>
      <c r="AV579" s="13" t="s">
        <v>82</v>
      </c>
      <c r="AW579" s="13" t="s">
        <v>29</v>
      </c>
      <c r="AX579" s="13" t="s">
        <v>73</v>
      </c>
      <c r="AY579" s="160" t="s">
        <v>137</v>
      </c>
    </row>
    <row r="580" spans="1:65" s="13" customFormat="1">
      <c r="B580" s="158"/>
      <c r="D580" s="159" t="s">
        <v>145</v>
      </c>
      <c r="E580" s="160" t="s">
        <v>1</v>
      </c>
      <c r="F580" s="161" t="s">
        <v>2442</v>
      </c>
      <c r="H580" s="162">
        <v>64.082999999999998</v>
      </c>
      <c r="I580" s="163"/>
      <c r="L580" s="158"/>
      <c r="M580" s="164"/>
      <c r="N580" s="165"/>
      <c r="O580" s="165"/>
      <c r="P580" s="165"/>
      <c r="Q580" s="165"/>
      <c r="R580" s="165"/>
      <c r="S580" s="165"/>
      <c r="T580" s="166"/>
      <c r="AT580" s="160" t="s">
        <v>145</v>
      </c>
      <c r="AU580" s="160" t="s">
        <v>82</v>
      </c>
      <c r="AV580" s="13" t="s">
        <v>82</v>
      </c>
      <c r="AW580" s="13" t="s">
        <v>29</v>
      </c>
      <c r="AX580" s="13" t="s">
        <v>73</v>
      </c>
      <c r="AY580" s="160" t="s">
        <v>137</v>
      </c>
    </row>
    <row r="581" spans="1:65" s="13" customFormat="1">
      <c r="B581" s="158"/>
      <c r="D581" s="159" t="s">
        <v>145</v>
      </c>
      <c r="E581" s="160" t="s">
        <v>1</v>
      </c>
      <c r="F581" s="161" t="s">
        <v>2443</v>
      </c>
      <c r="H581" s="162">
        <v>172.25299999999999</v>
      </c>
      <c r="I581" s="163"/>
      <c r="L581" s="158"/>
      <c r="M581" s="164"/>
      <c r="N581" s="165"/>
      <c r="O581" s="165"/>
      <c r="P581" s="165"/>
      <c r="Q581" s="165"/>
      <c r="R581" s="165"/>
      <c r="S581" s="165"/>
      <c r="T581" s="166"/>
      <c r="AT581" s="160" t="s">
        <v>145</v>
      </c>
      <c r="AU581" s="160" t="s">
        <v>82</v>
      </c>
      <c r="AV581" s="13" t="s">
        <v>82</v>
      </c>
      <c r="AW581" s="13" t="s">
        <v>29</v>
      </c>
      <c r="AX581" s="13" t="s">
        <v>73</v>
      </c>
      <c r="AY581" s="160" t="s">
        <v>137</v>
      </c>
    </row>
    <row r="582" spans="1:65" s="15" customFormat="1">
      <c r="B582" s="174"/>
      <c r="D582" s="159" t="s">
        <v>145</v>
      </c>
      <c r="E582" s="175" t="s">
        <v>1</v>
      </c>
      <c r="F582" s="176" t="s">
        <v>148</v>
      </c>
      <c r="H582" s="177">
        <v>321.26499999999999</v>
      </c>
      <c r="I582" s="178"/>
      <c r="L582" s="174"/>
      <c r="M582" s="179"/>
      <c r="N582" s="180"/>
      <c r="O582" s="180"/>
      <c r="P582" s="180"/>
      <c r="Q582" s="180"/>
      <c r="R582" s="180"/>
      <c r="S582" s="180"/>
      <c r="T582" s="181"/>
      <c r="AT582" s="175" t="s">
        <v>145</v>
      </c>
      <c r="AU582" s="175" t="s">
        <v>82</v>
      </c>
      <c r="AV582" s="15" t="s">
        <v>143</v>
      </c>
      <c r="AW582" s="15" t="s">
        <v>29</v>
      </c>
      <c r="AX582" s="15" t="s">
        <v>30</v>
      </c>
      <c r="AY582" s="175" t="s">
        <v>137</v>
      </c>
    </row>
    <row r="583" spans="1:65" s="2" customFormat="1" ht="37.9" customHeight="1">
      <c r="A583" s="33"/>
      <c r="B583" s="144"/>
      <c r="C583" s="145" t="s">
        <v>717</v>
      </c>
      <c r="D583" s="145" t="s">
        <v>139</v>
      </c>
      <c r="E583" s="146" t="s">
        <v>266</v>
      </c>
      <c r="F583" s="147" t="s">
        <v>267</v>
      </c>
      <c r="G583" s="148" t="s">
        <v>195</v>
      </c>
      <c r="H583" s="149">
        <v>321.26499999999999</v>
      </c>
      <c r="I583" s="150"/>
      <c r="J583" s="151">
        <f>ROUND(I583*H583,2)</f>
        <v>0</v>
      </c>
      <c r="K583" s="147" t="s">
        <v>152</v>
      </c>
      <c r="L583" s="34"/>
      <c r="M583" s="152" t="s">
        <v>1</v>
      </c>
      <c r="N583" s="153" t="s">
        <v>38</v>
      </c>
      <c r="O583" s="59"/>
      <c r="P583" s="154">
        <f>O583*H583</f>
        <v>0</v>
      </c>
      <c r="Q583" s="154">
        <v>0</v>
      </c>
      <c r="R583" s="154">
        <f>Q583*H583</f>
        <v>0</v>
      </c>
      <c r="S583" s="154">
        <v>0</v>
      </c>
      <c r="T583" s="155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56" t="s">
        <v>143</v>
      </c>
      <c r="AT583" s="156" t="s">
        <v>139</v>
      </c>
      <c r="AU583" s="156" t="s">
        <v>82</v>
      </c>
      <c r="AY583" s="18" t="s">
        <v>137</v>
      </c>
      <c r="BE583" s="157">
        <f>IF(N583="základní",J583,0)</f>
        <v>0</v>
      </c>
      <c r="BF583" s="157">
        <f>IF(N583="snížená",J583,0)</f>
        <v>0</v>
      </c>
      <c r="BG583" s="157">
        <f>IF(N583="zákl. přenesená",J583,0)</f>
        <v>0</v>
      </c>
      <c r="BH583" s="157">
        <f>IF(N583="sníž. přenesená",J583,0)</f>
        <v>0</v>
      </c>
      <c r="BI583" s="157">
        <f>IF(N583="nulová",J583,0)</f>
        <v>0</v>
      </c>
      <c r="BJ583" s="18" t="s">
        <v>30</v>
      </c>
      <c r="BK583" s="157">
        <f>ROUND(I583*H583,2)</f>
        <v>0</v>
      </c>
      <c r="BL583" s="18" t="s">
        <v>143</v>
      </c>
      <c r="BM583" s="156" t="s">
        <v>2444</v>
      </c>
    </row>
    <row r="584" spans="1:65" s="13" customFormat="1">
      <c r="B584" s="158"/>
      <c r="D584" s="159" t="s">
        <v>145</v>
      </c>
      <c r="E584" s="160" t="s">
        <v>1</v>
      </c>
      <c r="F584" s="161" t="s">
        <v>2445</v>
      </c>
      <c r="H584" s="162">
        <v>321.26499999999999</v>
      </c>
      <c r="I584" s="163"/>
      <c r="L584" s="158"/>
      <c r="M584" s="164"/>
      <c r="N584" s="165"/>
      <c r="O584" s="165"/>
      <c r="P584" s="165"/>
      <c r="Q584" s="165"/>
      <c r="R584" s="165"/>
      <c r="S584" s="165"/>
      <c r="T584" s="166"/>
      <c r="AT584" s="160" t="s">
        <v>145</v>
      </c>
      <c r="AU584" s="160" t="s">
        <v>82</v>
      </c>
      <c r="AV584" s="13" t="s">
        <v>82</v>
      </c>
      <c r="AW584" s="13" t="s">
        <v>29</v>
      </c>
      <c r="AX584" s="13" t="s">
        <v>30</v>
      </c>
      <c r="AY584" s="160" t="s">
        <v>137</v>
      </c>
    </row>
    <row r="585" spans="1:65" s="2" customFormat="1" ht="24.2" customHeight="1">
      <c r="A585" s="33"/>
      <c r="B585" s="144"/>
      <c r="C585" s="145" t="s">
        <v>720</v>
      </c>
      <c r="D585" s="145" t="s">
        <v>139</v>
      </c>
      <c r="E585" s="146" t="s">
        <v>254</v>
      </c>
      <c r="F585" s="147" t="s">
        <v>255</v>
      </c>
      <c r="G585" s="148" t="s">
        <v>142</v>
      </c>
      <c r="H585" s="149">
        <v>36.167999999999999</v>
      </c>
      <c r="I585" s="150"/>
      <c r="J585" s="151">
        <f>ROUND(I585*H585,2)</f>
        <v>0</v>
      </c>
      <c r="K585" s="147" t="s">
        <v>152</v>
      </c>
      <c r="L585" s="34"/>
      <c r="M585" s="152" t="s">
        <v>1</v>
      </c>
      <c r="N585" s="153" t="s">
        <v>38</v>
      </c>
      <c r="O585" s="59"/>
      <c r="P585" s="154">
        <f>O585*H585</f>
        <v>0</v>
      </c>
      <c r="Q585" s="154">
        <v>0</v>
      </c>
      <c r="R585" s="154">
        <f>Q585*H585</f>
        <v>0</v>
      </c>
      <c r="S585" s="154">
        <v>0</v>
      </c>
      <c r="T585" s="155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56" t="s">
        <v>143</v>
      </c>
      <c r="AT585" s="156" t="s">
        <v>139</v>
      </c>
      <c r="AU585" s="156" t="s">
        <v>82</v>
      </c>
      <c r="AY585" s="18" t="s">
        <v>137</v>
      </c>
      <c r="BE585" s="157">
        <f>IF(N585="základní",J585,0)</f>
        <v>0</v>
      </c>
      <c r="BF585" s="157">
        <f>IF(N585="snížená",J585,0)</f>
        <v>0</v>
      </c>
      <c r="BG585" s="157">
        <f>IF(N585="zákl. přenesená",J585,0)</f>
        <v>0</v>
      </c>
      <c r="BH585" s="157">
        <f>IF(N585="sníž. přenesená",J585,0)</f>
        <v>0</v>
      </c>
      <c r="BI585" s="157">
        <f>IF(N585="nulová",J585,0)</f>
        <v>0</v>
      </c>
      <c r="BJ585" s="18" t="s">
        <v>30</v>
      </c>
      <c r="BK585" s="157">
        <f>ROUND(I585*H585,2)</f>
        <v>0</v>
      </c>
      <c r="BL585" s="18" t="s">
        <v>143</v>
      </c>
      <c r="BM585" s="156" t="s">
        <v>2446</v>
      </c>
    </row>
    <row r="586" spans="1:65" s="13" customFormat="1">
      <c r="B586" s="158"/>
      <c r="D586" s="159" t="s">
        <v>145</v>
      </c>
      <c r="E586" s="160" t="s">
        <v>1</v>
      </c>
      <c r="F586" s="161" t="s">
        <v>2447</v>
      </c>
      <c r="H586" s="162">
        <v>36.167999999999999</v>
      </c>
      <c r="I586" s="163"/>
      <c r="L586" s="158"/>
      <c r="M586" s="164"/>
      <c r="N586" s="165"/>
      <c r="O586" s="165"/>
      <c r="P586" s="165"/>
      <c r="Q586" s="165"/>
      <c r="R586" s="165"/>
      <c r="S586" s="165"/>
      <c r="T586" s="166"/>
      <c r="AT586" s="160" t="s">
        <v>145</v>
      </c>
      <c r="AU586" s="160" t="s">
        <v>82</v>
      </c>
      <c r="AV586" s="13" t="s">
        <v>82</v>
      </c>
      <c r="AW586" s="13" t="s">
        <v>29</v>
      </c>
      <c r="AX586" s="13" t="s">
        <v>73</v>
      </c>
      <c r="AY586" s="160" t="s">
        <v>137</v>
      </c>
    </row>
    <row r="587" spans="1:65" s="15" customFormat="1">
      <c r="B587" s="174"/>
      <c r="D587" s="159" t="s">
        <v>145</v>
      </c>
      <c r="E587" s="175" t="s">
        <v>1</v>
      </c>
      <c r="F587" s="176" t="s">
        <v>148</v>
      </c>
      <c r="H587" s="177">
        <v>36.167999999999999</v>
      </c>
      <c r="I587" s="178"/>
      <c r="L587" s="174"/>
      <c r="M587" s="179"/>
      <c r="N587" s="180"/>
      <c r="O587" s="180"/>
      <c r="P587" s="180"/>
      <c r="Q587" s="180"/>
      <c r="R587" s="180"/>
      <c r="S587" s="180"/>
      <c r="T587" s="181"/>
      <c r="AT587" s="175" t="s">
        <v>145</v>
      </c>
      <c r="AU587" s="175" t="s">
        <v>82</v>
      </c>
      <c r="AV587" s="15" t="s">
        <v>143</v>
      </c>
      <c r="AW587" s="15" t="s">
        <v>29</v>
      </c>
      <c r="AX587" s="15" t="s">
        <v>30</v>
      </c>
      <c r="AY587" s="175" t="s">
        <v>137</v>
      </c>
    </row>
    <row r="588" spans="1:65" s="2" customFormat="1" ht="16.5" customHeight="1">
      <c r="A588" s="33"/>
      <c r="B588" s="144"/>
      <c r="C588" s="182" t="s">
        <v>722</v>
      </c>
      <c r="D588" s="182" t="s">
        <v>181</v>
      </c>
      <c r="E588" s="183" t="s">
        <v>258</v>
      </c>
      <c r="F588" s="184" t="s">
        <v>259</v>
      </c>
      <c r="G588" s="185" t="s">
        <v>151</v>
      </c>
      <c r="H588" s="186">
        <v>11.574</v>
      </c>
      <c r="I588" s="187"/>
      <c r="J588" s="188">
        <f>ROUND(I588*H588,2)</f>
        <v>0</v>
      </c>
      <c r="K588" s="184" t="s">
        <v>152</v>
      </c>
      <c r="L588" s="189"/>
      <c r="M588" s="190" t="s">
        <v>1</v>
      </c>
      <c r="N588" s="191" t="s">
        <v>38</v>
      </c>
      <c r="O588" s="59"/>
      <c r="P588" s="154">
        <f>O588*H588</f>
        <v>0</v>
      </c>
      <c r="Q588" s="154">
        <v>1</v>
      </c>
      <c r="R588" s="154">
        <f>Q588*H588</f>
        <v>11.574</v>
      </c>
      <c r="S588" s="154">
        <v>0</v>
      </c>
      <c r="T588" s="155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56" t="s">
        <v>176</v>
      </c>
      <c r="AT588" s="156" t="s">
        <v>181</v>
      </c>
      <c r="AU588" s="156" t="s">
        <v>82</v>
      </c>
      <c r="AY588" s="18" t="s">
        <v>137</v>
      </c>
      <c r="BE588" s="157">
        <f>IF(N588="základní",J588,0)</f>
        <v>0</v>
      </c>
      <c r="BF588" s="157">
        <f>IF(N588="snížená",J588,0)</f>
        <v>0</v>
      </c>
      <c r="BG588" s="157">
        <f>IF(N588="zákl. přenesená",J588,0)</f>
        <v>0</v>
      </c>
      <c r="BH588" s="157">
        <f>IF(N588="sníž. přenesená",J588,0)</f>
        <v>0</v>
      </c>
      <c r="BI588" s="157">
        <f>IF(N588="nulová",J588,0)</f>
        <v>0</v>
      </c>
      <c r="BJ588" s="18" t="s">
        <v>30</v>
      </c>
      <c r="BK588" s="157">
        <f>ROUND(I588*H588,2)</f>
        <v>0</v>
      </c>
      <c r="BL588" s="18" t="s">
        <v>143</v>
      </c>
      <c r="BM588" s="156" t="s">
        <v>2448</v>
      </c>
    </row>
    <row r="589" spans="1:65" s="13" customFormat="1">
      <c r="B589" s="158"/>
      <c r="D589" s="159" t="s">
        <v>145</v>
      </c>
      <c r="E589" s="160" t="s">
        <v>1</v>
      </c>
      <c r="F589" s="161" t="s">
        <v>2449</v>
      </c>
      <c r="H589" s="162">
        <v>11.574</v>
      </c>
      <c r="I589" s="163"/>
      <c r="L589" s="158"/>
      <c r="M589" s="164"/>
      <c r="N589" s="165"/>
      <c r="O589" s="165"/>
      <c r="P589" s="165"/>
      <c r="Q589" s="165"/>
      <c r="R589" s="165"/>
      <c r="S589" s="165"/>
      <c r="T589" s="166"/>
      <c r="AT589" s="160" t="s">
        <v>145</v>
      </c>
      <c r="AU589" s="160" t="s">
        <v>82</v>
      </c>
      <c r="AV589" s="13" t="s">
        <v>82</v>
      </c>
      <c r="AW589" s="13" t="s">
        <v>29</v>
      </c>
      <c r="AX589" s="13" t="s">
        <v>73</v>
      </c>
      <c r="AY589" s="160" t="s">
        <v>137</v>
      </c>
    </row>
    <row r="590" spans="1:65" s="15" customFormat="1">
      <c r="B590" s="174"/>
      <c r="D590" s="159" t="s">
        <v>145</v>
      </c>
      <c r="E590" s="175" t="s">
        <v>1</v>
      </c>
      <c r="F590" s="176" t="s">
        <v>148</v>
      </c>
      <c r="H590" s="177">
        <v>11.574</v>
      </c>
      <c r="I590" s="178"/>
      <c r="L590" s="174"/>
      <c r="M590" s="179"/>
      <c r="N590" s="180"/>
      <c r="O590" s="180"/>
      <c r="P590" s="180"/>
      <c r="Q590" s="180"/>
      <c r="R590" s="180"/>
      <c r="S590" s="180"/>
      <c r="T590" s="181"/>
      <c r="AT590" s="175" t="s">
        <v>145</v>
      </c>
      <c r="AU590" s="175" t="s">
        <v>82</v>
      </c>
      <c r="AV590" s="15" t="s">
        <v>143</v>
      </c>
      <c r="AW590" s="15" t="s">
        <v>29</v>
      </c>
      <c r="AX590" s="15" t="s">
        <v>30</v>
      </c>
      <c r="AY590" s="175" t="s">
        <v>137</v>
      </c>
    </row>
    <row r="591" spans="1:65" s="2" customFormat="1" ht="24.2" customHeight="1">
      <c r="A591" s="33"/>
      <c r="B591" s="144"/>
      <c r="C591" s="145" t="s">
        <v>289</v>
      </c>
      <c r="D591" s="145" t="s">
        <v>139</v>
      </c>
      <c r="E591" s="146" t="s">
        <v>725</v>
      </c>
      <c r="F591" s="147" t="s">
        <v>726</v>
      </c>
      <c r="G591" s="148" t="s">
        <v>142</v>
      </c>
      <c r="H591" s="149">
        <v>36.167999999999999</v>
      </c>
      <c r="I591" s="150"/>
      <c r="J591" s="151">
        <f>ROUND(I591*H591,2)</f>
        <v>0</v>
      </c>
      <c r="K591" s="147" t="s">
        <v>152</v>
      </c>
      <c r="L591" s="34"/>
      <c r="M591" s="152" t="s">
        <v>1</v>
      </c>
      <c r="N591" s="153" t="s">
        <v>38</v>
      </c>
      <c r="O591" s="59"/>
      <c r="P591" s="154">
        <f>O591*H591</f>
        <v>0</v>
      </c>
      <c r="Q591" s="154">
        <v>0</v>
      </c>
      <c r="R591" s="154">
        <f>Q591*H591</f>
        <v>0</v>
      </c>
      <c r="S591" s="154">
        <v>0</v>
      </c>
      <c r="T591" s="155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56" t="s">
        <v>143</v>
      </c>
      <c r="AT591" s="156" t="s">
        <v>139</v>
      </c>
      <c r="AU591" s="156" t="s">
        <v>82</v>
      </c>
      <c r="AY591" s="18" t="s">
        <v>137</v>
      </c>
      <c r="BE591" s="157">
        <f>IF(N591="základní",J591,0)</f>
        <v>0</v>
      </c>
      <c r="BF591" s="157">
        <f>IF(N591="snížená",J591,0)</f>
        <v>0</v>
      </c>
      <c r="BG591" s="157">
        <f>IF(N591="zákl. přenesená",J591,0)</f>
        <v>0</v>
      </c>
      <c r="BH591" s="157">
        <f>IF(N591="sníž. přenesená",J591,0)</f>
        <v>0</v>
      </c>
      <c r="BI591" s="157">
        <f>IF(N591="nulová",J591,0)</f>
        <v>0</v>
      </c>
      <c r="BJ591" s="18" t="s">
        <v>30</v>
      </c>
      <c r="BK591" s="157">
        <f>ROUND(I591*H591,2)</f>
        <v>0</v>
      </c>
      <c r="BL591" s="18" t="s">
        <v>143</v>
      </c>
      <c r="BM591" s="156" t="s">
        <v>2450</v>
      </c>
    </row>
    <row r="592" spans="1:65" s="13" customFormat="1">
      <c r="B592" s="158"/>
      <c r="D592" s="159" t="s">
        <v>145</v>
      </c>
      <c r="E592" s="160" t="s">
        <v>1</v>
      </c>
      <c r="F592" s="161" t="s">
        <v>2451</v>
      </c>
      <c r="H592" s="162">
        <v>36.167999999999999</v>
      </c>
      <c r="I592" s="163"/>
      <c r="L592" s="158"/>
      <c r="M592" s="164"/>
      <c r="N592" s="165"/>
      <c r="O592" s="165"/>
      <c r="P592" s="165"/>
      <c r="Q592" s="165"/>
      <c r="R592" s="165"/>
      <c r="S592" s="165"/>
      <c r="T592" s="166"/>
      <c r="AT592" s="160" t="s">
        <v>145</v>
      </c>
      <c r="AU592" s="160" t="s">
        <v>82</v>
      </c>
      <c r="AV592" s="13" t="s">
        <v>82</v>
      </c>
      <c r="AW592" s="13" t="s">
        <v>29</v>
      </c>
      <c r="AX592" s="13" t="s">
        <v>30</v>
      </c>
      <c r="AY592" s="160" t="s">
        <v>137</v>
      </c>
    </row>
    <row r="593" spans="1:65" s="2" customFormat="1" ht="16.5" customHeight="1">
      <c r="A593" s="33"/>
      <c r="B593" s="144"/>
      <c r="C593" s="182" t="s">
        <v>729</v>
      </c>
      <c r="D593" s="182" t="s">
        <v>181</v>
      </c>
      <c r="E593" s="183" t="s">
        <v>273</v>
      </c>
      <c r="F593" s="184" t="s">
        <v>274</v>
      </c>
      <c r="G593" s="185" t="s">
        <v>275</v>
      </c>
      <c r="H593" s="186">
        <v>1.139</v>
      </c>
      <c r="I593" s="187"/>
      <c r="J593" s="188">
        <f>ROUND(I593*H593,2)</f>
        <v>0</v>
      </c>
      <c r="K593" s="184" t="s">
        <v>152</v>
      </c>
      <c r="L593" s="189"/>
      <c r="M593" s="190" t="s">
        <v>1</v>
      </c>
      <c r="N593" s="191" t="s">
        <v>38</v>
      </c>
      <c r="O593" s="59"/>
      <c r="P593" s="154">
        <f>O593*H593</f>
        <v>0</v>
      </c>
      <c r="Q593" s="154">
        <v>1E-3</v>
      </c>
      <c r="R593" s="154">
        <f>Q593*H593</f>
        <v>1.139E-3</v>
      </c>
      <c r="S593" s="154">
        <v>0</v>
      </c>
      <c r="T593" s="155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56" t="s">
        <v>176</v>
      </c>
      <c r="AT593" s="156" t="s">
        <v>181</v>
      </c>
      <c r="AU593" s="156" t="s">
        <v>82</v>
      </c>
      <c r="AY593" s="18" t="s">
        <v>137</v>
      </c>
      <c r="BE593" s="157">
        <f>IF(N593="základní",J593,0)</f>
        <v>0</v>
      </c>
      <c r="BF593" s="157">
        <f>IF(N593="snížená",J593,0)</f>
        <v>0</v>
      </c>
      <c r="BG593" s="157">
        <f>IF(N593="zákl. přenesená",J593,0)</f>
        <v>0</v>
      </c>
      <c r="BH593" s="157">
        <f>IF(N593="sníž. přenesená",J593,0)</f>
        <v>0</v>
      </c>
      <c r="BI593" s="157">
        <f>IF(N593="nulová",J593,0)</f>
        <v>0</v>
      </c>
      <c r="BJ593" s="18" t="s">
        <v>30</v>
      </c>
      <c r="BK593" s="157">
        <f>ROUND(I593*H593,2)</f>
        <v>0</v>
      </c>
      <c r="BL593" s="18" t="s">
        <v>143</v>
      </c>
      <c r="BM593" s="156" t="s">
        <v>2452</v>
      </c>
    </row>
    <row r="594" spans="1:65" s="13" customFormat="1">
      <c r="B594" s="158"/>
      <c r="D594" s="159" t="s">
        <v>145</v>
      </c>
      <c r="E594" s="160" t="s">
        <v>1</v>
      </c>
      <c r="F594" s="161" t="s">
        <v>2453</v>
      </c>
      <c r="H594" s="162">
        <v>1.139</v>
      </c>
      <c r="I594" s="163"/>
      <c r="L594" s="158"/>
      <c r="M594" s="164"/>
      <c r="N594" s="165"/>
      <c r="O594" s="165"/>
      <c r="P594" s="165"/>
      <c r="Q594" s="165"/>
      <c r="R594" s="165"/>
      <c r="S594" s="165"/>
      <c r="T594" s="166"/>
      <c r="AT594" s="160" t="s">
        <v>145</v>
      </c>
      <c r="AU594" s="160" t="s">
        <v>82</v>
      </c>
      <c r="AV594" s="13" t="s">
        <v>82</v>
      </c>
      <c r="AW594" s="13" t="s">
        <v>29</v>
      </c>
      <c r="AX594" s="13" t="s">
        <v>73</v>
      </c>
      <c r="AY594" s="160" t="s">
        <v>137</v>
      </c>
    </row>
    <row r="595" spans="1:65" s="15" customFormat="1">
      <c r="B595" s="174"/>
      <c r="D595" s="159" t="s">
        <v>145</v>
      </c>
      <c r="E595" s="175" t="s">
        <v>1</v>
      </c>
      <c r="F595" s="176" t="s">
        <v>148</v>
      </c>
      <c r="H595" s="177">
        <v>1.139</v>
      </c>
      <c r="I595" s="178"/>
      <c r="L595" s="174"/>
      <c r="M595" s="179"/>
      <c r="N595" s="180"/>
      <c r="O595" s="180"/>
      <c r="P595" s="180"/>
      <c r="Q595" s="180"/>
      <c r="R595" s="180"/>
      <c r="S595" s="180"/>
      <c r="T595" s="181"/>
      <c r="AT595" s="175" t="s">
        <v>145</v>
      </c>
      <c r="AU595" s="175" t="s">
        <v>82</v>
      </c>
      <c r="AV595" s="15" t="s">
        <v>143</v>
      </c>
      <c r="AW595" s="15" t="s">
        <v>29</v>
      </c>
      <c r="AX595" s="15" t="s">
        <v>30</v>
      </c>
      <c r="AY595" s="175" t="s">
        <v>137</v>
      </c>
    </row>
    <row r="596" spans="1:65" s="12" customFormat="1" ht="22.9" customHeight="1">
      <c r="B596" s="131"/>
      <c r="D596" s="132" t="s">
        <v>72</v>
      </c>
      <c r="E596" s="142" t="s">
        <v>155</v>
      </c>
      <c r="F596" s="142" t="s">
        <v>738</v>
      </c>
      <c r="I596" s="134"/>
      <c r="J596" s="143">
        <f>BK596</f>
        <v>0</v>
      </c>
      <c r="L596" s="131"/>
      <c r="M596" s="136"/>
      <c r="N596" s="137"/>
      <c r="O596" s="137"/>
      <c r="P596" s="138">
        <f>SUM(P597:P609)</f>
        <v>0</v>
      </c>
      <c r="Q596" s="137"/>
      <c r="R596" s="138">
        <f>SUM(R597:R609)</f>
        <v>0</v>
      </c>
      <c r="S596" s="137"/>
      <c r="T596" s="139">
        <f>SUM(T597:T609)</f>
        <v>0</v>
      </c>
      <c r="AR596" s="132" t="s">
        <v>30</v>
      </c>
      <c r="AT596" s="140" t="s">
        <v>72</v>
      </c>
      <c r="AU596" s="140" t="s">
        <v>30</v>
      </c>
      <c r="AY596" s="132" t="s">
        <v>137</v>
      </c>
      <c r="BK596" s="141">
        <f>SUM(BK597:BK609)</f>
        <v>0</v>
      </c>
    </row>
    <row r="597" spans="1:65" s="2" customFormat="1" ht="24.2" customHeight="1">
      <c r="A597" s="33"/>
      <c r="B597" s="144"/>
      <c r="C597" s="145" t="s">
        <v>733</v>
      </c>
      <c r="D597" s="145" t="s">
        <v>139</v>
      </c>
      <c r="E597" s="146" t="s">
        <v>740</v>
      </c>
      <c r="F597" s="147" t="s">
        <v>741</v>
      </c>
      <c r="G597" s="148" t="s">
        <v>195</v>
      </c>
      <c r="H597" s="149">
        <v>3.75</v>
      </c>
      <c r="I597" s="150"/>
      <c r="J597" s="151">
        <f>ROUND(I597*H597,2)</f>
        <v>0</v>
      </c>
      <c r="K597" s="147" t="s">
        <v>152</v>
      </c>
      <c r="L597" s="34"/>
      <c r="M597" s="152" t="s">
        <v>1</v>
      </c>
      <c r="N597" s="153" t="s">
        <v>38</v>
      </c>
      <c r="O597" s="59"/>
      <c r="P597" s="154">
        <f>O597*H597</f>
        <v>0</v>
      </c>
      <c r="Q597" s="154">
        <v>0</v>
      </c>
      <c r="R597" s="154">
        <f>Q597*H597</f>
        <v>0</v>
      </c>
      <c r="S597" s="154">
        <v>0</v>
      </c>
      <c r="T597" s="155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56" t="s">
        <v>143</v>
      </c>
      <c r="AT597" s="156" t="s">
        <v>139</v>
      </c>
      <c r="AU597" s="156" t="s">
        <v>82</v>
      </c>
      <c r="AY597" s="18" t="s">
        <v>137</v>
      </c>
      <c r="BE597" s="157">
        <f>IF(N597="základní",J597,0)</f>
        <v>0</v>
      </c>
      <c r="BF597" s="157">
        <f>IF(N597="snížená",J597,0)</f>
        <v>0</v>
      </c>
      <c r="BG597" s="157">
        <f>IF(N597="zákl. přenesená",J597,0)</f>
        <v>0</v>
      </c>
      <c r="BH597" s="157">
        <f>IF(N597="sníž. přenesená",J597,0)</f>
        <v>0</v>
      </c>
      <c r="BI597" s="157">
        <f>IF(N597="nulová",J597,0)</f>
        <v>0</v>
      </c>
      <c r="BJ597" s="18" t="s">
        <v>30</v>
      </c>
      <c r="BK597" s="157">
        <f>ROUND(I597*H597,2)</f>
        <v>0</v>
      </c>
      <c r="BL597" s="18" t="s">
        <v>143</v>
      </c>
      <c r="BM597" s="156" t="s">
        <v>2454</v>
      </c>
    </row>
    <row r="598" spans="1:65" s="14" customFormat="1">
      <c r="B598" s="167"/>
      <c r="D598" s="159" t="s">
        <v>145</v>
      </c>
      <c r="E598" s="168" t="s">
        <v>1</v>
      </c>
      <c r="F598" s="169" t="s">
        <v>2455</v>
      </c>
      <c r="H598" s="168" t="s">
        <v>1</v>
      </c>
      <c r="I598" s="170"/>
      <c r="L598" s="167"/>
      <c r="M598" s="171"/>
      <c r="N598" s="172"/>
      <c r="O598" s="172"/>
      <c r="P598" s="172"/>
      <c r="Q598" s="172"/>
      <c r="R598" s="172"/>
      <c r="S598" s="172"/>
      <c r="T598" s="173"/>
      <c r="AT598" s="168" t="s">
        <v>145</v>
      </c>
      <c r="AU598" s="168" t="s">
        <v>82</v>
      </c>
      <c r="AV598" s="14" t="s">
        <v>30</v>
      </c>
      <c r="AW598" s="14" t="s">
        <v>29</v>
      </c>
      <c r="AX598" s="14" t="s">
        <v>73</v>
      </c>
      <c r="AY598" s="168" t="s">
        <v>137</v>
      </c>
    </row>
    <row r="599" spans="1:65" s="13" customFormat="1">
      <c r="B599" s="158"/>
      <c r="D599" s="159" t="s">
        <v>145</v>
      </c>
      <c r="E599" s="160" t="s">
        <v>1</v>
      </c>
      <c r="F599" s="161" t="s">
        <v>2456</v>
      </c>
      <c r="H599" s="162">
        <v>3.75</v>
      </c>
      <c r="I599" s="163"/>
      <c r="L599" s="158"/>
      <c r="M599" s="164"/>
      <c r="N599" s="165"/>
      <c r="O599" s="165"/>
      <c r="P599" s="165"/>
      <c r="Q599" s="165"/>
      <c r="R599" s="165"/>
      <c r="S599" s="165"/>
      <c r="T599" s="166"/>
      <c r="AT599" s="160" t="s">
        <v>145</v>
      </c>
      <c r="AU599" s="160" t="s">
        <v>82</v>
      </c>
      <c r="AV599" s="13" t="s">
        <v>82</v>
      </c>
      <c r="AW599" s="13" t="s">
        <v>29</v>
      </c>
      <c r="AX599" s="13" t="s">
        <v>30</v>
      </c>
      <c r="AY599" s="160" t="s">
        <v>137</v>
      </c>
    </row>
    <row r="600" spans="1:65" s="2" customFormat="1" ht="24.2" customHeight="1">
      <c r="A600" s="33"/>
      <c r="B600" s="144"/>
      <c r="C600" s="145" t="s">
        <v>739</v>
      </c>
      <c r="D600" s="145" t="s">
        <v>139</v>
      </c>
      <c r="E600" s="146" t="s">
        <v>777</v>
      </c>
      <c r="F600" s="147" t="s">
        <v>778</v>
      </c>
      <c r="G600" s="148" t="s">
        <v>151</v>
      </c>
      <c r="H600" s="149">
        <v>8.25</v>
      </c>
      <c r="I600" s="150"/>
      <c r="J600" s="151">
        <f>ROUND(I600*H600,2)</f>
        <v>0</v>
      </c>
      <c r="K600" s="147" t="s">
        <v>152</v>
      </c>
      <c r="L600" s="34"/>
      <c r="M600" s="152" t="s">
        <v>1</v>
      </c>
      <c r="N600" s="153" t="s">
        <v>38</v>
      </c>
      <c r="O600" s="59"/>
      <c r="P600" s="154">
        <f>O600*H600</f>
        <v>0</v>
      </c>
      <c r="Q600" s="154">
        <v>0</v>
      </c>
      <c r="R600" s="154">
        <f>Q600*H600</f>
        <v>0</v>
      </c>
      <c r="S600" s="154">
        <v>0</v>
      </c>
      <c r="T600" s="155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56" t="s">
        <v>143</v>
      </c>
      <c r="AT600" s="156" t="s">
        <v>139</v>
      </c>
      <c r="AU600" s="156" t="s">
        <v>82</v>
      </c>
      <c r="AY600" s="18" t="s">
        <v>137</v>
      </c>
      <c r="BE600" s="157">
        <f>IF(N600="základní",J600,0)</f>
        <v>0</v>
      </c>
      <c r="BF600" s="157">
        <f>IF(N600="snížená",J600,0)</f>
        <v>0</v>
      </c>
      <c r="BG600" s="157">
        <f>IF(N600="zákl. přenesená",J600,0)</f>
        <v>0</v>
      </c>
      <c r="BH600" s="157">
        <f>IF(N600="sníž. přenesená",J600,0)</f>
        <v>0</v>
      </c>
      <c r="BI600" s="157">
        <f>IF(N600="nulová",J600,0)</f>
        <v>0</v>
      </c>
      <c r="BJ600" s="18" t="s">
        <v>30</v>
      </c>
      <c r="BK600" s="157">
        <f>ROUND(I600*H600,2)</f>
        <v>0</v>
      </c>
      <c r="BL600" s="18" t="s">
        <v>143</v>
      </c>
      <c r="BM600" s="156" t="s">
        <v>2457</v>
      </c>
    </row>
    <row r="601" spans="1:65" s="13" customFormat="1">
      <c r="B601" s="158"/>
      <c r="D601" s="159" t="s">
        <v>145</v>
      </c>
      <c r="E601" s="160" t="s">
        <v>1</v>
      </c>
      <c r="F601" s="161" t="s">
        <v>2458</v>
      </c>
      <c r="H601" s="162">
        <v>8.25</v>
      </c>
      <c r="I601" s="163"/>
      <c r="L601" s="158"/>
      <c r="M601" s="164"/>
      <c r="N601" s="165"/>
      <c r="O601" s="165"/>
      <c r="P601" s="165"/>
      <c r="Q601" s="165"/>
      <c r="R601" s="165"/>
      <c r="S601" s="165"/>
      <c r="T601" s="166"/>
      <c r="AT601" s="160" t="s">
        <v>145</v>
      </c>
      <c r="AU601" s="160" t="s">
        <v>82</v>
      </c>
      <c r="AV601" s="13" t="s">
        <v>82</v>
      </c>
      <c r="AW601" s="13" t="s">
        <v>29</v>
      </c>
      <c r="AX601" s="13" t="s">
        <v>73</v>
      </c>
      <c r="AY601" s="160" t="s">
        <v>137</v>
      </c>
    </row>
    <row r="602" spans="1:65" s="15" customFormat="1">
      <c r="B602" s="174"/>
      <c r="D602" s="159" t="s">
        <v>145</v>
      </c>
      <c r="E602" s="175" t="s">
        <v>1</v>
      </c>
      <c r="F602" s="176" t="s">
        <v>148</v>
      </c>
      <c r="H602" s="177">
        <v>8.25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145</v>
      </c>
      <c r="AU602" s="175" t="s">
        <v>82</v>
      </c>
      <c r="AV602" s="15" t="s">
        <v>143</v>
      </c>
      <c r="AW602" s="15" t="s">
        <v>29</v>
      </c>
      <c r="AX602" s="15" t="s">
        <v>30</v>
      </c>
      <c r="AY602" s="175" t="s">
        <v>137</v>
      </c>
    </row>
    <row r="603" spans="1:65" s="2" customFormat="1" ht="24.2" customHeight="1">
      <c r="A603" s="33"/>
      <c r="B603" s="144"/>
      <c r="C603" s="145" t="s">
        <v>759</v>
      </c>
      <c r="D603" s="145" t="s">
        <v>139</v>
      </c>
      <c r="E603" s="146" t="s">
        <v>784</v>
      </c>
      <c r="F603" s="147" t="s">
        <v>785</v>
      </c>
      <c r="G603" s="148" t="s">
        <v>151</v>
      </c>
      <c r="H603" s="149">
        <v>8.25</v>
      </c>
      <c r="I603" s="150"/>
      <c r="J603" s="151">
        <f>ROUND(I603*H603,2)</f>
        <v>0</v>
      </c>
      <c r="K603" s="147" t="s">
        <v>152</v>
      </c>
      <c r="L603" s="34"/>
      <c r="M603" s="152" t="s">
        <v>1</v>
      </c>
      <c r="N603" s="153" t="s">
        <v>38</v>
      </c>
      <c r="O603" s="59"/>
      <c r="P603" s="154">
        <f>O603*H603</f>
        <v>0</v>
      </c>
      <c r="Q603" s="154">
        <v>0</v>
      </c>
      <c r="R603" s="154">
        <f>Q603*H603</f>
        <v>0</v>
      </c>
      <c r="S603" s="154">
        <v>0</v>
      </c>
      <c r="T603" s="155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56" t="s">
        <v>143</v>
      </c>
      <c r="AT603" s="156" t="s">
        <v>139</v>
      </c>
      <c r="AU603" s="156" t="s">
        <v>82</v>
      </c>
      <c r="AY603" s="18" t="s">
        <v>137</v>
      </c>
      <c r="BE603" s="157">
        <f>IF(N603="základní",J603,0)</f>
        <v>0</v>
      </c>
      <c r="BF603" s="157">
        <f>IF(N603="snížená",J603,0)</f>
        <v>0</v>
      </c>
      <c r="BG603" s="157">
        <f>IF(N603="zákl. přenesená",J603,0)</f>
        <v>0</v>
      </c>
      <c r="BH603" s="157">
        <f>IF(N603="sníž. přenesená",J603,0)</f>
        <v>0</v>
      </c>
      <c r="BI603" s="157">
        <f>IF(N603="nulová",J603,0)</f>
        <v>0</v>
      </c>
      <c r="BJ603" s="18" t="s">
        <v>30</v>
      </c>
      <c r="BK603" s="157">
        <f>ROUND(I603*H603,2)</f>
        <v>0</v>
      </c>
      <c r="BL603" s="18" t="s">
        <v>143</v>
      </c>
      <c r="BM603" s="156" t="s">
        <v>2459</v>
      </c>
    </row>
    <row r="604" spans="1:65" s="13" customFormat="1">
      <c r="B604" s="158"/>
      <c r="D604" s="159" t="s">
        <v>145</v>
      </c>
      <c r="E604" s="160" t="s">
        <v>1</v>
      </c>
      <c r="F604" s="161" t="s">
        <v>2460</v>
      </c>
      <c r="H604" s="162">
        <v>8.25</v>
      </c>
      <c r="I604" s="163"/>
      <c r="L604" s="158"/>
      <c r="M604" s="164"/>
      <c r="N604" s="165"/>
      <c r="O604" s="165"/>
      <c r="P604" s="165"/>
      <c r="Q604" s="165"/>
      <c r="R604" s="165"/>
      <c r="S604" s="165"/>
      <c r="T604" s="166"/>
      <c r="AT604" s="160" t="s">
        <v>145</v>
      </c>
      <c r="AU604" s="160" t="s">
        <v>82</v>
      </c>
      <c r="AV604" s="13" t="s">
        <v>82</v>
      </c>
      <c r="AW604" s="13" t="s">
        <v>29</v>
      </c>
      <c r="AX604" s="13" t="s">
        <v>30</v>
      </c>
      <c r="AY604" s="160" t="s">
        <v>137</v>
      </c>
    </row>
    <row r="605" spans="1:65" s="2" customFormat="1" ht="24.2" customHeight="1">
      <c r="A605" s="33"/>
      <c r="B605" s="144"/>
      <c r="C605" s="145" t="s">
        <v>772</v>
      </c>
      <c r="D605" s="145" t="s">
        <v>139</v>
      </c>
      <c r="E605" s="146" t="s">
        <v>789</v>
      </c>
      <c r="F605" s="147" t="s">
        <v>790</v>
      </c>
      <c r="G605" s="148" t="s">
        <v>151</v>
      </c>
      <c r="H605" s="149">
        <v>33</v>
      </c>
      <c r="I605" s="150"/>
      <c r="J605" s="151">
        <f>ROUND(I605*H605,2)</f>
        <v>0</v>
      </c>
      <c r="K605" s="147" t="s">
        <v>152</v>
      </c>
      <c r="L605" s="34"/>
      <c r="M605" s="152" t="s">
        <v>1</v>
      </c>
      <c r="N605" s="153" t="s">
        <v>38</v>
      </c>
      <c r="O605" s="59"/>
      <c r="P605" s="154">
        <f>O605*H605</f>
        <v>0</v>
      </c>
      <c r="Q605" s="154">
        <v>0</v>
      </c>
      <c r="R605" s="154">
        <f>Q605*H605</f>
        <v>0</v>
      </c>
      <c r="S605" s="154">
        <v>0</v>
      </c>
      <c r="T605" s="155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56" t="s">
        <v>143</v>
      </c>
      <c r="AT605" s="156" t="s">
        <v>139</v>
      </c>
      <c r="AU605" s="156" t="s">
        <v>82</v>
      </c>
      <c r="AY605" s="18" t="s">
        <v>137</v>
      </c>
      <c r="BE605" s="157">
        <f>IF(N605="základní",J605,0)</f>
        <v>0</v>
      </c>
      <c r="BF605" s="157">
        <f>IF(N605="snížená",J605,0)</f>
        <v>0</v>
      </c>
      <c r="BG605" s="157">
        <f>IF(N605="zákl. přenesená",J605,0)</f>
        <v>0</v>
      </c>
      <c r="BH605" s="157">
        <f>IF(N605="sníž. přenesená",J605,0)</f>
        <v>0</v>
      </c>
      <c r="BI605" s="157">
        <f>IF(N605="nulová",J605,0)</f>
        <v>0</v>
      </c>
      <c r="BJ605" s="18" t="s">
        <v>30</v>
      </c>
      <c r="BK605" s="157">
        <f>ROUND(I605*H605,2)</f>
        <v>0</v>
      </c>
      <c r="BL605" s="18" t="s">
        <v>143</v>
      </c>
      <c r="BM605" s="156" t="s">
        <v>2461</v>
      </c>
    </row>
    <row r="606" spans="1:65" s="13" customFormat="1">
      <c r="B606" s="158"/>
      <c r="D606" s="159" t="s">
        <v>145</v>
      </c>
      <c r="E606" s="160" t="s">
        <v>1</v>
      </c>
      <c r="F606" s="161" t="s">
        <v>2462</v>
      </c>
      <c r="H606" s="162">
        <v>33</v>
      </c>
      <c r="I606" s="163"/>
      <c r="L606" s="158"/>
      <c r="M606" s="164"/>
      <c r="N606" s="165"/>
      <c r="O606" s="165"/>
      <c r="P606" s="165"/>
      <c r="Q606" s="165"/>
      <c r="R606" s="165"/>
      <c r="S606" s="165"/>
      <c r="T606" s="166"/>
      <c r="AT606" s="160" t="s">
        <v>145</v>
      </c>
      <c r="AU606" s="160" t="s">
        <v>82</v>
      </c>
      <c r="AV606" s="13" t="s">
        <v>82</v>
      </c>
      <c r="AW606" s="13" t="s">
        <v>29</v>
      </c>
      <c r="AX606" s="13" t="s">
        <v>73</v>
      </c>
      <c r="AY606" s="160" t="s">
        <v>137</v>
      </c>
    </row>
    <row r="607" spans="1:65" s="15" customFormat="1">
      <c r="B607" s="174"/>
      <c r="D607" s="159" t="s">
        <v>145</v>
      </c>
      <c r="E607" s="175" t="s">
        <v>1</v>
      </c>
      <c r="F607" s="176" t="s">
        <v>148</v>
      </c>
      <c r="H607" s="177">
        <v>33</v>
      </c>
      <c r="I607" s="178"/>
      <c r="L607" s="174"/>
      <c r="M607" s="179"/>
      <c r="N607" s="180"/>
      <c r="O607" s="180"/>
      <c r="P607" s="180"/>
      <c r="Q607" s="180"/>
      <c r="R607" s="180"/>
      <c r="S607" s="180"/>
      <c r="T607" s="181"/>
      <c r="AT607" s="175" t="s">
        <v>145</v>
      </c>
      <c r="AU607" s="175" t="s">
        <v>82</v>
      </c>
      <c r="AV607" s="15" t="s">
        <v>143</v>
      </c>
      <c r="AW607" s="15" t="s">
        <v>29</v>
      </c>
      <c r="AX607" s="15" t="s">
        <v>30</v>
      </c>
      <c r="AY607" s="175" t="s">
        <v>137</v>
      </c>
    </row>
    <row r="608" spans="1:65" s="2" customFormat="1" ht="16.5" customHeight="1">
      <c r="A608" s="33"/>
      <c r="B608" s="144"/>
      <c r="C608" s="145" t="s">
        <v>776</v>
      </c>
      <c r="D608" s="145" t="s">
        <v>139</v>
      </c>
      <c r="E608" s="146" t="s">
        <v>323</v>
      </c>
      <c r="F608" s="147" t="s">
        <v>324</v>
      </c>
      <c r="G608" s="148" t="s">
        <v>151</v>
      </c>
      <c r="H608" s="149">
        <v>8.25</v>
      </c>
      <c r="I608" s="150"/>
      <c r="J608" s="151">
        <f>ROUND(I608*H608,2)</f>
        <v>0</v>
      </c>
      <c r="K608" s="147" t="s">
        <v>1</v>
      </c>
      <c r="L608" s="34"/>
      <c r="M608" s="152" t="s">
        <v>1</v>
      </c>
      <c r="N608" s="153" t="s">
        <v>38</v>
      </c>
      <c r="O608" s="59"/>
      <c r="P608" s="154">
        <f>O608*H608</f>
        <v>0</v>
      </c>
      <c r="Q608" s="154">
        <v>0</v>
      </c>
      <c r="R608" s="154">
        <f>Q608*H608</f>
        <v>0</v>
      </c>
      <c r="S608" s="154">
        <v>0</v>
      </c>
      <c r="T608" s="155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56" t="s">
        <v>143</v>
      </c>
      <c r="AT608" s="156" t="s">
        <v>139</v>
      </c>
      <c r="AU608" s="156" t="s">
        <v>82</v>
      </c>
      <c r="AY608" s="18" t="s">
        <v>137</v>
      </c>
      <c r="BE608" s="157">
        <f>IF(N608="základní",J608,0)</f>
        <v>0</v>
      </c>
      <c r="BF608" s="157">
        <f>IF(N608="snížená",J608,0)</f>
        <v>0</v>
      </c>
      <c r="BG608" s="157">
        <f>IF(N608="zákl. přenesená",J608,0)</f>
        <v>0</v>
      </c>
      <c r="BH608" s="157">
        <f>IF(N608="sníž. přenesená",J608,0)</f>
        <v>0</v>
      </c>
      <c r="BI608" s="157">
        <f>IF(N608="nulová",J608,0)</f>
        <v>0</v>
      </c>
      <c r="BJ608" s="18" t="s">
        <v>30</v>
      </c>
      <c r="BK608" s="157">
        <f>ROUND(I608*H608,2)</f>
        <v>0</v>
      </c>
      <c r="BL608" s="18" t="s">
        <v>143</v>
      </c>
      <c r="BM608" s="156" t="s">
        <v>2463</v>
      </c>
    </row>
    <row r="609" spans="1:65" s="13" customFormat="1">
      <c r="B609" s="158"/>
      <c r="D609" s="159" t="s">
        <v>145</v>
      </c>
      <c r="E609" s="160" t="s">
        <v>1</v>
      </c>
      <c r="F609" s="161" t="s">
        <v>2460</v>
      </c>
      <c r="H609" s="162">
        <v>8.25</v>
      </c>
      <c r="I609" s="163"/>
      <c r="L609" s="158"/>
      <c r="M609" s="164"/>
      <c r="N609" s="165"/>
      <c r="O609" s="165"/>
      <c r="P609" s="165"/>
      <c r="Q609" s="165"/>
      <c r="R609" s="165"/>
      <c r="S609" s="165"/>
      <c r="T609" s="166"/>
      <c r="AT609" s="160" t="s">
        <v>145</v>
      </c>
      <c r="AU609" s="160" t="s">
        <v>82</v>
      </c>
      <c r="AV609" s="13" t="s">
        <v>82</v>
      </c>
      <c r="AW609" s="13" t="s">
        <v>29</v>
      </c>
      <c r="AX609" s="13" t="s">
        <v>30</v>
      </c>
      <c r="AY609" s="160" t="s">
        <v>137</v>
      </c>
    </row>
    <row r="610" spans="1:65" s="12" customFormat="1" ht="22.9" customHeight="1">
      <c r="B610" s="131"/>
      <c r="D610" s="132" t="s">
        <v>72</v>
      </c>
      <c r="E610" s="142" t="s">
        <v>143</v>
      </c>
      <c r="F610" s="142" t="s">
        <v>795</v>
      </c>
      <c r="I610" s="134"/>
      <c r="J610" s="143">
        <f>BK610</f>
        <v>0</v>
      </c>
      <c r="L610" s="131"/>
      <c r="M610" s="136"/>
      <c r="N610" s="137"/>
      <c r="O610" s="137"/>
      <c r="P610" s="138">
        <f>SUM(P611:P680)</f>
        <v>0</v>
      </c>
      <c r="Q610" s="137"/>
      <c r="R610" s="138">
        <f>SUM(R611:R680)</f>
        <v>0</v>
      </c>
      <c r="S610" s="137"/>
      <c r="T610" s="139">
        <f>SUM(T611:T680)</f>
        <v>0</v>
      </c>
      <c r="AR610" s="132" t="s">
        <v>30</v>
      </c>
      <c r="AT610" s="140" t="s">
        <v>72</v>
      </c>
      <c r="AU610" s="140" t="s">
        <v>30</v>
      </c>
      <c r="AY610" s="132" t="s">
        <v>137</v>
      </c>
      <c r="BK610" s="141">
        <f>SUM(BK611:BK680)</f>
        <v>0</v>
      </c>
    </row>
    <row r="611" spans="1:65" s="2" customFormat="1" ht="24.2" customHeight="1">
      <c r="A611" s="33"/>
      <c r="B611" s="144"/>
      <c r="C611" s="145" t="s">
        <v>783</v>
      </c>
      <c r="D611" s="145" t="s">
        <v>139</v>
      </c>
      <c r="E611" s="146" t="s">
        <v>1606</v>
      </c>
      <c r="F611" s="147" t="s">
        <v>1607</v>
      </c>
      <c r="G611" s="148" t="s">
        <v>195</v>
      </c>
      <c r="H611" s="149">
        <v>30.763000000000002</v>
      </c>
      <c r="I611" s="150"/>
      <c r="J611" s="151">
        <f>ROUND(I611*H611,2)</f>
        <v>0</v>
      </c>
      <c r="K611" s="147" t="s">
        <v>152</v>
      </c>
      <c r="L611" s="34"/>
      <c r="M611" s="152" t="s">
        <v>1</v>
      </c>
      <c r="N611" s="153" t="s">
        <v>38</v>
      </c>
      <c r="O611" s="59"/>
      <c r="P611" s="154">
        <f>O611*H611</f>
        <v>0</v>
      </c>
      <c r="Q611" s="154">
        <v>0</v>
      </c>
      <c r="R611" s="154">
        <f>Q611*H611</f>
        <v>0</v>
      </c>
      <c r="S611" s="154">
        <v>0</v>
      </c>
      <c r="T611" s="155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56" t="s">
        <v>143</v>
      </c>
      <c r="AT611" s="156" t="s">
        <v>139</v>
      </c>
      <c r="AU611" s="156" t="s">
        <v>82</v>
      </c>
      <c r="AY611" s="18" t="s">
        <v>137</v>
      </c>
      <c r="BE611" s="157">
        <f>IF(N611="základní",J611,0)</f>
        <v>0</v>
      </c>
      <c r="BF611" s="157">
        <f>IF(N611="snížená",J611,0)</f>
        <v>0</v>
      </c>
      <c r="BG611" s="157">
        <f>IF(N611="zákl. přenesená",J611,0)</f>
        <v>0</v>
      </c>
      <c r="BH611" s="157">
        <f>IF(N611="sníž. přenesená",J611,0)</f>
        <v>0</v>
      </c>
      <c r="BI611" s="157">
        <f>IF(N611="nulová",J611,0)</f>
        <v>0</v>
      </c>
      <c r="BJ611" s="18" t="s">
        <v>30</v>
      </c>
      <c r="BK611" s="157">
        <f>ROUND(I611*H611,2)</f>
        <v>0</v>
      </c>
      <c r="BL611" s="18" t="s">
        <v>143</v>
      </c>
      <c r="BM611" s="156" t="s">
        <v>2464</v>
      </c>
    </row>
    <row r="612" spans="1:65" s="14" customFormat="1">
      <c r="B612" s="167"/>
      <c r="D612" s="159" t="s">
        <v>145</v>
      </c>
      <c r="E612" s="168" t="s">
        <v>1</v>
      </c>
      <c r="F612" s="169" t="s">
        <v>2235</v>
      </c>
      <c r="H612" s="168" t="s">
        <v>1</v>
      </c>
      <c r="I612" s="170"/>
      <c r="L612" s="167"/>
      <c r="M612" s="171"/>
      <c r="N612" s="172"/>
      <c r="O612" s="172"/>
      <c r="P612" s="172"/>
      <c r="Q612" s="172"/>
      <c r="R612" s="172"/>
      <c r="S612" s="172"/>
      <c r="T612" s="173"/>
      <c r="AT612" s="168" t="s">
        <v>145</v>
      </c>
      <c r="AU612" s="168" t="s">
        <v>82</v>
      </c>
      <c r="AV612" s="14" t="s">
        <v>30</v>
      </c>
      <c r="AW612" s="14" t="s">
        <v>29</v>
      </c>
      <c r="AX612" s="14" t="s">
        <v>73</v>
      </c>
      <c r="AY612" s="168" t="s">
        <v>137</v>
      </c>
    </row>
    <row r="613" spans="1:65" s="13" customFormat="1">
      <c r="B613" s="158"/>
      <c r="D613" s="159" t="s">
        <v>145</v>
      </c>
      <c r="E613" s="160" t="s">
        <v>1</v>
      </c>
      <c r="F613" s="161" t="s">
        <v>2465</v>
      </c>
      <c r="H613" s="162">
        <v>0.76200000000000001</v>
      </c>
      <c r="I613" s="163"/>
      <c r="L613" s="158"/>
      <c r="M613" s="164"/>
      <c r="N613" s="165"/>
      <c r="O613" s="165"/>
      <c r="P613" s="165"/>
      <c r="Q613" s="165"/>
      <c r="R613" s="165"/>
      <c r="S613" s="165"/>
      <c r="T613" s="166"/>
      <c r="AT613" s="160" t="s">
        <v>145</v>
      </c>
      <c r="AU613" s="160" t="s">
        <v>82</v>
      </c>
      <c r="AV613" s="13" t="s">
        <v>82</v>
      </c>
      <c r="AW613" s="13" t="s">
        <v>29</v>
      </c>
      <c r="AX613" s="13" t="s">
        <v>73</v>
      </c>
      <c r="AY613" s="160" t="s">
        <v>137</v>
      </c>
    </row>
    <row r="614" spans="1:65" s="14" customFormat="1">
      <c r="B614" s="167"/>
      <c r="D614" s="159" t="s">
        <v>145</v>
      </c>
      <c r="E614" s="168" t="s">
        <v>1</v>
      </c>
      <c r="F614" s="169" t="s">
        <v>2237</v>
      </c>
      <c r="H614" s="168" t="s">
        <v>1</v>
      </c>
      <c r="I614" s="170"/>
      <c r="L614" s="167"/>
      <c r="M614" s="171"/>
      <c r="N614" s="172"/>
      <c r="O614" s="172"/>
      <c r="P614" s="172"/>
      <c r="Q614" s="172"/>
      <c r="R614" s="172"/>
      <c r="S614" s="172"/>
      <c r="T614" s="173"/>
      <c r="AT614" s="168" t="s">
        <v>145</v>
      </c>
      <c r="AU614" s="168" t="s">
        <v>82</v>
      </c>
      <c r="AV614" s="14" t="s">
        <v>30</v>
      </c>
      <c r="AW614" s="14" t="s">
        <v>29</v>
      </c>
      <c r="AX614" s="14" t="s">
        <v>73</v>
      </c>
      <c r="AY614" s="168" t="s">
        <v>137</v>
      </c>
    </row>
    <row r="615" spans="1:65" s="13" customFormat="1">
      <c r="B615" s="158"/>
      <c r="D615" s="159" t="s">
        <v>145</v>
      </c>
      <c r="E615" s="160" t="s">
        <v>1</v>
      </c>
      <c r="F615" s="161" t="s">
        <v>2466</v>
      </c>
      <c r="H615" s="162">
        <v>0.79100000000000004</v>
      </c>
      <c r="I615" s="163"/>
      <c r="L615" s="158"/>
      <c r="M615" s="164"/>
      <c r="N615" s="165"/>
      <c r="O615" s="165"/>
      <c r="P615" s="165"/>
      <c r="Q615" s="165"/>
      <c r="R615" s="165"/>
      <c r="S615" s="165"/>
      <c r="T615" s="166"/>
      <c r="AT615" s="160" t="s">
        <v>145</v>
      </c>
      <c r="AU615" s="160" t="s">
        <v>82</v>
      </c>
      <c r="AV615" s="13" t="s">
        <v>82</v>
      </c>
      <c r="AW615" s="13" t="s">
        <v>29</v>
      </c>
      <c r="AX615" s="13" t="s">
        <v>73</v>
      </c>
      <c r="AY615" s="160" t="s">
        <v>137</v>
      </c>
    </row>
    <row r="616" spans="1:65" s="14" customFormat="1">
      <c r="B616" s="167"/>
      <c r="D616" s="159" t="s">
        <v>145</v>
      </c>
      <c r="E616" s="168" t="s">
        <v>1</v>
      </c>
      <c r="F616" s="169" t="s">
        <v>2239</v>
      </c>
      <c r="H616" s="168" t="s">
        <v>1</v>
      </c>
      <c r="I616" s="170"/>
      <c r="L616" s="167"/>
      <c r="M616" s="171"/>
      <c r="N616" s="172"/>
      <c r="O616" s="172"/>
      <c r="P616" s="172"/>
      <c r="Q616" s="172"/>
      <c r="R616" s="172"/>
      <c r="S616" s="172"/>
      <c r="T616" s="173"/>
      <c r="AT616" s="168" t="s">
        <v>145</v>
      </c>
      <c r="AU616" s="168" t="s">
        <v>82</v>
      </c>
      <c r="AV616" s="14" t="s">
        <v>30</v>
      </c>
      <c r="AW616" s="14" t="s">
        <v>29</v>
      </c>
      <c r="AX616" s="14" t="s">
        <v>73</v>
      </c>
      <c r="AY616" s="168" t="s">
        <v>137</v>
      </c>
    </row>
    <row r="617" spans="1:65" s="13" customFormat="1">
      <c r="B617" s="158"/>
      <c r="D617" s="159" t="s">
        <v>145</v>
      </c>
      <c r="E617" s="160" t="s">
        <v>1</v>
      </c>
      <c r="F617" s="161" t="s">
        <v>2467</v>
      </c>
      <c r="H617" s="162">
        <v>1.0880000000000001</v>
      </c>
      <c r="I617" s="163"/>
      <c r="L617" s="158"/>
      <c r="M617" s="164"/>
      <c r="N617" s="165"/>
      <c r="O617" s="165"/>
      <c r="P617" s="165"/>
      <c r="Q617" s="165"/>
      <c r="R617" s="165"/>
      <c r="S617" s="165"/>
      <c r="T617" s="166"/>
      <c r="AT617" s="160" t="s">
        <v>145</v>
      </c>
      <c r="AU617" s="160" t="s">
        <v>82</v>
      </c>
      <c r="AV617" s="13" t="s">
        <v>82</v>
      </c>
      <c r="AW617" s="13" t="s">
        <v>29</v>
      </c>
      <c r="AX617" s="13" t="s">
        <v>73</v>
      </c>
      <c r="AY617" s="160" t="s">
        <v>137</v>
      </c>
    </row>
    <row r="618" spans="1:65" s="14" customFormat="1">
      <c r="B618" s="167"/>
      <c r="D618" s="159" t="s">
        <v>145</v>
      </c>
      <c r="E618" s="168" t="s">
        <v>1</v>
      </c>
      <c r="F618" s="169" t="s">
        <v>2241</v>
      </c>
      <c r="H618" s="168" t="s">
        <v>1</v>
      </c>
      <c r="I618" s="170"/>
      <c r="L618" s="167"/>
      <c r="M618" s="171"/>
      <c r="N618" s="172"/>
      <c r="O618" s="172"/>
      <c r="P618" s="172"/>
      <c r="Q618" s="172"/>
      <c r="R618" s="172"/>
      <c r="S618" s="172"/>
      <c r="T618" s="173"/>
      <c r="AT618" s="168" t="s">
        <v>145</v>
      </c>
      <c r="AU618" s="168" t="s">
        <v>82</v>
      </c>
      <c r="AV618" s="14" t="s">
        <v>30</v>
      </c>
      <c r="AW618" s="14" t="s">
        <v>29</v>
      </c>
      <c r="AX618" s="14" t="s">
        <v>73</v>
      </c>
      <c r="AY618" s="168" t="s">
        <v>137</v>
      </c>
    </row>
    <row r="619" spans="1:65" s="13" customFormat="1">
      <c r="B619" s="158"/>
      <c r="D619" s="159" t="s">
        <v>145</v>
      </c>
      <c r="E619" s="160" t="s">
        <v>1</v>
      </c>
      <c r="F619" s="161" t="s">
        <v>2468</v>
      </c>
      <c r="H619" s="162">
        <v>0.76200000000000001</v>
      </c>
      <c r="I619" s="163"/>
      <c r="L619" s="158"/>
      <c r="M619" s="164"/>
      <c r="N619" s="165"/>
      <c r="O619" s="165"/>
      <c r="P619" s="165"/>
      <c r="Q619" s="165"/>
      <c r="R619" s="165"/>
      <c r="S619" s="165"/>
      <c r="T619" s="166"/>
      <c r="AT619" s="160" t="s">
        <v>145</v>
      </c>
      <c r="AU619" s="160" t="s">
        <v>82</v>
      </c>
      <c r="AV619" s="13" t="s">
        <v>82</v>
      </c>
      <c r="AW619" s="13" t="s">
        <v>29</v>
      </c>
      <c r="AX619" s="13" t="s">
        <v>73</v>
      </c>
      <c r="AY619" s="160" t="s">
        <v>137</v>
      </c>
    </row>
    <row r="620" spans="1:65" s="14" customFormat="1">
      <c r="B620" s="167"/>
      <c r="D620" s="159" t="s">
        <v>145</v>
      </c>
      <c r="E620" s="168" t="s">
        <v>1</v>
      </c>
      <c r="F620" s="169" t="s">
        <v>2243</v>
      </c>
      <c r="H620" s="168" t="s">
        <v>1</v>
      </c>
      <c r="I620" s="170"/>
      <c r="L620" s="167"/>
      <c r="M620" s="171"/>
      <c r="N620" s="172"/>
      <c r="O620" s="172"/>
      <c r="P620" s="172"/>
      <c r="Q620" s="172"/>
      <c r="R620" s="172"/>
      <c r="S620" s="172"/>
      <c r="T620" s="173"/>
      <c r="AT620" s="168" t="s">
        <v>145</v>
      </c>
      <c r="AU620" s="168" t="s">
        <v>82</v>
      </c>
      <c r="AV620" s="14" t="s">
        <v>30</v>
      </c>
      <c r="AW620" s="14" t="s">
        <v>29</v>
      </c>
      <c r="AX620" s="14" t="s">
        <v>73</v>
      </c>
      <c r="AY620" s="168" t="s">
        <v>137</v>
      </c>
    </row>
    <row r="621" spans="1:65" s="13" customFormat="1">
      <c r="B621" s="158"/>
      <c r="D621" s="159" t="s">
        <v>145</v>
      </c>
      <c r="E621" s="160" t="s">
        <v>1</v>
      </c>
      <c r="F621" s="161" t="s">
        <v>2469</v>
      </c>
      <c r="H621" s="162">
        <v>1.0980000000000001</v>
      </c>
      <c r="I621" s="163"/>
      <c r="L621" s="158"/>
      <c r="M621" s="164"/>
      <c r="N621" s="165"/>
      <c r="O621" s="165"/>
      <c r="P621" s="165"/>
      <c r="Q621" s="165"/>
      <c r="R621" s="165"/>
      <c r="S621" s="165"/>
      <c r="T621" s="166"/>
      <c r="AT621" s="160" t="s">
        <v>145</v>
      </c>
      <c r="AU621" s="160" t="s">
        <v>82</v>
      </c>
      <c r="AV621" s="13" t="s">
        <v>82</v>
      </c>
      <c r="AW621" s="13" t="s">
        <v>29</v>
      </c>
      <c r="AX621" s="13" t="s">
        <v>73</v>
      </c>
      <c r="AY621" s="160" t="s">
        <v>137</v>
      </c>
    </row>
    <row r="622" spans="1:65" s="14" customFormat="1">
      <c r="B622" s="167"/>
      <c r="D622" s="159" t="s">
        <v>145</v>
      </c>
      <c r="E622" s="168" t="s">
        <v>1</v>
      </c>
      <c r="F622" s="169" t="s">
        <v>2245</v>
      </c>
      <c r="H622" s="168" t="s">
        <v>1</v>
      </c>
      <c r="I622" s="170"/>
      <c r="L622" s="167"/>
      <c r="M622" s="171"/>
      <c r="N622" s="172"/>
      <c r="O622" s="172"/>
      <c r="P622" s="172"/>
      <c r="Q622" s="172"/>
      <c r="R622" s="172"/>
      <c r="S622" s="172"/>
      <c r="T622" s="173"/>
      <c r="AT622" s="168" t="s">
        <v>145</v>
      </c>
      <c r="AU622" s="168" t="s">
        <v>82</v>
      </c>
      <c r="AV622" s="14" t="s">
        <v>30</v>
      </c>
      <c r="AW622" s="14" t="s">
        <v>29</v>
      </c>
      <c r="AX622" s="14" t="s">
        <v>73</v>
      </c>
      <c r="AY622" s="168" t="s">
        <v>137</v>
      </c>
    </row>
    <row r="623" spans="1:65" s="13" customFormat="1">
      <c r="B623" s="158"/>
      <c r="D623" s="159" t="s">
        <v>145</v>
      </c>
      <c r="E623" s="160" t="s">
        <v>1</v>
      </c>
      <c r="F623" s="161" t="s">
        <v>2470</v>
      </c>
      <c r="H623" s="162">
        <v>0.77300000000000002</v>
      </c>
      <c r="I623" s="163"/>
      <c r="L623" s="158"/>
      <c r="M623" s="164"/>
      <c r="N623" s="165"/>
      <c r="O623" s="165"/>
      <c r="P623" s="165"/>
      <c r="Q623" s="165"/>
      <c r="R623" s="165"/>
      <c r="S623" s="165"/>
      <c r="T623" s="166"/>
      <c r="AT623" s="160" t="s">
        <v>145</v>
      </c>
      <c r="AU623" s="160" t="s">
        <v>82</v>
      </c>
      <c r="AV623" s="13" t="s">
        <v>82</v>
      </c>
      <c r="AW623" s="13" t="s">
        <v>29</v>
      </c>
      <c r="AX623" s="13" t="s">
        <v>73</v>
      </c>
      <c r="AY623" s="160" t="s">
        <v>137</v>
      </c>
    </row>
    <row r="624" spans="1:65" s="14" customFormat="1">
      <c r="B624" s="167"/>
      <c r="D624" s="159" t="s">
        <v>145</v>
      </c>
      <c r="E624" s="168" t="s">
        <v>1</v>
      </c>
      <c r="F624" s="169" t="s">
        <v>2247</v>
      </c>
      <c r="H624" s="168" t="s">
        <v>1</v>
      </c>
      <c r="I624" s="170"/>
      <c r="L624" s="167"/>
      <c r="M624" s="171"/>
      <c r="N624" s="172"/>
      <c r="O624" s="172"/>
      <c r="P624" s="172"/>
      <c r="Q624" s="172"/>
      <c r="R624" s="172"/>
      <c r="S624" s="172"/>
      <c r="T624" s="173"/>
      <c r="AT624" s="168" t="s">
        <v>145</v>
      </c>
      <c r="AU624" s="168" t="s">
        <v>82</v>
      </c>
      <c r="AV624" s="14" t="s">
        <v>30</v>
      </c>
      <c r="AW624" s="14" t="s">
        <v>29</v>
      </c>
      <c r="AX624" s="14" t="s">
        <v>73</v>
      </c>
      <c r="AY624" s="168" t="s">
        <v>137</v>
      </c>
    </row>
    <row r="625" spans="2:51" s="13" customFormat="1">
      <c r="B625" s="158"/>
      <c r="D625" s="159" t="s">
        <v>145</v>
      </c>
      <c r="E625" s="160" t="s">
        <v>1</v>
      </c>
      <c r="F625" s="161" t="s">
        <v>2471</v>
      </c>
      <c r="H625" s="162">
        <v>1.0980000000000001</v>
      </c>
      <c r="I625" s="163"/>
      <c r="L625" s="158"/>
      <c r="M625" s="164"/>
      <c r="N625" s="165"/>
      <c r="O625" s="165"/>
      <c r="P625" s="165"/>
      <c r="Q625" s="165"/>
      <c r="R625" s="165"/>
      <c r="S625" s="165"/>
      <c r="T625" s="166"/>
      <c r="AT625" s="160" t="s">
        <v>145</v>
      </c>
      <c r="AU625" s="160" t="s">
        <v>82</v>
      </c>
      <c r="AV625" s="13" t="s">
        <v>82</v>
      </c>
      <c r="AW625" s="13" t="s">
        <v>29</v>
      </c>
      <c r="AX625" s="13" t="s">
        <v>73</v>
      </c>
      <c r="AY625" s="160" t="s">
        <v>137</v>
      </c>
    </row>
    <row r="626" spans="2:51" s="14" customFormat="1">
      <c r="B626" s="167"/>
      <c r="D626" s="159" t="s">
        <v>145</v>
      </c>
      <c r="E626" s="168" t="s">
        <v>1</v>
      </c>
      <c r="F626" s="169" t="s">
        <v>2249</v>
      </c>
      <c r="H626" s="168" t="s">
        <v>1</v>
      </c>
      <c r="I626" s="170"/>
      <c r="L626" s="167"/>
      <c r="M626" s="171"/>
      <c r="N626" s="172"/>
      <c r="O626" s="172"/>
      <c r="P626" s="172"/>
      <c r="Q626" s="172"/>
      <c r="R626" s="172"/>
      <c r="S626" s="172"/>
      <c r="T626" s="173"/>
      <c r="AT626" s="168" t="s">
        <v>145</v>
      </c>
      <c r="AU626" s="168" t="s">
        <v>82</v>
      </c>
      <c r="AV626" s="14" t="s">
        <v>30</v>
      </c>
      <c r="AW626" s="14" t="s">
        <v>29</v>
      </c>
      <c r="AX626" s="14" t="s">
        <v>73</v>
      </c>
      <c r="AY626" s="168" t="s">
        <v>137</v>
      </c>
    </row>
    <row r="627" spans="2:51" s="13" customFormat="1">
      <c r="B627" s="158"/>
      <c r="D627" s="159" t="s">
        <v>145</v>
      </c>
      <c r="E627" s="160" t="s">
        <v>1</v>
      </c>
      <c r="F627" s="161" t="s">
        <v>2472</v>
      </c>
      <c r="H627" s="162">
        <v>0.76400000000000001</v>
      </c>
      <c r="I627" s="163"/>
      <c r="L627" s="158"/>
      <c r="M627" s="164"/>
      <c r="N627" s="165"/>
      <c r="O627" s="165"/>
      <c r="P627" s="165"/>
      <c r="Q627" s="165"/>
      <c r="R627" s="165"/>
      <c r="S627" s="165"/>
      <c r="T627" s="166"/>
      <c r="AT627" s="160" t="s">
        <v>145</v>
      </c>
      <c r="AU627" s="160" t="s">
        <v>82</v>
      </c>
      <c r="AV627" s="13" t="s">
        <v>82</v>
      </c>
      <c r="AW627" s="13" t="s">
        <v>29</v>
      </c>
      <c r="AX627" s="13" t="s">
        <v>73</v>
      </c>
      <c r="AY627" s="160" t="s">
        <v>137</v>
      </c>
    </row>
    <row r="628" spans="2:51" s="14" customFormat="1">
      <c r="B628" s="167"/>
      <c r="D628" s="159" t="s">
        <v>145</v>
      </c>
      <c r="E628" s="168" t="s">
        <v>1</v>
      </c>
      <c r="F628" s="169" t="s">
        <v>2251</v>
      </c>
      <c r="H628" s="168" t="s">
        <v>1</v>
      </c>
      <c r="I628" s="170"/>
      <c r="L628" s="167"/>
      <c r="M628" s="171"/>
      <c r="N628" s="172"/>
      <c r="O628" s="172"/>
      <c r="P628" s="172"/>
      <c r="Q628" s="172"/>
      <c r="R628" s="172"/>
      <c r="S628" s="172"/>
      <c r="T628" s="173"/>
      <c r="AT628" s="168" t="s">
        <v>145</v>
      </c>
      <c r="AU628" s="168" t="s">
        <v>82</v>
      </c>
      <c r="AV628" s="14" t="s">
        <v>30</v>
      </c>
      <c r="AW628" s="14" t="s">
        <v>29</v>
      </c>
      <c r="AX628" s="14" t="s">
        <v>73</v>
      </c>
      <c r="AY628" s="168" t="s">
        <v>137</v>
      </c>
    </row>
    <row r="629" spans="2:51" s="13" customFormat="1">
      <c r="B629" s="158"/>
      <c r="D629" s="159" t="s">
        <v>145</v>
      </c>
      <c r="E629" s="160" t="s">
        <v>1</v>
      </c>
      <c r="F629" s="161" t="s">
        <v>2473</v>
      </c>
      <c r="H629" s="162">
        <v>1.546</v>
      </c>
      <c r="I629" s="163"/>
      <c r="L629" s="158"/>
      <c r="M629" s="164"/>
      <c r="N629" s="165"/>
      <c r="O629" s="165"/>
      <c r="P629" s="165"/>
      <c r="Q629" s="165"/>
      <c r="R629" s="165"/>
      <c r="S629" s="165"/>
      <c r="T629" s="166"/>
      <c r="AT629" s="160" t="s">
        <v>145</v>
      </c>
      <c r="AU629" s="160" t="s">
        <v>82</v>
      </c>
      <c r="AV629" s="13" t="s">
        <v>82</v>
      </c>
      <c r="AW629" s="13" t="s">
        <v>29</v>
      </c>
      <c r="AX629" s="13" t="s">
        <v>73</v>
      </c>
      <c r="AY629" s="160" t="s">
        <v>137</v>
      </c>
    </row>
    <row r="630" spans="2:51" s="14" customFormat="1">
      <c r="B630" s="167"/>
      <c r="D630" s="159" t="s">
        <v>145</v>
      </c>
      <c r="E630" s="168" t="s">
        <v>1</v>
      </c>
      <c r="F630" s="169" t="s">
        <v>2253</v>
      </c>
      <c r="H630" s="168" t="s">
        <v>1</v>
      </c>
      <c r="I630" s="170"/>
      <c r="L630" s="167"/>
      <c r="M630" s="171"/>
      <c r="N630" s="172"/>
      <c r="O630" s="172"/>
      <c r="P630" s="172"/>
      <c r="Q630" s="172"/>
      <c r="R630" s="172"/>
      <c r="S630" s="172"/>
      <c r="T630" s="173"/>
      <c r="AT630" s="168" t="s">
        <v>145</v>
      </c>
      <c r="AU630" s="168" t="s">
        <v>82</v>
      </c>
      <c r="AV630" s="14" t="s">
        <v>30</v>
      </c>
      <c r="AW630" s="14" t="s">
        <v>29</v>
      </c>
      <c r="AX630" s="14" t="s">
        <v>73</v>
      </c>
      <c r="AY630" s="168" t="s">
        <v>137</v>
      </c>
    </row>
    <row r="631" spans="2:51" s="13" customFormat="1">
      <c r="B631" s="158"/>
      <c r="D631" s="159" t="s">
        <v>145</v>
      </c>
      <c r="E631" s="160" t="s">
        <v>1</v>
      </c>
      <c r="F631" s="161" t="s">
        <v>2474</v>
      </c>
      <c r="H631" s="162">
        <v>0.76400000000000001</v>
      </c>
      <c r="I631" s="163"/>
      <c r="L631" s="158"/>
      <c r="M631" s="164"/>
      <c r="N631" s="165"/>
      <c r="O631" s="165"/>
      <c r="P631" s="165"/>
      <c r="Q631" s="165"/>
      <c r="R631" s="165"/>
      <c r="S631" s="165"/>
      <c r="T631" s="166"/>
      <c r="AT631" s="160" t="s">
        <v>145</v>
      </c>
      <c r="AU631" s="160" t="s">
        <v>82</v>
      </c>
      <c r="AV631" s="13" t="s">
        <v>82</v>
      </c>
      <c r="AW631" s="13" t="s">
        <v>29</v>
      </c>
      <c r="AX631" s="13" t="s">
        <v>73</v>
      </c>
      <c r="AY631" s="160" t="s">
        <v>137</v>
      </c>
    </row>
    <row r="632" spans="2:51" s="14" customFormat="1">
      <c r="B632" s="167"/>
      <c r="D632" s="159" t="s">
        <v>145</v>
      </c>
      <c r="E632" s="168" t="s">
        <v>1</v>
      </c>
      <c r="F632" s="169" t="s">
        <v>2255</v>
      </c>
      <c r="H632" s="168" t="s">
        <v>1</v>
      </c>
      <c r="I632" s="170"/>
      <c r="L632" s="167"/>
      <c r="M632" s="171"/>
      <c r="N632" s="172"/>
      <c r="O632" s="172"/>
      <c r="P632" s="172"/>
      <c r="Q632" s="172"/>
      <c r="R632" s="172"/>
      <c r="S632" s="172"/>
      <c r="T632" s="173"/>
      <c r="AT632" s="168" t="s">
        <v>145</v>
      </c>
      <c r="AU632" s="168" t="s">
        <v>82</v>
      </c>
      <c r="AV632" s="14" t="s">
        <v>30</v>
      </c>
      <c r="AW632" s="14" t="s">
        <v>29</v>
      </c>
      <c r="AX632" s="14" t="s">
        <v>73</v>
      </c>
      <c r="AY632" s="168" t="s">
        <v>137</v>
      </c>
    </row>
    <row r="633" spans="2:51" s="13" customFormat="1" ht="22.5">
      <c r="B633" s="158"/>
      <c r="D633" s="159" t="s">
        <v>145</v>
      </c>
      <c r="E633" s="160" t="s">
        <v>1</v>
      </c>
      <c r="F633" s="161" t="s">
        <v>2475</v>
      </c>
      <c r="H633" s="162">
        <v>1.6379999999999999</v>
      </c>
      <c r="I633" s="163"/>
      <c r="L633" s="158"/>
      <c r="M633" s="164"/>
      <c r="N633" s="165"/>
      <c r="O633" s="165"/>
      <c r="P633" s="165"/>
      <c r="Q633" s="165"/>
      <c r="R633" s="165"/>
      <c r="S633" s="165"/>
      <c r="T633" s="166"/>
      <c r="AT633" s="160" t="s">
        <v>145</v>
      </c>
      <c r="AU633" s="160" t="s">
        <v>82</v>
      </c>
      <c r="AV633" s="13" t="s">
        <v>82</v>
      </c>
      <c r="AW633" s="13" t="s">
        <v>29</v>
      </c>
      <c r="AX633" s="13" t="s">
        <v>73</v>
      </c>
      <c r="AY633" s="160" t="s">
        <v>137</v>
      </c>
    </row>
    <row r="634" spans="2:51" s="14" customFormat="1">
      <c r="B634" s="167"/>
      <c r="D634" s="159" t="s">
        <v>145</v>
      </c>
      <c r="E634" s="168" t="s">
        <v>1</v>
      </c>
      <c r="F634" s="169" t="s">
        <v>2257</v>
      </c>
      <c r="H634" s="168" t="s">
        <v>1</v>
      </c>
      <c r="I634" s="170"/>
      <c r="L634" s="167"/>
      <c r="M634" s="171"/>
      <c r="N634" s="172"/>
      <c r="O634" s="172"/>
      <c r="P634" s="172"/>
      <c r="Q634" s="172"/>
      <c r="R634" s="172"/>
      <c r="S634" s="172"/>
      <c r="T634" s="173"/>
      <c r="AT634" s="168" t="s">
        <v>145</v>
      </c>
      <c r="AU634" s="168" t="s">
        <v>82</v>
      </c>
      <c r="AV634" s="14" t="s">
        <v>30</v>
      </c>
      <c r="AW634" s="14" t="s">
        <v>29</v>
      </c>
      <c r="AX634" s="14" t="s">
        <v>73</v>
      </c>
      <c r="AY634" s="168" t="s">
        <v>137</v>
      </c>
    </row>
    <row r="635" spans="2:51" s="13" customFormat="1">
      <c r="B635" s="158"/>
      <c r="D635" s="159" t="s">
        <v>145</v>
      </c>
      <c r="E635" s="160" t="s">
        <v>1</v>
      </c>
      <c r="F635" s="161" t="s">
        <v>2476</v>
      </c>
      <c r="H635" s="162">
        <v>0.77400000000000002</v>
      </c>
      <c r="I635" s="163"/>
      <c r="L635" s="158"/>
      <c r="M635" s="164"/>
      <c r="N635" s="165"/>
      <c r="O635" s="165"/>
      <c r="P635" s="165"/>
      <c r="Q635" s="165"/>
      <c r="R635" s="165"/>
      <c r="S635" s="165"/>
      <c r="T635" s="166"/>
      <c r="AT635" s="160" t="s">
        <v>145</v>
      </c>
      <c r="AU635" s="160" t="s">
        <v>82</v>
      </c>
      <c r="AV635" s="13" t="s">
        <v>82</v>
      </c>
      <c r="AW635" s="13" t="s">
        <v>29</v>
      </c>
      <c r="AX635" s="13" t="s">
        <v>73</v>
      </c>
      <c r="AY635" s="160" t="s">
        <v>137</v>
      </c>
    </row>
    <row r="636" spans="2:51" s="14" customFormat="1">
      <c r="B636" s="167"/>
      <c r="D636" s="159" t="s">
        <v>145</v>
      </c>
      <c r="E636" s="168" t="s">
        <v>1</v>
      </c>
      <c r="F636" s="169" t="s">
        <v>2221</v>
      </c>
      <c r="H636" s="168" t="s">
        <v>1</v>
      </c>
      <c r="I636" s="170"/>
      <c r="L636" s="167"/>
      <c r="M636" s="171"/>
      <c r="N636" s="172"/>
      <c r="O636" s="172"/>
      <c r="P636" s="172"/>
      <c r="Q636" s="172"/>
      <c r="R636" s="172"/>
      <c r="S636" s="172"/>
      <c r="T636" s="173"/>
      <c r="AT636" s="168" t="s">
        <v>145</v>
      </c>
      <c r="AU636" s="168" t="s">
        <v>82</v>
      </c>
      <c r="AV636" s="14" t="s">
        <v>30</v>
      </c>
      <c r="AW636" s="14" t="s">
        <v>29</v>
      </c>
      <c r="AX636" s="14" t="s">
        <v>73</v>
      </c>
      <c r="AY636" s="168" t="s">
        <v>137</v>
      </c>
    </row>
    <row r="637" spans="2:51" s="13" customFormat="1">
      <c r="B637" s="158"/>
      <c r="D637" s="159" t="s">
        <v>145</v>
      </c>
      <c r="E637" s="160" t="s">
        <v>1</v>
      </c>
      <c r="F637" s="161" t="s">
        <v>2477</v>
      </c>
      <c r="H637" s="162">
        <v>0.999</v>
      </c>
      <c r="I637" s="163"/>
      <c r="L637" s="158"/>
      <c r="M637" s="164"/>
      <c r="N637" s="165"/>
      <c r="O637" s="165"/>
      <c r="P637" s="165"/>
      <c r="Q637" s="165"/>
      <c r="R637" s="165"/>
      <c r="S637" s="165"/>
      <c r="T637" s="166"/>
      <c r="AT637" s="160" t="s">
        <v>145</v>
      </c>
      <c r="AU637" s="160" t="s">
        <v>82</v>
      </c>
      <c r="AV637" s="13" t="s">
        <v>82</v>
      </c>
      <c r="AW637" s="13" t="s">
        <v>29</v>
      </c>
      <c r="AX637" s="13" t="s">
        <v>73</v>
      </c>
      <c r="AY637" s="160" t="s">
        <v>137</v>
      </c>
    </row>
    <row r="638" spans="2:51" s="14" customFormat="1">
      <c r="B638" s="167"/>
      <c r="D638" s="159" t="s">
        <v>145</v>
      </c>
      <c r="E638" s="168" t="s">
        <v>1</v>
      </c>
      <c r="F638" s="169" t="s">
        <v>2260</v>
      </c>
      <c r="H638" s="168" t="s">
        <v>1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145</v>
      </c>
      <c r="AU638" s="168" t="s">
        <v>82</v>
      </c>
      <c r="AV638" s="14" t="s">
        <v>30</v>
      </c>
      <c r="AW638" s="14" t="s">
        <v>29</v>
      </c>
      <c r="AX638" s="14" t="s">
        <v>73</v>
      </c>
      <c r="AY638" s="168" t="s">
        <v>137</v>
      </c>
    </row>
    <row r="639" spans="2:51" s="13" customFormat="1">
      <c r="B639" s="158"/>
      <c r="D639" s="159" t="s">
        <v>145</v>
      </c>
      <c r="E639" s="160" t="s">
        <v>1</v>
      </c>
      <c r="F639" s="161" t="s">
        <v>2478</v>
      </c>
      <c r="H639" s="162">
        <v>0.78800000000000003</v>
      </c>
      <c r="I639" s="163"/>
      <c r="L639" s="158"/>
      <c r="M639" s="164"/>
      <c r="N639" s="165"/>
      <c r="O639" s="165"/>
      <c r="P639" s="165"/>
      <c r="Q639" s="165"/>
      <c r="R639" s="165"/>
      <c r="S639" s="165"/>
      <c r="T639" s="166"/>
      <c r="AT639" s="160" t="s">
        <v>145</v>
      </c>
      <c r="AU639" s="160" t="s">
        <v>82</v>
      </c>
      <c r="AV639" s="13" t="s">
        <v>82</v>
      </c>
      <c r="AW639" s="13" t="s">
        <v>29</v>
      </c>
      <c r="AX639" s="13" t="s">
        <v>73</v>
      </c>
      <c r="AY639" s="160" t="s">
        <v>137</v>
      </c>
    </row>
    <row r="640" spans="2:51" s="14" customFormat="1">
      <c r="B640" s="167"/>
      <c r="D640" s="159" t="s">
        <v>145</v>
      </c>
      <c r="E640" s="168" t="s">
        <v>1</v>
      </c>
      <c r="F640" s="169" t="s">
        <v>2262</v>
      </c>
      <c r="H640" s="168" t="s">
        <v>1</v>
      </c>
      <c r="I640" s="170"/>
      <c r="L640" s="167"/>
      <c r="M640" s="171"/>
      <c r="N640" s="172"/>
      <c r="O640" s="172"/>
      <c r="P640" s="172"/>
      <c r="Q640" s="172"/>
      <c r="R640" s="172"/>
      <c r="S640" s="172"/>
      <c r="T640" s="173"/>
      <c r="AT640" s="168" t="s">
        <v>145</v>
      </c>
      <c r="AU640" s="168" t="s">
        <v>82</v>
      </c>
      <c r="AV640" s="14" t="s">
        <v>30</v>
      </c>
      <c r="AW640" s="14" t="s">
        <v>29</v>
      </c>
      <c r="AX640" s="14" t="s">
        <v>73</v>
      </c>
      <c r="AY640" s="168" t="s">
        <v>137</v>
      </c>
    </row>
    <row r="641" spans="2:51" s="13" customFormat="1" ht="22.5">
      <c r="B641" s="158"/>
      <c r="D641" s="159" t="s">
        <v>145</v>
      </c>
      <c r="E641" s="160" t="s">
        <v>1</v>
      </c>
      <c r="F641" s="161" t="s">
        <v>2479</v>
      </c>
      <c r="H641" s="162">
        <v>1.6220000000000001</v>
      </c>
      <c r="I641" s="163"/>
      <c r="L641" s="158"/>
      <c r="M641" s="164"/>
      <c r="N641" s="165"/>
      <c r="O641" s="165"/>
      <c r="P641" s="165"/>
      <c r="Q641" s="165"/>
      <c r="R641" s="165"/>
      <c r="S641" s="165"/>
      <c r="T641" s="166"/>
      <c r="AT641" s="160" t="s">
        <v>145</v>
      </c>
      <c r="AU641" s="160" t="s">
        <v>82</v>
      </c>
      <c r="AV641" s="13" t="s">
        <v>82</v>
      </c>
      <c r="AW641" s="13" t="s">
        <v>29</v>
      </c>
      <c r="AX641" s="13" t="s">
        <v>73</v>
      </c>
      <c r="AY641" s="160" t="s">
        <v>137</v>
      </c>
    </row>
    <row r="642" spans="2:51" s="14" customFormat="1">
      <c r="B642" s="167"/>
      <c r="D642" s="159" t="s">
        <v>145</v>
      </c>
      <c r="E642" s="168" t="s">
        <v>1</v>
      </c>
      <c r="F642" s="169" t="s">
        <v>2264</v>
      </c>
      <c r="H642" s="168" t="s">
        <v>1</v>
      </c>
      <c r="I642" s="170"/>
      <c r="L642" s="167"/>
      <c r="M642" s="171"/>
      <c r="N642" s="172"/>
      <c r="O642" s="172"/>
      <c r="P642" s="172"/>
      <c r="Q642" s="172"/>
      <c r="R642" s="172"/>
      <c r="S642" s="172"/>
      <c r="T642" s="173"/>
      <c r="AT642" s="168" t="s">
        <v>145</v>
      </c>
      <c r="AU642" s="168" t="s">
        <v>82</v>
      </c>
      <c r="AV642" s="14" t="s">
        <v>30</v>
      </c>
      <c r="AW642" s="14" t="s">
        <v>29</v>
      </c>
      <c r="AX642" s="14" t="s">
        <v>73</v>
      </c>
      <c r="AY642" s="168" t="s">
        <v>137</v>
      </c>
    </row>
    <row r="643" spans="2:51" s="13" customFormat="1">
      <c r="B643" s="158"/>
      <c r="D643" s="159" t="s">
        <v>145</v>
      </c>
      <c r="E643" s="160" t="s">
        <v>1</v>
      </c>
      <c r="F643" s="161" t="s">
        <v>2480</v>
      </c>
      <c r="H643" s="162">
        <v>0.78</v>
      </c>
      <c r="I643" s="163"/>
      <c r="L643" s="158"/>
      <c r="M643" s="164"/>
      <c r="N643" s="165"/>
      <c r="O643" s="165"/>
      <c r="P643" s="165"/>
      <c r="Q643" s="165"/>
      <c r="R643" s="165"/>
      <c r="S643" s="165"/>
      <c r="T643" s="166"/>
      <c r="AT643" s="160" t="s">
        <v>145</v>
      </c>
      <c r="AU643" s="160" t="s">
        <v>82</v>
      </c>
      <c r="AV643" s="13" t="s">
        <v>82</v>
      </c>
      <c r="AW643" s="13" t="s">
        <v>29</v>
      </c>
      <c r="AX643" s="13" t="s">
        <v>73</v>
      </c>
      <c r="AY643" s="160" t="s">
        <v>137</v>
      </c>
    </row>
    <row r="644" spans="2:51" s="14" customFormat="1">
      <c r="B644" s="167"/>
      <c r="D644" s="159" t="s">
        <v>145</v>
      </c>
      <c r="E644" s="168" t="s">
        <v>1</v>
      </c>
      <c r="F644" s="169" t="s">
        <v>2266</v>
      </c>
      <c r="H644" s="168" t="s">
        <v>1</v>
      </c>
      <c r="I644" s="170"/>
      <c r="L644" s="167"/>
      <c r="M644" s="171"/>
      <c r="N644" s="172"/>
      <c r="O644" s="172"/>
      <c r="P644" s="172"/>
      <c r="Q644" s="172"/>
      <c r="R644" s="172"/>
      <c r="S644" s="172"/>
      <c r="T644" s="173"/>
      <c r="AT644" s="168" t="s">
        <v>145</v>
      </c>
      <c r="AU644" s="168" t="s">
        <v>82</v>
      </c>
      <c r="AV644" s="14" t="s">
        <v>30</v>
      </c>
      <c r="AW644" s="14" t="s">
        <v>29</v>
      </c>
      <c r="AX644" s="14" t="s">
        <v>73</v>
      </c>
      <c r="AY644" s="168" t="s">
        <v>137</v>
      </c>
    </row>
    <row r="645" spans="2:51" s="13" customFormat="1">
      <c r="B645" s="158"/>
      <c r="D645" s="159" t="s">
        <v>145</v>
      </c>
      <c r="E645" s="160" t="s">
        <v>1</v>
      </c>
      <c r="F645" s="161" t="s">
        <v>2481</v>
      </c>
      <c r="H645" s="162">
        <v>1.0980000000000001</v>
      </c>
      <c r="I645" s="163"/>
      <c r="L645" s="158"/>
      <c r="M645" s="164"/>
      <c r="N645" s="165"/>
      <c r="O645" s="165"/>
      <c r="P645" s="165"/>
      <c r="Q645" s="165"/>
      <c r="R645" s="165"/>
      <c r="S645" s="165"/>
      <c r="T645" s="166"/>
      <c r="AT645" s="160" t="s">
        <v>145</v>
      </c>
      <c r="AU645" s="160" t="s">
        <v>82</v>
      </c>
      <c r="AV645" s="13" t="s">
        <v>82</v>
      </c>
      <c r="AW645" s="13" t="s">
        <v>29</v>
      </c>
      <c r="AX645" s="13" t="s">
        <v>73</v>
      </c>
      <c r="AY645" s="160" t="s">
        <v>137</v>
      </c>
    </row>
    <row r="646" spans="2:51" s="14" customFormat="1">
      <c r="B646" s="167"/>
      <c r="D646" s="159" t="s">
        <v>145</v>
      </c>
      <c r="E646" s="168" t="s">
        <v>1</v>
      </c>
      <c r="F646" s="169" t="s">
        <v>2268</v>
      </c>
      <c r="H646" s="168" t="s">
        <v>1</v>
      </c>
      <c r="I646" s="170"/>
      <c r="L646" s="167"/>
      <c r="M646" s="171"/>
      <c r="N646" s="172"/>
      <c r="O646" s="172"/>
      <c r="P646" s="172"/>
      <c r="Q646" s="172"/>
      <c r="R646" s="172"/>
      <c r="S646" s="172"/>
      <c r="T646" s="173"/>
      <c r="AT646" s="168" t="s">
        <v>145</v>
      </c>
      <c r="AU646" s="168" t="s">
        <v>82</v>
      </c>
      <c r="AV646" s="14" t="s">
        <v>30</v>
      </c>
      <c r="AW646" s="14" t="s">
        <v>29</v>
      </c>
      <c r="AX646" s="14" t="s">
        <v>73</v>
      </c>
      <c r="AY646" s="168" t="s">
        <v>137</v>
      </c>
    </row>
    <row r="647" spans="2:51" s="13" customFormat="1">
      <c r="B647" s="158"/>
      <c r="D647" s="159" t="s">
        <v>145</v>
      </c>
      <c r="E647" s="160" t="s">
        <v>1</v>
      </c>
      <c r="F647" s="161" t="s">
        <v>2482</v>
      </c>
      <c r="H647" s="162">
        <v>0.78400000000000003</v>
      </c>
      <c r="I647" s="163"/>
      <c r="L647" s="158"/>
      <c r="M647" s="164"/>
      <c r="N647" s="165"/>
      <c r="O647" s="165"/>
      <c r="P647" s="165"/>
      <c r="Q647" s="165"/>
      <c r="R647" s="165"/>
      <c r="S647" s="165"/>
      <c r="T647" s="166"/>
      <c r="AT647" s="160" t="s">
        <v>145</v>
      </c>
      <c r="AU647" s="160" t="s">
        <v>82</v>
      </c>
      <c r="AV647" s="13" t="s">
        <v>82</v>
      </c>
      <c r="AW647" s="13" t="s">
        <v>29</v>
      </c>
      <c r="AX647" s="13" t="s">
        <v>73</v>
      </c>
      <c r="AY647" s="160" t="s">
        <v>137</v>
      </c>
    </row>
    <row r="648" spans="2:51" s="14" customFormat="1">
      <c r="B648" s="167"/>
      <c r="D648" s="159" t="s">
        <v>145</v>
      </c>
      <c r="E648" s="168" t="s">
        <v>1</v>
      </c>
      <c r="F648" s="169" t="s">
        <v>2270</v>
      </c>
      <c r="H648" s="168" t="s">
        <v>1</v>
      </c>
      <c r="I648" s="170"/>
      <c r="L648" s="167"/>
      <c r="M648" s="171"/>
      <c r="N648" s="172"/>
      <c r="O648" s="172"/>
      <c r="P648" s="172"/>
      <c r="Q648" s="172"/>
      <c r="R648" s="172"/>
      <c r="S648" s="172"/>
      <c r="T648" s="173"/>
      <c r="AT648" s="168" t="s">
        <v>145</v>
      </c>
      <c r="AU648" s="168" t="s">
        <v>82</v>
      </c>
      <c r="AV648" s="14" t="s">
        <v>30</v>
      </c>
      <c r="AW648" s="14" t="s">
        <v>29</v>
      </c>
      <c r="AX648" s="14" t="s">
        <v>73</v>
      </c>
      <c r="AY648" s="168" t="s">
        <v>137</v>
      </c>
    </row>
    <row r="649" spans="2:51" s="13" customFormat="1">
      <c r="B649" s="158"/>
      <c r="D649" s="159" t="s">
        <v>145</v>
      </c>
      <c r="E649" s="160" t="s">
        <v>1</v>
      </c>
      <c r="F649" s="161" t="s">
        <v>2483</v>
      </c>
      <c r="H649" s="162">
        <v>1.0860000000000001</v>
      </c>
      <c r="I649" s="163"/>
      <c r="L649" s="158"/>
      <c r="M649" s="164"/>
      <c r="N649" s="165"/>
      <c r="O649" s="165"/>
      <c r="P649" s="165"/>
      <c r="Q649" s="165"/>
      <c r="R649" s="165"/>
      <c r="S649" s="165"/>
      <c r="T649" s="166"/>
      <c r="AT649" s="160" t="s">
        <v>145</v>
      </c>
      <c r="AU649" s="160" t="s">
        <v>82</v>
      </c>
      <c r="AV649" s="13" t="s">
        <v>82</v>
      </c>
      <c r="AW649" s="13" t="s">
        <v>29</v>
      </c>
      <c r="AX649" s="13" t="s">
        <v>73</v>
      </c>
      <c r="AY649" s="160" t="s">
        <v>137</v>
      </c>
    </row>
    <row r="650" spans="2:51" s="14" customFormat="1">
      <c r="B650" s="167"/>
      <c r="D650" s="159" t="s">
        <v>145</v>
      </c>
      <c r="E650" s="168" t="s">
        <v>1</v>
      </c>
      <c r="F650" s="169" t="s">
        <v>2272</v>
      </c>
      <c r="H650" s="168" t="s">
        <v>1</v>
      </c>
      <c r="I650" s="170"/>
      <c r="L650" s="167"/>
      <c r="M650" s="171"/>
      <c r="N650" s="172"/>
      <c r="O650" s="172"/>
      <c r="P650" s="172"/>
      <c r="Q650" s="172"/>
      <c r="R650" s="172"/>
      <c r="S650" s="172"/>
      <c r="T650" s="173"/>
      <c r="AT650" s="168" t="s">
        <v>145</v>
      </c>
      <c r="AU650" s="168" t="s">
        <v>82</v>
      </c>
      <c r="AV650" s="14" t="s">
        <v>30</v>
      </c>
      <c r="AW650" s="14" t="s">
        <v>29</v>
      </c>
      <c r="AX650" s="14" t="s">
        <v>73</v>
      </c>
      <c r="AY650" s="168" t="s">
        <v>137</v>
      </c>
    </row>
    <row r="651" spans="2:51" s="13" customFormat="1">
      <c r="B651" s="158"/>
      <c r="D651" s="159" t="s">
        <v>145</v>
      </c>
      <c r="E651" s="160" t="s">
        <v>1</v>
      </c>
      <c r="F651" s="161" t="s">
        <v>2484</v>
      </c>
      <c r="H651" s="162">
        <v>0.79200000000000004</v>
      </c>
      <c r="I651" s="163"/>
      <c r="L651" s="158"/>
      <c r="M651" s="164"/>
      <c r="N651" s="165"/>
      <c r="O651" s="165"/>
      <c r="P651" s="165"/>
      <c r="Q651" s="165"/>
      <c r="R651" s="165"/>
      <c r="S651" s="165"/>
      <c r="T651" s="166"/>
      <c r="AT651" s="160" t="s">
        <v>145</v>
      </c>
      <c r="AU651" s="160" t="s">
        <v>82</v>
      </c>
      <c r="AV651" s="13" t="s">
        <v>82</v>
      </c>
      <c r="AW651" s="13" t="s">
        <v>29</v>
      </c>
      <c r="AX651" s="13" t="s">
        <v>73</v>
      </c>
      <c r="AY651" s="160" t="s">
        <v>137</v>
      </c>
    </row>
    <row r="652" spans="2:51" s="14" customFormat="1">
      <c r="B652" s="167"/>
      <c r="D652" s="159" t="s">
        <v>145</v>
      </c>
      <c r="E652" s="168" t="s">
        <v>1</v>
      </c>
      <c r="F652" s="169" t="s">
        <v>2274</v>
      </c>
      <c r="H652" s="168" t="s">
        <v>1</v>
      </c>
      <c r="I652" s="170"/>
      <c r="L652" s="167"/>
      <c r="M652" s="171"/>
      <c r="N652" s="172"/>
      <c r="O652" s="172"/>
      <c r="P652" s="172"/>
      <c r="Q652" s="172"/>
      <c r="R652" s="172"/>
      <c r="S652" s="172"/>
      <c r="T652" s="173"/>
      <c r="AT652" s="168" t="s">
        <v>145</v>
      </c>
      <c r="AU652" s="168" t="s">
        <v>82</v>
      </c>
      <c r="AV652" s="14" t="s">
        <v>30</v>
      </c>
      <c r="AW652" s="14" t="s">
        <v>29</v>
      </c>
      <c r="AX652" s="14" t="s">
        <v>73</v>
      </c>
      <c r="AY652" s="168" t="s">
        <v>137</v>
      </c>
    </row>
    <row r="653" spans="2:51" s="13" customFormat="1">
      <c r="B653" s="158"/>
      <c r="D653" s="159" t="s">
        <v>145</v>
      </c>
      <c r="E653" s="160" t="s">
        <v>1</v>
      </c>
      <c r="F653" s="161" t="s">
        <v>2485</v>
      </c>
      <c r="H653" s="162">
        <v>1.0860000000000001</v>
      </c>
      <c r="I653" s="163"/>
      <c r="L653" s="158"/>
      <c r="M653" s="164"/>
      <c r="N653" s="165"/>
      <c r="O653" s="165"/>
      <c r="P653" s="165"/>
      <c r="Q653" s="165"/>
      <c r="R653" s="165"/>
      <c r="S653" s="165"/>
      <c r="T653" s="166"/>
      <c r="AT653" s="160" t="s">
        <v>145</v>
      </c>
      <c r="AU653" s="160" t="s">
        <v>82</v>
      </c>
      <c r="AV653" s="13" t="s">
        <v>82</v>
      </c>
      <c r="AW653" s="13" t="s">
        <v>29</v>
      </c>
      <c r="AX653" s="13" t="s">
        <v>73</v>
      </c>
      <c r="AY653" s="160" t="s">
        <v>137</v>
      </c>
    </row>
    <row r="654" spans="2:51" s="14" customFormat="1">
      <c r="B654" s="167"/>
      <c r="D654" s="159" t="s">
        <v>145</v>
      </c>
      <c r="E654" s="168" t="s">
        <v>1</v>
      </c>
      <c r="F654" s="169" t="s">
        <v>2276</v>
      </c>
      <c r="H654" s="168" t="s">
        <v>1</v>
      </c>
      <c r="I654" s="170"/>
      <c r="L654" s="167"/>
      <c r="M654" s="171"/>
      <c r="N654" s="172"/>
      <c r="O654" s="172"/>
      <c r="P654" s="172"/>
      <c r="Q654" s="172"/>
      <c r="R654" s="172"/>
      <c r="S654" s="172"/>
      <c r="T654" s="173"/>
      <c r="AT654" s="168" t="s">
        <v>145</v>
      </c>
      <c r="AU654" s="168" t="s">
        <v>82</v>
      </c>
      <c r="AV654" s="14" t="s">
        <v>30</v>
      </c>
      <c r="AW654" s="14" t="s">
        <v>29</v>
      </c>
      <c r="AX654" s="14" t="s">
        <v>73</v>
      </c>
      <c r="AY654" s="168" t="s">
        <v>137</v>
      </c>
    </row>
    <row r="655" spans="2:51" s="13" customFormat="1">
      <c r="B655" s="158"/>
      <c r="D655" s="159" t="s">
        <v>145</v>
      </c>
      <c r="E655" s="160" t="s">
        <v>1</v>
      </c>
      <c r="F655" s="161" t="s">
        <v>2486</v>
      </c>
      <c r="H655" s="162">
        <v>0.77800000000000002</v>
      </c>
      <c r="I655" s="163"/>
      <c r="L655" s="158"/>
      <c r="M655" s="164"/>
      <c r="N655" s="165"/>
      <c r="O655" s="165"/>
      <c r="P655" s="165"/>
      <c r="Q655" s="165"/>
      <c r="R655" s="165"/>
      <c r="S655" s="165"/>
      <c r="T655" s="166"/>
      <c r="AT655" s="160" t="s">
        <v>145</v>
      </c>
      <c r="AU655" s="160" t="s">
        <v>82</v>
      </c>
      <c r="AV655" s="13" t="s">
        <v>82</v>
      </c>
      <c r="AW655" s="13" t="s">
        <v>29</v>
      </c>
      <c r="AX655" s="13" t="s">
        <v>73</v>
      </c>
      <c r="AY655" s="160" t="s">
        <v>137</v>
      </c>
    </row>
    <row r="656" spans="2:51" s="14" customFormat="1">
      <c r="B656" s="167"/>
      <c r="D656" s="159" t="s">
        <v>145</v>
      </c>
      <c r="E656" s="168" t="s">
        <v>1</v>
      </c>
      <c r="F656" s="169" t="s">
        <v>2278</v>
      </c>
      <c r="H656" s="168" t="s">
        <v>1</v>
      </c>
      <c r="I656" s="170"/>
      <c r="L656" s="167"/>
      <c r="M656" s="171"/>
      <c r="N656" s="172"/>
      <c r="O656" s="172"/>
      <c r="P656" s="172"/>
      <c r="Q656" s="172"/>
      <c r="R656" s="172"/>
      <c r="S656" s="172"/>
      <c r="T656" s="173"/>
      <c r="AT656" s="168" t="s">
        <v>145</v>
      </c>
      <c r="AU656" s="168" t="s">
        <v>82</v>
      </c>
      <c r="AV656" s="14" t="s">
        <v>30</v>
      </c>
      <c r="AW656" s="14" t="s">
        <v>29</v>
      </c>
      <c r="AX656" s="14" t="s">
        <v>73</v>
      </c>
      <c r="AY656" s="168" t="s">
        <v>137</v>
      </c>
    </row>
    <row r="657" spans="2:51" s="13" customFormat="1">
      <c r="B657" s="158"/>
      <c r="D657" s="159" t="s">
        <v>145</v>
      </c>
      <c r="E657" s="160" t="s">
        <v>1</v>
      </c>
      <c r="F657" s="161" t="s">
        <v>2487</v>
      </c>
      <c r="H657" s="162">
        <v>1.056</v>
      </c>
      <c r="I657" s="163"/>
      <c r="L657" s="158"/>
      <c r="M657" s="164"/>
      <c r="N657" s="165"/>
      <c r="O657" s="165"/>
      <c r="P657" s="165"/>
      <c r="Q657" s="165"/>
      <c r="R657" s="165"/>
      <c r="S657" s="165"/>
      <c r="T657" s="166"/>
      <c r="AT657" s="160" t="s">
        <v>145</v>
      </c>
      <c r="AU657" s="160" t="s">
        <v>82</v>
      </c>
      <c r="AV657" s="13" t="s">
        <v>82</v>
      </c>
      <c r="AW657" s="13" t="s">
        <v>29</v>
      </c>
      <c r="AX657" s="13" t="s">
        <v>73</v>
      </c>
      <c r="AY657" s="160" t="s">
        <v>137</v>
      </c>
    </row>
    <row r="658" spans="2:51" s="14" customFormat="1">
      <c r="B658" s="167"/>
      <c r="D658" s="159" t="s">
        <v>145</v>
      </c>
      <c r="E658" s="168" t="s">
        <v>1</v>
      </c>
      <c r="F658" s="169" t="s">
        <v>2280</v>
      </c>
      <c r="H658" s="168" t="s">
        <v>1</v>
      </c>
      <c r="I658" s="170"/>
      <c r="L658" s="167"/>
      <c r="M658" s="171"/>
      <c r="N658" s="172"/>
      <c r="O658" s="172"/>
      <c r="P658" s="172"/>
      <c r="Q658" s="172"/>
      <c r="R658" s="172"/>
      <c r="S658" s="172"/>
      <c r="T658" s="173"/>
      <c r="AT658" s="168" t="s">
        <v>145</v>
      </c>
      <c r="AU658" s="168" t="s">
        <v>82</v>
      </c>
      <c r="AV658" s="14" t="s">
        <v>30</v>
      </c>
      <c r="AW658" s="14" t="s">
        <v>29</v>
      </c>
      <c r="AX658" s="14" t="s">
        <v>73</v>
      </c>
      <c r="AY658" s="168" t="s">
        <v>137</v>
      </c>
    </row>
    <row r="659" spans="2:51" s="13" customFormat="1">
      <c r="B659" s="158"/>
      <c r="D659" s="159" t="s">
        <v>145</v>
      </c>
      <c r="E659" s="160" t="s">
        <v>1</v>
      </c>
      <c r="F659" s="161" t="s">
        <v>2488</v>
      </c>
      <c r="H659" s="162">
        <v>0.79400000000000004</v>
      </c>
      <c r="I659" s="163"/>
      <c r="L659" s="158"/>
      <c r="M659" s="164"/>
      <c r="N659" s="165"/>
      <c r="O659" s="165"/>
      <c r="P659" s="165"/>
      <c r="Q659" s="165"/>
      <c r="R659" s="165"/>
      <c r="S659" s="165"/>
      <c r="T659" s="166"/>
      <c r="AT659" s="160" t="s">
        <v>145</v>
      </c>
      <c r="AU659" s="160" t="s">
        <v>82</v>
      </c>
      <c r="AV659" s="13" t="s">
        <v>82</v>
      </c>
      <c r="AW659" s="13" t="s">
        <v>29</v>
      </c>
      <c r="AX659" s="13" t="s">
        <v>73</v>
      </c>
      <c r="AY659" s="160" t="s">
        <v>137</v>
      </c>
    </row>
    <row r="660" spans="2:51" s="14" customFormat="1">
      <c r="B660" s="167"/>
      <c r="D660" s="159" t="s">
        <v>145</v>
      </c>
      <c r="E660" s="168" t="s">
        <v>1</v>
      </c>
      <c r="F660" s="169" t="s">
        <v>2282</v>
      </c>
      <c r="H660" s="168" t="s">
        <v>1</v>
      </c>
      <c r="I660" s="170"/>
      <c r="L660" s="167"/>
      <c r="M660" s="171"/>
      <c r="N660" s="172"/>
      <c r="O660" s="172"/>
      <c r="P660" s="172"/>
      <c r="Q660" s="172"/>
      <c r="R660" s="172"/>
      <c r="S660" s="172"/>
      <c r="T660" s="173"/>
      <c r="AT660" s="168" t="s">
        <v>145</v>
      </c>
      <c r="AU660" s="168" t="s">
        <v>82</v>
      </c>
      <c r="AV660" s="14" t="s">
        <v>30</v>
      </c>
      <c r="AW660" s="14" t="s">
        <v>29</v>
      </c>
      <c r="AX660" s="14" t="s">
        <v>73</v>
      </c>
      <c r="AY660" s="168" t="s">
        <v>137</v>
      </c>
    </row>
    <row r="661" spans="2:51" s="13" customFormat="1">
      <c r="B661" s="158"/>
      <c r="D661" s="159" t="s">
        <v>145</v>
      </c>
      <c r="E661" s="160" t="s">
        <v>1</v>
      </c>
      <c r="F661" s="161" t="s">
        <v>2489</v>
      </c>
      <c r="H661" s="162">
        <v>1.0740000000000001</v>
      </c>
      <c r="I661" s="163"/>
      <c r="L661" s="158"/>
      <c r="M661" s="164"/>
      <c r="N661" s="165"/>
      <c r="O661" s="165"/>
      <c r="P661" s="165"/>
      <c r="Q661" s="165"/>
      <c r="R661" s="165"/>
      <c r="S661" s="165"/>
      <c r="T661" s="166"/>
      <c r="AT661" s="160" t="s">
        <v>145</v>
      </c>
      <c r="AU661" s="160" t="s">
        <v>82</v>
      </c>
      <c r="AV661" s="13" t="s">
        <v>82</v>
      </c>
      <c r="AW661" s="13" t="s">
        <v>29</v>
      </c>
      <c r="AX661" s="13" t="s">
        <v>73</v>
      </c>
      <c r="AY661" s="160" t="s">
        <v>137</v>
      </c>
    </row>
    <row r="662" spans="2:51" s="14" customFormat="1">
      <c r="B662" s="167"/>
      <c r="D662" s="159" t="s">
        <v>145</v>
      </c>
      <c r="E662" s="168" t="s">
        <v>1</v>
      </c>
      <c r="F662" s="169" t="s">
        <v>2284</v>
      </c>
      <c r="H662" s="168" t="s">
        <v>1</v>
      </c>
      <c r="I662" s="170"/>
      <c r="L662" s="167"/>
      <c r="M662" s="171"/>
      <c r="N662" s="172"/>
      <c r="O662" s="172"/>
      <c r="P662" s="172"/>
      <c r="Q662" s="172"/>
      <c r="R662" s="172"/>
      <c r="S662" s="172"/>
      <c r="T662" s="173"/>
      <c r="AT662" s="168" t="s">
        <v>145</v>
      </c>
      <c r="AU662" s="168" t="s">
        <v>82</v>
      </c>
      <c r="AV662" s="14" t="s">
        <v>30</v>
      </c>
      <c r="AW662" s="14" t="s">
        <v>29</v>
      </c>
      <c r="AX662" s="14" t="s">
        <v>73</v>
      </c>
      <c r="AY662" s="168" t="s">
        <v>137</v>
      </c>
    </row>
    <row r="663" spans="2:51" s="13" customFormat="1">
      <c r="B663" s="158"/>
      <c r="D663" s="159" t="s">
        <v>145</v>
      </c>
      <c r="E663" s="160" t="s">
        <v>1</v>
      </c>
      <c r="F663" s="161" t="s">
        <v>2490</v>
      </c>
      <c r="H663" s="162">
        <v>0.79200000000000004</v>
      </c>
      <c r="I663" s="163"/>
      <c r="L663" s="158"/>
      <c r="M663" s="164"/>
      <c r="N663" s="165"/>
      <c r="O663" s="165"/>
      <c r="P663" s="165"/>
      <c r="Q663" s="165"/>
      <c r="R663" s="165"/>
      <c r="S663" s="165"/>
      <c r="T663" s="166"/>
      <c r="AT663" s="160" t="s">
        <v>145</v>
      </c>
      <c r="AU663" s="160" t="s">
        <v>82</v>
      </c>
      <c r="AV663" s="13" t="s">
        <v>82</v>
      </c>
      <c r="AW663" s="13" t="s">
        <v>29</v>
      </c>
      <c r="AX663" s="13" t="s">
        <v>73</v>
      </c>
      <c r="AY663" s="160" t="s">
        <v>137</v>
      </c>
    </row>
    <row r="664" spans="2:51" s="14" customFormat="1">
      <c r="B664" s="167"/>
      <c r="D664" s="159" t="s">
        <v>145</v>
      </c>
      <c r="E664" s="168" t="s">
        <v>1</v>
      </c>
      <c r="F664" s="169" t="s">
        <v>2286</v>
      </c>
      <c r="H664" s="168" t="s">
        <v>1</v>
      </c>
      <c r="I664" s="170"/>
      <c r="L664" s="167"/>
      <c r="M664" s="171"/>
      <c r="N664" s="172"/>
      <c r="O664" s="172"/>
      <c r="P664" s="172"/>
      <c r="Q664" s="172"/>
      <c r="R664" s="172"/>
      <c r="S664" s="172"/>
      <c r="T664" s="173"/>
      <c r="AT664" s="168" t="s">
        <v>145</v>
      </c>
      <c r="AU664" s="168" t="s">
        <v>82</v>
      </c>
      <c r="AV664" s="14" t="s">
        <v>30</v>
      </c>
      <c r="AW664" s="14" t="s">
        <v>29</v>
      </c>
      <c r="AX664" s="14" t="s">
        <v>73</v>
      </c>
      <c r="AY664" s="168" t="s">
        <v>137</v>
      </c>
    </row>
    <row r="665" spans="2:51" s="13" customFormat="1">
      <c r="B665" s="158"/>
      <c r="D665" s="159" t="s">
        <v>145</v>
      </c>
      <c r="E665" s="160" t="s">
        <v>1</v>
      </c>
      <c r="F665" s="161" t="s">
        <v>2491</v>
      </c>
      <c r="H665" s="162">
        <v>1.0840000000000001</v>
      </c>
      <c r="I665" s="163"/>
      <c r="L665" s="158"/>
      <c r="M665" s="164"/>
      <c r="N665" s="165"/>
      <c r="O665" s="165"/>
      <c r="P665" s="165"/>
      <c r="Q665" s="165"/>
      <c r="R665" s="165"/>
      <c r="S665" s="165"/>
      <c r="T665" s="166"/>
      <c r="AT665" s="160" t="s">
        <v>145</v>
      </c>
      <c r="AU665" s="160" t="s">
        <v>82</v>
      </c>
      <c r="AV665" s="13" t="s">
        <v>82</v>
      </c>
      <c r="AW665" s="13" t="s">
        <v>29</v>
      </c>
      <c r="AX665" s="13" t="s">
        <v>73</v>
      </c>
      <c r="AY665" s="160" t="s">
        <v>137</v>
      </c>
    </row>
    <row r="666" spans="2:51" s="14" customFormat="1">
      <c r="B666" s="167"/>
      <c r="D666" s="159" t="s">
        <v>145</v>
      </c>
      <c r="E666" s="168" t="s">
        <v>1</v>
      </c>
      <c r="F666" s="169" t="s">
        <v>2288</v>
      </c>
      <c r="H666" s="168" t="s">
        <v>1</v>
      </c>
      <c r="I666" s="170"/>
      <c r="L666" s="167"/>
      <c r="M666" s="171"/>
      <c r="N666" s="172"/>
      <c r="O666" s="172"/>
      <c r="P666" s="172"/>
      <c r="Q666" s="172"/>
      <c r="R666" s="172"/>
      <c r="S666" s="172"/>
      <c r="T666" s="173"/>
      <c r="AT666" s="168" t="s">
        <v>145</v>
      </c>
      <c r="AU666" s="168" t="s">
        <v>82</v>
      </c>
      <c r="AV666" s="14" t="s">
        <v>30</v>
      </c>
      <c r="AW666" s="14" t="s">
        <v>29</v>
      </c>
      <c r="AX666" s="14" t="s">
        <v>73</v>
      </c>
      <c r="AY666" s="168" t="s">
        <v>137</v>
      </c>
    </row>
    <row r="667" spans="2:51" s="13" customFormat="1">
      <c r="B667" s="158"/>
      <c r="D667" s="159" t="s">
        <v>145</v>
      </c>
      <c r="E667" s="160" t="s">
        <v>1</v>
      </c>
      <c r="F667" s="161" t="s">
        <v>2492</v>
      </c>
      <c r="H667" s="162">
        <v>0.79200000000000004</v>
      </c>
      <c r="I667" s="163"/>
      <c r="L667" s="158"/>
      <c r="M667" s="164"/>
      <c r="N667" s="165"/>
      <c r="O667" s="165"/>
      <c r="P667" s="165"/>
      <c r="Q667" s="165"/>
      <c r="R667" s="165"/>
      <c r="S667" s="165"/>
      <c r="T667" s="166"/>
      <c r="AT667" s="160" t="s">
        <v>145</v>
      </c>
      <c r="AU667" s="160" t="s">
        <v>82</v>
      </c>
      <c r="AV667" s="13" t="s">
        <v>82</v>
      </c>
      <c r="AW667" s="13" t="s">
        <v>29</v>
      </c>
      <c r="AX667" s="13" t="s">
        <v>73</v>
      </c>
      <c r="AY667" s="160" t="s">
        <v>137</v>
      </c>
    </row>
    <row r="668" spans="2:51" s="14" customFormat="1">
      <c r="B668" s="167"/>
      <c r="D668" s="159" t="s">
        <v>145</v>
      </c>
      <c r="E668" s="168" t="s">
        <v>1</v>
      </c>
      <c r="F668" s="169" t="s">
        <v>2290</v>
      </c>
      <c r="H668" s="168" t="s">
        <v>1</v>
      </c>
      <c r="I668" s="170"/>
      <c r="L668" s="167"/>
      <c r="M668" s="171"/>
      <c r="N668" s="172"/>
      <c r="O668" s="172"/>
      <c r="P668" s="172"/>
      <c r="Q668" s="172"/>
      <c r="R668" s="172"/>
      <c r="S668" s="172"/>
      <c r="T668" s="173"/>
      <c r="AT668" s="168" t="s">
        <v>145</v>
      </c>
      <c r="AU668" s="168" t="s">
        <v>82</v>
      </c>
      <c r="AV668" s="14" t="s">
        <v>30</v>
      </c>
      <c r="AW668" s="14" t="s">
        <v>29</v>
      </c>
      <c r="AX668" s="14" t="s">
        <v>73</v>
      </c>
      <c r="AY668" s="168" t="s">
        <v>137</v>
      </c>
    </row>
    <row r="669" spans="2:51" s="13" customFormat="1">
      <c r="B669" s="158"/>
      <c r="D669" s="159" t="s">
        <v>145</v>
      </c>
      <c r="E669" s="160" t="s">
        <v>1</v>
      </c>
      <c r="F669" s="161" t="s">
        <v>2493</v>
      </c>
      <c r="H669" s="162">
        <v>1.0820000000000001</v>
      </c>
      <c r="I669" s="163"/>
      <c r="L669" s="158"/>
      <c r="M669" s="164"/>
      <c r="N669" s="165"/>
      <c r="O669" s="165"/>
      <c r="P669" s="165"/>
      <c r="Q669" s="165"/>
      <c r="R669" s="165"/>
      <c r="S669" s="165"/>
      <c r="T669" s="166"/>
      <c r="AT669" s="160" t="s">
        <v>145</v>
      </c>
      <c r="AU669" s="160" t="s">
        <v>82</v>
      </c>
      <c r="AV669" s="13" t="s">
        <v>82</v>
      </c>
      <c r="AW669" s="13" t="s">
        <v>29</v>
      </c>
      <c r="AX669" s="13" t="s">
        <v>73</v>
      </c>
      <c r="AY669" s="160" t="s">
        <v>137</v>
      </c>
    </row>
    <row r="670" spans="2:51" s="14" customFormat="1">
      <c r="B670" s="167"/>
      <c r="D670" s="159" t="s">
        <v>145</v>
      </c>
      <c r="E670" s="168" t="s">
        <v>1</v>
      </c>
      <c r="F670" s="169" t="s">
        <v>2292</v>
      </c>
      <c r="H670" s="168" t="s">
        <v>1</v>
      </c>
      <c r="I670" s="170"/>
      <c r="L670" s="167"/>
      <c r="M670" s="171"/>
      <c r="N670" s="172"/>
      <c r="O670" s="172"/>
      <c r="P670" s="172"/>
      <c r="Q670" s="172"/>
      <c r="R670" s="172"/>
      <c r="S670" s="172"/>
      <c r="T670" s="173"/>
      <c r="AT670" s="168" t="s">
        <v>145</v>
      </c>
      <c r="AU670" s="168" t="s">
        <v>82</v>
      </c>
      <c r="AV670" s="14" t="s">
        <v>30</v>
      </c>
      <c r="AW670" s="14" t="s">
        <v>29</v>
      </c>
      <c r="AX670" s="14" t="s">
        <v>73</v>
      </c>
      <c r="AY670" s="168" t="s">
        <v>137</v>
      </c>
    </row>
    <row r="671" spans="2:51" s="13" customFormat="1">
      <c r="B671" s="158"/>
      <c r="D671" s="159" t="s">
        <v>145</v>
      </c>
      <c r="E671" s="160" t="s">
        <v>1</v>
      </c>
      <c r="F671" s="161" t="s">
        <v>2494</v>
      </c>
      <c r="H671" s="162">
        <v>0.71399999999999997</v>
      </c>
      <c r="I671" s="163"/>
      <c r="L671" s="158"/>
      <c r="M671" s="164"/>
      <c r="N671" s="165"/>
      <c r="O671" s="165"/>
      <c r="P671" s="165"/>
      <c r="Q671" s="165"/>
      <c r="R671" s="165"/>
      <c r="S671" s="165"/>
      <c r="T671" s="166"/>
      <c r="AT671" s="160" t="s">
        <v>145</v>
      </c>
      <c r="AU671" s="160" t="s">
        <v>82</v>
      </c>
      <c r="AV671" s="13" t="s">
        <v>82</v>
      </c>
      <c r="AW671" s="13" t="s">
        <v>29</v>
      </c>
      <c r="AX671" s="13" t="s">
        <v>73</v>
      </c>
      <c r="AY671" s="160" t="s">
        <v>137</v>
      </c>
    </row>
    <row r="672" spans="2:51" s="14" customFormat="1">
      <c r="B672" s="167"/>
      <c r="D672" s="159" t="s">
        <v>145</v>
      </c>
      <c r="E672" s="168" t="s">
        <v>1</v>
      </c>
      <c r="F672" s="169" t="s">
        <v>2294</v>
      </c>
      <c r="H672" s="168" t="s">
        <v>1</v>
      </c>
      <c r="I672" s="170"/>
      <c r="L672" s="167"/>
      <c r="M672" s="171"/>
      <c r="N672" s="172"/>
      <c r="O672" s="172"/>
      <c r="P672" s="172"/>
      <c r="Q672" s="172"/>
      <c r="R672" s="172"/>
      <c r="S672" s="172"/>
      <c r="T672" s="173"/>
      <c r="AT672" s="168" t="s">
        <v>145</v>
      </c>
      <c r="AU672" s="168" t="s">
        <v>82</v>
      </c>
      <c r="AV672" s="14" t="s">
        <v>30</v>
      </c>
      <c r="AW672" s="14" t="s">
        <v>29</v>
      </c>
      <c r="AX672" s="14" t="s">
        <v>73</v>
      </c>
      <c r="AY672" s="168" t="s">
        <v>137</v>
      </c>
    </row>
    <row r="673" spans="1:65" s="13" customFormat="1">
      <c r="B673" s="158"/>
      <c r="D673" s="159" t="s">
        <v>145</v>
      </c>
      <c r="E673" s="160" t="s">
        <v>1</v>
      </c>
      <c r="F673" s="161" t="s">
        <v>2495</v>
      </c>
      <c r="H673" s="162">
        <v>1.0920000000000001</v>
      </c>
      <c r="I673" s="163"/>
      <c r="L673" s="158"/>
      <c r="M673" s="164"/>
      <c r="N673" s="165"/>
      <c r="O673" s="165"/>
      <c r="P673" s="165"/>
      <c r="Q673" s="165"/>
      <c r="R673" s="165"/>
      <c r="S673" s="165"/>
      <c r="T673" s="166"/>
      <c r="AT673" s="160" t="s">
        <v>145</v>
      </c>
      <c r="AU673" s="160" t="s">
        <v>82</v>
      </c>
      <c r="AV673" s="13" t="s">
        <v>82</v>
      </c>
      <c r="AW673" s="13" t="s">
        <v>29</v>
      </c>
      <c r="AX673" s="13" t="s">
        <v>73</v>
      </c>
      <c r="AY673" s="160" t="s">
        <v>137</v>
      </c>
    </row>
    <row r="674" spans="1:65" s="14" customFormat="1">
      <c r="B674" s="167"/>
      <c r="D674" s="159" t="s">
        <v>145</v>
      </c>
      <c r="E674" s="168" t="s">
        <v>1</v>
      </c>
      <c r="F674" s="169" t="s">
        <v>2222</v>
      </c>
      <c r="H674" s="168" t="s">
        <v>1</v>
      </c>
      <c r="I674" s="170"/>
      <c r="L674" s="167"/>
      <c r="M674" s="171"/>
      <c r="N674" s="172"/>
      <c r="O674" s="172"/>
      <c r="P674" s="172"/>
      <c r="Q674" s="172"/>
      <c r="R674" s="172"/>
      <c r="S674" s="172"/>
      <c r="T674" s="173"/>
      <c r="AT674" s="168" t="s">
        <v>145</v>
      </c>
      <c r="AU674" s="168" t="s">
        <v>82</v>
      </c>
      <c r="AV674" s="14" t="s">
        <v>30</v>
      </c>
      <c r="AW674" s="14" t="s">
        <v>29</v>
      </c>
      <c r="AX674" s="14" t="s">
        <v>73</v>
      </c>
      <c r="AY674" s="168" t="s">
        <v>137</v>
      </c>
    </row>
    <row r="675" spans="1:65" s="13" customFormat="1">
      <c r="B675" s="158"/>
      <c r="D675" s="159" t="s">
        <v>145</v>
      </c>
      <c r="E675" s="160" t="s">
        <v>1</v>
      </c>
      <c r="F675" s="161" t="s">
        <v>2496</v>
      </c>
      <c r="H675" s="162">
        <v>0.61199999999999999</v>
      </c>
      <c r="I675" s="163"/>
      <c r="L675" s="158"/>
      <c r="M675" s="164"/>
      <c r="N675" s="165"/>
      <c r="O675" s="165"/>
      <c r="P675" s="165"/>
      <c r="Q675" s="165"/>
      <c r="R675" s="165"/>
      <c r="S675" s="165"/>
      <c r="T675" s="166"/>
      <c r="AT675" s="160" t="s">
        <v>145</v>
      </c>
      <c r="AU675" s="160" t="s">
        <v>82</v>
      </c>
      <c r="AV675" s="13" t="s">
        <v>82</v>
      </c>
      <c r="AW675" s="13" t="s">
        <v>29</v>
      </c>
      <c r="AX675" s="13" t="s">
        <v>73</v>
      </c>
      <c r="AY675" s="160" t="s">
        <v>137</v>
      </c>
    </row>
    <row r="676" spans="1:65" s="15" customFormat="1">
      <c r="B676" s="174"/>
      <c r="D676" s="159" t="s">
        <v>145</v>
      </c>
      <c r="E676" s="175" t="s">
        <v>1</v>
      </c>
      <c r="F676" s="176" t="s">
        <v>148</v>
      </c>
      <c r="H676" s="177">
        <v>30.763000000000002</v>
      </c>
      <c r="I676" s="178"/>
      <c r="L676" s="174"/>
      <c r="M676" s="179"/>
      <c r="N676" s="180"/>
      <c r="O676" s="180"/>
      <c r="P676" s="180"/>
      <c r="Q676" s="180"/>
      <c r="R676" s="180"/>
      <c r="S676" s="180"/>
      <c r="T676" s="181"/>
      <c r="AT676" s="175" t="s">
        <v>145</v>
      </c>
      <c r="AU676" s="175" t="s">
        <v>82</v>
      </c>
      <c r="AV676" s="15" t="s">
        <v>143</v>
      </c>
      <c r="AW676" s="15" t="s">
        <v>29</v>
      </c>
      <c r="AX676" s="15" t="s">
        <v>30</v>
      </c>
      <c r="AY676" s="175" t="s">
        <v>137</v>
      </c>
    </row>
    <row r="677" spans="1:65" s="2" customFormat="1" ht="24.2" customHeight="1">
      <c r="A677" s="33"/>
      <c r="B677" s="144"/>
      <c r="C677" s="145" t="s">
        <v>788</v>
      </c>
      <c r="D677" s="145" t="s">
        <v>139</v>
      </c>
      <c r="E677" s="146" t="s">
        <v>262</v>
      </c>
      <c r="F677" s="147" t="s">
        <v>263</v>
      </c>
      <c r="G677" s="148" t="s">
        <v>195</v>
      </c>
      <c r="H677" s="149">
        <v>30.763000000000002</v>
      </c>
      <c r="I677" s="150"/>
      <c r="J677" s="151">
        <f>ROUND(I677*H677,2)</f>
        <v>0</v>
      </c>
      <c r="K677" s="147" t="s">
        <v>152</v>
      </c>
      <c r="L677" s="34"/>
      <c r="M677" s="152" t="s">
        <v>1</v>
      </c>
      <c r="N677" s="153" t="s">
        <v>38</v>
      </c>
      <c r="O677" s="59"/>
      <c r="P677" s="154">
        <f>O677*H677</f>
        <v>0</v>
      </c>
      <c r="Q677" s="154">
        <v>0</v>
      </c>
      <c r="R677" s="154">
        <f>Q677*H677</f>
        <v>0</v>
      </c>
      <c r="S677" s="154">
        <v>0</v>
      </c>
      <c r="T677" s="155">
        <f>S677*H677</f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56" t="s">
        <v>143</v>
      </c>
      <c r="AT677" s="156" t="s">
        <v>139</v>
      </c>
      <c r="AU677" s="156" t="s">
        <v>82</v>
      </c>
      <c r="AY677" s="18" t="s">
        <v>137</v>
      </c>
      <c r="BE677" s="157">
        <f>IF(N677="základní",J677,0)</f>
        <v>0</v>
      </c>
      <c r="BF677" s="157">
        <f>IF(N677="snížená",J677,0)</f>
        <v>0</v>
      </c>
      <c r="BG677" s="157">
        <f>IF(N677="zákl. přenesená",J677,0)</f>
        <v>0</v>
      </c>
      <c r="BH677" s="157">
        <f>IF(N677="sníž. přenesená",J677,0)</f>
        <v>0</v>
      </c>
      <c r="BI677" s="157">
        <f>IF(N677="nulová",J677,0)</f>
        <v>0</v>
      </c>
      <c r="BJ677" s="18" t="s">
        <v>30</v>
      </c>
      <c r="BK677" s="157">
        <f>ROUND(I677*H677,2)</f>
        <v>0</v>
      </c>
      <c r="BL677" s="18" t="s">
        <v>143</v>
      </c>
      <c r="BM677" s="156" t="s">
        <v>2497</v>
      </c>
    </row>
    <row r="678" spans="1:65" s="13" customFormat="1">
      <c r="B678" s="158"/>
      <c r="D678" s="159" t="s">
        <v>145</v>
      </c>
      <c r="E678" s="160" t="s">
        <v>1</v>
      </c>
      <c r="F678" s="161" t="s">
        <v>2498</v>
      </c>
      <c r="H678" s="162">
        <v>30.763000000000002</v>
      </c>
      <c r="I678" s="163"/>
      <c r="L678" s="158"/>
      <c r="M678" s="164"/>
      <c r="N678" s="165"/>
      <c r="O678" s="165"/>
      <c r="P678" s="165"/>
      <c r="Q678" s="165"/>
      <c r="R678" s="165"/>
      <c r="S678" s="165"/>
      <c r="T678" s="166"/>
      <c r="AT678" s="160" t="s">
        <v>145</v>
      </c>
      <c r="AU678" s="160" t="s">
        <v>82</v>
      </c>
      <c r="AV678" s="13" t="s">
        <v>82</v>
      </c>
      <c r="AW678" s="13" t="s">
        <v>29</v>
      </c>
      <c r="AX678" s="13" t="s">
        <v>30</v>
      </c>
      <c r="AY678" s="160" t="s">
        <v>137</v>
      </c>
    </row>
    <row r="679" spans="1:65" s="2" customFormat="1" ht="37.9" customHeight="1">
      <c r="A679" s="33"/>
      <c r="B679" s="144"/>
      <c r="C679" s="145" t="s">
        <v>793</v>
      </c>
      <c r="D679" s="145" t="s">
        <v>139</v>
      </c>
      <c r="E679" s="146" t="s">
        <v>266</v>
      </c>
      <c r="F679" s="147" t="s">
        <v>267</v>
      </c>
      <c r="G679" s="148" t="s">
        <v>195</v>
      </c>
      <c r="H679" s="149">
        <v>30.763000000000002</v>
      </c>
      <c r="I679" s="150"/>
      <c r="J679" s="151">
        <f>ROUND(I679*H679,2)</f>
        <v>0</v>
      </c>
      <c r="K679" s="147" t="s">
        <v>152</v>
      </c>
      <c r="L679" s="34"/>
      <c r="M679" s="152" t="s">
        <v>1</v>
      </c>
      <c r="N679" s="153" t="s">
        <v>38</v>
      </c>
      <c r="O679" s="59"/>
      <c r="P679" s="154">
        <f>O679*H679</f>
        <v>0</v>
      </c>
      <c r="Q679" s="154">
        <v>0</v>
      </c>
      <c r="R679" s="154">
        <f>Q679*H679</f>
        <v>0</v>
      </c>
      <c r="S679" s="154">
        <v>0</v>
      </c>
      <c r="T679" s="155">
        <f>S679*H679</f>
        <v>0</v>
      </c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R679" s="156" t="s">
        <v>143</v>
      </c>
      <c r="AT679" s="156" t="s">
        <v>139</v>
      </c>
      <c r="AU679" s="156" t="s">
        <v>82</v>
      </c>
      <c r="AY679" s="18" t="s">
        <v>137</v>
      </c>
      <c r="BE679" s="157">
        <f>IF(N679="základní",J679,0)</f>
        <v>0</v>
      </c>
      <c r="BF679" s="157">
        <f>IF(N679="snížená",J679,0)</f>
        <v>0</v>
      </c>
      <c r="BG679" s="157">
        <f>IF(N679="zákl. přenesená",J679,0)</f>
        <v>0</v>
      </c>
      <c r="BH679" s="157">
        <f>IF(N679="sníž. přenesená",J679,0)</f>
        <v>0</v>
      </c>
      <c r="BI679" s="157">
        <f>IF(N679="nulová",J679,0)</f>
        <v>0</v>
      </c>
      <c r="BJ679" s="18" t="s">
        <v>30</v>
      </c>
      <c r="BK679" s="157">
        <f>ROUND(I679*H679,2)</f>
        <v>0</v>
      </c>
      <c r="BL679" s="18" t="s">
        <v>143</v>
      </c>
      <c r="BM679" s="156" t="s">
        <v>2499</v>
      </c>
    </row>
    <row r="680" spans="1:65" s="13" customFormat="1">
      <c r="B680" s="158"/>
      <c r="D680" s="159" t="s">
        <v>145</v>
      </c>
      <c r="E680" s="160" t="s">
        <v>1</v>
      </c>
      <c r="F680" s="161" t="s">
        <v>2498</v>
      </c>
      <c r="H680" s="162">
        <v>30.763000000000002</v>
      </c>
      <c r="I680" s="163"/>
      <c r="L680" s="158"/>
      <c r="M680" s="164"/>
      <c r="N680" s="165"/>
      <c r="O680" s="165"/>
      <c r="P680" s="165"/>
      <c r="Q680" s="165"/>
      <c r="R680" s="165"/>
      <c r="S680" s="165"/>
      <c r="T680" s="166"/>
      <c r="AT680" s="160" t="s">
        <v>145</v>
      </c>
      <c r="AU680" s="160" t="s">
        <v>82</v>
      </c>
      <c r="AV680" s="13" t="s">
        <v>82</v>
      </c>
      <c r="AW680" s="13" t="s">
        <v>29</v>
      </c>
      <c r="AX680" s="13" t="s">
        <v>30</v>
      </c>
      <c r="AY680" s="160" t="s">
        <v>137</v>
      </c>
    </row>
    <row r="681" spans="1:65" s="12" customFormat="1" ht="22.9" customHeight="1">
      <c r="B681" s="131"/>
      <c r="D681" s="132" t="s">
        <v>72</v>
      </c>
      <c r="E681" s="142" t="s">
        <v>163</v>
      </c>
      <c r="F681" s="142" t="s">
        <v>167</v>
      </c>
      <c r="I681" s="134"/>
      <c r="J681" s="143">
        <f>BK681</f>
        <v>0</v>
      </c>
      <c r="L681" s="131"/>
      <c r="M681" s="136"/>
      <c r="N681" s="137"/>
      <c r="O681" s="137"/>
      <c r="P681" s="138">
        <f>SUM(P682:P720)</f>
        <v>0</v>
      </c>
      <c r="Q681" s="137"/>
      <c r="R681" s="138">
        <f>SUM(R682:R720)</f>
        <v>13.620872</v>
      </c>
      <c r="S681" s="137"/>
      <c r="T681" s="139">
        <f>SUM(T682:T720)</f>
        <v>0</v>
      </c>
      <c r="AR681" s="132" t="s">
        <v>30</v>
      </c>
      <c r="AT681" s="140" t="s">
        <v>72</v>
      </c>
      <c r="AU681" s="140" t="s">
        <v>30</v>
      </c>
      <c r="AY681" s="132" t="s">
        <v>137</v>
      </c>
      <c r="BK681" s="141">
        <f>SUM(BK682:BK720)</f>
        <v>0</v>
      </c>
    </row>
    <row r="682" spans="1:65" s="2" customFormat="1" ht="24.2" customHeight="1">
      <c r="A682" s="33"/>
      <c r="B682" s="144"/>
      <c r="C682" s="145" t="s">
        <v>796</v>
      </c>
      <c r="D682" s="145" t="s">
        <v>139</v>
      </c>
      <c r="E682" s="146" t="s">
        <v>2500</v>
      </c>
      <c r="F682" s="147" t="s">
        <v>2501</v>
      </c>
      <c r="G682" s="148" t="s">
        <v>142</v>
      </c>
      <c r="H682" s="149">
        <v>5.016</v>
      </c>
      <c r="I682" s="150"/>
      <c r="J682" s="151">
        <f>ROUND(I682*H682,2)</f>
        <v>0</v>
      </c>
      <c r="K682" s="147" t="s">
        <v>152</v>
      </c>
      <c r="L682" s="34"/>
      <c r="M682" s="152" t="s">
        <v>1</v>
      </c>
      <c r="N682" s="153" t="s">
        <v>38</v>
      </c>
      <c r="O682" s="59"/>
      <c r="P682" s="154">
        <f>O682*H682</f>
        <v>0</v>
      </c>
      <c r="Q682" s="154">
        <v>0.37536000000000003</v>
      </c>
      <c r="R682" s="154">
        <f>Q682*H682</f>
        <v>1.8828057600000001</v>
      </c>
      <c r="S682" s="154">
        <v>0</v>
      </c>
      <c r="T682" s="155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56" t="s">
        <v>143</v>
      </c>
      <c r="AT682" s="156" t="s">
        <v>139</v>
      </c>
      <c r="AU682" s="156" t="s">
        <v>82</v>
      </c>
      <c r="AY682" s="18" t="s">
        <v>137</v>
      </c>
      <c r="BE682" s="157">
        <f>IF(N682="základní",J682,0)</f>
        <v>0</v>
      </c>
      <c r="BF682" s="157">
        <f>IF(N682="snížená",J682,0)</f>
        <v>0</v>
      </c>
      <c r="BG682" s="157">
        <f>IF(N682="zákl. přenesená",J682,0)</f>
        <v>0</v>
      </c>
      <c r="BH682" s="157">
        <f>IF(N682="sníž. přenesená",J682,0)</f>
        <v>0</v>
      </c>
      <c r="BI682" s="157">
        <f>IF(N682="nulová",J682,0)</f>
        <v>0</v>
      </c>
      <c r="BJ682" s="18" t="s">
        <v>30</v>
      </c>
      <c r="BK682" s="157">
        <f>ROUND(I682*H682,2)</f>
        <v>0</v>
      </c>
      <c r="BL682" s="18" t="s">
        <v>143</v>
      </c>
      <c r="BM682" s="156" t="s">
        <v>2502</v>
      </c>
    </row>
    <row r="683" spans="1:65" s="13" customFormat="1">
      <c r="B683" s="158"/>
      <c r="D683" s="159" t="s">
        <v>145</v>
      </c>
      <c r="E683" s="160" t="s">
        <v>1</v>
      </c>
      <c r="F683" s="161" t="s">
        <v>2165</v>
      </c>
      <c r="H683" s="162">
        <v>5.016</v>
      </c>
      <c r="I683" s="163"/>
      <c r="L683" s="158"/>
      <c r="M683" s="164"/>
      <c r="N683" s="165"/>
      <c r="O683" s="165"/>
      <c r="P683" s="165"/>
      <c r="Q683" s="165"/>
      <c r="R683" s="165"/>
      <c r="S683" s="165"/>
      <c r="T683" s="166"/>
      <c r="AT683" s="160" t="s">
        <v>145</v>
      </c>
      <c r="AU683" s="160" t="s">
        <v>82</v>
      </c>
      <c r="AV683" s="13" t="s">
        <v>82</v>
      </c>
      <c r="AW683" s="13" t="s">
        <v>29</v>
      </c>
      <c r="AX683" s="13" t="s">
        <v>73</v>
      </c>
      <c r="AY683" s="160" t="s">
        <v>137</v>
      </c>
    </row>
    <row r="684" spans="1:65" s="15" customFormat="1">
      <c r="B684" s="174"/>
      <c r="D684" s="159" t="s">
        <v>145</v>
      </c>
      <c r="E684" s="175" t="s">
        <v>1</v>
      </c>
      <c r="F684" s="176" t="s">
        <v>148</v>
      </c>
      <c r="H684" s="177">
        <v>5.016</v>
      </c>
      <c r="I684" s="178"/>
      <c r="L684" s="174"/>
      <c r="M684" s="179"/>
      <c r="N684" s="180"/>
      <c r="O684" s="180"/>
      <c r="P684" s="180"/>
      <c r="Q684" s="180"/>
      <c r="R684" s="180"/>
      <c r="S684" s="180"/>
      <c r="T684" s="181"/>
      <c r="AT684" s="175" t="s">
        <v>145</v>
      </c>
      <c r="AU684" s="175" t="s">
        <v>82</v>
      </c>
      <c r="AV684" s="15" t="s">
        <v>143</v>
      </c>
      <c r="AW684" s="15" t="s">
        <v>29</v>
      </c>
      <c r="AX684" s="15" t="s">
        <v>30</v>
      </c>
      <c r="AY684" s="175" t="s">
        <v>137</v>
      </c>
    </row>
    <row r="685" spans="1:65" s="2" customFormat="1" ht="21.75" customHeight="1">
      <c r="A685" s="33"/>
      <c r="B685" s="144"/>
      <c r="C685" s="145" t="s">
        <v>813</v>
      </c>
      <c r="D685" s="145" t="s">
        <v>139</v>
      </c>
      <c r="E685" s="146" t="s">
        <v>2503</v>
      </c>
      <c r="F685" s="147" t="s">
        <v>2504</v>
      </c>
      <c r="G685" s="148" t="s">
        <v>142</v>
      </c>
      <c r="H685" s="149">
        <v>0.64800000000000002</v>
      </c>
      <c r="I685" s="150"/>
      <c r="J685" s="151">
        <f>ROUND(I685*H685,2)</f>
        <v>0</v>
      </c>
      <c r="K685" s="147" t="s">
        <v>152</v>
      </c>
      <c r="L685" s="34"/>
      <c r="M685" s="152" t="s">
        <v>1</v>
      </c>
      <c r="N685" s="153" t="s">
        <v>38</v>
      </c>
      <c r="O685" s="59"/>
      <c r="P685" s="154">
        <f>O685*H685</f>
        <v>0</v>
      </c>
      <c r="Q685" s="154">
        <v>0.1837</v>
      </c>
      <c r="R685" s="154">
        <f>Q685*H685</f>
        <v>0.11903760000000001</v>
      </c>
      <c r="S685" s="154">
        <v>0</v>
      </c>
      <c r="T685" s="155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56" t="s">
        <v>143</v>
      </c>
      <c r="AT685" s="156" t="s">
        <v>139</v>
      </c>
      <c r="AU685" s="156" t="s">
        <v>82</v>
      </c>
      <c r="AY685" s="18" t="s">
        <v>137</v>
      </c>
      <c r="BE685" s="157">
        <f>IF(N685="základní",J685,0)</f>
        <v>0</v>
      </c>
      <c r="BF685" s="157">
        <f>IF(N685="snížená",J685,0)</f>
        <v>0</v>
      </c>
      <c r="BG685" s="157">
        <f>IF(N685="zákl. přenesená",J685,0)</f>
        <v>0</v>
      </c>
      <c r="BH685" s="157">
        <f>IF(N685="sníž. přenesená",J685,0)</f>
        <v>0</v>
      </c>
      <c r="BI685" s="157">
        <f>IF(N685="nulová",J685,0)</f>
        <v>0</v>
      </c>
      <c r="BJ685" s="18" t="s">
        <v>30</v>
      </c>
      <c r="BK685" s="157">
        <f>ROUND(I685*H685,2)</f>
        <v>0</v>
      </c>
      <c r="BL685" s="18" t="s">
        <v>143</v>
      </c>
      <c r="BM685" s="156" t="s">
        <v>2505</v>
      </c>
    </row>
    <row r="686" spans="1:65" s="13" customFormat="1">
      <c r="B686" s="158"/>
      <c r="D686" s="159" t="s">
        <v>145</v>
      </c>
      <c r="E686" s="160" t="s">
        <v>1</v>
      </c>
      <c r="F686" s="161" t="s">
        <v>2173</v>
      </c>
      <c r="H686" s="162">
        <v>0.64800000000000002</v>
      </c>
      <c r="I686" s="163"/>
      <c r="L686" s="158"/>
      <c r="M686" s="164"/>
      <c r="N686" s="165"/>
      <c r="O686" s="165"/>
      <c r="P686" s="165"/>
      <c r="Q686" s="165"/>
      <c r="R686" s="165"/>
      <c r="S686" s="165"/>
      <c r="T686" s="166"/>
      <c r="AT686" s="160" t="s">
        <v>145</v>
      </c>
      <c r="AU686" s="160" t="s">
        <v>82</v>
      </c>
      <c r="AV686" s="13" t="s">
        <v>82</v>
      </c>
      <c r="AW686" s="13" t="s">
        <v>29</v>
      </c>
      <c r="AX686" s="13" t="s">
        <v>73</v>
      </c>
      <c r="AY686" s="160" t="s">
        <v>137</v>
      </c>
    </row>
    <row r="687" spans="1:65" s="15" customFormat="1">
      <c r="B687" s="174"/>
      <c r="D687" s="159" t="s">
        <v>145</v>
      </c>
      <c r="E687" s="175" t="s">
        <v>1</v>
      </c>
      <c r="F687" s="176" t="s">
        <v>148</v>
      </c>
      <c r="H687" s="177">
        <v>0.64800000000000002</v>
      </c>
      <c r="I687" s="178"/>
      <c r="L687" s="174"/>
      <c r="M687" s="179"/>
      <c r="N687" s="180"/>
      <c r="O687" s="180"/>
      <c r="P687" s="180"/>
      <c r="Q687" s="180"/>
      <c r="R687" s="180"/>
      <c r="S687" s="180"/>
      <c r="T687" s="181"/>
      <c r="AT687" s="175" t="s">
        <v>145</v>
      </c>
      <c r="AU687" s="175" t="s">
        <v>82</v>
      </c>
      <c r="AV687" s="15" t="s">
        <v>143</v>
      </c>
      <c r="AW687" s="15" t="s">
        <v>29</v>
      </c>
      <c r="AX687" s="15" t="s">
        <v>30</v>
      </c>
      <c r="AY687" s="175" t="s">
        <v>137</v>
      </c>
    </row>
    <row r="688" spans="1:65" s="2" customFormat="1" ht="24.2" customHeight="1">
      <c r="A688" s="33"/>
      <c r="B688" s="144"/>
      <c r="C688" s="145" t="s">
        <v>827</v>
      </c>
      <c r="D688" s="145" t="s">
        <v>139</v>
      </c>
      <c r="E688" s="146" t="s">
        <v>173</v>
      </c>
      <c r="F688" s="147" t="s">
        <v>174</v>
      </c>
      <c r="G688" s="148" t="s">
        <v>142</v>
      </c>
      <c r="H688" s="149">
        <v>0.64800000000000002</v>
      </c>
      <c r="I688" s="150"/>
      <c r="J688" s="151">
        <f>ROUND(I688*H688,2)</f>
        <v>0</v>
      </c>
      <c r="K688" s="147" t="s">
        <v>152</v>
      </c>
      <c r="L688" s="34"/>
      <c r="M688" s="152" t="s">
        <v>1</v>
      </c>
      <c r="N688" s="153" t="s">
        <v>38</v>
      </c>
      <c r="O688" s="59"/>
      <c r="P688" s="154">
        <f>O688*H688</f>
        <v>0</v>
      </c>
      <c r="Q688" s="154">
        <v>0.46</v>
      </c>
      <c r="R688" s="154">
        <f>Q688*H688</f>
        <v>0.29808000000000001</v>
      </c>
      <c r="S688" s="154">
        <v>0</v>
      </c>
      <c r="T688" s="155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56" t="s">
        <v>143</v>
      </c>
      <c r="AT688" s="156" t="s">
        <v>139</v>
      </c>
      <c r="AU688" s="156" t="s">
        <v>82</v>
      </c>
      <c r="AY688" s="18" t="s">
        <v>137</v>
      </c>
      <c r="BE688" s="157">
        <f>IF(N688="základní",J688,0)</f>
        <v>0</v>
      </c>
      <c r="BF688" s="157">
        <f>IF(N688="snížená",J688,0)</f>
        <v>0</v>
      </c>
      <c r="BG688" s="157">
        <f>IF(N688="zákl. přenesená",J688,0)</f>
        <v>0</v>
      </c>
      <c r="BH688" s="157">
        <f>IF(N688="sníž. přenesená",J688,0)</f>
        <v>0</v>
      </c>
      <c r="BI688" s="157">
        <f>IF(N688="nulová",J688,0)</f>
        <v>0</v>
      </c>
      <c r="BJ688" s="18" t="s">
        <v>30</v>
      </c>
      <c r="BK688" s="157">
        <f>ROUND(I688*H688,2)</f>
        <v>0</v>
      </c>
      <c r="BL688" s="18" t="s">
        <v>143</v>
      </c>
      <c r="BM688" s="156" t="s">
        <v>2506</v>
      </c>
    </row>
    <row r="689" spans="1:65" s="13" customFormat="1">
      <c r="B689" s="158"/>
      <c r="D689" s="159" t="s">
        <v>145</v>
      </c>
      <c r="E689" s="160" t="s">
        <v>1</v>
      </c>
      <c r="F689" s="161" t="s">
        <v>2173</v>
      </c>
      <c r="H689" s="162">
        <v>0.64800000000000002</v>
      </c>
      <c r="I689" s="163"/>
      <c r="L689" s="158"/>
      <c r="M689" s="164"/>
      <c r="N689" s="165"/>
      <c r="O689" s="165"/>
      <c r="P689" s="165"/>
      <c r="Q689" s="165"/>
      <c r="R689" s="165"/>
      <c r="S689" s="165"/>
      <c r="T689" s="166"/>
      <c r="AT689" s="160" t="s">
        <v>145</v>
      </c>
      <c r="AU689" s="160" t="s">
        <v>82</v>
      </c>
      <c r="AV689" s="13" t="s">
        <v>82</v>
      </c>
      <c r="AW689" s="13" t="s">
        <v>29</v>
      </c>
      <c r="AX689" s="13" t="s">
        <v>73</v>
      </c>
      <c r="AY689" s="160" t="s">
        <v>137</v>
      </c>
    </row>
    <row r="690" spans="1:65" s="15" customFormat="1">
      <c r="B690" s="174"/>
      <c r="D690" s="159" t="s">
        <v>145</v>
      </c>
      <c r="E690" s="175" t="s">
        <v>1</v>
      </c>
      <c r="F690" s="176" t="s">
        <v>148</v>
      </c>
      <c r="H690" s="177">
        <v>0.64800000000000002</v>
      </c>
      <c r="I690" s="178"/>
      <c r="L690" s="174"/>
      <c r="M690" s="179"/>
      <c r="N690" s="180"/>
      <c r="O690" s="180"/>
      <c r="P690" s="180"/>
      <c r="Q690" s="180"/>
      <c r="R690" s="180"/>
      <c r="S690" s="180"/>
      <c r="T690" s="181"/>
      <c r="AT690" s="175" t="s">
        <v>145</v>
      </c>
      <c r="AU690" s="175" t="s">
        <v>82</v>
      </c>
      <c r="AV690" s="15" t="s">
        <v>143</v>
      </c>
      <c r="AW690" s="15" t="s">
        <v>29</v>
      </c>
      <c r="AX690" s="15" t="s">
        <v>30</v>
      </c>
      <c r="AY690" s="175" t="s">
        <v>137</v>
      </c>
    </row>
    <row r="691" spans="1:65" s="2" customFormat="1" ht="21.75" customHeight="1">
      <c r="A691" s="33"/>
      <c r="B691" s="144"/>
      <c r="C691" s="145" t="s">
        <v>831</v>
      </c>
      <c r="D691" s="145" t="s">
        <v>139</v>
      </c>
      <c r="E691" s="146" t="s">
        <v>2507</v>
      </c>
      <c r="F691" s="147" t="s">
        <v>2508</v>
      </c>
      <c r="G691" s="148" t="s">
        <v>142</v>
      </c>
      <c r="H691" s="149">
        <v>0.36</v>
      </c>
      <c r="I691" s="150"/>
      <c r="J691" s="151">
        <f>ROUND(I691*H691,2)</f>
        <v>0</v>
      </c>
      <c r="K691" s="147" t="s">
        <v>1</v>
      </c>
      <c r="L691" s="34"/>
      <c r="M691" s="152" t="s">
        <v>1</v>
      </c>
      <c r="N691" s="153" t="s">
        <v>38</v>
      </c>
      <c r="O691" s="59"/>
      <c r="P691" s="154">
        <f>O691*H691</f>
        <v>0</v>
      </c>
      <c r="Q691" s="154">
        <v>0.19536000000000001</v>
      </c>
      <c r="R691" s="154">
        <f>Q691*H691</f>
        <v>7.0329600000000006E-2</v>
      </c>
      <c r="S691" s="154">
        <v>0</v>
      </c>
      <c r="T691" s="155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56" t="s">
        <v>143</v>
      </c>
      <c r="AT691" s="156" t="s">
        <v>139</v>
      </c>
      <c r="AU691" s="156" t="s">
        <v>82</v>
      </c>
      <c r="AY691" s="18" t="s">
        <v>137</v>
      </c>
      <c r="BE691" s="157">
        <f>IF(N691="základní",J691,0)</f>
        <v>0</v>
      </c>
      <c r="BF691" s="157">
        <f>IF(N691="snížená",J691,0)</f>
        <v>0</v>
      </c>
      <c r="BG691" s="157">
        <f>IF(N691="zákl. přenesená",J691,0)</f>
        <v>0</v>
      </c>
      <c r="BH691" s="157">
        <f>IF(N691="sníž. přenesená",J691,0)</f>
        <v>0</v>
      </c>
      <c r="BI691" s="157">
        <f>IF(N691="nulová",J691,0)</f>
        <v>0</v>
      </c>
      <c r="BJ691" s="18" t="s">
        <v>30</v>
      </c>
      <c r="BK691" s="157">
        <f>ROUND(I691*H691,2)</f>
        <v>0</v>
      </c>
      <c r="BL691" s="18" t="s">
        <v>143</v>
      </c>
      <c r="BM691" s="156" t="s">
        <v>2509</v>
      </c>
    </row>
    <row r="692" spans="1:65" s="13" customFormat="1">
      <c r="B692" s="158"/>
      <c r="D692" s="159" t="s">
        <v>145</v>
      </c>
      <c r="E692" s="160" t="s">
        <v>1</v>
      </c>
      <c r="F692" s="161" t="s">
        <v>2153</v>
      </c>
      <c r="H692" s="162">
        <v>0.36</v>
      </c>
      <c r="I692" s="163"/>
      <c r="L692" s="158"/>
      <c r="M692" s="164"/>
      <c r="N692" s="165"/>
      <c r="O692" s="165"/>
      <c r="P692" s="165"/>
      <c r="Q692" s="165"/>
      <c r="R692" s="165"/>
      <c r="S692" s="165"/>
      <c r="T692" s="166"/>
      <c r="AT692" s="160" t="s">
        <v>145</v>
      </c>
      <c r="AU692" s="160" t="s">
        <v>82</v>
      </c>
      <c r="AV692" s="13" t="s">
        <v>82</v>
      </c>
      <c r="AW692" s="13" t="s">
        <v>29</v>
      </c>
      <c r="AX692" s="13" t="s">
        <v>73</v>
      </c>
      <c r="AY692" s="160" t="s">
        <v>137</v>
      </c>
    </row>
    <row r="693" spans="1:65" s="15" customFormat="1">
      <c r="B693" s="174"/>
      <c r="D693" s="159" t="s">
        <v>145</v>
      </c>
      <c r="E693" s="175" t="s">
        <v>1</v>
      </c>
      <c r="F693" s="176" t="s">
        <v>148</v>
      </c>
      <c r="H693" s="177">
        <v>0.36</v>
      </c>
      <c r="I693" s="178"/>
      <c r="L693" s="174"/>
      <c r="M693" s="179"/>
      <c r="N693" s="180"/>
      <c r="O693" s="180"/>
      <c r="P693" s="180"/>
      <c r="Q693" s="180"/>
      <c r="R693" s="180"/>
      <c r="S693" s="180"/>
      <c r="T693" s="181"/>
      <c r="AT693" s="175" t="s">
        <v>145</v>
      </c>
      <c r="AU693" s="175" t="s">
        <v>82</v>
      </c>
      <c r="AV693" s="15" t="s">
        <v>143</v>
      </c>
      <c r="AW693" s="15" t="s">
        <v>29</v>
      </c>
      <c r="AX693" s="15" t="s">
        <v>30</v>
      </c>
      <c r="AY693" s="175" t="s">
        <v>137</v>
      </c>
    </row>
    <row r="694" spans="1:65" s="2" customFormat="1" ht="24.2" customHeight="1">
      <c r="A694" s="33"/>
      <c r="B694" s="144"/>
      <c r="C694" s="145" t="s">
        <v>1444</v>
      </c>
      <c r="D694" s="145" t="s">
        <v>139</v>
      </c>
      <c r="E694" s="146" t="s">
        <v>328</v>
      </c>
      <c r="F694" s="147" t="s">
        <v>329</v>
      </c>
      <c r="G694" s="148" t="s">
        <v>142</v>
      </c>
      <c r="H694" s="149">
        <v>5.3760000000000003</v>
      </c>
      <c r="I694" s="150"/>
      <c r="J694" s="151">
        <f>ROUND(I694*H694,2)</f>
        <v>0</v>
      </c>
      <c r="K694" s="147" t="s">
        <v>152</v>
      </c>
      <c r="L694" s="34"/>
      <c r="M694" s="152" t="s">
        <v>1</v>
      </c>
      <c r="N694" s="153" t="s">
        <v>38</v>
      </c>
      <c r="O694" s="59"/>
      <c r="P694" s="154">
        <f>O694*H694</f>
        <v>0</v>
      </c>
      <c r="Q694" s="154">
        <v>0.23</v>
      </c>
      <c r="R694" s="154">
        <f>Q694*H694</f>
        <v>1.23648</v>
      </c>
      <c r="S694" s="154">
        <v>0</v>
      </c>
      <c r="T694" s="155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56" t="s">
        <v>143</v>
      </c>
      <c r="AT694" s="156" t="s">
        <v>139</v>
      </c>
      <c r="AU694" s="156" t="s">
        <v>82</v>
      </c>
      <c r="AY694" s="18" t="s">
        <v>137</v>
      </c>
      <c r="BE694" s="157">
        <f>IF(N694="základní",J694,0)</f>
        <v>0</v>
      </c>
      <c r="BF694" s="157">
        <f>IF(N694="snížená",J694,0)</f>
        <v>0</v>
      </c>
      <c r="BG694" s="157">
        <f>IF(N694="zákl. přenesená",J694,0)</f>
        <v>0</v>
      </c>
      <c r="BH694" s="157">
        <f>IF(N694="sníž. přenesená",J694,0)</f>
        <v>0</v>
      </c>
      <c r="BI694" s="157">
        <f>IF(N694="nulová",J694,0)</f>
        <v>0</v>
      </c>
      <c r="BJ694" s="18" t="s">
        <v>30</v>
      </c>
      <c r="BK694" s="157">
        <f>ROUND(I694*H694,2)</f>
        <v>0</v>
      </c>
      <c r="BL694" s="18" t="s">
        <v>143</v>
      </c>
      <c r="BM694" s="156" t="s">
        <v>2510</v>
      </c>
    </row>
    <row r="695" spans="1:65" s="13" customFormat="1">
      <c r="B695" s="158"/>
      <c r="D695" s="159" t="s">
        <v>145</v>
      </c>
      <c r="E695" s="160" t="s">
        <v>1</v>
      </c>
      <c r="F695" s="161" t="s">
        <v>2511</v>
      </c>
      <c r="H695" s="162">
        <v>0.36</v>
      </c>
      <c r="I695" s="163"/>
      <c r="L695" s="158"/>
      <c r="M695" s="164"/>
      <c r="N695" s="165"/>
      <c r="O695" s="165"/>
      <c r="P695" s="165"/>
      <c r="Q695" s="165"/>
      <c r="R695" s="165"/>
      <c r="S695" s="165"/>
      <c r="T695" s="166"/>
      <c r="AT695" s="160" t="s">
        <v>145</v>
      </c>
      <c r="AU695" s="160" t="s">
        <v>82</v>
      </c>
      <c r="AV695" s="13" t="s">
        <v>82</v>
      </c>
      <c r="AW695" s="13" t="s">
        <v>29</v>
      </c>
      <c r="AX695" s="13" t="s">
        <v>73</v>
      </c>
      <c r="AY695" s="160" t="s">
        <v>137</v>
      </c>
    </row>
    <row r="696" spans="1:65" s="13" customFormat="1">
      <c r="B696" s="158"/>
      <c r="D696" s="159" t="s">
        <v>145</v>
      </c>
      <c r="E696" s="160" t="s">
        <v>1</v>
      </c>
      <c r="F696" s="161" t="s">
        <v>2165</v>
      </c>
      <c r="H696" s="162">
        <v>5.016</v>
      </c>
      <c r="I696" s="163"/>
      <c r="L696" s="158"/>
      <c r="M696" s="164"/>
      <c r="N696" s="165"/>
      <c r="O696" s="165"/>
      <c r="P696" s="165"/>
      <c r="Q696" s="165"/>
      <c r="R696" s="165"/>
      <c r="S696" s="165"/>
      <c r="T696" s="166"/>
      <c r="AT696" s="160" t="s">
        <v>145</v>
      </c>
      <c r="AU696" s="160" t="s">
        <v>82</v>
      </c>
      <c r="AV696" s="13" t="s">
        <v>82</v>
      </c>
      <c r="AW696" s="13" t="s">
        <v>29</v>
      </c>
      <c r="AX696" s="13" t="s">
        <v>73</v>
      </c>
      <c r="AY696" s="160" t="s">
        <v>137</v>
      </c>
    </row>
    <row r="697" spans="1:65" s="15" customFormat="1">
      <c r="B697" s="174"/>
      <c r="D697" s="159" t="s">
        <v>145</v>
      </c>
      <c r="E697" s="175" t="s">
        <v>1</v>
      </c>
      <c r="F697" s="176" t="s">
        <v>148</v>
      </c>
      <c r="H697" s="177">
        <v>5.3760000000000003</v>
      </c>
      <c r="I697" s="178"/>
      <c r="L697" s="174"/>
      <c r="M697" s="179"/>
      <c r="N697" s="180"/>
      <c r="O697" s="180"/>
      <c r="P697" s="180"/>
      <c r="Q697" s="180"/>
      <c r="R697" s="180"/>
      <c r="S697" s="180"/>
      <c r="T697" s="181"/>
      <c r="AT697" s="175" t="s">
        <v>145</v>
      </c>
      <c r="AU697" s="175" t="s">
        <v>82</v>
      </c>
      <c r="AV697" s="15" t="s">
        <v>143</v>
      </c>
      <c r="AW697" s="15" t="s">
        <v>29</v>
      </c>
      <c r="AX697" s="15" t="s">
        <v>30</v>
      </c>
      <c r="AY697" s="175" t="s">
        <v>137</v>
      </c>
    </row>
    <row r="698" spans="1:65" s="2" customFormat="1" ht="24.2" customHeight="1">
      <c r="A698" s="33"/>
      <c r="B698" s="144"/>
      <c r="C698" s="145" t="s">
        <v>1082</v>
      </c>
      <c r="D698" s="145" t="s">
        <v>139</v>
      </c>
      <c r="E698" s="146" t="s">
        <v>2512</v>
      </c>
      <c r="F698" s="147" t="s">
        <v>2513</v>
      </c>
      <c r="G698" s="148" t="s">
        <v>142</v>
      </c>
      <c r="H698" s="149">
        <v>12.952</v>
      </c>
      <c r="I698" s="150"/>
      <c r="J698" s="151">
        <f>ROUND(I698*H698,2)</f>
        <v>0</v>
      </c>
      <c r="K698" s="147" t="s">
        <v>152</v>
      </c>
      <c r="L698" s="34"/>
      <c r="M698" s="152" t="s">
        <v>1</v>
      </c>
      <c r="N698" s="153" t="s">
        <v>38</v>
      </c>
      <c r="O698" s="59"/>
      <c r="P698" s="154">
        <f>O698*H698</f>
        <v>0</v>
      </c>
      <c r="Q698" s="154">
        <v>8.9219999999999994E-2</v>
      </c>
      <c r="R698" s="154">
        <f>Q698*H698</f>
        <v>1.1555774399999998</v>
      </c>
      <c r="S698" s="154">
        <v>0</v>
      </c>
      <c r="T698" s="155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56" t="s">
        <v>143</v>
      </c>
      <c r="AT698" s="156" t="s">
        <v>139</v>
      </c>
      <c r="AU698" s="156" t="s">
        <v>82</v>
      </c>
      <c r="AY698" s="18" t="s">
        <v>137</v>
      </c>
      <c r="BE698" s="157">
        <f>IF(N698="základní",J698,0)</f>
        <v>0</v>
      </c>
      <c r="BF698" s="157">
        <f>IF(N698="snížená",J698,0)</f>
        <v>0</v>
      </c>
      <c r="BG698" s="157">
        <f>IF(N698="zákl. přenesená",J698,0)</f>
        <v>0</v>
      </c>
      <c r="BH698" s="157">
        <f>IF(N698="sníž. přenesená",J698,0)</f>
        <v>0</v>
      </c>
      <c r="BI698" s="157">
        <f>IF(N698="nulová",J698,0)</f>
        <v>0</v>
      </c>
      <c r="BJ698" s="18" t="s">
        <v>30</v>
      </c>
      <c r="BK698" s="157">
        <f>ROUND(I698*H698,2)</f>
        <v>0</v>
      </c>
      <c r="BL698" s="18" t="s">
        <v>143</v>
      </c>
      <c r="BM698" s="156" t="s">
        <v>2514</v>
      </c>
    </row>
    <row r="699" spans="1:65" s="13" customFormat="1">
      <c r="B699" s="158"/>
      <c r="D699" s="159" t="s">
        <v>145</v>
      </c>
      <c r="E699" s="160" t="s">
        <v>1</v>
      </c>
      <c r="F699" s="161" t="s">
        <v>2150</v>
      </c>
      <c r="H699" s="162">
        <v>12.952</v>
      </c>
      <c r="I699" s="163"/>
      <c r="L699" s="158"/>
      <c r="M699" s="164"/>
      <c r="N699" s="165"/>
      <c r="O699" s="165"/>
      <c r="P699" s="165"/>
      <c r="Q699" s="165"/>
      <c r="R699" s="165"/>
      <c r="S699" s="165"/>
      <c r="T699" s="166"/>
      <c r="AT699" s="160" t="s">
        <v>145</v>
      </c>
      <c r="AU699" s="160" t="s">
        <v>82</v>
      </c>
      <c r="AV699" s="13" t="s">
        <v>82</v>
      </c>
      <c r="AW699" s="13" t="s">
        <v>29</v>
      </c>
      <c r="AX699" s="13" t="s">
        <v>73</v>
      </c>
      <c r="AY699" s="160" t="s">
        <v>137</v>
      </c>
    </row>
    <row r="700" spans="1:65" s="15" customFormat="1">
      <c r="B700" s="174"/>
      <c r="D700" s="159" t="s">
        <v>145</v>
      </c>
      <c r="E700" s="175" t="s">
        <v>1</v>
      </c>
      <c r="F700" s="176" t="s">
        <v>148</v>
      </c>
      <c r="H700" s="177">
        <v>12.952</v>
      </c>
      <c r="I700" s="178"/>
      <c r="L700" s="174"/>
      <c r="M700" s="179"/>
      <c r="N700" s="180"/>
      <c r="O700" s="180"/>
      <c r="P700" s="180"/>
      <c r="Q700" s="180"/>
      <c r="R700" s="180"/>
      <c r="S700" s="180"/>
      <c r="T700" s="181"/>
      <c r="AT700" s="175" t="s">
        <v>145</v>
      </c>
      <c r="AU700" s="175" t="s">
        <v>82</v>
      </c>
      <c r="AV700" s="15" t="s">
        <v>143</v>
      </c>
      <c r="AW700" s="15" t="s">
        <v>29</v>
      </c>
      <c r="AX700" s="15" t="s">
        <v>30</v>
      </c>
      <c r="AY700" s="175" t="s">
        <v>137</v>
      </c>
    </row>
    <row r="701" spans="1:65" s="2" customFormat="1" ht="33" customHeight="1">
      <c r="A701" s="33"/>
      <c r="B701" s="144"/>
      <c r="C701" s="145" t="s">
        <v>1457</v>
      </c>
      <c r="D701" s="145" t="s">
        <v>139</v>
      </c>
      <c r="E701" s="146" t="s">
        <v>2515</v>
      </c>
      <c r="F701" s="147" t="s">
        <v>2516</v>
      </c>
      <c r="G701" s="148" t="s">
        <v>142</v>
      </c>
      <c r="H701" s="149">
        <v>4.9279999999999999</v>
      </c>
      <c r="I701" s="150"/>
      <c r="J701" s="151">
        <f>ROUND(I701*H701,2)</f>
        <v>0</v>
      </c>
      <c r="K701" s="147" t="s">
        <v>152</v>
      </c>
      <c r="L701" s="34"/>
      <c r="M701" s="152" t="s">
        <v>1</v>
      </c>
      <c r="N701" s="153" t="s">
        <v>38</v>
      </c>
      <c r="O701" s="59"/>
      <c r="P701" s="154">
        <f>O701*H701</f>
        <v>0</v>
      </c>
      <c r="Q701" s="154">
        <v>0.10100000000000001</v>
      </c>
      <c r="R701" s="154">
        <f>Q701*H701</f>
        <v>0.497728</v>
      </c>
      <c r="S701" s="154">
        <v>0</v>
      </c>
      <c r="T701" s="155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56" t="s">
        <v>143</v>
      </c>
      <c r="AT701" s="156" t="s">
        <v>139</v>
      </c>
      <c r="AU701" s="156" t="s">
        <v>82</v>
      </c>
      <c r="AY701" s="18" t="s">
        <v>137</v>
      </c>
      <c r="BE701" s="157">
        <f>IF(N701="základní",J701,0)</f>
        <v>0</v>
      </c>
      <c r="BF701" s="157">
        <f>IF(N701="snížená",J701,0)</f>
        <v>0</v>
      </c>
      <c r="BG701" s="157">
        <f>IF(N701="zákl. přenesená",J701,0)</f>
        <v>0</v>
      </c>
      <c r="BH701" s="157">
        <f>IF(N701="sníž. přenesená",J701,0)</f>
        <v>0</v>
      </c>
      <c r="BI701" s="157">
        <f>IF(N701="nulová",J701,0)</f>
        <v>0</v>
      </c>
      <c r="BJ701" s="18" t="s">
        <v>30</v>
      </c>
      <c r="BK701" s="157">
        <f>ROUND(I701*H701,2)</f>
        <v>0</v>
      </c>
      <c r="BL701" s="18" t="s">
        <v>143</v>
      </c>
      <c r="BM701" s="156" t="s">
        <v>2517</v>
      </c>
    </row>
    <row r="702" spans="1:65" s="13" customFormat="1">
      <c r="B702" s="158"/>
      <c r="D702" s="159" t="s">
        <v>145</v>
      </c>
      <c r="E702" s="160" t="s">
        <v>1</v>
      </c>
      <c r="F702" s="161" t="s">
        <v>2518</v>
      </c>
      <c r="H702" s="162">
        <v>4.9279999999999999</v>
      </c>
      <c r="I702" s="163"/>
      <c r="L702" s="158"/>
      <c r="M702" s="164"/>
      <c r="N702" s="165"/>
      <c r="O702" s="165"/>
      <c r="P702" s="165"/>
      <c r="Q702" s="165"/>
      <c r="R702" s="165"/>
      <c r="S702" s="165"/>
      <c r="T702" s="166"/>
      <c r="AT702" s="160" t="s">
        <v>145</v>
      </c>
      <c r="AU702" s="160" t="s">
        <v>82</v>
      </c>
      <c r="AV702" s="13" t="s">
        <v>82</v>
      </c>
      <c r="AW702" s="13" t="s">
        <v>29</v>
      </c>
      <c r="AX702" s="13" t="s">
        <v>73</v>
      </c>
      <c r="AY702" s="160" t="s">
        <v>137</v>
      </c>
    </row>
    <row r="703" spans="1:65" s="15" customFormat="1">
      <c r="B703" s="174"/>
      <c r="D703" s="159" t="s">
        <v>145</v>
      </c>
      <c r="E703" s="175" t="s">
        <v>1</v>
      </c>
      <c r="F703" s="176" t="s">
        <v>148</v>
      </c>
      <c r="H703" s="177">
        <v>4.9279999999999999</v>
      </c>
      <c r="I703" s="178"/>
      <c r="L703" s="174"/>
      <c r="M703" s="179"/>
      <c r="N703" s="180"/>
      <c r="O703" s="180"/>
      <c r="P703" s="180"/>
      <c r="Q703" s="180"/>
      <c r="R703" s="180"/>
      <c r="S703" s="180"/>
      <c r="T703" s="181"/>
      <c r="AT703" s="175" t="s">
        <v>145</v>
      </c>
      <c r="AU703" s="175" t="s">
        <v>82</v>
      </c>
      <c r="AV703" s="15" t="s">
        <v>143</v>
      </c>
      <c r="AW703" s="15" t="s">
        <v>29</v>
      </c>
      <c r="AX703" s="15" t="s">
        <v>30</v>
      </c>
      <c r="AY703" s="175" t="s">
        <v>137</v>
      </c>
    </row>
    <row r="704" spans="1:65" s="2" customFormat="1" ht="33" customHeight="1">
      <c r="A704" s="33"/>
      <c r="B704" s="144"/>
      <c r="C704" s="145" t="s">
        <v>852</v>
      </c>
      <c r="D704" s="145" t="s">
        <v>139</v>
      </c>
      <c r="E704" s="146" t="s">
        <v>2519</v>
      </c>
      <c r="F704" s="147" t="s">
        <v>2520</v>
      </c>
      <c r="G704" s="148" t="s">
        <v>142</v>
      </c>
      <c r="H704" s="149">
        <v>4.1840000000000002</v>
      </c>
      <c r="I704" s="150"/>
      <c r="J704" s="151">
        <f>ROUND(I704*H704,2)</f>
        <v>0</v>
      </c>
      <c r="K704" s="147" t="s">
        <v>152</v>
      </c>
      <c r="L704" s="34"/>
      <c r="M704" s="152" t="s">
        <v>1</v>
      </c>
      <c r="N704" s="153" t="s">
        <v>38</v>
      </c>
      <c r="O704" s="59"/>
      <c r="P704" s="154">
        <f>O704*H704</f>
        <v>0</v>
      </c>
      <c r="Q704" s="154">
        <v>0.10100000000000001</v>
      </c>
      <c r="R704" s="154">
        <f>Q704*H704</f>
        <v>0.42258400000000007</v>
      </c>
      <c r="S704" s="154">
        <v>0</v>
      </c>
      <c r="T704" s="155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156" t="s">
        <v>143</v>
      </c>
      <c r="AT704" s="156" t="s">
        <v>139</v>
      </c>
      <c r="AU704" s="156" t="s">
        <v>82</v>
      </c>
      <c r="AY704" s="18" t="s">
        <v>137</v>
      </c>
      <c r="BE704" s="157">
        <f>IF(N704="základní",J704,0)</f>
        <v>0</v>
      </c>
      <c r="BF704" s="157">
        <f>IF(N704="snížená",J704,0)</f>
        <v>0</v>
      </c>
      <c r="BG704" s="157">
        <f>IF(N704="zákl. přenesená",J704,0)</f>
        <v>0</v>
      </c>
      <c r="BH704" s="157">
        <f>IF(N704="sníž. přenesená",J704,0)</f>
        <v>0</v>
      </c>
      <c r="BI704" s="157">
        <f>IF(N704="nulová",J704,0)</f>
        <v>0</v>
      </c>
      <c r="BJ704" s="18" t="s">
        <v>30</v>
      </c>
      <c r="BK704" s="157">
        <f>ROUND(I704*H704,2)</f>
        <v>0</v>
      </c>
      <c r="BL704" s="18" t="s">
        <v>143</v>
      </c>
      <c r="BM704" s="156" t="s">
        <v>2521</v>
      </c>
    </row>
    <row r="705" spans="1:65" s="13" customFormat="1">
      <c r="B705" s="158"/>
      <c r="D705" s="159" t="s">
        <v>145</v>
      </c>
      <c r="E705" s="160" t="s">
        <v>1</v>
      </c>
      <c r="F705" s="161" t="s">
        <v>2522</v>
      </c>
      <c r="H705" s="162">
        <v>4.1840000000000002</v>
      </c>
      <c r="I705" s="163"/>
      <c r="L705" s="158"/>
      <c r="M705" s="164"/>
      <c r="N705" s="165"/>
      <c r="O705" s="165"/>
      <c r="P705" s="165"/>
      <c r="Q705" s="165"/>
      <c r="R705" s="165"/>
      <c r="S705" s="165"/>
      <c r="T705" s="166"/>
      <c r="AT705" s="160" t="s">
        <v>145</v>
      </c>
      <c r="AU705" s="160" t="s">
        <v>82</v>
      </c>
      <c r="AV705" s="13" t="s">
        <v>82</v>
      </c>
      <c r="AW705" s="13" t="s">
        <v>29</v>
      </c>
      <c r="AX705" s="13" t="s">
        <v>73</v>
      </c>
      <c r="AY705" s="160" t="s">
        <v>137</v>
      </c>
    </row>
    <row r="706" spans="1:65" s="15" customFormat="1">
      <c r="B706" s="174"/>
      <c r="D706" s="159" t="s">
        <v>145</v>
      </c>
      <c r="E706" s="175" t="s">
        <v>1</v>
      </c>
      <c r="F706" s="176" t="s">
        <v>148</v>
      </c>
      <c r="H706" s="177">
        <v>4.1840000000000002</v>
      </c>
      <c r="I706" s="178"/>
      <c r="L706" s="174"/>
      <c r="M706" s="179"/>
      <c r="N706" s="180"/>
      <c r="O706" s="180"/>
      <c r="P706" s="180"/>
      <c r="Q706" s="180"/>
      <c r="R706" s="180"/>
      <c r="S706" s="180"/>
      <c r="T706" s="181"/>
      <c r="AT706" s="175" t="s">
        <v>145</v>
      </c>
      <c r="AU706" s="175" t="s">
        <v>82</v>
      </c>
      <c r="AV706" s="15" t="s">
        <v>143</v>
      </c>
      <c r="AW706" s="15" t="s">
        <v>29</v>
      </c>
      <c r="AX706" s="15" t="s">
        <v>30</v>
      </c>
      <c r="AY706" s="175" t="s">
        <v>137</v>
      </c>
    </row>
    <row r="707" spans="1:65" s="2" customFormat="1" ht="24.2" customHeight="1">
      <c r="A707" s="33"/>
      <c r="B707" s="144"/>
      <c r="C707" s="145" t="s">
        <v>857</v>
      </c>
      <c r="D707" s="145" t="s">
        <v>139</v>
      </c>
      <c r="E707" s="146" t="s">
        <v>169</v>
      </c>
      <c r="F707" s="147" t="s">
        <v>170</v>
      </c>
      <c r="G707" s="148" t="s">
        <v>142</v>
      </c>
      <c r="H707" s="149">
        <v>22.544</v>
      </c>
      <c r="I707" s="150"/>
      <c r="J707" s="151">
        <f>ROUND(I707*H707,2)</f>
        <v>0</v>
      </c>
      <c r="K707" s="147" t="s">
        <v>152</v>
      </c>
      <c r="L707" s="34"/>
      <c r="M707" s="152" t="s">
        <v>1</v>
      </c>
      <c r="N707" s="153" t="s">
        <v>38</v>
      </c>
      <c r="O707" s="59"/>
      <c r="P707" s="154">
        <f>O707*H707</f>
        <v>0</v>
      </c>
      <c r="Q707" s="154">
        <v>0.34499999999999997</v>
      </c>
      <c r="R707" s="154">
        <f>Q707*H707</f>
        <v>7.7776799999999993</v>
      </c>
      <c r="S707" s="154">
        <v>0</v>
      </c>
      <c r="T707" s="155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56" t="s">
        <v>143</v>
      </c>
      <c r="AT707" s="156" t="s">
        <v>139</v>
      </c>
      <c r="AU707" s="156" t="s">
        <v>82</v>
      </c>
      <c r="AY707" s="18" t="s">
        <v>137</v>
      </c>
      <c r="BE707" s="157">
        <f>IF(N707="základní",J707,0)</f>
        <v>0</v>
      </c>
      <c r="BF707" s="157">
        <f>IF(N707="snížená",J707,0)</f>
        <v>0</v>
      </c>
      <c r="BG707" s="157">
        <f>IF(N707="zákl. přenesená",J707,0)</f>
        <v>0</v>
      </c>
      <c r="BH707" s="157">
        <f>IF(N707="sníž. přenesená",J707,0)</f>
        <v>0</v>
      </c>
      <c r="BI707" s="157">
        <f>IF(N707="nulová",J707,0)</f>
        <v>0</v>
      </c>
      <c r="BJ707" s="18" t="s">
        <v>30</v>
      </c>
      <c r="BK707" s="157">
        <f>ROUND(I707*H707,2)</f>
        <v>0</v>
      </c>
      <c r="BL707" s="18" t="s">
        <v>143</v>
      </c>
      <c r="BM707" s="156" t="s">
        <v>2523</v>
      </c>
    </row>
    <row r="708" spans="1:65" s="13" customFormat="1">
      <c r="B708" s="158"/>
      <c r="D708" s="159" t="s">
        <v>145</v>
      </c>
      <c r="E708" s="160" t="s">
        <v>1</v>
      </c>
      <c r="F708" s="161" t="s">
        <v>2150</v>
      </c>
      <c r="H708" s="162">
        <v>12.952</v>
      </c>
      <c r="I708" s="163"/>
      <c r="L708" s="158"/>
      <c r="M708" s="164"/>
      <c r="N708" s="165"/>
      <c r="O708" s="165"/>
      <c r="P708" s="165"/>
      <c r="Q708" s="165"/>
      <c r="R708" s="165"/>
      <c r="S708" s="165"/>
      <c r="T708" s="166"/>
      <c r="AT708" s="160" t="s">
        <v>145</v>
      </c>
      <c r="AU708" s="160" t="s">
        <v>82</v>
      </c>
      <c r="AV708" s="13" t="s">
        <v>82</v>
      </c>
      <c r="AW708" s="13" t="s">
        <v>29</v>
      </c>
      <c r="AX708" s="13" t="s">
        <v>73</v>
      </c>
      <c r="AY708" s="160" t="s">
        <v>137</v>
      </c>
    </row>
    <row r="709" spans="1:65" s="13" customFormat="1">
      <c r="B709" s="158"/>
      <c r="D709" s="159" t="s">
        <v>145</v>
      </c>
      <c r="E709" s="160" t="s">
        <v>1</v>
      </c>
      <c r="F709" s="161" t="s">
        <v>2154</v>
      </c>
      <c r="H709" s="162">
        <v>9.1120000000000001</v>
      </c>
      <c r="I709" s="163"/>
      <c r="L709" s="158"/>
      <c r="M709" s="164"/>
      <c r="N709" s="165"/>
      <c r="O709" s="165"/>
      <c r="P709" s="165"/>
      <c r="Q709" s="165"/>
      <c r="R709" s="165"/>
      <c r="S709" s="165"/>
      <c r="T709" s="166"/>
      <c r="AT709" s="160" t="s">
        <v>145</v>
      </c>
      <c r="AU709" s="160" t="s">
        <v>82</v>
      </c>
      <c r="AV709" s="13" t="s">
        <v>82</v>
      </c>
      <c r="AW709" s="13" t="s">
        <v>29</v>
      </c>
      <c r="AX709" s="13" t="s">
        <v>73</v>
      </c>
      <c r="AY709" s="160" t="s">
        <v>137</v>
      </c>
    </row>
    <row r="710" spans="1:65" s="13" customFormat="1">
      <c r="B710" s="158"/>
      <c r="D710" s="159" t="s">
        <v>145</v>
      </c>
      <c r="E710" s="160" t="s">
        <v>1</v>
      </c>
      <c r="F710" s="161" t="s">
        <v>2169</v>
      </c>
      <c r="H710" s="162">
        <v>0.48</v>
      </c>
      <c r="I710" s="163"/>
      <c r="L710" s="158"/>
      <c r="M710" s="164"/>
      <c r="N710" s="165"/>
      <c r="O710" s="165"/>
      <c r="P710" s="165"/>
      <c r="Q710" s="165"/>
      <c r="R710" s="165"/>
      <c r="S710" s="165"/>
      <c r="T710" s="166"/>
      <c r="AT710" s="160" t="s">
        <v>145</v>
      </c>
      <c r="AU710" s="160" t="s">
        <v>82</v>
      </c>
      <c r="AV710" s="13" t="s">
        <v>82</v>
      </c>
      <c r="AW710" s="13" t="s">
        <v>29</v>
      </c>
      <c r="AX710" s="13" t="s">
        <v>73</v>
      </c>
      <c r="AY710" s="160" t="s">
        <v>137</v>
      </c>
    </row>
    <row r="711" spans="1:65" s="15" customFormat="1">
      <c r="B711" s="174"/>
      <c r="D711" s="159" t="s">
        <v>145</v>
      </c>
      <c r="E711" s="175" t="s">
        <v>1</v>
      </c>
      <c r="F711" s="176" t="s">
        <v>148</v>
      </c>
      <c r="H711" s="177">
        <v>22.544</v>
      </c>
      <c r="I711" s="178"/>
      <c r="L711" s="174"/>
      <c r="M711" s="179"/>
      <c r="N711" s="180"/>
      <c r="O711" s="180"/>
      <c r="P711" s="180"/>
      <c r="Q711" s="180"/>
      <c r="R711" s="180"/>
      <c r="S711" s="180"/>
      <c r="T711" s="181"/>
      <c r="AT711" s="175" t="s">
        <v>145</v>
      </c>
      <c r="AU711" s="175" t="s">
        <v>82</v>
      </c>
      <c r="AV711" s="15" t="s">
        <v>143</v>
      </c>
      <c r="AW711" s="15" t="s">
        <v>29</v>
      </c>
      <c r="AX711" s="15" t="s">
        <v>30</v>
      </c>
      <c r="AY711" s="175" t="s">
        <v>137</v>
      </c>
    </row>
    <row r="712" spans="1:65" s="2" customFormat="1" ht="24.2" customHeight="1">
      <c r="A712" s="33"/>
      <c r="B712" s="144"/>
      <c r="C712" s="145" t="s">
        <v>862</v>
      </c>
      <c r="D712" s="145" t="s">
        <v>139</v>
      </c>
      <c r="E712" s="146" t="s">
        <v>2524</v>
      </c>
      <c r="F712" s="147" t="s">
        <v>2525</v>
      </c>
      <c r="G712" s="148" t="s">
        <v>142</v>
      </c>
      <c r="H712" s="149">
        <v>0.48</v>
      </c>
      <c r="I712" s="150"/>
      <c r="J712" s="151">
        <f>ROUND(I712*H712,2)</f>
        <v>0</v>
      </c>
      <c r="K712" s="147" t="s">
        <v>152</v>
      </c>
      <c r="L712" s="34"/>
      <c r="M712" s="152" t="s">
        <v>1</v>
      </c>
      <c r="N712" s="153" t="s">
        <v>38</v>
      </c>
      <c r="O712" s="59"/>
      <c r="P712" s="154">
        <f>O712*H712</f>
        <v>0</v>
      </c>
      <c r="Q712" s="154">
        <v>0.25008000000000002</v>
      </c>
      <c r="R712" s="154">
        <f>Q712*H712</f>
        <v>0.1200384</v>
      </c>
      <c r="S712" s="154">
        <v>0</v>
      </c>
      <c r="T712" s="155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56" t="s">
        <v>143</v>
      </c>
      <c r="AT712" s="156" t="s">
        <v>139</v>
      </c>
      <c r="AU712" s="156" t="s">
        <v>82</v>
      </c>
      <c r="AY712" s="18" t="s">
        <v>137</v>
      </c>
      <c r="BE712" s="157">
        <f>IF(N712="základní",J712,0)</f>
        <v>0</v>
      </c>
      <c r="BF712" s="157">
        <f>IF(N712="snížená",J712,0)</f>
        <v>0</v>
      </c>
      <c r="BG712" s="157">
        <f>IF(N712="zákl. přenesená",J712,0)</f>
        <v>0</v>
      </c>
      <c r="BH712" s="157">
        <f>IF(N712="sníž. přenesená",J712,0)</f>
        <v>0</v>
      </c>
      <c r="BI712" s="157">
        <f>IF(N712="nulová",J712,0)</f>
        <v>0</v>
      </c>
      <c r="BJ712" s="18" t="s">
        <v>30</v>
      </c>
      <c r="BK712" s="157">
        <f>ROUND(I712*H712,2)</f>
        <v>0</v>
      </c>
      <c r="BL712" s="18" t="s">
        <v>143</v>
      </c>
      <c r="BM712" s="156" t="s">
        <v>2526</v>
      </c>
    </row>
    <row r="713" spans="1:65" s="13" customFormat="1">
      <c r="B713" s="158"/>
      <c r="D713" s="159" t="s">
        <v>145</v>
      </c>
      <c r="E713" s="160" t="s">
        <v>1</v>
      </c>
      <c r="F713" s="161" t="s">
        <v>2169</v>
      </c>
      <c r="H713" s="162">
        <v>0.48</v>
      </c>
      <c r="I713" s="163"/>
      <c r="L713" s="158"/>
      <c r="M713" s="164"/>
      <c r="N713" s="165"/>
      <c r="O713" s="165"/>
      <c r="P713" s="165"/>
      <c r="Q713" s="165"/>
      <c r="R713" s="165"/>
      <c r="S713" s="165"/>
      <c r="T713" s="166"/>
      <c r="AT713" s="160" t="s">
        <v>145</v>
      </c>
      <c r="AU713" s="160" t="s">
        <v>82</v>
      </c>
      <c r="AV713" s="13" t="s">
        <v>82</v>
      </c>
      <c r="AW713" s="13" t="s">
        <v>29</v>
      </c>
      <c r="AX713" s="13" t="s">
        <v>73</v>
      </c>
      <c r="AY713" s="160" t="s">
        <v>137</v>
      </c>
    </row>
    <row r="714" spans="1:65" s="15" customFormat="1">
      <c r="B714" s="174"/>
      <c r="D714" s="159" t="s">
        <v>145</v>
      </c>
      <c r="E714" s="175" t="s">
        <v>1</v>
      </c>
      <c r="F714" s="176" t="s">
        <v>148</v>
      </c>
      <c r="H714" s="177">
        <v>0.48</v>
      </c>
      <c r="I714" s="178"/>
      <c r="L714" s="174"/>
      <c r="M714" s="179"/>
      <c r="N714" s="180"/>
      <c r="O714" s="180"/>
      <c r="P714" s="180"/>
      <c r="Q714" s="180"/>
      <c r="R714" s="180"/>
      <c r="S714" s="180"/>
      <c r="T714" s="181"/>
      <c r="AT714" s="175" t="s">
        <v>145</v>
      </c>
      <c r="AU714" s="175" t="s">
        <v>82</v>
      </c>
      <c r="AV714" s="15" t="s">
        <v>143</v>
      </c>
      <c r="AW714" s="15" t="s">
        <v>29</v>
      </c>
      <c r="AX714" s="15" t="s">
        <v>30</v>
      </c>
      <c r="AY714" s="175" t="s">
        <v>137</v>
      </c>
    </row>
    <row r="715" spans="1:65" s="2" customFormat="1" ht="24.2" customHeight="1">
      <c r="A715" s="33"/>
      <c r="B715" s="144"/>
      <c r="C715" s="145" t="s">
        <v>867</v>
      </c>
      <c r="D715" s="145" t="s">
        <v>139</v>
      </c>
      <c r="E715" s="146" t="s">
        <v>2527</v>
      </c>
      <c r="F715" s="147" t="s">
        <v>2528</v>
      </c>
      <c r="G715" s="148" t="s">
        <v>142</v>
      </c>
      <c r="H715" s="149">
        <v>0.48</v>
      </c>
      <c r="I715" s="150"/>
      <c r="J715" s="151">
        <f>ROUND(I715*H715,2)</f>
        <v>0</v>
      </c>
      <c r="K715" s="147" t="s">
        <v>152</v>
      </c>
      <c r="L715" s="34"/>
      <c r="M715" s="152" t="s">
        <v>1</v>
      </c>
      <c r="N715" s="153" t="s">
        <v>38</v>
      </c>
      <c r="O715" s="59"/>
      <c r="P715" s="154">
        <f>O715*H715</f>
        <v>0</v>
      </c>
      <c r="Q715" s="154">
        <v>7.3440000000000005E-2</v>
      </c>
      <c r="R715" s="154">
        <f>Q715*H715</f>
        <v>3.5251200000000003E-2</v>
      </c>
      <c r="S715" s="154">
        <v>0</v>
      </c>
      <c r="T715" s="155">
        <f>S715*H715</f>
        <v>0</v>
      </c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R715" s="156" t="s">
        <v>143</v>
      </c>
      <c r="AT715" s="156" t="s">
        <v>139</v>
      </c>
      <c r="AU715" s="156" t="s">
        <v>82</v>
      </c>
      <c r="AY715" s="18" t="s">
        <v>137</v>
      </c>
      <c r="BE715" s="157">
        <f>IF(N715="základní",J715,0)</f>
        <v>0</v>
      </c>
      <c r="BF715" s="157">
        <f>IF(N715="snížená",J715,0)</f>
        <v>0</v>
      </c>
      <c r="BG715" s="157">
        <f>IF(N715="zákl. přenesená",J715,0)</f>
        <v>0</v>
      </c>
      <c r="BH715" s="157">
        <f>IF(N715="sníž. přenesená",J715,0)</f>
        <v>0</v>
      </c>
      <c r="BI715" s="157">
        <f>IF(N715="nulová",J715,0)</f>
        <v>0</v>
      </c>
      <c r="BJ715" s="18" t="s">
        <v>30</v>
      </c>
      <c r="BK715" s="157">
        <f>ROUND(I715*H715,2)</f>
        <v>0</v>
      </c>
      <c r="BL715" s="18" t="s">
        <v>143</v>
      </c>
      <c r="BM715" s="156" t="s">
        <v>2529</v>
      </c>
    </row>
    <row r="716" spans="1:65" s="13" customFormat="1">
      <c r="B716" s="158"/>
      <c r="D716" s="159" t="s">
        <v>145</v>
      </c>
      <c r="E716" s="160" t="s">
        <v>1</v>
      </c>
      <c r="F716" s="161" t="s">
        <v>2169</v>
      </c>
      <c r="H716" s="162">
        <v>0.48</v>
      </c>
      <c r="I716" s="163"/>
      <c r="L716" s="158"/>
      <c r="M716" s="164"/>
      <c r="N716" s="165"/>
      <c r="O716" s="165"/>
      <c r="P716" s="165"/>
      <c r="Q716" s="165"/>
      <c r="R716" s="165"/>
      <c r="S716" s="165"/>
      <c r="T716" s="166"/>
      <c r="AT716" s="160" t="s">
        <v>145</v>
      </c>
      <c r="AU716" s="160" t="s">
        <v>82</v>
      </c>
      <c r="AV716" s="13" t="s">
        <v>82</v>
      </c>
      <c r="AW716" s="13" t="s">
        <v>29</v>
      </c>
      <c r="AX716" s="13" t="s">
        <v>73</v>
      </c>
      <c r="AY716" s="160" t="s">
        <v>137</v>
      </c>
    </row>
    <row r="717" spans="1:65" s="15" customFormat="1">
      <c r="B717" s="174"/>
      <c r="D717" s="159" t="s">
        <v>145</v>
      </c>
      <c r="E717" s="175" t="s">
        <v>1</v>
      </c>
      <c r="F717" s="176" t="s">
        <v>148</v>
      </c>
      <c r="H717" s="177">
        <v>0.48</v>
      </c>
      <c r="I717" s="178"/>
      <c r="L717" s="174"/>
      <c r="M717" s="179"/>
      <c r="N717" s="180"/>
      <c r="O717" s="180"/>
      <c r="P717" s="180"/>
      <c r="Q717" s="180"/>
      <c r="R717" s="180"/>
      <c r="S717" s="180"/>
      <c r="T717" s="181"/>
      <c r="AT717" s="175" t="s">
        <v>145</v>
      </c>
      <c r="AU717" s="175" t="s">
        <v>82</v>
      </c>
      <c r="AV717" s="15" t="s">
        <v>143</v>
      </c>
      <c r="AW717" s="15" t="s">
        <v>29</v>
      </c>
      <c r="AX717" s="15" t="s">
        <v>30</v>
      </c>
      <c r="AY717" s="175" t="s">
        <v>137</v>
      </c>
    </row>
    <row r="718" spans="1:65" s="2" customFormat="1" ht="21.75" customHeight="1">
      <c r="A718" s="33"/>
      <c r="B718" s="144"/>
      <c r="C718" s="145" t="s">
        <v>873</v>
      </c>
      <c r="D718" s="145" t="s">
        <v>139</v>
      </c>
      <c r="E718" s="146" t="s">
        <v>2530</v>
      </c>
      <c r="F718" s="147" t="s">
        <v>2531</v>
      </c>
      <c r="G718" s="148" t="s">
        <v>142</v>
      </c>
      <c r="H718" s="149">
        <v>0.48</v>
      </c>
      <c r="I718" s="150"/>
      <c r="J718" s="151">
        <f>ROUND(I718*H718,2)</f>
        <v>0</v>
      </c>
      <c r="K718" s="147" t="s">
        <v>152</v>
      </c>
      <c r="L718" s="34"/>
      <c r="M718" s="152" t="s">
        <v>1</v>
      </c>
      <c r="N718" s="153" t="s">
        <v>38</v>
      </c>
      <c r="O718" s="59"/>
      <c r="P718" s="154">
        <f>O718*H718</f>
        <v>0</v>
      </c>
      <c r="Q718" s="154">
        <v>1.0999999999999999E-2</v>
      </c>
      <c r="R718" s="154">
        <f>Q718*H718</f>
        <v>5.2799999999999991E-3</v>
      </c>
      <c r="S718" s="154">
        <v>0</v>
      </c>
      <c r="T718" s="155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56" t="s">
        <v>143</v>
      </c>
      <c r="AT718" s="156" t="s">
        <v>139</v>
      </c>
      <c r="AU718" s="156" t="s">
        <v>82</v>
      </c>
      <c r="AY718" s="18" t="s">
        <v>137</v>
      </c>
      <c r="BE718" s="157">
        <f>IF(N718="základní",J718,0)</f>
        <v>0</v>
      </c>
      <c r="BF718" s="157">
        <f>IF(N718="snížená",J718,0)</f>
        <v>0</v>
      </c>
      <c r="BG718" s="157">
        <f>IF(N718="zákl. přenesená",J718,0)</f>
        <v>0</v>
      </c>
      <c r="BH718" s="157">
        <f>IF(N718="sníž. přenesená",J718,0)</f>
        <v>0</v>
      </c>
      <c r="BI718" s="157">
        <f>IF(N718="nulová",J718,0)</f>
        <v>0</v>
      </c>
      <c r="BJ718" s="18" t="s">
        <v>30</v>
      </c>
      <c r="BK718" s="157">
        <f>ROUND(I718*H718,2)</f>
        <v>0</v>
      </c>
      <c r="BL718" s="18" t="s">
        <v>143</v>
      </c>
      <c r="BM718" s="156" t="s">
        <v>2532</v>
      </c>
    </row>
    <row r="719" spans="1:65" s="13" customFormat="1">
      <c r="B719" s="158"/>
      <c r="D719" s="159" t="s">
        <v>145</v>
      </c>
      <c r="E719" s="160" t="s">
        <v>1</v>
      </c>
      <c r="F719" s="161" t="s">
        <v>2169</v>
      </c>
      <c r="H719" s="162">
        <v>0.48</v>
      </c>
      <c r="I719" s="163"/>
      <c r="L719" s="158"/>
      <c r="M719" s="164"/>
      <c r="N719" s="165"/>
      <c r="O719" s="165"/>
      <c r="P719" s="165"/>
      <c r="Q719" s="165"/>
      <c r="R719" s="165"/>
      <c r="S719" s="165"/>
      <c r="T719" s="166"/>
      <c r="AT719" s="160" t="s">
        <v>145</v>
      </c>
      <c r="AU719" s="160" t="s">
        <v>82</v>
      </c>
      <c r="AV719" s="13" t="s">
        <v>82</v>
      </c>
      <c r="AW719" s="13" t="s">
        <v>29</v>
      </c>
      <c r="AX719" s="13" t="s">
        <v>73</v>
      </c>
      <c r="AY719" s="160" t="s">
        <v>137</v>
      </c>
    </row>
    <row r="720" spans="1:65" s="15" customFormat="1">
      <c r="B720" s="174"/>
      <c r="D720" s="159" t="s">
        <v>145</v>
      </c>
      <c r="E720" s="175" t="s">
        <v>1</v>
      </c>
      <c r="F720" s="176" t="s">
        <v>148</v>
      </c>
      <c r="H720" s="177">
        <v>0.48</v>
      </c>
      <c r="I720" s="178"/>
      <c r="L720" s="174"/>
      <c r="M720" s="179"/>
      <c r="N720" s="180"/>
      <c r="O720" s="180"/>
      <c r="P720" s="180"/>
      <c r="Q720" s="180"/>
      <c r="R720" s="180"/>
      <c r="S720" s="180"/>
      <c r="T720" s="181"/>
      <c r="AT720" s="175" t="s">
        <v>145</v>
      </c>
      <c r="AU720" s="175" t="s">
        <v>82</v>
      </c>
      <c r="AV720" s="15" t="s">
        <v>143</v>
      </c>
      <c r="AW720" s="15" t="s">
        <v>29</v>
      </c>
      <c r="AX720" s="15" t="s">
        <v>30</v>
      </c>
      <c r="AY720" s="175" t="s">
        <v>137</v>
      </c>
    </row>
    <row r="721" spans="1:65" s="12" customFormat="1" ht="22.9" customHeight="1">
      <c r="B721" s="131"/>
      <c r="D721" s="132" t="s">
        <v>72</v>
      </c>
      <c r="E721" s="142" t="s">
        <v>176</v>
      </c>
      <c r="F721" s="142" t="s">
        <v>851</v>
      </c>
      <c r="I721" s="134"/>
      <c r="J721" s="143">
        <f>BK721</f>
        <v>0</v>
      </c>
      <c r="L721" s="131"/>
      <c r="M721" s="136"/>
      <c r="N721" s="137"/>
      <c r="O721" s="137"/>
      <c r="P721" s="138">
        <f>SUM(P722:P778)</f>
        <v>0</v>
      </c>
      <c r="Q721" s="137"/>
      <c r="R721" s="138">
        <f>SUM(R722:R778)</f>
        <v>0.38240267999999999</v>
      </c>
      <c r="S721" s="137"/>
      <c r="T721" s="139">
        <f>SUM(T722:T778)</f>
        <v>0</v>
      </c>
      <c r="AR721" s="132" t="s">
        <v>30</v>
      </c>
      <c r="AT721" s="140" t="s">
        <v>72</v>
      </c>
      <c r="AU721" s="140" t="s">
        <v>30</v>
      </c>
      <c r="AY721" s="132" t="s">
        <v>137</v>
      </c>
      <c r="BK721" s="141">
        <f>SUM(BK722:BK778)</f>
        <v>0</v>
      </c>
    </row>
    <row r="722" spans="1:65" s="2" customFormat="1" ht="24.2" customHeight="1">
      <c r="A722" s="33"/>
      <c r="B722" s="144"/>
      <c r="C722" s="145" t="s">
        <v>879</v>
      </c>
      <c r="D722" s="145" t="s">
        <v>139</v>
      </c>
      <c r="E722" s="146" t="s">
        <v>1939</v>
      </c>
      <c r="F722" s="147" t="s">
        <v>1940</v>
      </c>
      <c r="G722" s="148" t="s">
        <v>190</v>
      </c>
      <c r="H722" s="149">
        <v>296.89999999999998</v>
      </c>
      <c r="I722" s="150"/>
      <c r="J722" s="151">
        <f>ROUND(I722*H722,2)</f>
        <v>0</v>
      </c>
      <c r="K722" s="147" t="s">
        <v>152</v>
      </c>
      <c r="L722" s="34"/>
      <c r="M722" s="152" t="s">
        <v>1</v>
      </c>
      <c r="N722" s="153" t="s">
        <v>38</v>
      </c>
      <c r="O722" s="59"/>
      <c r="P722" s="154">
        <f>O722*H722</f>
        <v>0</v>
      </c>
      <c r="Q722" s="154">
        <v>0</v>
      </c>
      <c r="R722" s="154">
        <f>Q722*H722</f>
        <v>0</v>
      </c>
      <c r="S722" s="154">
        <v>0</v>
      </c>
      <c r="T722" s="155">
        <f>S722*H722</f>
        <v>0</v>
      </c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R722" s="156" t="s">
        <v>143</v>
      </c>
      <c r="AT722" s="156" t="s">
        <v>139</v>
      </c>
      <c r="AU722" s="156" t="s">
        <v>82</v>
      </c>
      <c r="AY722" s="18" t="s">
        <v>137</v>
      </c>
      <c r="BE722" s="157">
        <f>IF(N722="základní",J722,0)</f>
        <v>0</v>
      </c>
      <c r="BF722" s="157">
        <f>IF(N722="snížená",J722,0)</f>
        <v>0</v>
      </c>
      <c r="BG722" s="157">
        <f>IF(N722="zákl. přenesená",J722,0)</f>
        <v>0</v>
      </c>
      <c r="BH722" s="157">
        <f>IF(N722="sníž. přenesená",J722,0)</f>
        <v>0</v>
      </c>
      <c r="BI722" s="157">
        <f>IF(N722="nulová",J722,0)</f>
        <v>0</v>
      </c>
      <c r="BJ722" s="18" t="s">
        <v>30</v>
      </c>
      <c r="BK722" s="157">
        <f>ROUND(I722*H722,2)</f>
        <v>0</v>
      </c>
      <c r="BL722" s="18" t="s">
        <v>143</v>
      </c>
      <c r="BM722" s="156" t="s">
        <v>2533</v>
      </c>
    </row>
    <row r="723" spans="1:65" s="13" customFormat="1">
      <c r="B723" s="158"/>
      <c r="D723" s="159" t="s">
        <v>145</v>
      </c>
      <c r="E723" s="160" t="s">
        <v>1</v>
      </c>
      <c r="F723" s="161" t="s">
        <v>2534</v>
      </c>
      <c r="H723" s="162">
        <v>296.89999999999998</v>
      </c>
      <c r="I723" s="163"/>
      <c r="L723" s="158"/>
      <c r="M723" s="164"/>
      <c r="N723" s="165"/>
      <c r="O723" s="165"/>
      <c r="P723" s="165"/>
      <c r="Q723" s="165"/>
      <c r="R723" s="165"/>
      <c r="S723" s="165"/>
      <c r="T723" s="166"/>
      <c r="AT723" s="160" t="s">
        <v>145</v>
      </c>
      <c r="AU723" s="160" t="s">
        <v>82</v>
      </c>
      <c r="AV723" s="13" t="s">
        <v>82</v>
      </c>
      <c r="AW723" s="13" t="s">
        <v>29</v>
      </c>
      <c r="AX723" s="13" t="s">
        <v>30</v>
      </c>
      <c r="AY723" s="160" t="s">
        <v>137</v>
      </c>
    </row>
    <row r="724" spans="1:65" s="2" customFormat="1" ht="24.2" customHeight="1">
      <c r="A724" s="33"/>
      <c r="B724" s="144"/>
      <c r="C724" s="182" t="s">
        <v>883</v>
      </c>
      <c r="D724" s="182" t="s">
        <v>181</v>
      </c>
      <c r="E724" s="183" t="s">
        <v>1942</v>
      </c>
      <c r="F724" s="184" t="s">
        <v>1943</v>
      </c>
      <c r="G724" s="185" t="s">
        <v>190</v>
      </c>
      <c r="H724" s="186">
        <v>301.35399999999998</v>
      </c>
      <c r="I724" s="187"/>
      <c r="J724" s="188">
        <f>ROUND(I724*H724,2)</f>
        <v>0</v>
      </c>
      <c r="K724" s="184" t="s">
        <v>152</v>
      </c>
      <c r="L724" s="189"/>
      <c r="M724" s="190" t="s">
        <v>1</v>
      </c>
      <c r="N724" s="191" t="s">
        <v>38</v>
      </c>
      <c r="O724" s="59"/>
      <c r="P724" s="154">
        <f>O724*H724</f>
        <v>0</v>
      </c>
      <c r="Q724" s="154">
        <v>2.7E-4</v>
      </c>
      <c r="R724" s="154">
        <f>Q724*H724</f>
        <v>8.1365579999999993E-2</v>
      </c>
      <c r="S724" s="154">
        <v>0</v>
      </c>
      <c r="T724" s="155">
        <f>S724*H724</f>
        <v>0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56" t="s">
        <v>176</v>
      </c>
      <c r="AT724" s="156" t="s">
        <v>181</v>
      </c>
      <c r="AU724" s="156" t="s">
        <v>82</v>
      </c>
      <c r="AY724" s="18" t="s">
        <v>137</v>
      </c>
      <c r="BE724" s="157">
        <f>IF(N724="základní",J724,0)</f>
        <v>0</v>
      </c>
      <c r="BF724" s="157">
        <f>IF(N724="snížená",J724,0)</f>
        <v>0</v>
      </c>
      <c r="BG724" s="157">
        <f>IF(N724="zákl. přenesená",J724,0)</f>
        <v>0</v>
      </c>
      <c r="BH724" s="157">
        <f>IF(N724="sníž. přenesená",J724,0)</f>
        <v>0</v>
      </c>
      <c r="BI724" s="157">
        <f>IF(N724="nulová",J724,0)</f>
        <v>0</v>
      </c>
      <c r="BJ724" s="18" t="s">
        <v>30</v>
      </c>
      <c r="BK724" s="157">
        <f>ROUND(I724*H724,2)</f>
        <v>0</v>
      </c>
      <c r="BL724" s="18" t="s">
        <v>143</v>
      </c>
      <c r="BM724" s="156" t="s">
        <v>2535</v>
      </c>
    </row>
    <row r="725" spans="1:65" s="13" customFormat="1">
      <c r="B725" s="158"/>
      <c r="D725" s="159" t="s">
        <v>145</v>
      </c>
      <c r="E725" s="160" t="s">
        <v>1</v>
      </c>
      <c r="F725" s="161" t="s">
        <v>2536</v>
      </c>
      <c r="H725" s="162">
        <v>301.35399999999998</v>
      </c>
      <c r="I725" s="163"/>
      <c r="L725" s="158"/>
      <c r="M725" s="164"/>
      <c r="N725" s="165"/>
      <c r="O725" s="165"/>
      <c r="P725" s="165"/>
      <c r="Q725" s="165"/>
      <c r="R725" s="165"/>
      <c r="S725" s="165"/>
      <c r="T725" s="166"/>
      <c r="AT725" s="160" t="s">
        <v>145</v>
      </c>
      <c r="AU725" s="160" t="s">
        <v>82</v>
      </c>
      <c r="AV725" s="13" t="s">
        <v>82</v>
      </c>
      <c r="AW725" s="13" t="s">
        <v>29</v>
      </c>
      <c r="AX725" s="13" t="s">
        <v>73</v>
      </c>
      <c r="AY725" s="160" t="s">
        <v>137</v>
      </c>
    </row>
    <row r="726" spans="1:65" s="15" customFormat="1">
      <c r="B726" s="174"/>
      <c r="D726" s="159" t="s">
        <v>145</v>
      </c>
      <c r="E726" s="175" t="s">
        <v>1</v>
      </c>
      <c r="F726" s="176" t="s">
        <v>148</v>
      </c>
      <c r="H726" s="177">
        <v>301.35399999999998</v>
      </c>
      <c r="I726" s="178"/>
      <c r="L726" s="174"/>
      <c r="M726" s="179"/>
      <c r="N726" s="180"/>
      <c r="O726" s="180"/>
      <c r="P726" s="180"/>
      <c r="Q726" s="180"/>
      <c r="R726" s="180"/>
      <c r="S726" s="180"/>
      <c r="T726" s="181"/>
      <c r="AT726" s="175" t="s">
        <v>145</v>
      </c>
      <c r="AU726" s="175" t="s">
        <v>82</v>
      </c>
      <c r="AV726" s="15" t="s">
        <v>143</v>
      </c>
      <c r="AW726" s="15" t="s">
        <v>29</v>
      </c>
      <c r="AX726" s="15" t="s">
        <v>30</v>
      </c>
      <c r="AY726" s="175" t="s">
        <v>137</v>
      </c>
    </row>
    <row r="727" spans="1:65" s="2" customFormat="1" ht="16.5" customHeight="1">
      <c r="A727" s="33"/>
      <c r="B727" s="144"/>
      <c r="C727" s="182" t="s">
        <v>888</v>
      </c>
      <c r="D727" s="182" t="s">
        <v>181</v>
      </c>
      <c r="E727" s="183" t="s">
        <v>2537</v>
      </c>
      <c r="F727" s="184" t="s">
        <v>2538</v>
      </c>
      <c r="G727" s="185" t="s">
        <v>210</v>
      </c>
      <c r="H727" s="186">
        <v>32.479999999999997</v>
      </c>
      <c r="I727" s="187"/>
      <c r="J727" s="188">
        <f>ROUND(I727*H727,2)</f>
        <v>0</v>
      </c>
      <c r="K727" s="184" t="s">
        <v>1</v>
      </c>
      <c r="L727" s="189"/>
      <c r="M727" s="190" t="s">
        <v>1</v>
      </c>
      <c r="N727" s="191" t="s">
        <v>38</v>
      </c>
      <c r="O727" s="59"/>
      <c r="P727" s="154">
        <f>O727*H727</f>
        <v>0</v>
      </c>
      <c r="Q727" s="154">
        <v>0</v>
      </c>
      <c r="R727" s="154">
        <f>Q727*H727</f>
        <v>0</v>
      </c>
      <c r="S727" s="154">
        <v>0</v>
      </c>
      <c r="T727" s="155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156" t="s">
        <v>176</v>
      </c>
      <c r="AT727" s="156" t="s">
        <v>181</v>
      </c>
      <c r="AU727" s="156" t="s">
        <v>82</v>
      </c>
      <c r="AY727" s="18" t="s">
        <v>137</v>
      </c>
      <c r="BE727" s="157">
        <f>IF(N727="základní",J727,0)</f>
        <v>0</v>
      </c>
      <c r="BF727" s="157">
        <f>IF(N727="snížená",J727,0)</f>
        <v>0</v>
      </c>
      <c r="BG727" s="157">
        <f>IF(N727="zákl. přenesená",J727,0)</f>
        <v>0</v>
      </c>
      <c r="BH727" s="157">
        <f>IF(N727="sníž. přenesená",J727,0)</f>
        <v>0</v>
      </c>
      <c r="BI727" s="157">
        <f>IF(N727="nulová",J727,0)</f>
        <v>0</v>
      </c>
      <c r="BJ727" s="18" t="s">
        <v>30</v>
      </c>
      <c r="BK727" s="157">
        <f>ROUND(I727*H727,2)</f>
        <v>0</v>
      </c>
      <c r="BL727" s="18" t="s">
        <v>143</v>
      </c>
      <c r="BM727" s="156" t="s">
        <v>2539</v>
      </c>
    </row>
    <row r="728" spans="1:65" s="13" customFormat="1">
      <c r="B728" s="158"/>
      <c r="D728" s="159" t="s">
        <v>145</v>
      </c>
      <c r="E728" s="160" t="s">
        <v>1</v>
      </c>
      <c r="F728" s="161" t="s">
        <v>2540</v>
      </c>
      <c r="H728" s="162">
        <v>32.479999999999997</v>
      </c>
      <c r="I728" s="163"/>
      <c r="L728" s="158"/>
      <c r="M728" s="164"/>
      <c r="N728" s="165"/>
      <c r="O728" s="165"/>
      <c r="P728" s="165"/>
      <c r="Q728" s="165"/>
      <c r="R728" s="165"/>
      <c r="S728" s="165"/>
      <c r="T728" s="166"/>
      <c r="AT728" s="160" t="s">
        <v>145</v>
      </c>
      <c r="AU728" s="160" t="s">
        <v>82</v>
      </c>
      <c r="AV728" s="13" t="s">
        <v>82</v>
      </c>
      <c r="AW728" s="13" t="s">
        <v>29</v>
      </c>
      <c r="AX728" s="13" t="s">
        <v>73</v>
      </c>
      <c r="AY728" s="160" t="s">
        <v>137</v>
      </c>
    </row>
    <row r="729" spans="1:65" s="15" customFormat="1">
      <c r="B729" s="174"/>
      <c r="D729" s="159" t="s">
        <v>145</v>
      </c>
      <c r="E729" s="175" t="s">
        <v>1</v>
      </c>
      <c r="F729" s="176" t="s">
        <v>148</v>
      </c>
      <c r="H729" s="177">
        <v>32.479999999999997</v>
      </c>
      <c r="I729" s="178"/>
      <c r="L729" s="174"/>
      <c r="M729" s="179"/>
      <c r="N729" s="180"/>
      <c r="O729" s="180"/>
      <c r="P729" s="180"/>
      <c r="Q729" s="180"/>
      <c r="R729" s="180"/>
      <c r="S729" s="180"/>
      <c r="T729" s="181"/>
      <c r="AT729" s="175" t="s">
        <v>145</v>
      </c>
      <c r="AU729" s="175" t="s">
        <v>82</v>
      </c>
      <c r="AV729" s="15" t="s">
        <v>143</v>
      </c>
      <c r="AW729" s="15" t="s">
        <v>29</v>
      </c>
      <c r="AX729" s="15" t="s">
        <v>30</v>
      </c>
      <c r="AY729" s="175" t="s">
        <v>137</v>
      </c>
    </row>
    <row r="730" spans="1:65" s="2" customFormat="1" ht="21.75" customHeight="1">
      <c r="A730" s="33"/>
      <c r="B730" s="144"/>
      <c r="C730" s="145" t="s">
        <v>895</v>
      </c>
      <c r="D730" s="145" t="s">
        <v>139</v>
      </c>
      <c r="E730" s="146" t="s">
        <v>2541</v>
      </c>
      <c r="F730" s="147" t="s">
        <v>2542</v>
      </c>
      <c r="G730" s="148" t="s">
        <v>190</v>
      </c>
      <c r="H730" s="149">
        <v>6.7</v>
      </c>
      <c r="I730" s="150"/>
      <c r="J730" s="151">
        <f>ROUND(I730*H730,2)</f>
        <v>0</v>
      </c>
      <c r="K730" s="147" t="s">
        <v>1</v>
      </c>
      <c r="L730" s="34"/>
      <c r="M730" s="152" t="s">
        <v>1</v>
      </c>
      <c r="N730" s="153" t="s">
        <v>38</v>
      </c>
      <c r="O730" s="59"/>
      <c r="P730" s="154">
        <f>O730*H730</f>
        <v>0</v>
      </c>
      <c r="Q730" s="154">
        <v>5.9999999999999995E-4</v>
      </c>
      <c r="R730" s="154">
        <f>Q730*H730</f>
        <v>4.0200000000000001E-3</v>
      </c>
      <c r="S730" s="154">
        <v>0</v>
      </c>
      <c r="T730" s="155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56" t="s">
        <v>831</v>
      </c>
      <c r="AT730" s="156" t="s">
        <v>139</v>
      </c>
      <c r="AU730" s="156" t="s">
        <v>82</v>
      </c>
      <c r="AY730" s="18" t="s">
        <v>137</v>
      </c>
      <c r="BE730" s="157">
        <f>IF(N730="základní",J730,0)</f>
        <v>0</v>
      </c>
      <c r="BF730" s="157">
        <f>IF(N730="snížená",J730,0)</f>
        <v>0</v>
      </c>
      <c r="BG730" s="157">
        <f>IF(N730="zákl. přenesená",J730,0)</f>
        <v>0</v>
      </c>
      <c r="BH730" s="157">
        <f>IF(N730="sníž. přenesená",J730,0)</f>
        <v>0</v>
      </c>
      <c r="BI730" s="157">
        <f>IF(N730="nulová",J730,0)</f>
        <v>0</v>
      </c>
      <c r="BJ730" s="18" t="s">
        <v>30</v>
      </c>
      <c r="BK730" s="157">
        <f>ROUND(I730*H730,2)</f>
        <v>0</v>
      </c>
      <c r="BL730" s="18" t="s">
        <v>831</v>
      </c>
      <c r="BM730" s="156" t="s">
        <v>2543</v>
      </c>
    </row>
    <row r="731" spans="1:65" s="14" customFormat="1">
      <c r="B731" s="167"/>
      <c r="D731" s="159" t="s">
        <v>145</v>
      </c>
      <c r="E731" s="168" t="s">
        <v>1</v>
      </c>
      <c r="F731" s="169" t="s">
        <v>2544</v>
      </c>
      <c r="H731" s="168" t="s">
        <v>1</v>
      </c>
      <c r="I731" s="170"/>
      <c r="L731" s="167"/>
      <c r="M731" s="171"/>
      <c r="N731" s="172"/>
      <c r="O731" s="172"/>
      <c r="P731" s="172"/>
      <c r="Q731" s="172"/>
      <c r="R731" s="172"/>
      <c r="S731" s="172"/>
      <c r="T731" s="173"/>
      <c r="AT731" s="168" t="s">
        <v>145</v>
      </c>
      <c r="AU731" s="168" t="s">
        <v>82</v>
      </c>
      <c r="AV731" s="14" t="s">
        <v>30</v>
      </c>
      <c r="AW731" s="14" t="s">
        <v>29</v>
      </c>
      <c r="AX731" s="14" t="s">
        <v>73</v>
      </c>
      <c r="AY731" s="168" t="s">
        <v>137</v>
      </c>
    </row>
    <row r="732" spans="1:65" s="13" customFormat="1">
      <c r="B732" s="158"/>
      <c r="D732" s="159" t="s">
        <v>145</v>
      </c>
      <c r="E732" s="160" t="s">
        <v>1</v>
      </c>
      <c r="F732" s="161" t="s">
        <v>2545</v>
      </c>
      <c r="H732" s="162">
        <v>6.7</v>
      </c>
      <c r="I732" s="163"/>
      <c r="L732" s="158"/>
      <c r="M732" s="164"/>
      <c r="N732" s="165"/>
      <c r="O732" s="165"/>
      <c r="P732" s="165"/>
      <c r="Q732" s="165"/>
      <c r="R732" s="165"/>
      <c r="S732" s="165"/>
      <c r="T732" s="166"/>
      <c r="AT732" s="160" t="s">
        <v>145</v>
      </c>
      <c r="AU732" s="160" t="s">
        <v>82</v>
      </c>
      <c r="AV732" s="13" t="s">
        <v>82</v>
      </c>
      <c r="AW732" s="13" t="s">
        <v>29</v>
      </c>
      <c r="AX732" s="13" t="s">
        <v>30</v>
      </c>
      <c r="AY732" s="160" t="s">
        <v>137</v>
      </c>
    </row>
    <row r="733" spans="1:65" s="2" customFormat="1" ht="24.2" customHeight="1">
      <c r="A733" s="33"/>
      <c r="B733" s="144"/>
      <c r="C733" s="145" t="s">
        <v>1718</v>
      </c>
      <c r="D733" s="145" t="s">
        <v>139</v>
      </c>
      <c r="E733" s="146" t="s">
        <v>2546</v>
      </c>
      <c r="F733" s="147" t="s">
        <v>2547</v>
      </c>
      <c r="G733" s="148" t="s">
        <v>190</v>
      </c>
      <c r="H733" s="149">
        <v>79.400000000000006</v>
      </c>
      <c r="I733" s="150"/>
      <c r="J733" s="151">
        <f>ROUND(I733*H733,2)</f>
        <v>0</v>
      </c>
      <c r="K733" s="147" t="s">
        <v>1</v>
      </c>
      <c r="L733" s="34"/>
      <c r="M733" s="152" t="s">
        <v>1</v>
      </c>
      <c r="N733" s="153" t="s">
        <v>38</v>
      </c>
      <c r="O733" s="59"/>
      <c r="P733" s="154">
        <f>O733*H733</f>
        <v>0</v>
      </c>
      <c r="Q733" s="154">
        <v>0</v>
      </c>
      <c r="R733" s="154">
        <f>Q733*H733</f>
        <v>0</v>
      </c>
      <c r="S733" s="154">
        <v>0</v>
      </c>
      <c r="T733" s="155">
        <f>S733*H733</f>
        <v>0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56" t="s">
        <v>143</v>
      </c>
      <c r="AT733" s="156" t="s">
        <v>139</v>
      </c>
      <c r="AU733" s="156" t="s">
        <v>82</v>
      </c>
      <c r="AY733" s="18" t="s">
        <v>137</v>
      </c>
      <c r="BE733" s="157">
        <f>IF(N733="základní",J733,0)</f>
        <v>0</v>
      </c>
      <c r="BF733" s="157">
        <f>IF(N733="snížená",J733,0)</f>
        <v>0</v>
      </c>
      <c r="BG733" s="157">
        <f>IF(N733="zákl. přenesená",J733,0)</f>
        <v>0</v>
      </c>
      <c r="BH733" s="157">
        <f>IF(N733="sníž. přenesená",J733,0)</f>
        <v>0</v>
      </c>
      <c r="BI733" s="157">
        <f>IF(N733="nulová",J733,0)</f>
        <v>0</v>
      </c>
      <c r="BJ733" s="18" t="s">
        <v>30</v>
      </c>
      <c r="BK733" s="157">
        <f>ROUND(I733*H733,2)</f>
        <v>0</v>
      </c>
      <c r="BL733" s="18" t="s">
        <v>143</v>
      </c>
      <c r="BM733" s="156" t="s">
        <v>2548</v>
      </c>
    </row>
    <row r="734" spans="1:65" s="13" customFormat="1">
      <c r="B734" s="158"/>
      <c r="D734" s="159" t="s">
        <v>145</v>
      </c>
      <c r="E734" s="160" t="s">
        <v>1</v>
      </c>
      <c r="F734" s="161" t="s">
        <v>2549</v>
      </c>
      <c r="H734" s="162">
        <v>7.8</v>
      </c>
      <c r="I734" s="163"/>
      <c r="L734" s="158"/>
      <c r="M734" s="164"/>
      <c r="N734" s="165"/>
      <c r="O734" s="165"/>
      <c r="P734" s="165"/>
      <c r="Q734" s="165"/>
      <c r="R734" s="165"/>
      <c r="S734" s="165"/>
      <c r="T734" s="166"/>
      <c r="AT734" s="160" t="s">
        <v>145</v>
      </c>
      <c r="AU734" s="160" t="s">
        <v>82</v>
      </c>
      <c r="AV734" s="13" t="s">
        <v>82</v>
      </c>
      <c r="AW734" s="13" t="s">
        <v>29</v>
      </c>
      <c r="AX734" s="13" t="s">
        <v>73</v>
      </c>
      <c r="AY734" s="160" t="s">
        <v>137</v>
      </c>
    </row>
    <row r="735" spans="1:65" s="13" customFormat="1">
      <c r="B735" s="158"/>
      <c r="D735" s="159" t="s">
        <v>145</v>
      </c>
      <c r="E735" s="160" t="s">
        <v>1</v>
      </c>
      <c r="F735" s="161" t="s">
        <v>2550</v>
      </c>
      <c r="H735" s="162">
        <v>71.599999999999994</v>
      </c>
      <c r="I735" s="163"/>
      <c r="L735" s="158"/>
      <c r="M735" s="164"/>
      <c r="N735" s="165"/>
      <c r="O735" s="165"/>
      <c r="P735" s="165"/>
      <c r="Q735" s="165"/>
      <c r="R735" s="165"/>
      <c r="S735" s="165"/>
      <c r="T735" s="166"/>
      <c r="AT735" s="160" t="s">
        <v>145</v>
      </c>
      <c r="AU735" s="160" t="s">
        <v>82</v>
      </c>
      <c r="AV735" s="13" t="s">
        <v>82</v>
      </c>
      <c r="AW735" s="13" t="s">
        <v>29</v>
      </c>
      <c r="AX735" s="13" t="s">
        <v>73</v>
      </c>
      <c r="AY735" s="160" t="s">
        <v>137</v>
      </c>
    </row>
    <row r="736" spans="1:65" s="15" customFormat="1">
      <c r="B736" s="174"/>
      <c r="D736" s="159" t="s">
        <v>145</v>
      </c>
      <c r="E736" s="175" t="s">
        <v>1</v>
      </c>
      <c r="F736" s="176" t="s">
        <v>148</v>
      </c>
      <c r="H736" s="177">
        <v>79.400000000000006</v>
      </c>
      <c r="I736" s="178"/>
      <c r="L736" s="174"/>
      <c r="M736" s="179"/>
      <c r="N736" s="180"/>
      <c r="O736" s="180"/>
      <c r="P736" s="180"/>
      <c r="Q736" s="180"/>
      <c r="R736" s="180"/>
      <c r="S736" s="180"/>
      <c r="T736" s="181"/>
      <c r="AT736" s="175" t="s">
        <v>145</v>
      </c>
      <c r="AU736" s="175" t="s">
        <v>82</v>
      </c>
      <c r="AV736" s="15" t="s">
        <v>143</v>
      </c>
      <c r="AW736" s="15" t="s">
        <v>29</v>
      </c>
      <c r="AX736" s="15" t="s">
        <v>30</v>
      </c>
      <c r="AY736" s="175" t="s">
        <v>137</v>
      </c>
    </row>
    <row r="737" spans="1:65" s="2" customFormat="1" ht="16.5" customHeight="1">
      <c r="A737" s="33"/>
      <c r="B737" s="144"/>
      <c r="C737" s="182" t="s">
        <v>1722</v>
      </c>
      <c r="D737" s="182" t="s">
        <v>181</v>
      </c>
      <c r="E737" s="183" t="s">
        <v>2551</v>
      </c>
      <c r="F737" s="184" t="s">
        <v>2552</v>
      </c>
      <c r="G737" s="185" t="s">
        <v>190</v>
      </c>
      <c r="H737" s="186">
        <v>72.674000000000007</v>
      </c>
      <c r="I737" s="187"/>
      <c r="J737" s="188">
        <f>ROUND(I737*H737,2)</f>
        <v>0</v>
      </c>
      <c r="K737" s="184" t="s">
        <v>1</v>
      </c>
      <c r="L737" s="189"/>
      <c r="M737" s="190" t="s">
        <v>1</v>
      </c>
      <c r="N737" s="191" t="s">
        <v>38</v>
      </c>
      <c r="O737" s="59"/>
      <c r="P737" s="154">
        <f>O737*H737</f>
        <v>0</v>
      </c>
      <c r="Q737" s="154">
        <v>3.8E-3</v>
      </c>
      <c r="R737" s="154">
        <f>Q737*H737</f>
        <v>0.27616120000000005</v>
      </c>
      <c r="S737" s="154">
        <v>0</v>
      </c>
      <c r="T737" s="155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56" t="s">
        <v>176</v>
      </c>
      <c r="AT737" s="156" t="s">
        <v>181</v>
      </c>
      <c r="AU737" s="156" t="s">
        <v>82</v>
      </c>
      <c r="AY737" s="18" t="s">
        <v>137</v>
      </c>
      <c r="BE737" s="157">
        <f>IF(N737="základní",J737,0)</f>
        <v>0</v>
      </c>
      <c r="BF737" s="157">
        <f>IF(N737="snížená",J737,0)</f>
        <v>0</v>
      </c>
      <c r="BG737" s="157">
        <f>IF(N737="zákl. přenesená",J737,0)</f>
        <v>0</v>
      </c>
      <c r="BH737" s="157">
        <f>IF(N737="sníž. přenesená",J737,0)</f>
        <v>0</v>
      </c>
      <c r="BI737" s="157">
        <f>IF(N737="nulová",J737,0)</f>
        <v>0</v>
      </c>
      <c r="BJ737" s="18" t="s">
        <v>30</v>
      </c>
      <c r="BK737" s="157">
        <f>ROUND(I737*H737,2)</f>
        <v>0</v>
      </c>
      <c r="BL737" s="18" t="s">
        <v>143</v>
      </c>
      <c r="BM737" s="156" t="s">
        <v>2553</v>
      </c>
    </row>
    <row r="738" spans="1:65" s="13" customFormat="1">
      <c r="B738" s="158"/>
      <c r="D738" s="159" t="s">
        <v>145</v>
      </c>
      <c r="E738" s="160" t="s">
        <v>1</v>
      </c>
      <c r="F738" s="161" t="s">
        <v>2554</v>
      </c>
      <c r="H738" s="162">
        <v>72.674000000000007</v>
      </c>
      <c r="I738" s="163"/>
      <c r="L738" s="158"/>
      <c r="M738" s="164"/>
      <c r="N738" s="165"/>
      <c r="O738" s="165"/>
      <c r="P738" s="165"/>
      <c r="Q738" s="165"/>
      <c r="R738" s="165"/>
      <c r="S738" s="165"/>
      <c r="T738" s="166"/>
      <c r="AT738" s="160" t="s">
        <v>145</v>
      </c>
      <c r="AU738" s="160" t="s">
        <v>82</v>
      </c>
      <c r="AV738" s="13" t="s">
        <v>82</v>
      </c>
      <c r="AW738" s="13" t="s">
        <v>29</v>
      </c>
      <c r="AX738" s="13" t="s">
        <v>73</v>
      </c>
      <c r="AY738" s="160" t="s">
        <v>137</v>
      </c>
    </row>
    <row r="739" spans="1:65" s="15" customFormat="1">
      <c r="B739" s="174"/>
      <c r="D739" s="159" t="s">
        <v>145</v>
      </c>
      <c r="E739" s="175" t="s">
        <v>1</v>
      </c>
      <c r="F739" s="176" t="s">
        <v>148</v>
      </c>
      <c r="H739" s="177">
        <v>72.674000000000007</v>
      </c>
      <c r="I739" s="178"/>
      <c r="L739" s="174"/>
      <c r="M739" s="179"/>
      <c r="N739" s="180"/>
      <c r="O739" s="180"/>
      <c r="P739" s="180"/>
      <c r="Q739" s="180"/>
      <c r="R739" s="180"/>
      <c r="S739" s="180"/>
      <c r="T739" s="181"/>
      <c r="AT739" s="175" t="s">
        <v>145</v>
      </c>
      <c r="AU739" s="175" t="s">
        <v>82</v>
      </c>
      <c r="AV739" s="15" t="s">
        <v>143</v>
      </c>
      <c r="AW739" s="15" t="s">
        <v>29</v>
      </c>
      <c r="AX739" s="15" t="s">
        <v>30</v>
      </c>
      <c r="AY739" s="175" t="s">
        <v>137</v>
      </c>
    </row>
    <row r="740" spans="1:65" s="2" customFormat="1" ht="24.2" customHeight="1">
      <c r="A740" s="33"/>
      <c r="B740" s="144"/>
      <c r="C740" s="145" t="s">
        <v>928</v>
      </c>
      <c r="D740" s="145" t="s">
        <v>139</v>
      </c>
      <c r="E740" s="146" t="s">
        <v>2555</v>
      </c>
      <c r="F740" s="147" t="s">
        <v>2556</v>
      </c>
      <c r="G740" s="148" t="s">
        <v>210</v>
      </c>
      <c r="H740" s="149">
        <v>64</v>
      </c>
      <c r="I740" s="150"/>
      <c r="J740" s="151">
        <f>ROUND(I740*H740,2)</f>
        <v>0</v>
      </c>
      <c r="K740" s="147" t="s">
        <v>1</v>
      </c>
      <c r="L740" s="34"/>
      <c r="M740" s="152" t="s">
        <v>1</v>
      </c>
      <c r="N740" s="153" t="s">
        <v>38</v>
      </c>
      <c r="O740" s="59"/>
      <c r="P740" s="154">
        <f>O740*H740</f>
        <v>0</v>
      </c>
      <c r="Q740" s="154">
        <v>1.8000000000000001E-4</v>
      </c>
      <c r="R740" s="154">
        <f>Q740*H740</f>
        <v>1.1520000000000001E-2</v>
      </c>
      <c r="S740" s="154">
        <v>0</v>
      </c>
      <c r="T740" s="155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56" t="s">
        <v>143</v>
      </c>
      <c r="AT740" s="156" t="s">
        <v>139</v>
      </c>
      <c r="AU740" s="156" t="s">
        <v>82</v>
      </c>
      <c r="AY740" s="18" t="s">
        <v>137</v>
      </c>
      <c r="BE740" s="157">
        <f>IF(N740="základní",J740,0)</f>
        <v>0</v>
      </c>
      <c r="BF740" s="157">
        <f>IF(N740="snížená",J740,0)</f>
        <v>0</v>
      </c>
      <c r="BG740" s="157">
        <f>IF(N740="zákl. přenesená",J740,0)</f>
        <v>0</v>
      </c>
      <c r="BH740" s="157">
        <f>IF(N740="sníž. přenesená",J740,0)</f>
        <v>0</v>
      </c>
      <c r="BI740" s="157">
        <f>IF(N740="nulová",J740,0)</f>
        <v>0</v>
      </c>
      <c r="BJ740" s="18" t="s">
        <v>30</v>
      </c>
      <c r="BK740" s="157">
        <f>ROUND(I740*H740,2)</f>
        <v>0</v>
      </c>
      <c r="BL740" s="18" t="s">
        <v>143</v>
      </c>
      <c r="BM740" s="156" t="s">
        <v>2557</v>
      </c>
    </row>
    <row r="741" spans="1:65" s="13" customFormat="1">
      <c r="B741" s="158"/>
      <c r="D741" s="159" t="s">
        <v>145</v>
      </c>
      <c r="E741" s="160" t="s">
        <v>1</v>
      </c>
      <c r="F741" s="161" t="s">
        <v>831</v>
      </c>
      <c r="H741" s="162">
        <v>64</v>
      </c>
      <c r="I741" s="163"/>
      <c r="L741" s="158"/>
      <c r="M741" s="164"/>
      <c r="N741" s="165"/>
      <c r="O741" s="165"/>
      <c r="P741" s="165"/>
      <c r="Q741" s="165"/>
      <c r="R741" s="165"/>
      <c r="S741" s="165"/>
      <c r="T741" s="166"/>
      <c r="AT741" s="160" t="s">
        <v>145</v>
      </c>
      <c r="AU741" s="160" t="s">
        <v>82</v>
      </c>
      <c r="AV741" s="13" t="s">
        <v>82</v>
      </c>
      <c r="AW741" s="13" t="s">
        <v>29</v>
      </c>
      <c r="AX741" s="13" t="s">
        <v>30</v>
      </c>
      <c r="AY741" s="160" t="s">
        <v>137</v>
      </c>
    </row>
    <row r="742" spans="1:65" s="2" customFormat="1" ht="16.5" customHeight="1">
      <c r="A742" s="33"/>
      <c r="B742" s="144"/>
      <c r="C742" s="145" t="s">
        <v>935</v>
      </c>
      <c r="D742" s="145" t="s">
        <v>139</v>
      </c>
      <c r="E742" s="146" t="s">
        <v>2558</v>
      </c>
      <c r="F742" s="147" t="s">
        <v>2559</v>
      </c>
      <c r="G742" s="148" t="s">
        <v>210</v>
      </c>
      <c r="H742" s="149">
        <v>1</v>
      </c>
      <c r="I742" s="150"/>
      <c r="J742" s="151">
        <f>ROUND(I742*H742,2)</f>
        <v>0</v>
      </c>
      <c r="K742" s="147" t="s">
        <v>1</v>
      </c>
      <c r="L742" s="34"/>
      <c r="M742" s="152" t="s">
        <v>1</v>
      </c>
      <c r="N742" s="153" t="s">
        <v>38</v>
      </c>
      <c r="O742" s="59"/>
      <c r="P742" s="154">
        <f>O742*H742</f>
        <v>0</v>
      </c>
      <c r="Q742" s="154">
        <v>5.0000000000000001E-4</v>
      </c>
      <c r="R742" s="154">
        <f>Q742*H742</f>
        <v>5.0000000000000001E-4</v>
      </c>
      <c r="S742" s="154">
        <v>0</v>
      </c>
      <c r="T742" s="155">
        <f>S742*H742</f>
        <v>0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56" t="s">
        <v>143</v>
      </c>
      <c r="AT742" s="156" t="s">
        <v>139</v>
      </c>
      <c r="AU742" s="156" t="s">
        <v>82</v>
      </c>
      <c r="AY742" s="18" t="s">
        <v>137</v>
      </c>
      <c r="BE742" s="157">
        <f>IF(N742="základní",J742,0)</f>
        <v>0</v>
      </c>
      <c r="BF742" s="157">
        <f>IF(N742="snížená",J742,0)</f>
        <v>0</v>
      </c>
      <c r="BG742" s="157">
        <f>IF(N742="zákl. přenesená",J742,0)</f>
        <v>0</v>
      </c>
      <c r="BH742" s="157">
        <f>IF(N742="sníž. přenesená",J742,0)</f>
        <v>0</v>
      </c>
      <c r="BI742" s="157">
        <f>IF(N742="nulová",J742,0)</f>
        <v>0</v>
      </c>
      <c r="BJ742" s="18" t="s">
        <v>30</v>
      </c>
      <c r="BK742" s="157">
        <f>ROUND(I742*H742,2)</f>
        <v>0</v>
      </c>
      <c r="BL742" s="18" t="s">
        <v>143</v>
      </c>
      <c r="BM742" s="156" t="s">
        <v>2560</v>
      </c>
    </row>
    <row r="743" spans="1:65" s="13" customFormat="1">
      <c r="B743" s="158"/>
      <c r="D743" s="159" t="s">
        <v>145</v>
      </c>
      <c r="E743" s="160" t="s">
        <v>1</v>
      </c>
      <c r="F743" s="161" t="s">
        <v>30</v>
      </c>
      <c r="H743" s="162">
        <v>1</v>
      </c>
      <c r="I743" s="163"/>
      <c r="L743" s="158"/>
      <c r="M743" s="164"/>
      <c r="N743" s="165"/>
      <c r="O743" s="165"/>
      <c r="P743" s="165"/>
      <c r="Q743" s="165"/>
      <c r="R743" s="165"/>
      <c r="S743" s="165"/>
      <c r="T743" s="166"/>
      <c r="AT743" s="160" t="s">
        <v>145</v>
      </c>
      <c r="AU743" s="160" t="s">
        <v>82</v>
      </c>
      <c r="AV743" s="13" t="s">
        <v>82</v>
      </c>
      <c r="AW743" s="13" t="s">
        <v>29</v>
      </c>
      <c r="AX743" s="13" t="s">
        <v>30</v>
      </c>
      <c r="AY743" s="160" t="s">
        <v>137</v>
      </c>
    </row>
    <row r="744" spans="1:65" s="2" customFormat="1" ht="16.5" customHeight="1">
      <c r="A744" s="33"/>
      <c r="B744" s="144"/>
      <c r="C744" s="145" t="s">
        <v>941</v>
      </c>
      <c r="D744" s="145" t="s">
        <v>139</v>
      </c>
      <c r="E744" s="146" t="s">
        <v>2561</v>
      </c>
      <c r="F744" s="147" t="s">
        <v>2562</v>
      </c>
      <c r="G744" s="148" t="s">
        <v>210</v>
      </c>
      <c r="H744" s="149">
        <v>33</v>
      </c>
      <c r="I744" s="150"/>
      <c r="J744" s="151">
        <f>ROUND(I744*H744,2)</f>
        <v>0</v>
      </c>
      <c r="K744" s="147" t="s">
        <v>1</v>
      </c>
      <c r="L744" s="34"/>
      <c r="M744" s="152" t="s">
        <v>1</v>
      </c>
      <c r="N744" s="153" t="s">
        <v>38</v>
      </c>
      <c r="O744" s="59"/>
      <c r="P744" s="154">
        <f>O744*H744</f>
        <v>0</v>
      </c>
      <c r="Q744" s="154">
        <v>2.0000000000000002E-5</v>
      </c>
      <c r="R744" s="154">
        <f>Q744*H744</f>
        <v>6.600000000000001E-4</v>
      </c>
      <c r="S744" s="154">
        <v>0</v>
      </c>
      <c r="T744" s="155">
        <f>S744*H744</f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56" t="s">
        <v>143</v>
      </c>
      <c r="AT744" s="156" t="s">
        <v>139</v>
      </c>
      <c r="AU744" s="156" t="s">
        <v>82</v>
      </c>
      <c r="AY744" s="18" t="s">
        <v>137</v>
      </c>
      <c r="BE744" s="157">
        <f>IF(N744="základní",J744,0)</f>
        <v>0</v>
      </c>
      <c r="BF744" s="157">
        <f>IF(N744="snížená",J744,0)</f>
        <v>0</v>
      </c>
      <c r="BG744" s="157">
        <f>IF(N744="zákl. přenesená",J744,0)</f>
        <v>0</v>
      </c>
      <c r="BH744" s="157">
        <f>IF(N744="sníž. přenesená",J744,0)</f>
        <v>0</v>
      </c>
      <c r="BI744" s="157">
        <f>IF(N744="nulová",J744,0)</f>
        <v>0</v>
      </c>
      <c r="BJ744" s="18" t="s">
        <v>30</v>
      </c>
      <c r="BK744" s="157">
        <f>ROUND(I744*H744,2)</f>
        <v>0</v>
      </c>
      <c r="BL744" s="18" t="s">
        <v>143</v>
      </c>
      <c r="BM744" s="156" t="s">
        <v>2563</v>
      </c>
    </row>
    <row r="745" spans="1:65" s="13" customFormat="1">
      <c r="B745" s="158"/>
      <c r="D745" s="159" t="s">
        <v>145</v>
      </c>
      <c r="E745" s="160" t="s">
        <v>1</v>
      </c>
      <c r="F745" s="161" t="s">
        <v>2564</v>
      </c>
      <c r="H745" s="162">
        <v>33</v>
      </c>
      <c r="I745" s="163"/>
      <c r="L745" s="158"/>
      <c r="M745" s="164"/>
      <c r="N745" s="165"/>
      <c r="O745" s="165"/>
      <c r="P745" s="165"/>
      <c r="Q745" s="165"/>
      <c r="R745" s="165"/>
      <c r="S745" s="165"/>
      <c r="T745" s="166"/>
      <c r="AT745" s="160" t="s">
        <v>145</v>
      </c>
      <c r="AU745" s="160" t="s">
        <v>82</v>
      </c>
      <c r="AV745" s="13" t="s">
        <v>82</v>
      </c>
      <c r="AW745" s="13" t="s">
        <v>29</v>
      </c>
      <c r="AX745" s="13" t="s">
        <v>73</v>
      </c>
      <c r="AY745" s="160" t="s">
        <v>137</v>
      </c>
    </row>
    <row r="746" spans="1:65" s="15" customFormat="1">
      <c r="B746" s="174"/>
      <c r="D746" s="159" t="s">
        <v>145</v>
      </c>
      <c r="E746" s="175" t="s">
        <v>1</v>
      </c>
      <c r="F746" s="176" t="s">
        <v>148</v>
      </c>
      <c r="H746" s="177">
        <v>33</v>
      </c>
      <c r="I746" s="178"/>
      <c r="L746" s="174"/>
      <c r="M746" s="179"/>
      <c r="N746" s="180"/>
      <c r="O746" s="180"/>
      <c r="P746" s="180"/>
      <c r="Q746" s="180"/>
      <c r="R746" s="180"/>
      <c r="S746" s="180"/>
      <c r="T746" s="181"/>
      <c r="AT746" s="175" t="s">
        <v>145</v>
      </c>
      <c r="AU746" s="175" t="s">
        <v>82</v>
      </c>
      <c r="AV746" s="15" t="s">
        <v>143</v>
      </c>
      <c r="AW746" s="15" t="s">
        <v>29</v>
      </c>
      <c r="AX746" s="15" t="s">
        <v>30</v>
      </c>
      <c r="AY746" s="175" t="s">
        <v>137</v>
      </c>
    </row>
    <row r="747" spans="1:65" s="2" customFormat="1" ht="16.5" customHeight="1">
      <c r="A747" s="33"/>
      <c r="B747" s="144"/>
      <c r="C747" s="182" t="s">
        <v>957</v>
      </c>
      <c r="D747" s="182" t="s">
        <v>181</v>
      </c>
      <c r="E747" s="183" t="s">
        <v>2565</v>
      </c>
      <c r="F747" s="184" t="s">
        <v>2566</v>
      </c>
      <c r="G747" s="185" t="s">
        <v>210</v>
      </c>
      <c r="H747" s="186">
        <v>32.479999999999997</v>
      </c>
      <c r="I747" s="187"/>
      <c r="J747" s="188">
        <f>ROUND(I747*H747,2)</f>
        <v>0</v>
      </c>
      <c r="K747" s="184" t="s">
        <v>1</v>
      </c>
      <c r="L747" s="189"/>
      <c r="M747" s="190" t="s">
        <v>1</v>
      </c>
      <c r="N747" s="191" t="s">
        <v>38</v>
      </c>
      <c r="O747" s="59"/>
      <c r="P747" s="154">
        <f>O747*H747</f>
        <v>0</v>
      </c>
      <c r="Q747" s="154">
        <v>0</v>
      </c>
      <c r="R747" s="154">
        <f>Q747*H747</f>
        <v>0</v>
      </c>
      <c r="S747" s="154">
        <v>0</v>
      </c>
      <c r="T747" s="155">
        <f>S747*H747</f>
        <v>0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156" t="s">
        <v>176</v>
      </c>
      <c r="AT747" s="156" t="s">
        <v>181</v>
      </c>
      <c r="AU747" s="156" t="s">
        <v>82</v>
      </c>
      <c r="AY747" s="18" t="s">
        <v>137</v>
      </c>
      <c r="BE747" s="157">
        <f>IF(N747="základní",J747,0)</f>
        <v>0</v>
      </c>
      <c r="BF747" s="157">
        <f>IF(N747="snížená",J747,0)</f>
        <v>0</v>
      </c>
      <c r="BG747" s="157">
        <f>IF(N747="zákl. přenesená",J747,0)</f>
        <v>0</v>
      </c>
      <c r="BH747" s="157">
        <f>IF(N747="sníž. přenesená",J747,0)</f>
        <v>0</v>
      </c>
      <c r="BI747" s="157">
        <f>IF(N747="nulová",J747,0)</f>
        <v>0</v>
      </c>
      <c r="BJ747" s="18" t="s">
        <v>30</v>
      </c>
      <c r="BK747" s="157">
        <f>ROUND(I747*H747,2)</f>
        <v>0</v>
      </c>
      <c r="BL747" s="18" t="s">
        <v>143</v>
      </c>
      <c r="BM747" s="156" t="s">
        <v>2567</v>
      </c>
    </row>
    <row r="748" spans="1:65" s="13" customFormat="1">
      <c r="B748" s="158"/>
      <c r="D748" s="159" t="s">
        <v>145</v>
      </c>
      <c r="E748" s="160" t="s">
        <v>1</v>
      </c>
      <c r="F748" s="161" t="s">
        <v>2540</v>
      </c>
      <c r="H748" s="162">
        <v>32.479999999999997</v>
      </c>
      <c r="I748" s="163"/>
      <c r="L748" s="158"/>
      <c r="M748" s="164"/>
      <c r="N748" s="165"/>
      <c r="O748" s="165"/>
      <c r="P748" s="165"/>
      <c r="Q748" s="165"/>
      <c r="R748" s="165"/>
      <c r="S748" s="165"/>
      <c r="T748" s="166"/>
      <c r="AT748" s="160" t="s">
        <v>145</v>
      </c>
      <c r="AU748" s="160" t="s">
        <v>82</v>
      </c>
      <c r="AV748" s="13" t="s">
        <v>82</v>
      </c>
      <c r="AW748" s="13" t="s">
        <v>29</v>
      </c>
      <c r="AX748" s="13" t="s">
        <v>73</v>
      </c>
      <c r="AY748" s="160" t="s">
        <v>137</v>
      </c>
    </row>
    <row r="749" spans="1:65" s="15" customFormat="1">
      <c r="B749" s="174"/>
      <c r="D749" s="159" t="s">
        <v>145</v>
      </c>
      <c r="E749" s="175" t="s">
        <v>1</v>
      </c>
      <c r="F749" s="176" t="s">
        <v>148</v>
      </c>
      <c r="H749" s="177">
        <v>32.479999999999997</v>
      </c>
      <c r="I749" s="178"/>
      <c r="L749" s="174"/>
      <c r="M749" s="179"/>
      <c r="N749" s="180"/>
      <c r="O749" s="180"/>
      <c r="P749" s="180"/>
      <c r="Q749" s="180"/>
      <c r="R749" s="180"/>
      <c r="S749" s="180"/>
      <c r="T749" s="181"/>
      <c r="AT749" s="175" t="s">
        <v>145</v>
      </c>
      <c r="AU749" s="175" t="s">
        <v>82</v>
      </c>
      <c r="AV749" s="15" t="s">
        <v>143</v>
      </c>
      <c r="AW749" s="15" t="s">
        <v>29</v>
      </c>
      <c r="AX749" s="15" t="s">
        <v>30</v>
      </c>
      <c r="AY749" s="175" t="s">
        <v>137</v>
      </c>
    </row>
    <row r="750" spans="1:65" s="2" customFormat="1" ht="21.75" customHeight="1">
      <c r="A750" s="33"/>
      <c r="B750" s="144"/>
      <c r="C750" s="182" t="s">
        <v>961</v>
      </c>
      <c r="D750" s="182" t="s">
        <v>181</v>
      </c>
      <c r="E750" s="183" t="s">
        <v>2568</v>
      </c>
      <c r="F750" s="184" t="s">
        <v>2569</v>
      </c>
      <c r="G750" s="185" t="s">
        <v>210</v>
      </c>
      <c r="H750" s="186">
        <v>1.0149999999999999</v>
      </c>
      <c r="I750" s="187"/>
      <c r="J750" s="188">
        <f>ROUND(I750*H750,2)</f>
        <v>0</v>
      </c>
      <c r="K750" s="184" t="s">
        <v>1</v>
      </c>
      <c r="L750" s="189"/>
      <c r="M750" s="190" t="s">
        <v>1</v>
      </c>
      <c r="N750" s="191" t="s">
        <v>38</v>
      </c>
      <c r="O750" s="59"/>
      <c r="P750" s="154">
        <f>O750*H750</f>
        <v>0</v>
      </c>
      <c r="Q750" s="154">
        <v>0</v>
      </c>
      <c r="R750" s="154">
        <f>Q750*H750</f>
        <v>0</v>
      </c>
      <c r="S750" s="154">
        <v>0</v>
      </c>
      <c r="T750" s="155">
        <f>S750*H750</f>
        <v>0</v>
      </c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R750" s="156" t="s">
        <v>176</v>
      </c>
      <c r="AT750" s="156" t="s">
        <v>181</v>
      </c>
      <c r="AU750" s="156" t="s">
        <v>82</v>
      </c>
      <c r="AY750" s="18" t="s">
        <v>137</v>
      </c>
      <c r="BE750" s="157">
        <f>IF(N750="základní",J750,0)</f>
        <v>0</v>
      </c>
      <c r="BF750" s="157">
        <f>IF(N750="snížená",J750,0)</f>
        <v>0</v>
      </c>
      <c r="BG750" s="157">
        <f>IF(N750="zákl. přenesená",J750,0)</f>
        <v>0</v>
      </c>
      <c r="BH750" s="157">
        <f>IF(N750="sníž. přenesená",J750,0)</f>
        <v>0</v>
      </c>
      <c r="BI750" s="157">
        <f>IF(N750="nulová",J750,0)</f>
        <v>0</v>
      </c>
      <c r="BJ750" s="18" t="s">
        <v>30</v>
      </c>
      <c r="BK750" s="157">
        <f>ROUND(I750*H750,2)</f>
        <v>0</v>
      </c>
      <c r="BL750" s="18" t="s">
        <v>143</v>
      </c>
      <c r="BM750" s="156" t="s">
        <v>2570</v>
      </c>
    </row>
    <row r="751" spans="1:65" s="13" customFormat="1">
      <c r="B751" s="158"/>
      <c r="D751" s="159" t="s">
        <v>145</v>
      </c>
      <c r="E751" s="160" t="s">
        <v>1</v>
      </c>
      <c r="F751" s="161" t="s">
        <v>2010</v>
      </c>
      <c r="H751" s="162">
        <v>1.0149999999999999</v>
      </c>
      <c r="I751" s="163"/>
      <c r="L751" s="158"/>
      <c r="M751" s="164"/>
      <c r="N751" s="165"/>
      <c r="O751" s="165"/>
      <c r="P751" s="165"/>
      <c r="Q751" s="165"/>
      <c r="R751" s="165"/>
      <c r="S751" s="165"/>
      <c r="T751" s="166"/>
      <c r="AT751" s="160" t="s">
        <v>145</v>
      </c>
      <c r="AU751" s="160" t="s">
        <v>82</v>
      </c>
      <c r="AV751" s="13" t="s">
        <v>82</v>
      </c>
      <c r="AW751" s="13" t="s">
        <v>29</v>
      </c>
      <c r="AX751" s="13" t="s">
        <v>73</v>
      </c>
      <c r="AY751" s="160" t="s">
        <v>137</v>
      </c>
    </row>
    <row r="752" spans="1:65" s="15" customFormat="1">
      <c r="B752" s="174"/>
      <c r="D752" s="159" t="s">
        <v>145</v>
      </c>
      <c r="E752" s="175" t="s">
        <v>1</v>
      </c>
      <c r="F752" s="176" t="s">
        <v>148</v>
      </c>
      <c r="H752" s="177">
        <v>1.0149999999999999</v>
      </c>
      <c r="I752" s="178"/>
      <c r="L752" s="174"/>
      <c r="M752" s="179"/>
      <c r="N752" s="180"/>
      <c r="O752" s="180"/>
      <c r="P752" s="180"/>
      <c r="Q752" s="180"/>
      <c r="R752" s="180"/>
      <c r="S752" s="180"/>
      <c r="T752" s="181"/>
      <c r="AT752" s="175" t="s">
        <v>145</v>
      </c>
      <c r="AU752" s="175" t="s">
        <v>82</v>
      </c>
      <c r="AV752" s="15" t="s">
        <v>143</v>
      </c>
      <c r="AW752" s="15" t="s">
        <v>29</v>
      </c>
      <c r="AX752" s="15" t="s">
        <v>30</v>
      </c>
      <c r="AY752" s="175" t="s">
        <v>137</v>
      </c>
    </row>
    <row r="753" spans="1:65" s="2" customFormat="1" ht="24.2" customHeight="1">
      <c r="A753" s="33"/>
      <c r="B753" s="144"/>
      <c r="C753" s="145" t="s">
        <v>965</v>
      </c>
      <c r="D753" s="145" t="s">
        <v>139</v>
      </c>
      <c r="E753" s="146" t="s">
        <v>2011</v>
      </c>
      <c r="F753" s="147" t="s">
        <v>2012</v>
      </c>
      <c r="G753" s="148" t="s">
        <v>210</v>
      </c>
      <c r="H753" s="149">
        <v>32</v>
      </c>
      <c r="I753" s="150"/>
      <c r="J753" s="151">
        <f>ROUND(I753*H753,2)</f>
        <v>0</v>
      </c>
      <c r="K753" s="147" t="s">
        <v>152</v>
      </c>
      <c r="L753" s="34"/>
      <c r="M753" s="152" t="s">
        <v>1</v>
      </c>
      <c r="N753" s="153" t="s">
        <v>38</v>
      </c>
      <c r="O753" s="59"/>
      <c r="P753" s="154">
        <f>O753*H753</f>
        <v>0</v>
      </c>
      <c r="Q753" s="154">
        <v>0</v>
      </c>
      <c r="R753" s="154">
        <f>Q753*H753</f>
        <v>0</v>
      </c>
      <c r="S753" s="154">
        <v>0</v>
      </c>
      <c r="T753" s="155">
        <f>S753*H753</f>
        <v>0</v>
      </c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R753" s="156" t="s">
        <v>143</v>
      </c>
      <c r="AT753" s="156" t="s">
        <v>139</v>
      </c>
      <c r="AU753" s="156" t="s">
        <v>82</v>
      </c>
      <c r="AY753" s="18" t="s">
        <v>137</v>
      </c>
      <c r="BE753" s="157">
        <f>IF(N753="základní",J753,0)</f>
        <v>0</v>
      </c>
      <c r="BF753" s="157">
        <f>IF(N753="snížená",J753,0)</f>
        <v>0</v>
      </c>
      <c r="BG753" s="157">
        <f>IF(N753="zákl. přenesená",J753,0)</f>
        <v>0</v>
      </c>
      <c r="BH753" s="157">
        <f>IF(N753="sníž. přenesená",J753,0)</f>
        <v>0</v>
      </c>
      <c r="BI753" s="157">
        <f>IF(N753="nulová",J753,0)</f>
        <v>0</v>
      </c>
      <c r="BJ753" s="18" t="s">
        <v>30</v>
      </c>
      <c r="BK753" s="157">
        <f>ROUND(I753*H753,2)</f>
        <v>0</v>
      </c>
      <c r="BL753" s="18" t="s">
        <v>143</v>
      </c>
      <c r="BM753" s="156" t="s">
        <v>2571</v>
      </c>
    </row>
    <row r="754" spans="1:65" s="13" customFormat="1">
      <c r="B754" s="158"/>
      <c r="D754" s="159" t="s">
        <v>145</v>
      </c>
      <c r="E754" s="160" t="s">
        <v>1</v>
      </c>
      <c r="F754" s="161" t="s">
        <v>343</v>
      </c>
      <c r="H754" s="162">
        <v>32</v>
      </c>
      <c r="I754" s="163"/>
      <c r="L754" s="158"/>
      <c r="M754" s="164"/>
      <c r="N754" s="165"/>
      <c r="O754" s="165"/>
      <c r="P754" s="165"/>
      <c r="Q754" s="165"/>
      <c r="R754" s="165"/>
      <c r="S754" s="165"/>
      <c r="T754" s="166"/>
      <c r="AT754" s="160" t="s">
        <v>145</v>
      </c>
      <c r="AU754" s="160" t="s">
        <v>82</v>
      </c>
      <c r="AV754" s="13" t="s">
        <v>82</v>
      </c>
      <c r="AW754" s="13" t="s">
        <v>29</v>
      </c>
      <c r="AX754" s="13" t="s">
        <v>30</v>
      </c>
      <c r="AY754" s="160" t="s">
        <v>137</v>
      </c>
    </row>
    <row r="755" spans="1:65" s="2" customFormat="1" ht="16.5" customHeight="1">
      <c r="A755" s="33"/>
      <c r="B755" s="144"/>
      <c r="C755" s="182" t="s">
        <v>970</v>
      </c>
      <c r="D755" s="182" t="s">
        <v>181</v>
      </c>
      <c r="E755" s="183" t="s">
        <v>2014</v>
      </c>
      <c r="F755" s="184" t="s">
        <v>2015</v>
      </c>
      <c r="G755" s="185" t="s">
        <v>210</v>
      </c>
      <c r="H755" s="186">
        <v>32.479999999999997</v>
      </c>
      <c r="I755" s="187"/>
      <c r="J755" s="188">
        <f>ROUND(I755*H755,2)</f>
        <v>0</v>
      </c>
      <c r="K755" s="184" t="s">
        <v>152</v>
      </c>
      <c r="L755" s="189"/>
      <c r="M755" s="190" t="s">
        <v>1</v>
      </c>
      <c r="N755" s="191" t="s">
        <v>38</v>
      </c>
      <c r="O755" s="59"/>
      <c r="P755" s="154">
        <f>O755*H755</f>
        <v>0</v>
      </c>
      <c r="Q755" s="154">
        <v>8.0000000000000007E-5</v>
      </c>
      <c r="R755" s="154">
        <f>Q755*H755</f>
        <v>2.5983999999999998E-3</v>
      </c>
      <c r="S755" s="154">
        <v>0</v>
      </c>
      <c r="T755" s="155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56" t="s">
        <v>176</v>
      </c>
      <c r="AT755" s="156" t="s">
        <v>181</v>
      </c>
      <c r="AU755" s="156" t="s">
        <v>82</v>
      </c>
      <c r="AY755" s="18" t="s">
        <v>137</v>
      </c>
      <c r="BE755" s="157">
        <f>IF(N755="základní",J755,0)</f>
        <v>0</v>
      </c>
      <c r="BF755" s="157">
        <f>IF(N755="snížená",J755,0)</f>
        <v>0</v>
      </c>
      <c r="BG755" s="157">
        <f>IF(N755="zákl. přenesená",J755,0)</f>
        <v>0</v>
      </c>
      <c r="BH755" s="157">
        <f>IF(N755="sníž. přenesená",J755,0)</f>
        <v>0</v>
      </c>
      <c r="BI755" s="157">
        <f>IF(N755="nulová",J755,0)</f>
        <v>0</v>
      </c>
      <c r="BJ755" s="18" t="s">
        <v>30</v>
      </c>
      <c r="BK755" s="157">
        <f>ROUND(I755*H755,2)</f>
        <v>0</v>
      </c>
      <c r="BL755" s="18" t="s">
        <v>143</v>
      </c>
      <c r="BM755" s="156" t="s">
        <v>2572</v>
      </c>
    </row>
    <row r="756" spans="1:65" s="13" customFormat="1">
      <c r="B756" s="158"/>
      <c r="D756" s="159" t="s">
        <v>145</v>
      </c>
      <c r="E756" s="160" t="s">
        <v>1</v>
      </c>
      <c r="F756" s="161" t="s">
        <v>2540</v>
      </c>
      <c r="H756" s="162">
        <v>32.479999999999997</v>
      </c>
      <c r="I756" s="163"/>
      <c r="L756" s="158"/>
      <c r="M756" s="164"/>
      <c r="N756" s="165"/>
      <c r="O756" s="165"/>
      <c r="P756" s="165"/>
      <c r="Q756" s="165"/>
      <c r="R756" s="165"/>
      <c r="S756" s="165"/>
      <c r="T756" s="166"/>
      <c r="AT756" s="160" t="s">
        <v>145</v>
      </c>
      <c r="AU756" s="160" t="s">
        <v>82</v>
      </c>
      <c r="AV756" s="13" t="s">
        <v>82</v>
      </c>
      <c r="AW756" s="13" t="s">
        <v>29</v>
      </c>
      <c r="AX756" s="13" t="s">
        <v>73</v>
      </c>
      <c r="AY756" s="160" t="s">
        <v>137</v>
      </c>
    </row>
    <row r="757" spans="1:65" s="15" customFormat="1">
      <c r="B757" s="174"/>
      <c r="D757" s="159" t="s">
        <v>145</v>
      </c>
      <c r="E757" s="175" t="s">
        <v>1</v>
      </c>
      <c r="F757" s="176" t="s">
        <v>148</v>
      </c>
      <c r="H757" s="177">
        <v>32.479999999999997</v>
      </c>
      <c r="I757" s="178"/>
      <c r="L757" s="174"/>
      <c r="M757" s="179"/>
      <c r="N757" s="180"/>
      <c r="O757" s="180"/>
      <c r="P757" s="180"/>
      <c r="Q757" s="180"/>
      <c r="R757" s="180"/>
      <c r="S757" s="180"/>
      <c r="T757" s="181"/>
      <c r="AT757" s="175" t="s">
        <v>145</v>
      </c>
      <c r="AU757" s="175" t="s">
        <v>82</v>
      </c>
      <c r="AV757" s="15" t="s">
        <v>143</v>
      </c>
      <c r="AW757" s="15" t="s">
        <v>29</v>
      </c>
      <c r="AX757" s="15" t="s">
        <v>30</v>
      </c>
      <c r="AY757" s="175" t="s">
        <v>137</v>
      </c>
    </row>
    <row r="758" spans="1:65" s="2" customFormat="1" ht="24.2" customHeight="1">
      <c r="A758" s="33"/>
      <c r="B758" s="144"/>
      <c r="C758" s="145" t="s">
        <v>975</v>
      </c>
      <c r="D758" s="145" t="s">
        <v>139</v>
      </c>
      <c r="E758" s="146" t="s">
        <v>1987</v>
      </c>
      <c r="F758" s="147" t="s">
        <v>1988</v>
      </c>
      <c r="G758" s="148" t="s">
        <v>210</v>
      </c>
      <c r="H758" s="149">
        <v>62</v>
      </c>
      <c r="I758" s="150"/>
      <c r="J758" s="151">
        <f>ROUND(I758*H758,2)</f>
        <v>0</v>
      </c>
      <c r="K758" s="147" t="s">
        <v>152</v>
      </c>
      <c r="L758" s="34"/>
      <c r="M758" s="152" t="s">
        <v>1</v>
      </c>
      <c r="N758" s="153" t="s">
        <v>38</v>
      </c>
      <c r="O758" s="59"/>
      <c r="P758" s="154">
        <f>O758*H758</f>
        <v>0</v>
      </c>
      <c r="Q758" s="154">
        <v>0</v>
      </c>
      <c r="R758" s="154">
        <f>Q758*H758</f>
        <v>0</v>
      </c>
      <c r="S758" s="154">
        <v>0</v>
      </c>
      <c r="T758" s="155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56" t="s">
        <v>143</v>
      </c>
      <c r="AT758" s="156" t="s">
        <v>139</v>
      </c>
      <c r="AU758" s="156" t="s">
        <v>82</v>
      </c>
      <c r="AY758" s="18" t="s">
        <v>137</v>
      </c>
      <c r="BE758" s="157">
        <f>IF(N758="základní",J758,0)</f>
        <v>0</v>
      </c>
      <c r="BF758" s="157">
        <f>IF(N758="snížená",J758,0)</f>
        <v>0</v>
      </c>
      <c r="BG758" s="157">
        <f>IF(N758="zákl. přenesená",J758,0)</f>
        <v>0</v>
      </c>
      <c r="BH758" s="157">
        <f>IF(N758="sníž. přenesená",J758,0)</f>
        <v>0</v>
      </c>
      <c r="BI758" s="157">
        <f>IF(N758="nulová",J758,0)</f>
        <v>0</v>
      </c>
      <c r="BJ758" s="18" t="s">
        <v>30</v>
      </c>
      <c r="BK758" s="157">
        <f>ROUND(I758*H758,2)</f>
        <v>0</v>
      </c>
      <c r="BL758" s="18" t="s">
        <v>143</v>
      </c>
      <c r="BM758" s="156" t="s">
        <v>2573</v>
      </c>
    </row>
    <row r="759" spans="1:65" s="13" customFormat="1">
      <c r="B759" s="158"/>
      <c r="D759" s="159" t="s">
        <v>145</v>
      </c>
      <c r="E759" s="160" t="s">
        <v>1</v>
      </c>
      <c r="F759" s="161" t="s">
        <v>813</v>
      </c>
      <c r="H759" s="162">
        <v>62</v>
      </c>
      <c r="I759" s="163"/>
      <c r="L759" s="158"/>
      <c r="M759" s="164"/>
      <c r="N759" s="165"/>
      <c r="O759" s="165"/>
      <c r="P759" s="165"/>
      <c r="Q759" s="165"/>
      <c r="R759" s="165"/>
      <c r="S759" s="165"/>
      <c r="T759" s="166"/>
      <c r="AT759" s="160" t="s">
        <v>145</v>
      </c>
      <c r="AU759" s="160" t="s">
        <v>82</v>
      </c>
      <c r="AV759" s="13" t="s">
        <v>82</v>
      </c>
      <c r="AW759" s="13" t="s">
        <v>29</v>
      </c>
      <c r="AX759" s="13" t="s">
        <v>30</v>
      </c>
      <c r="AY759" s="160" t="s">
        <v>137</v>
      </c>
    </row>
    <row r="760" spans="1:65" s="2" customFormat="1" ht="16.5" customHeight="1">
      <c r="A760" s="33"/>
      <c r="B760" s="144"/>
      <c r="C760" s="182" t="s">
        <v>979</v>
      </c>
      <c r="D760" s="182" t="s">
        <v>181</v>
      </c>
      <c r="E760" s="183" t="s">
        <v>1991</v>
      </c>
      <c r="F760" s="184" t="s">
        <v>1992</v>
      </c>
      <c r="G760" s="185" t="s">
        <v>210</v>
      </c>
      <c r="H760" s="186">
        <v>62.93</v>
      </c>
      <c r="I760" s="187"/>
      <c r="J760" s="188">
        <f>ROUND(I760*H760,2)</f>
        <v>0</v>
      </c>
      <c r="K760" s="184" t="s">
        <v>152</v>
      </c>
      <c r="L760" s="189"/>
      <c r="M760" s="190" t="s">
        <v>1</v>
      </c>
      <c r="N760" s="191" t="s">
        <v>38</v>
      </c>
      <c r="O760" s="59"/>
      <c r="P760" s="154">
        <f>O760*H760</f>
        <v>0</v>
      </c>
      <c r="Q760" s="154">
        <v>5.0000000000000002E-5</v>
      </c>
      <c r="R760" s="154">
        <f>Q760*H760</f>
        <v>3.1465E-3</v>
      </c>
      <c r="S760" s="154">
        <v>0</v>
      </c>
      <c r="T760" s="155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156" t="s">
        <v>176</v>
      </c>
      <c r="AT760" s="156" t="s">
        <v>181</v>
      </c>
      <c r="AU760" s="156" t="s">
        <v>82</v>
      </c>
      <c r="AY760" s="18" t="s">
        <v>137</v>
      </c>
      <c r="BE760" s="157">
        <f>IF(N760="základní",J760,0)</f>
        <v>0</v>
      </c>
      <c r="BF760" s="157">
        <f>IF(N760="snížená",J760,0)</f>
        <v>0</v>
      </c>
      <c r="BG760" s="157">
        <f>IF(N760="zákl. přenesená",J760,0)</f>
        <v>0</v>
      </c>
      <c r="BH760" s="157">
        <f>IF(N760="sníž. přenesená",J760,0)</f>
        <v>0</v>
      </c>
      <c r="BI760" s="157">
        <f>IF(N760="nulová",J760,0)</f>
        <v>0</v>
      </c>
      <c r="BJ760" s="18" t="s">
        <v>30</v>
      </c>
      <c r="BK760" s="157">
        <f>ROUND(I760*H760,2)</f>
        <v>0</v>
      </c>
      <c r="BL760" s="18" t="s">
        <v>143</v>
      </c>
      <c r="BM760" s="156" t="s">
        <v>2574</v>
      </c>
    </row>
    <row r="761" spans="1:65" s="13" customFormat="1">
      <c r="B761" s="158"/>
      <c r="D761" s="159" t="s">
        <v>145</v>
      </c>
      <c r="E761" s="160" t="s">
        <v>1</v>
      </c>
      <c r="F761" s="161" t="s">
        <v>2575</v>
      </c>
      <c r="H761" s="162">
        <v>62.93</v>
      </c>
      <c r="I761" s="163"/>
      <c r="L761" s="158"/>
      <c r="M761" s="164"/>
      <c r="N761" s="165"/>
      <c r="O761" s="165"/>
      <c r="P761" s="165"/>
      <c r="Q761" s="165"/>
      <c r="R761" s="165"/>
      <c r="S761" s="165"/>
      <c r="T761" s="166"/>
      <c r="AT761" s="160" t="s">
        <v>145</v>
      </c>
      <c r="AU761" s="160" t="s">
        <v>82</v>
      </c>
      <c r="AV761" s="13" t="s">
        <v>82</v>
      </c>
      <c r="AW761" s="13" t="s">
        <v>29</v>
      </c>
      <c r="AX761" s="13" t="s">
        <v>73</v>
      </c>
      <c r="AY761" s="160" t="s">
        <v>137</v>
      </c>
    </row>
    <row r="762" spans="1:65" s="15" customFormat="1">
      <c r="B762" s="174"/>
      <c r="D762" s="159" t="s">
        <v>145</v>
      </c>
      <c r="E762" s="175" t="s">
        <v>1</v>
      </c>
      <c r="F762" s="176" t="s">
        <v>148</v>
      </c>
      <c r="H762" s="177">
        <v>62.93</v>
      </c>
      <c r="I762" s="178"/>
      <c r="L762" s="174"/>
      <c r="M762" s="179"/>
      <c r="N762" s="180"/>
      <c r="O762" s="180"/>
      <c r="P762" s="180"/>
      <c r="Q762" s="180"/>
      <c r="R762" s="180"/>
      <c r="S762" s="180"/>
      <c r="T762" s="181"/>
      <c r="AT762" s="175" t="s">
        <v>145</v>
      </c>
      <c r="AU762" s="175" t="s">
        <v>82</v>
      </c>
      <c r="AV762" s="15" t="s">
        <v>143</v>
      </c>
      <c r="AW762" s="15" t="s">
        <v>29</v>
      </c>
      <c r="AX762" s="15" t="s">
        <v>30</v>
      </c>
      <c r="AY762" s="175" t="s">
        <v>137</v>
      </c>
    </row>
    <row r="763" spans="1:65" s="2" customFormat="1" ht="16.5" customHeight="1">
      <c r="A763" s="33"/>
      <c r="B763" s="144"/>
      <c r="C763" s="145" t="s">
        <v>282</v>
      </c>
      <c r="D763" s="145" t="s">
        <v>139</v>
      </c>
      <c r="E763" s="146" t="s">
        <v>2576</v>
      </c>
      <c r="F763" s="147" t="s">
        <v>2577</v>
      </c>
      <c r="G763" s="148" t="s">
        <v>201</v>
      </c>
      <c r="H763" s="149">
        <v>32</v>
      </c>
      <c r="I763" s="150"/>
      <c r="J763" s="151">
        <f>ROUND(I763*H763,2)</f>
        <v>0</v>
      </c>
      <c r="K763" s="147" t="s">
        <v>1</v>
      </c>
      <c r="L763" s="34"/>
      <c r="M763" s="152" t="s">
        <v>1</v>
      </c>
      <c r="N763" s="153" t="s">
        <v>38</v>
      </c>
      <c r="O763" s="59"/>
      <c r="P763" s="154">
        <f>O763*H763</f>
        <v>0</v>
      </c>
      <c r="Q763" s="154">
        <v>0</v>
      </c>
      <c r="R763" s="154">
        <f>Q763*H763</f>
        <v>0</v>
      </c>
      <c r="S763" s="154">
        <v>0</v>
      </c>
      <c r="T763" s="155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56" t="s">
        <v>143</v>
      </c>
      <c r="AT763" s="156" t="s">
        <v>139</v>
      </c>
      <c r="AU763" s="156" t="s">
        <v>82</v>
      </c>
      <c r="AY763" s="18" t="s">
        <v>137</v>
      </c>
      <c r="BE763" s="157">
        <f>IF(N763="základní",J763,0)</f>
        <v>0</v>
      </c>
      <c r="BF763" s="157">
        <f>IF(N763="snížená",J763,0)</f>
        <v>0</v>
      </c>
      <c r="BG763" s="157">
        <f>IF(N763="zákl. přenesená",J763,0)</f>
        <v>0</v>
      </c>
      <c r="BH763" s="157">
        <f>IF(N763="sníž. přenesená",J763,0)</f>
        <v>0</v>
      </c>
      <c r="BI763" s="157">
        <f>IF(N763="nulová",J763,0)</f>
        <v>0</v>
      </c>
      <c r="BJ763" s="18" t="s">
        <v>30</v>
      </c>
      <c r="BK763" s="157">
        <f>ROUND(I763*H763,2)</f>
        <v>0</v>
      </c>
      <c r="BL763" s="18" t="s">
        <v>143</v>
      </c>
      <c r="BM763" s="156" t="s">
        <v>2578</v>
      </c>
    </row>
    <row r="764" spans="1:65" s="14" customFormat="1">
      <c r="B764" s="167"/>
      <c r="D764" s="159" t="s">
        <v>145</v>
      </c>
      <c r="E764" s="168" t="s">
        <v>1</v>
      </c>
      <c r="F764" s="169" t="s">
        <v>2579</v>
      </c>
      <c r="H764" s="168" t="s">
        <v>1</v>
      </c>
      <c r="I764" s="170"/>
      <c r="L764" s="167"/>
      <c r="M764" s="171"/>
      <c r="N764" s="172"/>
      <c r="O764" s="172"/>
      <c r="P764" s="172"/>
      <c r="Q764" s="172"/>
      <c r="R764" s="172"/>
      <c r="S764" s="172"/>
      <c r="T764" s="173"/>
      <c r="AT764" s="168" t="s">
        <v>145</v>
      </c>
      <c r="AU764" s="168" t="s">
        <v>82</v>
      </c>
      <c r="AV764" s="14" t="s">
        <v>30</v>
      </c>
      <c r="AW764" s="14" t="s">
        <v>29</v>
      </c>
      <c r="AX764" s="14" t="s">
        <v>73</v>
      </c>
      <c r="AY764" s="168" t="s">
        <v>137</v>
      </c>
    </row>
    <row r="765" spans="1:65" s="14" customFormat="1">
      <c r="B765" s="167"/>
      <c r="D765" s="159" t="s">
        <v>145</v>
      </c>
      <c r="E765" s="168" t="s">
        <v>1</v>
      </c>
      <c r="F765" s="169" t="s">
        <v>2580</v>
      </c>
      <c r="H765" s="168" t="s">
        <v>1</v>
      </c>
      <c r="I765" s="170"/>
      <c r="L765" s="167"/>
      <c r="M765" s="171"/>
      <c r="N765" s="172"/>
      <c r="O765" s="172"/>
      <c r="P765" s="172"/>
      <c r="Q765" s="172"/>
      <c r="R765" s="172"/>
      <c r="S765" s="172"/>
      <c r="T765" s="173"/>
      <c r="AT765" s="168" t="s">
        <v>145</v>
      </c>
      <c r="AU765" s="168" t="s">
        <v>82</v>
      </c>
      <c r="AV765" s="14" t="s">
        <v>30</v>
      </c>
      <c r="AW765" s="14" t="s">
        <v>29</v>
      </c>
      <c r="AX765" s="14" t="s">
        <v>73</v>
      </c>
      <c r="AY765" s="168" t="s">
        <v>137</v>
      </c>
    </row>
    <row r="766" spans="1:65" s="14" customFormat="1">
      <c r="B766" s="167"/>
      <c r="D766" s="159" t="s">
        <v>145</v>
      </c>
      <c r="E766" s="168" t="s">
        <v>1</v>
      </c>
      <c r="F766" s="169" t="s">
        <v>2581</v>
      </c>
      <c r="H766" s="168" t="s">
        <v>1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145</v>
      </c>
      <c r="AU766" s="168" t="s">
        <v>82</v>
      </c>
      <c r="AV766" s="14" t="s">
        <v>30</v>
      </c>
      <c r="AW766" s="14" t="s">
        <v>29</v>
      </c>
      <c r="AX766" s="14" t="s">
        <v>73</v>
      </c>
      <c r="AY766" s="168" t="s">
        <v>137</v>
      </c>
    </row>
    <row r="767" spans="1:65" s="13" customFormat="1">
      <c r="B767" s="158"/>
      <c r="D767" s="159" t="s">
        <v>145</v>
      </c>
      <c r="E767" s="160" t="s">
        <v>1</v>
      </c>
      <c r="F767" s="161" t="s">
        <v>343</v>
      </c>
      <c r="H767" s="162">
        <v>32</v>
      </c>
      <c r="I767" s="163"/>
      <c r="L767" s="158"/>
      <c r="M767" s="164"/>
      <c r="N767" s="165"/>
      <c r="O767" s="165"/>
      <c r="P767" s="165"/>
      <c r="Q767" s="165"/>
      <c r="R767" s="165"/>
      <c r="S767" s="165"/>
      <c r="T767" s="166"/>
      <c r="AT767" s="160" t="s">
        <v>145</v>
      </c>
      <c r="AU767" s="160" t="s">
        <v>82</v>
      </c>
      <c r="AV767" s="13" t="s">
        <v>82</v>
      </c>
      <c r="AW767" s="13" t="s">
        <v>29</v>
      </c>
      <c r="AX767" s="13" t="s">
        <v>30</v>
      </c>
      <c r="AY767" s="160" t="s">
        <v>137</v>
      </c>
    </row>
    <row r="768" spans="1:65" s="2" customFormat="1" ht="21.75" customHeight="1">
      <c r="A768" s="33"/>
      <c r="B768" s="144"/>
      <c r="C768" s="145" t="s">
        <v>986</v>
      </c>
      <c r="D768" s="145" t="s">
        <v>139</v>
      </c>
      <c r="E768" s="146" t="s">
        <v>2582</v>
      </c>
      <c r="F768" s="147" t="s">
        <v>2583</v>
      </c>
      <c r="G768" s="148" t="s">
        <v>210</v>
      </c>
      <c r="H768" s="149">
        <v>1</v>
      </c>
      <c r="I768" s="150"/>
      <c r="J768" s="151">
        <f>ROUND(I768*H768,2)</f>
        <v>0</v>
      </c>
      <c r="K768" s="147" t="s">
        <v>1</v>
      </c>
      <c r="L768" s="34"/>
      <c r="M768" s="152" t="s">
        <v>1</v>
      </c>
      <c r="N768" s="153" t="s">
        <v>38</v>
      </c>
      <c r="O768" s="59"/>
      <c r="P768" s="154">
        <f>O768*H768</f>
        <v>0</v>
      </c>
      <c r="Q768" s="154">
        <v>0</v>
      </c>
      <c r="R768" s="154">
        <f>Q768*H768</f>
        <v>0</v>
      </c>
      <c r="S768" s="154">
        <v>0</v>
      </c>
      <c r="T768" s="155">
        <f>S768*H768</f>
        <v>0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156" t="s">
        <v>143</v>
      </c>
      <c r="AT768" s="156" t="s">
        <v>139</v>
      </c>
      <c r="AU768" s="156" t="s">
        <v>82</v>
      </c>
      <c r="AY768" s="18" t="s">
        <v>137</v>
      </c>
      <c r="BE768" s="157">
        <f>IF(N768="základní",J768,0)</f>
        <v>0</v>
      </c>
      <c r="BF768" s="157">
        <f>IF(N768="snížená",J768,0)</f>
        <v>0</v>
      </c>
      <c r="BG768" s="157">
        <f>IF(N768="zákl. přenesená",J768,0)</f>
        <v>0</v>
      </c>
      <c r="BH768" s="157">
        <f>IF(N768="sníž. přenesená",J768,0)</f>
        <v>0</v>
      </c>
      <c r="BI768" s="157">
        <f>IF(N768="nulová",J768,0)</f>
        <v>0</v>
      </c>
      <c r="BJ768" s="18" t="s">
        <v>30</v>
      </c>
      <c r="BK768" s="157">
        <f>ROUND(I768*H768,2)</f>
        <v>0</v>
      </c>
      <c r="BL768" s="18" t="s">
        <v>143</v>
      </c>
      <c r="BM768" s="156" t="s">
        <v>2584</v>
      </c>
    </row>
    <row r="769" spans="1:65" s="13" customFormat="1">
      <c r="B769" s="158"/>
      <c r="D769" s="159" t="s">
        <v>145</v>
      </c>
      <c r="E769" s="160" t="s">
        <v>1</v>
      </c>
      <c r="F769" s="161" t="s">
        <v>30</v>
      </c>
      <c r="H769" s="162">
        <v>1</v>
      </c>
      <c r="I769" s="163"/>
      <c r="L769" s="158"/>
      <c r="M769" s="164"/>
      <c r="N769" s="165"/>
      <c r="O769" s="165"/>
      <c r="P769" s="165"/>
      <c r="Q769" s="165"/>
      <c r="R769" s="165"/>
      <c r="S769" s="165"/>
      <c r="T769" s="166"/>
      <c r="AT769" s="160" t="s">
        <v>145</v>
      </c>
      <c r="AU769" s="160" t="s">
        <v>82</v>
      </c>
      <c r="AV769" s="13" t="s">
        <v>82</v>
      </c>
      <c r="AW769" s="13" t="s">
        <v>29</v>
      </c>
      <c r="AX769" s="13" t="s">
        <v>30</v>
      </c>
      <c r="AY769" s="160" t="s">
        <v>137</v>
      </c>
    </row>
    <row r="770" spans="1:65" s="2" customFormat="1" ht="16.5" customHeight="1">
      <c r="A770" s="33"/>
      <c r="B770" s="144"/>
      <c r="C770" s="145" t="s">
        <v>1762</v>
      </c>
      <c r="D770" s="145" t="s">
        <v>139</v>
      </c>
      <c r="E770" s="146" t="s">
        <v>2585</v>
      </c>
      <c r="F770" s="147" t="s">
        <v>2586</v>
      </c>
      <c r="G770" s="148" t="s">
        <v>190</v>
      </c>
      <c r="H770" s="149">
        <v>5.5</v>
      </c>
      <c r="I770" s="150"/>
      <c r="J770" s="151">
        <f>ROUND(I770*H770,2)</f>
        <v>0</v>
      </c>
      <c r="K770" s="147" t="s">
        <v>1</v>
      </c>
      <c r="L770" s="34"/>
      <c r="M770" s="152" t="s">
        <v>1</v>
      </c>
      <c r="N770" s="153" t="s">
        <v>38</v>
      </c>
      <c r="O770" s="59"/>
      <c r="P770" s="154">
        <f>O770*H770</f>
        <v>0</v>
      </c>
      <c r="Q770" s="154">
        <v>2.4000000000000001E-4</v>
      </c>
      <c r="R770" s="154">
        <f>Q770*H770</f>
        <v>1.32E-3</v>
      </c>
      <c r="S770" s="154">
        <v>0</v>
      </c>
      <c r="T770" s="155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56" t="s">
        <v>143</v>
      </c>
      <c r="AT770" s="156" t="s">
        <v>139</v>
      </c>
      <c r="AU770" s="156" t="s">
        <v>82</v>
      </c>
      <c r="AY770" s="18" t="s">
        <v>137</v>
      </c>
      <c r="BE770" s="157">
        <f>IF(N770="základní",J770,0)</f>
        <v>0</v>
      </c>
      <c r="BF770" s="157">
        <f>IF(N770="snížená",J770,0)</f>
        <v>0</v>
      </c>
      <c r="BG770" s="157">
        <f>IF(N770="zákl. přenesená",J770,0)</f>
        <v>0</v>
      </c>
      <c r="BH770" s="157">
        <f>IF(N770="sníž. přenesená",J770,0)</f>
        <v>0</v>
      </c>
      <c r="BI770" s="157">
        <f>IF(N770="nulová",J770,0)</f>
        <v>0</v>
      </c>
      <c r="BJ770" s="18" t="s">
        <v>30</v>
      </c>
      <c r="BK770" s="157">
        <f>ROUND(I770*H770,2)</f>
        <v>0</v>
      </c>
      <c r="BL770" s="18" t="s">
        <v>143</v>
      </c>
      <c r="BM770" s="156" t="s">
        <v>2587</v>
      </c>
    </row>
    <row r="771" spans="1:65" s="13" customFormat="1">
      <c r="B771" s="158"/>
      <c r="D771" s="159" t="s">
        <v>145</v>
      </c>
      <c r="E771" s="160" t="s">
        <v>1</v>
      </c>
      <c r="F771" s="161" t="s">
        <v>2588</v>
      </c>
      <c r="H771" s="162">
        <v>5.5</v>
      </c>
      <c r="I771" s="163"/>
      <c r="L771" s="158"/>
      <c r="M771" s="164"/>
      <c r="N771" s="165"/>
      <c r="O771" s="165"/>
      <c r="P771" s="165"/>
      <c r="Q771" s="165"/>
      <c r="R771" s="165"/>
      <c r="S771" s="165"/>
      <c r="T771" s="166"/>
      <c r="AT771" s="160" t="s">
        <v>145</v>
      </c>
      <c r="AU771" s="160" t="s">
        <v>82</v>
      </c>
      <c r="AV771" s="13" t="s">
        <v>82</v>
      </c>
      <c r="AW771" s="13" t="s">
        <v>29</v>
      </c>
      <c r="AX771" s="13" t="s">
        <v>30</v>
      </c>
      <c r="AY771" s="160" t="s">
        <v>137</v>
      </c>
    </row>
    <row r="772" spans="1:65" s="2" customFormat="1" ht="16.5" customHeight="1">
      <c r="A772" s="33"/>
      <c r="B772" s="144"/>
      <c r="C772" s="182" t="s">
        <v>994</v>
      </c>
      <c r="D772" s="182" t="s">
        <v>181</v>
      </c>
      <c r="E772" s="183" t="s">
        <v>2589</v>
      </c>
      <c r="F772" s="184" t="s">
        <v>2590</v>
      </c>
      <c r="G772" s="185" t="s">
        <v>190</v>
      </c>
      <c r="H772" s="186">
        <v>5.5549999999999997</v>
      </c>
      <c r="I772" s="187"/>
      <c r="J772" s="188">
        <f>ROUND(I772*H772,2)</f>
        <v>0</v>
      </c>
      <c r="K772" s="184" t="s">
        <v>1</v>
      </c>
      <c r="L772" s="189"/>
      <c r="M772" s="190" t="s">
        <v>1</v>
      </c>
      <c r="N772" s="191" t="s">
        <v>38</v>
      </c>
      <c r="O772" s="59"/>
      <c r="P772" s="154">
        <f>O772*H772</f>
        <v>0</v>
      </c>
      <c r="Q772" s="154">
        <v>2.0000000000000001E-4</v>
      </c>
      <c r="R772" s="154">
        <f>Q772*H772</f>
        <v>1.111E-3</v>
      </c>
      <c r="S772" s="154">
        <v>0</v>
      </c>
      <c r="T772" s="155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56" t="s">
        <v>176</v>
      </c>
      <c r="AT772" s="156" t="s">
        <v>181</v>
      </c>
      <c r="AU772" s="156" t="s">
        <v>82</v>
      </c>
      <c r="AY772" s="18" t="s">
        <v>137</v>
      </c>
      <c r="BE772" s="157">
        <f>IF(N772="základní",J772,0)</f>
        <v>0</v>
      </c>
      <c r="BF772" s="157">
        <f>IF(N772="snížená",J772,0)</f>
        <v>0</v>
      </c>
      <c r="BG772" s="157">
        <f>IF(N772="zákl. přenesená",J772,0)</f>
        <v>0</v>
      </c>
      <c r="BH772" s="157">
        <f>IF(N772="sníž. přenesená",J772,0)</f>
        <v>0</v>
      </c>
      <c r="BI772" s="157">
        <f>IF(N772="nulová",J772,0)</f>
        <v>0</v>
      </c>
      <c r="BJ772" s="18" t="s">
        <v>30</v>
      </c>
      <c r="BK772" s="157">
        <f>ROUND(I772*H772,2)</f>
        <v>0</v>
      </c>
      <c r="BL772" s="18" t="s">
        <v>143</v>
      </c>
      <c r="BM772" s="156" t="s">
        <v>2591</v>
      </c>
    </row>
    <row r="773" spans="1:65" s="13" customFormat="1">
      <c r="B773" s="158"/>
      <c r="D773" s="159" t="s">
        <v>145</v>
      </c>
      <c r="E773" s="160" t="s">
        <v>1</v>
      </c>
      <c r="F773" s="161" t="s">
        <v>2592</v>
      </c>
      <c r="H773" s="162">
        <v>5.5549999999999997</v>
      </c>
      <c r="I773" s="163"/>
      <c r="L773" s="158"/>
      <c r="M773" s="164"/>
      <c r="N773" s="165"/>
      <c r="O773" s="165"/>
      <c r="P773" s="165"/>
      <c r="Q773" s="165"/>
      <c r="R773" s="165"/>
      <c r="S773" s="165"/>
      <c r="T773" s="166"/>
      <c r="AT773" s="160" t="s">
        <v>145</v>
      </c>
      <c r="AU773" s="160" t="s">
        <v>82</v>
      </c>
      <c r="AV773" s="13" t="s">
        <v>82</v>
      </c>
      <c r="AW773" s="13" t="s">
        <v>29</v>
      </c>
      <c r="AX773" s="13" t="s">
        <v>73</v>
      </c>
      <c r="AY773" s="160" t="s">
        <v>137</v>
      </c>
    </row>
    <row r="774" spans="1:65" s="15" customFormat="1">
      <c r="B774" s="174"/>
      <c r="D774" s="159" t="s">
        <v>145</v>
      </c>
      <c r="E774" s="175" t="s">
        <v>1</v>
      </c>
      <c r="F774" s="176" t="s">
        <v>148</v>
      </c>
      <c r="H774" s="177">
        <v>5.5549999999999997</v>
      </c>
      <c r="I774" s="178"/>
      <c r="L774" s="174"/>
      <c r="M774" s="179"/>
      <c r="N774" s="180"/>
      <c r="O774" s="180"/>
      <c r="P774" s="180"/>
      <c r="Q774" s="180"/>
      <c r="R774" s="180"/>
      <c r="S774" s="180"/>
      <c r="T774" s="181"/>
      <c r="AT774" s="175" t="s">
        <v>145</v>
      </c>
      <c r="AU774" s="175" t="s">
        <v>82</v>
      </c>
      <c r="AV774" s="15" t="s">
        <v>143</v>
      </c>
      <c r="AW774" s="15" t="s">
        <v>29</v>
      </c>
      <c r="AX774" s="15" t="s">
        <v>30</v>
      </c>
      <c r="AY774" s="175" t="s">
        <v>137</v>
      </c>
    </row>
    <row r="775" spans="1:65" s="2" customFormat="1" ht="24.2" customHeight="1">
      <c r="A775" s="33"/>
      <c r="B775" s="144"/>
      <c r="C775" s="145" t="s">
        <v>998</v>
      </c>
      <c r="D775" s="145" t="s">
        <v>139</v>
      </c>
      <c r="E775" s="146" t="s">
        <v>2593</v>
      </c>
      <c r="F775" s="147" t="s">
        <v>2594</v>
      </c>
      <c r="G775" s="148" t="s">
        <v>210</v>
      </c>
      <c r="H775" s="149">
        <v>27</v>
      </c>
      <c r="I775" s="150"/>
      <c r="J775" s="151">
        <f>ROUND(I775*H775,2)</f>
        <v>0</v>
      </c>
      <c r="K775" s="147" t="s">
        <v>1</v>
      </c>
      <c r="L775" s="34"/>
      <c r="M775" s="152" t="s">
        <v>1</v>
      </c>
      <c r="N775" s="153" t="s">
        <v>38</v>
      </c>
      <c r="O775" s="59"/>
      <c r="P775" s="154">
        <f>O775*H775</f>
        <v>0</v>
      </c>
      <c r="Q775" s="154">
        <v>0</v>
      </c>
      <c r="R775" s="154">
        <f>Q775*H775</f>
        <v>0</v>
      </c>
      <c r="S775" s="154">
        <v>0</v>
      </c>
      <c r="T775" s="155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56" t="s">
        <v>143</v>
      </c>
      <c r="AT775" s="156" t="s">
        <v>139</v>
      </c>
      <c r="AU775" s="156" t="s">
        <v>82</v>
      </c>
      <c r="AY775" s="18" t="s">
        <v>137</v>
      </c>
      <c r="BE775" s="157">
        <f>IF(N775="základní",J775,0)</f>
        <v>0</v>
      </c>
      <c r="BF775" s="157">
        <f>IF(N775="snížená",J775,0)</f>
        <v>0</v>
      </c>
      <c r="BG775" s="157">
        <f>IF(N775="zákl. přenesená",J775,0)</f>
        <v>0</v>
      </c>
      <c r="BH775" s="157">
        <f>IF(N775="sníž. přenesená",J775,0)</f>
        <v>0</v>
      </c>
      <c r="BI775" s="157">
        <f>IF(N775="nulová",J775,0)</f>
        <v>0</v>
      </c>
      <c r="BJ775" s="18" t="s">
        <v>30</v>
      </c>
      <c r="BK775" s="157">
        <f>ROUND(I775*H775,2)</f>
        <v>0</v>
      </c>
      <c r="BL775" s="18" t="s">
        <v>143</v>
      </c>
      <c r="BM775" s="156" t="s">
        <v>2595</v>
      </c>
    </row>
    <row r="776" spans="1:65" s="13" customFormat="1">
      <c r="B776" s="158"/>
      <c r="D776" s="159" t="s">
        <v>145</v>
      </c>
      <c r="E776" s="160" t="s">
        <v>1</v>
      </c>
      <c r="F776" s="161" t="s">
        <v>327</v>
      </c>
      <c r="H776" s="162">
        <v>27</v>
      </c>
      <c r="I776" s="163"/>
      <c r="L776" s="158"/>
      <c r="M776" s="164"/>
      <c r="N776" s="165"/>
      <c r="O776" s="165"/>
      <c r="P776" s="165"/>
      <c r="Q776" s="165"/>
      <c r="R776" s="165"/>
      <c r="S776" s="165"/>
      <c r="T776" s="166"/>
      <c r="AT776" s="160" t="s">
        <v>145</v>
      </c>
      <c r="AU776" s="160" t="s">
        <v>82</v>
      </c>
      <c r="AV776" s="13" t="s">
        <v>82</v>
      </c>
      <c r="AW776" s="13" t="s">
        <v>29</v>
      </c>
      <c r="AX776" s="13" t="s">
        <v>30</v>
      </c>
      <c r="AY776" s="160" t="s">
        <v>137</v>
      </c>
    </row>
    <row r="777" spans="1:65" s="2" customFormat="1" ht="24.2" customHeight="1">
      <c r="A777" s="33"/>
      <c r="B777" s="144"/>
      <c r="C777" s="145" t="s">
        <v>1002</v>
      </c>
      <c r="D777" s="145" t="s">
        <v>139</v>
      </c>
      <c r="E777" s="146" t="s">
        <v>2596</v>
      </c>
      <c r="F777" s="147" t="s">
        <v>2597</v>
      </c>
      <c r="G777" s="148" t="s">
        <v>201</v>
      </c>
      <c r="H777" s="149">
        <v>32</v>
      </c>
      <c r="I777" s="150"/>
      <c r="J777" s="151">
        <f>ROUND(I777*H777,2)</f>
        <v>0</v>
      </c>
      <c r="K777" s="147" t="s">
        <v>1</v>
      </c>
      <c r="L777" s="34"/>
      <c r="M777" s="152" t="s">
        <v>1</v>
      </c>
      <c r="N777" s="153" t="s">
        <v>38</v>
      </c>
      <c r="O777" s="59"/>
      <c r="P777" s="154">
        <f>O777*H777</f>
        <v>0</v>
      </c>
      <c r="Q777" s="154">
        <v>0</v>
      </c>
      <c r="R777" s="154">
        <f>Q777*H777</f>
        <v>0</v>
      </c>
      <c r="S777" s="154">
        <v>0</v>
      </c>
      <c r="T777" s="155">
        <f>S777*H777</f>
        <v>0</v>
      </c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R777" s="156" t="s">
        <v>143</v>
      </c>
      <c r="AT777" s="156" t="s">
        <v>139</v>
      </c>
      <c r="AU777" s="156" t="s">
        <v>82</v>
      </c>
      <c r="AY777" s="18" t="s">
        <v>137</v>
      </c>
      <c r="BE777" s="157">
        <f>IF(N777="základní",J777,0)</f>
        <v>0</v>
      </c>
      <c r="BF777" s="157">
        <f>IF(N777="snížená",J777,0)</f>
        <v>0</v>
      </c>
      <c r="BG777" s="157">
        <f>IF(N777="zákl. přenesená",J777,0)</f>
        <v>0</v>
      </c>
      <c r="BH777" s="157">
        <f>IF(N777="sníž. přenesená",J777,0)</f>
        <v>0</v>
      </c>
      <c r="BI777" s="157">
        <f>IF(N777="nulová",J777,0)</f>
        <v>0</v>
      </c>
      <c r="BJ777" s="18" t="s">
        <v>30</v>
      </c>
      <c r="BK777" s="157">
        <f>ROUND(I777*H777,2)</f>
        <v>0</v>
      </c>
      <c r="BL777" s="18" t="s">
        <v>143</v>
      </c>
      <c r="BM777" s="156" t="s">
        <v>2598</v>
      </c>
    </row>
    <row r="778" spans="1:65" s="13" customFormat="1">
      <c r="B778" s="158"/>
      <c r="D778" s="159" t="s">
        <v>145</v>
      </c>
      <c r="E778" s="160" t="s">
        <v>1</v>
      </c>
      <c r="F778" s="161" t="s">
        <v>343</v>
      </c>
      <c r="H778" s="162">
        <v>32</v>
      </c>
      <c r="I778" s="163"/>
      <c r="L778" s="158"/>
      <c r="M778" s="164"/>
      <c r="N778" s="165"/>
      <c r="O778" s="165"/>
      <c r="P778" s="165"/>
      <c r="Q778" s="165"/>
      <c r="R778" s="165"/>
      <c r="S778" s="165"/>
      <c r="T778" s="166"/>
      <c r="AT778" s="160" t="s">
        <v>145</v>
      </c>
      <c r="AU778" s="160" t="s">
        <v>82</v>
      </c>
      <c r="AV778" s="13" t="s">
        <v>82</v>
      </c>
      <c r="AW778" s="13" t="s">
        <v>29</v>
      </c>
      <c r="AX778" s="13" t="s">
        <v>30</v>
      </c>
      <c r="AY778" s="160" t="s">
        <v>137</v>
      </c>
    </row>
    <row r="779" spans="1:65" s="12" customFormat="1" ht="22.9" customHeight="1">
      <c r="B779" s="131"/>
      <c r="D779" s="132" t="s">
        <v>72</v>
      </c>
      <c r="E779" s="142" t="s">
        <v>180</v>
      </c>
      <c r="F779" s="142" t="s">
        <v>186</v>
      </c>
      <c r="I779" s="134"/>
      <c r="J779" s="143">
        <f>BK779</f>
        <v>0</v>
      </c>
      <c r="L779" s="131"/>
      <c r="M779" s="136"/>
      <c r="N779" s="137"/>
      <c r="O779" s="137"/>
      <c r="P779" s="138">
        <f>SUM(P780:P825)</f>
        <v>0</v>
      </c>
      <c r="Q779" s="137"/>
      <c r="R779" s="138">
        <f>SUM(R780:R825)</f>
        <v>2.9858561999999997</v>
      </c>
      <c r="S779" s="137"/>
      <c r="T779" s="139">
        <f>SUM(T780:T825)</f>
        <v>0</v>
      </c>
      <c r="AR779" s="132" t="s">
        <v>30</v>
      </c>
      <c r="AT779" s="140" t="s">
        <v>72</v>
      </c>
      <c r="AU779" s="140" t="s">
        <v>30</v>
      </c>
      <c r="AY779" s="132" t="s">
        <v>137</v>
      </c>
      <c r="BK779" s="141">
        <f>SUM(BK780:BK825)</f>
        <v>0</v>
      </c>
    </row>
    <row r="780" spans="1:65" s="2" customFormat="1" ht="37.9" customHeight="1">
      <c r="A780" s="33"/>
      <c r="B780" s="144"/>
      <c r="C780" s="145" t="s">
        <v>1006</v>
      </c>
      <c r="D780" s="145" t="s">
        <v>139</v>
      </c>
      <c r="E780" s="146" t="s">
        <v>2599</v>
      </c>
      <c r="F780" s="147" t="s">
        <v>2600</v>
      </c>
      <c r="G780" s="148" t="s">
        <v>201</v>
      </c>
      <c r="H780" s="149">
        <v>34</v>
      </c>
      <c r="I780" s="150"/>
      <c r="J780" s="151">
        <f>ROUND(I780*H780,2)</f>
        <v>0</v>
      </c>
      <c r="K780" s="147" t="s">
        <v>1</v>
      </c>
      <c r="L780" s="34"/>
      <c r="M780" s="152" t="s">
        <v>1</v>
      </c>
      <c r="N780" s="153" t="s">
        <v>38</v>
      </c>
      <c r="O780" s="59"/>
      <c r="P780" s="154">
        <f>O780*H780</f>
        <v>0</v>
      </c>
      <c r="Q780" s="154">
        <v>0</v>
      </c>
      <c r="R780" s="154">
        <f>Q780*H780</f>
        <v>0</v>
      </c>
      <c r="S780" s="154">
        <v>0</v>
      </c>
      <c r="T780" s="155">
        <f>S780*H780</f>
        <v>0</v>
      </c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R780" s="156" t="s">
        <v>143</v>
      </c>
      <c r="AT780" s="156" t="s">
        <v>139</v>
      </c>
      <c r="AU780" s="156" t="s">
        <v>82</v>
      </c>
      <c r="AY780" s="18" t="s">
        <v>137</v>
      </c>
      <c r="BE780" s="157">
        <f>IF(N780="základní",J780,0)</f>
        <v>0</v>
      </c>
      <c r="BF780" s="157">
        <f>IF(N780="snížená",J780,0)</f>
        <v>0</v>
      </c>
      <c r="BG780" s="157">
        <f>IF(N780="zákl. přenesená",J780,0)</f>
        <v>0</v>
      </c>
      <c r="BH780" s="157">
        <f>IF(N780="sníž. přenesená",J780,0)</f>
        <v>0</v>
      </c>
      <c r="BI780" s="157">
        <f>IF(N780="nulová",J780,0)</f>
        <v>0</v>
      </c>
      <c r="BJ780" s="18" t="s">
        <v>30</v>
      </c>
      <c r="BK780" s="157">
        <f>ROUND(I780*H780,2)</f>
        <v>0</v>
      </c>
      <c r="BL780" s="18" t="s">
        <v>143</v>
      </c>
      <c r="BM780" s="156" t="s">
        <v>2601</v>
      </c>
    </row>
    <row r="781" spans="1:65" s="13" customFormat="1">
      <c r="B781" s="158"/>
      <c r="D781" s="159" t="s">
        <v>145</v>
      </c>
      <c r="E781" s="160" t="s">
        <v>1</v>
      </c>
      <c r="F781" s="161" t="s">
        <v>2602</v>
      </c>
      <c r="H781" s="162">
        <v>34</v>
      </c>
      <c r="I781" s="163"/>
      <c r="L781" s="158"/>
      <c r="M781" s="164"/>
      <c r="N781" s="165"/>
      <c r="O781" s="165"/>
      <c r="P781" s="165"/>
      <c r="Q781" s="165"/>
      <c r="R781" s="165"/>
      <c r="S781" s="165"/>
      <c r="T781" s="166"/>
      <c r="AT781" s="160" t="s">
        <v>145</v>
      </c>
      <c r="AU781" s="160" t="s">
        <v>82</v>
      </c>
      <c r="AV781" s="13" t="s">
        <v>82</v>
      </c>
      <c r="AW781" s="13" t="s">
        <v>29</v>
      </c>
      <c r="AX781" s="13" t="s">
        <v>73</v>
      </c>
      <c r="AY781" s="160" t="s">
        <v>137</v>
      </c>
    </row>
    <row r="782" spans="1:65" s="15" customFormat="1">
      <c r="B782" s="174"/>
      <c r="D782" s="159" t="s">
        <v>145</v>
      </c>
      <c r="E782" s="175" t="s">
        <v>1</v>
      </c>
      <c r="F782" s="176" t="s">
        <v>148</v>
      </c>
      <c r="H782" s="177">
        <v>34</v>
      </c>
      <c r="I782" s="178"/>
      <c r="L782" s="174"/>
      <c r="M782" s="179"/>
      <c r="N782" s="180"/>
      <c r="O782" s="180"/>
      <c r="P782" s="180"/>
      <c r="Q782" s="180"/>
      <c r="R782" s="180"/>
      <c r="S782" s="180"/>
      <c r="T782" s="181"/>
      <c r="AT782" s="175" t="s">
        <v>145</v>
      </c>
      <c r="AU782" s="175" t="s">
        <v>82</v>
      </c>
      <c r="AV782" s="15" t="s">
        <v>143</v>
      </c>
      <c r="AW782" s="15" t="s">
        <v>29</v>
      </c>
      <c r="AX782" s="15" t="s">
        <v>30</v>
      </c>
      <c r="AY782" s="175" t="s">
        <v>137</v>
      </c>
    </row>
    <row r="783" spans="1:65" s="2" customFormat="1" ht="37.9" customHeight="1">
      <c r="A783" s="33"/>
      <c r="B783" s="144"/>
      <c r="C783" s="145" t="s">
        <v>1011</v>
      </c>
      <c r="D783" s="145" t="s">
        <v>139</v>
      </c>
      <c r="E783" s="146" t="s">
        <v>2603</v>
      </c>
      <c r="F783" s="147" t="s">
        <v>2604</v>
      </c>
      <c r="G783" s="148" t="s">
        <v>201</v>
      </c>
      <c r="H783" s="149">
        <v>34</v>
      </c>
      <c r="I783" s="150"/>
      <c r="J783" s="151">
        <f>ROUND(I783*H783,2)</f>
        <v>0</v>
      </c>
      <c r="K783" s="147" t="s">
        <v>1</v>
      </c>
      <c r="L783" s="34"/>
      <c r="M783" s="152" t="s">
        <v>1</v>
      </c>
      <c r="N783" s="153" t="s">
        <v>38</v>
      </c>
      <c r="O783" s="59"/>
      <c r="P783" s="154">
        <f>O783*H783</f>
        <v>0</v>
      </c>
      <c r="Q783" s="154">
        <v>0</v>
      </c>
      <c r="R783" s="154">
        <f>Q783*H783</f>
        <v>0</v>
      </c>
      <c r="S783" s="154">
        <v>0</v>
      </c>
      <c r="T783" s="155">
        <f>S783*H783</f>
        <v>0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56" t="s">
        <v>143</v>
      </c>
      <c r="AT783" s="156" t="s">
        <v>139</v>
      </c>
      <c r="AU783" s="156" t="s">
        <v>82</v>
      </c>
      <c r="AY783" s="18" t="s">
        <v>137</v>
      </c>
      <c r="BE783" s="157">
        <f>IF(N783="základní",J783,0)</f>
        <v>0</v>
      </c>
      <c r="BF783" s="157">
        <f>IF(N783="snížená",J783,0)</f>
        <v>0</v>
      </c>
      <c r="BG783" s="157">
        <f>IF(N783="zákl. přenesená",J783,0)</f>
        <v>0</v>
      </c>
      <c r="BH783" s="157">
        <f>IF(N783="sníž. přenesená",J783,0)</f>
        <v>0</v>
      </c>
      <c r="BI783" s="157">
        <f>IF(N783="nulová",J783,0)</f>
        <v>0</v>
      </c>
      <c r="BJ783" s="18" t="s">
        <v>30</v>
      </c>
      <c r="BK783" s="157">
        <f>ROUND(I783*H783,2)</f>
        <v>0</v>
      </c>
      <c r="BL783" s="18" t="s">
        <v>143</v>
      </c>
      <c r="BM783" s="156" t="s">
        <v>2605</v>
      </c>
    </row>
    <row r="784" spans="1:65" s="13" customFormat="1">
      <c r="B784" s="158"/>
      <c r="D784" s="159" t="s">
        <v>145</v>
      </c>
      <c r="E784" s="160" t="s">
        <v>1</v>
      </c>
      <c r="F784" s="161" t="s">
        <v>352</v>
      </c>
      <c r="H784" s="162">
        <v>34</v>
      </c>
      <c r="I784" s="163"/>
      <c r="L784" s="158"/>
      <c r="M784" s="164"/>
      <c r="N784" s="165"/>
      <c r="O784" s="165"/>
      <c r="P784" s="165"/>
      <c r="Q784" s="165"/>
      <c r="R784" s="165"/>
      <c r="S784" s="165"/>
      <c r="T784" s="166"/>
      <c r="AT784" s="160" t="s">
        <v>145</v>
      </c>
      <c r="AU784" s="160" t="s">
        <v>82</v>
      </c>
      <c r="AV784" s="13" t="s">
        <v>82</v>
      </c>
      <c r="AW784" s="13" t="s">
        <v>29</v>
      </c>
      <c r="AX784" s="13" t="s">
        <v>30</v>
      </c>
      <c r="AY784" s="160" t="s">
        <v>137</v>
      </c>
    </row>
    <row r="785" spans="1:65" s="2" customFormat="1" ht="16.5" customHeight="1">
      <c r="A785" s="33"/>
      <c r="B785" s="144"/>
      <c r="C785" s="145" t="s">
        <v>1016</v>
      </c>
      <c r="D785" s="145" t="s">
        <v>139</v>
      </c>
      <c r="E785" s="146" t="s">
        <v>2606</v>
      </c>
      <c r="F785" s="147" t="s">
        <v>2607</v>
      </c>
      <c r="G785" s="148" t="s">
        <v>190</v>
      </c>
      <c r="H785" s="149">
        <v>1.2</v>
      </c>
      <c r="I785" s="150"/>
      <c r="J785" s="151">
        <f>ROUND(I785*H785,2)</f>
        <v>0</v>
      </c>
      <c r="K785" s="147" t="s">
        <v>152</v>
      </c>
      <c r="L785" s="34"/>
      <c r="M785" s="152" t="s">
        <v>1</v>
      </c>
      <c r="N785" s="153" t="s">
        <v>38</v>
      </c>
      <c r="O785" s="59"/>
      <c r="P785" s="154">
        <f>O785*H785</f>
        <v>0</v>
      </c>
      <c r="Q785" s="154">
        <v>0</v>
      </c>
      <c r="R785" s="154">
        <f>Q785*H785</f>
        <v>0</v>
      </c>
      <c r="S785" s="154">
        <v>0</v>
      </c>
      <c r="T785" s="155">
        <f>S785*H785</f>
        <v>0</v>
      </c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R785" s="156" t="s">
        <v>143</v>
      </c>
      <c r="AT785" s="156" t="s">
        <v>139</v>
      </c>
      <c r="AU785" s="156" t="s">
        <v>82</v>
      </c>
      <c r="AY785" s="18" t="s">
        <v>137</v>
      </c>
      <c r="BE785" s="157">
        <f>IF(N785="základní",J785,0)</f>
        <v>0</v>
      </c>
      <c r="BF785" s="157">
        <f>IF(N785="snížená",J785,0)</f>
        <v>0</v>
      </c>
      <c r="BG785" s="157">
        <f>IF(N785="zákl. přenesená",J785,0)</f>
        <v>0</v>
      </c>
      <c r="BH785" s="157">
        <f>IF(N785="sníž. přenesená",J785,0)</f>
        <v>0</v>
      </c>
      <c r="BI785" s="157">
        <f>IF(N785="nulová",J785,0)</f>
        <v>0</v>
      </c>
      <c r="BJ785" s="18" t="s">
        <v>30</v>
      </c>
      <c r="BK785" s="157">
        <f>ROUND(I785*H785,2)</f>
        <v>0</v>
      </c>
      <c r="BL785" s="18" t="s">
        <v>143</v>
      </c>
      <c r="BM785" s="156" t="s">
        <v>2608</v>
      </c>
    </row>
    <row r="786" spans="1:65" s="13" customFormat="1">
      <c r="B786" s="158"/>
      <c r="D786" s="159" t="s">
        <v>145</v>
      </c>
      <c r="E786" s="160" t="s">
        <v>1</v>
      </c>
      <c r="F786" s="161" t="s">
        <v>2609</v>
      </c>
      <c r="H786" s="162">
        <v>1.2</v>
      </c>
      <c r="I786" s="163"/>
      <c r="L786" s="158"/>
      <c r="M786" s="164"/>
      <c r="N786" s="165"/>
      <c r="O786" s="165"/>
      <c r="P786" s="165"/>
      <c r="Q786" s="165"/>
      <c r="R786" s="165"/>
      <c r="S786" s="165"/>
      <c r="T786" s="166"/>
      <c r="AT786" s="160" t="s">
        <v>145</v>
      </c>
      <c r="AU786" s="160" t="s">
        <v>82</v>
      </c>
      <c r="AV786" s="13" t="s">
        <v>82</v>
      </c>
      <c r="AW786" s="13" t="s">
        <v>29</v>
      </c>
      <c r="AX786" s="13" t="s">
        <v>73</v>
      </c>
      <c r="AY786" s="160" t="s">
        <v>137</v>
      </c>
    </row>
    <row r="787" spans="1:65" s="15" customFormat="1">
      <c r="B787" s="174"/>
      <c r="D787" s="159" t="s">
        <v>145</v>
      </c>
      <c r="E787" s="175" t="s">
        <v>1</v>
      </c>
      <c r="F787" s="176" t="s">
        <v>148</v>
      </c>
      <c r="H787" s="177">
        <v>1.2</v>
      </c>
      <c r="I787" s="178"/>
      <c r="L787" s="174"/>
      <c r="M787" s="179"/>
      <c r="N787" s="180"/>
      <c r="O787" s="180"/>
      <c r="P787" s="180"/>
      <c r="Q787" s="180"/>
      <c r="R787" s="180"/>
      <c r="S787" s="180"/>
      <c r="T787" s="181"/>
      <c r="AT787" s="175" t="s">
        <v>145</v>
      </c>
      <c r="AU787" s="175" t="s">
        <v>82</v>
      </c>
      <c r="AV787" s="15" t="s">
        <v>143</v>
      </c>
      <c r="AW787" s="15" t="s">
        <v>29</v>
      </c>
      <c r="AX787" s="15" t="s">
        <v>30</v>
      </c>
      <c r="AY787" s="175" t="s">
        <v>137</v>
      </c>
    </row>
    <row r="788" spans="1:65" s="2" customFormat="1" ht="24.2" customHeight="1">
      <c r="A788" s="33"/>
      <c r="B788" s="144"/>
      <c r="C788" s="145" t="s">
        <v>1020</v>
      </c>
      <c r="D788" s="145" t="s">
        <v>139</v>
      </c>
      <c r="E788" s="146" t="s">
        <v>1049</v>
      </c>
      <c r="F788" s="147" t="s">
        <v>1050</v>
      </c>
      <c r="G788" s="148" t="s">
        <v>190</v>
      </c>
      <c r="H788" s="149">
        <v>102.06</v>
      </c>
      <c r="I788" s="150"/>
      <c r="J788" s="151">
        <f>ROUND(I788*H788,2)</f>
        <v>0</v>
      </c>
      <c r="K788" s="147" t="s">
        <v>152</v>
      </c>
      <c r="L788" s="34"/>
      <c r="M788" s="152" t="s">
        <v>1</v>
      </c>
      <c r="N788" s="153" t="s">
        <v>38</v>
      </c>
      <c r="O788" s="59"/>
      <c r="P788" s="154">
        <f>O788*H788</f>
        <v>0</v>
      </c>
      <c r="Q788" s="154">
        <v>0</v>
      </c>
      <c r="R788" s="154">
        <f>Q788*H788</f>
        <v>0</v>
      </c>
      <c r="S788" s="154">
        <v>0</v>
      </c>
      <c r="T788" s="155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56" t="s">
        <v>143</v>
      </c>
      <c r="AT788" s="156" t="s">
        <v>139</v>
      </c>
      <c r="AU788" s="156" t="s">
        <v>82</v>
      </c>
      <c r="AY788" s="18" t="s">
        <v>137</v>
      </c>
      <c r="BE788" s="157">
        <f>IF(N788="základní",J788,0)</f>
        <v>0</v>
      </c>
      <c r="BF788" s="157">
        <f>IF(N788="snížená",J788,0)</f>
        <v>0</v>
      </c>
      <c r="BG788" s="157">
        <f>IF(N788="zákl. přenesená",J788,0)</f>
        <v>0</v>
      </c>
      <c r="BH788" s="157">
        <f>IF(N788="sníž. přenesená",J788,0)</f>
        <v>0</v>
      </c>
      <c r="BI788" s="157">
        <f>IF(N788="nulová",J788,0)</f>
        <v>0</v>
      </c>
      <c r="BJ788" s="18" t="s">
        <v>30</v>
      </c>
      <c r="BK788" s="157">
        <f>ROUND(I788*H788,2)</f>
        <v>0</v>
      </c>
      <c r="BL788" s="18" t="s">
        <v>143</v>
      </c>
      <c r="BM788" s="156" t="s">
        <v>2610</v>
      </c>
    </row>
    <row r="789" spans="1:65" s="13" customFormat="1">
      <c r="B789" s="158"/>
      <c r="D789" s="159" t="s">
        <v>145</v>
      </c>
      <c r="E789" s="160" t="s">
        <v>1</v>
      </c>
      <c r="F789" s="161" t="s">
        <v>2611</v>
      </c>
      <c r="H789" s="162">
        <v>102.06</v>
      </c>
      <c r="I789" s="163"/>
      <c r="L789" s="158"/>
      <c r="M789" s="164"/>
      <c r="N789" s="165"/>
      <c r="O789" s="165"/>
      <c r="P789" s="165"/>
      <c r="Q789" s="165"/>
      <c r="R789" s="165"/>
      <c r="S789" s="165"/>
      <c r="T789" s="166"/>
      <c r="AT789" s="160" t="s">
        <v>145</v>
      </c>
      <c r="AU789" s="160" t="s">
        <v>82</v>
      </c>
      <c r="AV789" s="13" t="s">
        <v>82</v>
      </c>
      <c r="AW789" s="13" t="s">
        <v>29</v>
      </c>
      <c r="AX789" s="13" t="s">
        <v>73</v>
      </c>
      <c r="AY789" s="160" t="s">
        <v>137</v>
      </c>
    </row>
    <row r="790" spans="1:65" s="15" customFormat="1">
      <c r="B790" s="174"/>
      <c r="D790" s="159" t="s">
        <v>145</v>
      </c>
      <c r="E790" s="175" t="s">
        <v>1</v>
      </c>
      <c r="F790" s="176" t="s">
        <v>148</v>
      </c>
      <c r="H790" s="177">
        <v>102.06</v>
      </c>
      <c r="I790" s="178"/>
      <c r="L790" s="174"/>
      <c r="M790" s="179"/>
      <c r="N790" s="180"/>
      <c r="O790" s="180"/>
      <c r="P790" s="180"/>
      <c r="Q790" s="180"/>
      <c r="R790" s="180"/>
      <c r="S790" s="180"/>
      <c r="T790" s="181"/>
      <c r="AT790" s="175" t="s">
        <v>145</v>
      </c>
      <c r="AU790" s="175" t="s">
        <v>82</v>
      </c>
      <c r="AV790" s="15" t="s">
        <v>143</v>
      </c>
      <c r="AW790" s="15" t="s">
        <v>29</v>
      </c>
      <c r="AX790" s="15" t="s">
        <v>30</v>
      </c>
      <c r="AY790" s="175" t="s">
        <v>137</v>
      </c>
    </row>
    <row r="791" spans="1:65" s="2" customFormat="1" ht="24.2" customHeight="1">
      <c r="A791" s="33"/>
      <c r="B791" s="144"/>
      <c r="C791" s="145" t="s">
        <v>1788</v>
      </c>
      <c r="D791" s="145" t="s">
        <v>139</v>
      </c>
      <c r="E791" s="146" t="s">
        <v>2612</v>
      </c>
      <c r="F791" s="147" t="s">
        <v>2613</v>
      </c>
      <c r="G791" s="148" t="s">
        <v>190</v>
      </c>
      <c r="H791" s="149">
        <v>12.54</v>
      </c>
      <c r="I791" s="150"/>
      <c r="J791" s="151">
        <f>ROUND(I791*H791,2)</f>
        <v>0</v>
      </c>
      <c r="K791" s="147" t="s">
        <v>152</v>
      </c>
      <c r="L791" s="34"/>
      <c r="M791" s="152" t="s">
        <v>1</v>
      </c>
      <c r="N791" s="153" t="s">
        <v>38</v>
      </c>
      <c r="O791" s="59"/>
      <c r="P791" s="154">
        <f>O791*H791</f>
        <v>0</v>
      </c>
      <c r="Q791" s="154">
        <v>3.0000000000000001E-5</v>
      </c>
      <c r="R791" s="154">
        <f>Q791*H791</f>
        <v>3.7619999999999998E-4</v>
      </c>
      <c r="S791" s="154">
        <v>0</v>
      </c>
      <c r="T791" s="155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56" t="s">
        <v>143</v>
      </c>
      <c r="AT791" s="156" t="s">
        <v>139</v>
      </c>
      <c r="AU791" s="156" t="s">
        <v>82</v>
      </c>
      <c r="AY791" s="18" t="s">
        <v>137</v>
      </c>
      <c r="BE791" s="157">
        <f>IF(N791="základní",J791,0)</f>
        <v>0</v>
      </c>
      <c r="BF791" s="157">
        <f>IF(N791="snížená",J791,0)</f>
        <v>0</v>
      </c>
      <c r="BG791" s="157">
        <f>IF(N791="zákl. přenesená",J791,0)</f>
        <v>0</v>
      </c>
      <c r="BH791" s="157">
        <f>IF(N791="sníž. přenesená",J791,0)</f>
        <v>0</v>
      </c>
      <c r="BI791" s="157">
        <f>IF(N791="nulová",J791,0)</f>
        <v>0</v>
      </c>
      <c r="BJ791" s="18" t="s">
        <v>30</v>
      </c>
      <c r="BK791" s="157">
        <f>ROUND(I791*H791,2)</f>
        <v>0</v>
      </c>
      <c r="BL791" s="18" t="s">
        <v>143</v>
      </c>
      <c r="BM791" s="156" t="s">
        <v>2614</v>
      </c>
    </row>
    <row r="792" spans="1:65" s="13" customFormat="1">
      <c r="B792" s="158"/>
      <c r="D792" s="159" t="s">
        <v>145</v>
      </c>
      <c r="E792" s="160" t="s">
        <v>1</v>
      </c>
      <c r="F792" s="161" t="s">
        <v>2615</v>
      </c>
      <c r="H792" s="162">
        <v>12.54</v>
      </c>
      <c r="I792" s="163"/>
      <c r="L792" s="158"/>
      <c r="M792" s="164"/>
      <c r="N792" s="165"/>
      <c r="O792" s="165"/>
      <c r="P792" s="165"/>
      <c r="Q792" s="165"/>
      <c r="R792" s="165"/>
      <c r="S792" s="165"/>
      <c r="T792" s="166"/>
      <c r="AT792" s="160" t="s">
        <v>145</v>
      </c>
      <c r="AU792" s="160" t="s">
        <v>82</v>
      </c>
      <c r="AV792" s="13" t="s">
        <v>82</v>
      </c>
      <c r="AW792" s="13" t="s">
        <v>29</v>
      </c>
      <c r="AX792" s="13" t="s">
        <v>73</v>
      </c>
      <c r="AY792" s="160" t="s">
        <v>137</v>
      </c>
    </row>
    <row r="793" spans="1:65" s="15" customFormat="1">
      <c r="B793" s="174"/>
      <c r="D793" s="159" t="s">
        <v>145</v>
      </c>
      <c r="E793" s="175" t="s">
        <v>1</v>
      </c>
      <c r="F793" s="176" t="s">
        <v>148</v>
      </c>
      <c r="H793" s="177">
        <v>12.54</v>
      </c>
      <c r="I793" s="178"/>
      <c r="L793" s="174"/>
      <c r="M793" s="179"/>
      <c r="N793" s="180"/>
      <c r="O793" s="180"/>
      <c r="P793" s="180"/>
      <c r="Q793" s="180"/>
      <c r="R793" s="180"/>
      <c r="S793" s="180"/>
      <c r="T793" s="181"/>
      <c r="AT793" s="175" t="s">
        <v>145</v>
      </c>
      <c r="AU793" s="175" t="s">
        <v>82</v>
      </c>
      <c r="AV793" s="15" t="s">
        <v>143</v>
      </c>
      <c r="AW793" s="15" t="s">
        <v>29</v>
      </c>
      <c r="AX793" s="15" t="s">
        <v>30</v>
      </c>
      <c r="AY793" s="175" t="s">
        <v>137</v>
      </c>
    </row>
    <row r="794" spans="1:65" s="2" customFormat="1" ht="33" customHeight="1">
      <c r="A794" s="33"/>
      <c r="B794" s="144"/>
      <c r="C794" s="145" t="s">
        <v>1030</v>
      </c>
      <c r="D794" s="145" t="s">
        <v>139</v>
      </c>
      <c r="E794" s="146" t="s">
        <v>2616</v>
      </c>
      <c r="F794" s="147" t="s">
        <v>2617</v>
      </c>
      <c r="G794" s="148" t="s">
        <v>190</v>
      </c>
      <c r="H794" s="149">
        <v>18</v>
      </c>
      <c r="I794" s="150"/>
      <c r="J794" s="151">
        <f>ROUND(I794*H794,2)</f>
        <v>0</v>
      </c>
      <c r="K794" s="147" t="s">
        <v>152</v>
      </c>
      <c r="L794" s="34"/>
      <c r="M794" s="152" t="s">
        <v>1</v>
      </c>
      <c r="N794" s="153" t="s">
        <v>38</v>
      </c>
      <c r="O794" s="59"/>
      <c r="P794" s="154">
        <f>O794*H794</f>
        <v>0</v>
      </c>
      <c r="Q794" s="154">
        <v>0.1295</v>
      </c>
      <c r="R794" s="154">
        <f>Q794*H794</f>
        <v>2.331</v>
      </c>
      <c r="S794" s="154">
        <v>0</v>
      </c>
      <c r="T794" s="155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56" t="s">
        <v>143</v>
      </c>
      <c r="AT794" s="156" t="s">
        <v>139</v>
      </c>
      <c r="AU794" s="156" t="s">
        <v>82</v>
      </c>
      <c r="AY794" s="18" t="s">
        <v>137</v>
      </c>
      <c r="BE794" s="157">
        <f>IF(N794="základní",J794,0)</f>
        <v>0</v>
      </c>
      <c r="BF794" s="157">
        <f>IF(N794="snížená",J794,0)</f>
        <v>0</v>
      </c>
      <c r="BG794" s="157">
        <f>IF(N794="zákl. přenesená",J794,0)</f>
        <v>0</v>
      </c>
      <c r="BH794" s="157">
        <f>IF(N794="sníž. přenesená",J794,0)</f>
        <v>0</v>
      </c>
      <c r="BI794" s="157">
        <f>IF(N794="nulová",J794,0)</f>
        <v>0</v>
      </c>
      <c r="BJ794" s="18" t="s">
        <v>30</v>
      </c>
      <c r="BK794" s="157">
        <f>ROUND(I794*H794,2)</f>
        <v>0</v>
      </c>
      <c r="BL794" s="18" t="s">
        <v>143</v>
      </c>
      <c r="BM794" s="156" t="s">
        <v>2618</v>
      </c>
    </row>
    <row r="795" spans="1:65" s="13" customFormat="1">
      <c r="B795" s="158"/>
      <c r="D795" s="159" t="s">
        <v>145</v>
      </c>
      <c r="E795" s="160" t="s">
        <v>1</v>
      </c>
      <c r="F795" s="161" t="s">
        <v>290</v>
      </c>
      <c r="H795" s="162">
        <v>18</v>
      </c>
      <c r="I795" s="163"/>
      <c r="L795" s="158"/>
      <c r="M795" s="164"/>
      <c r="N795" s="165"/>
      <c r="O795" s="165"/>
      <c r="P795" s="165"/>
      <c r="Q795" s="165"/>
      <c r="R795" s="165"/>
      <c r="S795" s="165"/>
      <c r="T795" s="166"/>
      <c r="AT795" s="160" t="s">
        <v>145</v>
      </c>
      <c r="AU795" s="160" t="s">
        <v>82</v>
      </c>
      <c r="AV795" s="13" t="s">
        <v>82</v>
      </c>
      <c r="AW795" s="13" t="s">
        <v>29</v>
      </c>
      <c r="AX795" s="13" t="s">
        <v>30</v>
      </c>
      <c r="AY795" s="160" t="s">
        <v>137</v>
      </c>
    </row>
    <row r="796" spans="1:65" s="2" customFormat="1" ht="16.5" customHeight="1">
      <c r="A796" s="33"/>
      <c r="B796" s="144"/>
      <c r="C796" s="182" t="s">
        <v>1036</v>
      </c>
      <c r="D796" s="182" t="s">
        <v>181</v>
      </c>
      <c r="E796" s="183" t="s">
        <v>2619</v>
      </c>
      <c r="F796" s="184" t="s">
        <v>2620</v>
      </c>
      <c r="G796" s="185" t="s">
        <v>210</v>
      </c>
      <c r="H796" s="186">
        <v>18.18</v>
      </c>
      <c r="I796" s="187"/>
      <c r="J796" s="188">
        <f>ROUND(I796*H796,2)</f>
        <v>0</v>
      </c>
      <c r="K796" s="184" t="s">
        <v>1</v>
      </c>
      <c r="L796" s="189"/>
      <c r="M796" s="190" t="s">
        <v>1</v>
      </c>
      <c r="N796" s="191" t="s">
        <v>38</v>
      </c>
      <c r="O796" s="59"/>
      <c r="P796" s="154">
        <f>O796*H796</f>
        <v>0</v>
      </c>
      <c r="Q796" s="154">
        <v>3.5999999999999997E-2</v>
      </c>
      <c r="R796" s="154">
        <f>Q796*H796</f>
        <v>0.65447999999999995</v>
      </c>
      <c r="S796" s="154">
        <v>0</v>
      </c>
      <c r="T796" s="155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56" t="s">
        <v>176</v>
      </c>
      <c r="AT796" s="156" t="s">
        <v>181</v>
      </c>
      <c r="AU796" s="156" t="s">
        <v>82</v>
      </c>
      <c r="AY796" s="18" t="s">
        <v>137</v>
      </c>
      <c r="BE796" s="157">
        <f>IF(N796="základní",J796,0)</f>
        <v>0</v>
      </c>
      <c r="BF796" s="157">
        <f>IF(N796="snížená",J796,0)</f>
        <v>0</v>
      </c>
      <c r="BG796" s="157">
        <f>IF(N796="zákl. přenesená",J796,0)</f>
        <v>0</v>
      </c>
      <c r="BH796" s="157">
        <f>IF(N796="sníž. přenesená",J796,0)</f>
        <v>0</v>
      </c>
      <c r="BI796" s="157">
        <f>IF(N796="nulová",J796,0)</f>
        <v>0</v>
      </c>
      <c r="BJ796" s="18" t="s">
        <v>30</v>
      </c>
      <c r="BK796" s="157">
        <f>ROUND(I796*H796,2)</f>
        <v>0</v>
      </c>
      <c r="BL796" s="18" t="s">
        <v>143</v>
      </c>
      <c r="BM796" s="156" t="s">
        <v>2621</v>
      </c>
    </row>
    <row r="797" spans="1:65" s="13" customFormat="1">
      <c r="B797" s="158"/>
      <c r="D797" s="159" t="s">
        <v>145</v>
      </c>
      <c r="E797" s="160" t="s">
        <v>1</v>
      </c>
      <c r="F797" s="161" t="s">
        <v>2622</v>
      </c>
      <c r="H797" s="162">
        <v>18.18</v>
      </c>
      <c r="I797" s="163"/>
      <c r="L797" s="158"/>
      <c r="M797" s="164"/>
      <c r="N797" s="165"/>
      <c r="O797" s="165"/>
      <c r="P797" s="165"/>
      <c r="Q797" s="165"/>
      <c r="R797" s="165"/>
      <c r="S797" s="165"/>
      <c r="T797" s="166"/>
      <c r="AT797" s="160" t="s">
        <v>145</v>
      </c>
      <c r="AU797" s="160" t="s">
        <v>82</v>
      </c>
      <c r="AV797" s="13" t="s">
        <v>82</v>
      </c>
      <c r="AW797" s="13" t="s">
        <v>29</v>
      </c>
      <c r="AX797" s="13" t="s">
        <v>73</v>
      </c>
      <c r="AY797" s="160" t="s">
        <v>137</v>
      </c>
    </row>
    <row r="798" spans="1:65" s="15" customFormat="1">
      <c r="B798" s="174"/>
      <c r="D798" s="159" t="s">
        <v>145</v>
      </c>
      <c r="E798" s="175" t="s">
        <v>1</v>
      </c>
      <c r="F798" s="176" t="s">
        <v>148</v>
      </c>
      <c r="H798" s="177">
        <v>18.18</v>
      </c>
      <c r="I798" s="178"/>
      <c r="L798" s="174"/>
      <c r="M798" s="179"/>
      <c r="N798" s="180"/>
      <c r="O798" s="180"/>
      <c r="P798" s="180"/>
      <c r="Q798" s="180"/>
      <c r="R798" s="180"/>
      <c r="S798" s="180"/>
      <c r="T798" s="181"/>
      <c r="AT798" s="175" t="s">
        <v>145</v>
      </c>
      <c r="AU798" s="175" t="s">
        <v>82</v>
      </c>
      <c r="AV798" s="15" t="s">
        <v>143</v>
      </c>
      <c r="AW798" s="15" t="s">
        <v>29</v>
      </c>
      <c r="AX798" s="15" t="s">
        <v>30</v>
      </c>
      <c r="AY798" s="175" t="s">
        <v>137</v>
      </c>
    </row>
    <row r="799" spans="1:65" s="2" customFormat="1" ht="33" customHeight="1">
      <c r="A799" s="33"/>
      <c r="B799" s="144"/>
      <c r="C799" s="145" t="s">
        <v>1040</v>
      </c>
      <c r="D799" s="145" t="s">
        <v>139</v>
      </c>
      <c r="E799" s="146" t="s">
        <v>2623</v>
      </c>
      <c r="F799" s="147" t="s">
        <v>2624</v>
      </c>
      <c r="G799" s="148" t="s">
        <v>142</v>
      </c>
      <c r="H799" s="149">
        <v>9.1120000000000001</v>
      </c>
      <c r="I799" s="150"/>
      <c r="J799" s="151">
        <f>ROUND(I799*H799,2)</f>
        <v>0</v>
      </c>
      <c r="K799" s="147" t="s">
        <v>152</v>
      </c>
      <c r="L799" s="34"/>
      <c r="M799" s="152" t="s">
        <v>1</v>
      </c>
      <c r="N799" s="153" t="s">
        <v>38</v>
      </c>
      <c r="O799" s="59"/>
      <c r="P799" s="154">
        <f>O799*H799</f>
        <v>0</v>
      </c>
      <c r="Q799" s="154">
        <v>0</v>
      </c>
      <c r="R799" s="154">
        <f>Q799*H799</f>
        <v>0</v>
      </c>
      <c r="S799" s="154">
        <v>0</v>
      </c>
      <c r="T799" s="155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56" t="s">
        <v>143</v>
      </c>
      <c r="AT799" s="156" t="s">
        <v>139</v>
      </c>
      <c r="AU799" s="156" t="s">
        <v>82</v>
      </c>
      <c r="AY799" s="18" t="s">
        <v>137</v>
      </c>
      <c r="BE799" s="157">
        <f>IF(N799="základní",J799,0)</f>
        <v>0</v>
      </c>
      <c r="BF799" s="157">
        <f>IF(N799="snížená",J799,0)</f>
        <v>0</v>
      </c>
      <c r="BG799" s="157">
        <f>IF(N799="zákl. přenesená",J799,0)</f>
        <v>0</v>
      </c>
      <c r="BH799" s="157">
        <f>IF(N799="sníž. přenesená",J799,0)</f>
        <v>0</v>
      </c>
      <c r="BI799" s="157">
        <f>IF(N799="nulová",J799,0)</f>
        <v>0</v>
      </c>
      <c r="BJ799" s="18" t="s">
        <v>30</v>
      </c>
      <c r="BK799" s="157">
        <f>ROUND(I799*H799,2)</f>
        <v>0</v>
      </c>
      <c r="BL799" s="18" t="s">
        <v>143</v>
      </c>
      <c r="BM799" s="156" t="s">
        <v>2625</v>
      </c>
    </row>
    <row r="800" spans="1:65" s="13" customFormat="1">
      <c r="B800" s="158"/>
      <c r="D800" s="159" t="s">
        <v>145</v>
      </c>
      <c r="E800" s="160" t="s">
        <v>1</v>
      </c>
      <c r="F800" s="161" t="s">
        <v>2154</v>
      </c>
      <c r="H800" s="162">
        <v>9.1120000000000001</v>
      </c>
      <c r="I800" s="163"/>
      <c r="L800" s="158"/>
      <c r="M800" s="164"/>
      <c r="N800" s="165"/>
      <c r="O800" s="165"/>
      <c r="P800" s="165"/>
      <c r="Q800" s="165"/>
      <c r="R800" s="165"/>
      <c r="S800" s="165"/>
      <c r="T800" s="166"/>
      <c r="AT800" s="160" t="s">
        <v>145</v>
      </c>
      <c r="AU800" s="160" t="s">
        <v>82</v>
      </c>
      <c r="AV800" s="13" t="s">
        <v>82</v>
      </c>
      <c r="AW800" s="13" t="s">
        <v>29</v>
      </c>
      <c r="AX800" s="13" t="s">
        <v>73</v>
      </c>
      <c r="AY800" s="160" t="s">
        <v>137</v>
      </c>
    </row>
    <row r="801" spans="1:65" s="15" customFormat="1">
      <c r="B801" s="174"/>
      <c r="D801" s="159" t="s">
        <v>145</v>
      </c>
      <c r="E801" s="175" t="s">
        <v>1</v>
      </c>
      <c r="F801" s="176" t="s">
        <v>148</v>
      </c>
      <c r="H801" s="177">
        <v>9.1120000000000001</v>
      </c>
      <c r="I801" s="178"/>
      <c r="L801" s="174"/>
      <c r="M801" s="179"/>
      <c r="N801" s="180"/>
      <c r="O801" s="180"/>
      <c r="P801" s="180"/>
      <c r="Q801" s="180"/>
      <c r="R801" s="180"/>
      <c r="S801" s="180"/>
      <c r="T801" s="181"/>
      <c r="AT801" s="175" t="s">
        <v>145</v>
      </c>
      <c r="AU801" s="175" t="s">
        <v>82</v>
      </c>
      <c r="AV801" s="15" t="s">
        <v>143</v>
      </c>
      <c r="AW801" s="15" t="s">
        <v>29</v>
      </c>
      <c r="AX801" s="15" t="s">
        <v>30</v>
      </c>
      <c r="AY801" s="175" t="s">
        <v>137</v>
      </c>
    </row>
    <row r="802" spans="1:65" s="2" customFormat="1" ht="24.2" customHeight="1">
      <c r="A802" s="33"/>
      <c r="B802" s="144"/>
      <c r="C802" s="145" t="s">
        <v>1044</v>
      </c>
      <c r="D802" s="145" t="s">
        <v>139</v>
      </c>
      <c r="E802" s="146" t="s">
        <v>2626</v>
      </c>
      <c r="F802" s="147" t="s">
        <v>2627</v>
      </c>
      <c r="G802" s="148" t="s">
        <v>142</v>
      </c>
      <c r="H802" s="149">
        <v>0.36</v>
      </c>
      <c r="I802" s="150"/>
      <c r="J802" s="151">
        <f>ROUND(I802*H802,2)</f>
        <v>0</v>
      </c>
      <c r="K802" s="147" t="s">
        <v>152</v>
      </c>
      <c r="L802" s="34"/>
      <c r="M802" s="152" t="s">
        <v>1</v>
      </c>
      <c r="N802" s="153" t="s">
        <v>38</v>
      </c>
      <c r="O802" s="59"/>
      <c r="P802" s="154">
        <f>O802*H802</f>
        <v>0</v>
      </c>
      <c r="Q802" s="154">
        <v>0</v>
      </c>
      <c r="R802" s="154">
        <f>Q802*H802</f>
        <v>0</v>
      </c>
      <c r="S802" s="154">
        <v>0</v>
      </c>
      <c r="T802" s="155">
        <f>S802*H802</f>
        <v>0</v>
      </c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R802" s="156" t="s">
        <v>143</v>
      </c>
      <c r="AT802" s="156" t="s">
        <v>139</v>
      </c>
      <c r="AU802" s="156" t="s">
        <v>82</v>
      </c>
      <c r="AY802" s="18" t="s">
        <v>137</v>
      </c>
      <c r="BE802" s="157">
        <f>IF(N802="základní",J802,0)</f>
        <v>0</v>
      </c>
      <c r="BF802" s="157">
        <f>IF(N802="snížená",J802,0)</f>
        <v>0</v>
      </c>
      <c r="BG802" s="157">
        <f>IF(N802="zákl. přenesená",J802,0)</f>
        <v>0</v>
      </c>
      <c r="BH802" s="157">
        <f>IF(N802="sníž. přenesená",J802,0)</f>
        <v>0</v>
      </c>
      <c r="BI802" s="157">
        <f>IF(N802="nulová",J802,0)</f>
        <v>0</v>
      </c>
      <c r="BJ802" s="18" t="s">
        <v>30</v>
      </c>
      <c r="BK802" s="157">
        <f>ROUND(I802*H802,2)</f>
        <v>0</v>
      </c>
      <c r="BL802" s="18" t="s">
        <v>143</v>
      </c>
      <c r="BM802" s="156" t="s">
        <v>2628</v>
      </c>
    </row>
    <row r="803" spans="1:65" s="13" customFormat="1">
      <c r="B803" s="158"/>
      <c r="D803" s="159" t="s">
        <v>145</v>
      </c>
      <c r="E803" s="160" t="s">
        <v>1</v>
      </c>
      <c r="F803" s="161" t="s">
        <v>2153</v>
      </c>
      <c r="H803" s="162">
        <v>0.36</v>
      </c>
      <c r="I803" s="163"/>
      <c r="L803" s="158"/>
      <c r="M803" s="164"/>
      <c r="N803" s="165"/>
      <c r="O803" s="165"/>
      <c r="P803" s="165"/>
      <c r="Q803" s="165"/>
      <c r="R803" s="165"/>
      <c r="S803" s="165"/>
      <c r="T803" s="166"/>
      <c r="AT803" s="160" t="s">
        <v>145</v>
      </c>
      <c r="AU803" s="160" t="s">
        <v>82</v>
      </c>
      <c r="AV803" s="13" t="s">
        <v>82</v>
      </c>
      <c r="AW803" s="13" t="s">
        <v>29</v>
      </c>
      <c r="AX803" s="13" t="s">
        <v>73</v>
      </c>
      <c r="AY803" s="160" t="s">
        <v>137</v>
      </c>
    </row>
    <row r="804" spans="1:65" s="15" customFormat="1">
      <c r="B804" s="174"/>
      <c r="D804" s="159" t="s">
        <v>145</v>
      </c>
      <c r="E804" s="175" t="s">
        <v>1</v>
      </c>
      <c r="F804" s="176" t="s">
        <v>148</v>
      </c>
      <c r="H804" s="177">
        <v>0.36</v>
      </c>
      <c r="I804" s="178"/>
      <c r="L804" s="174"/>
      <c r="M804" s="179"/>
      <c r="N804" s="180"/>
      <c r="O804" s="180"/>
      <c r="P804" s="180"/>
      <c r="Q804" s="180"/>
      <c r="R804" s="180"/>
      <c r="S804" s="180"/>
      <c r="T804" s="181"/>
      <c r="AT804" s="175" t="s">
        <v>145</v>
      </c>
      <c r="AU804" s="175" t="s">
        <v>82</v>
      </c>
      <c r="AV804" s="15" t="s">
        <v>143</v>
      </c>
      <c r="AW804" s="15" t="s">
        <v>29</v>
      </c>
      <c r="AX804" s="15" t="s">
        <v>30</v>
      </c>
      <c r="AY804" s="175" t="s">
        <v>137</v>
      </c>
    </row>
    <row r="805" spans="1:65" s="2" customFormat="1" ht="33" customHeight="1">
      <c r="A805" s="33"/>
      <c r="B805" s="144"/>
      <c r="C805" s="145" t="s">
        <v>1048</v>
      </c>
      <c r="D805" s="145" t="s">
        <v>139</v>
      </c>
      <c r="E805" s="146" t="s">
        <v>2629</v>
      </c>
      <c r="F805" s="147" t="s">
        <v>2630</v>
      </c>
      <c r="G805" s="148" t="s">
        <v>142</v>
      </c>
      <c r="H805" s="149">
        <v>12.952</v>
      </c>
      <c r="I805" s="150"/>
      <c r="J805" s="151">
        <f>ROUND(I805*H805,2)</f>
        <v>0</v>
      </c>
      <c r="K805" s="147" t="s">
        <v>152</v>
      </c>
      <c r="L805" s="34"/>
      <c r="M805" s="152" t="s">
        <v>1</v>
      </c>
      <c r="N805" s="153" t="s">
        <v>38</v>
      </c>
      <c r="O805" s="59"/>
      <c r="P805" s="154">
        <f>O805*H805</f>
        <v>0</v>
      </c>
      <c r="Q805" s="154">
        <v>0</v>
      </c>
      <c r="R805" s="154">
        <f>Q805*H805</f>
        <v>0</v>
      </c>
      <c r="S805" s="154">
        <v>0</v>
      </c>
      <c r="T805" s="155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56" t="s">
        <v>143</v>
      </c>
      <c r="AT805" s="156" t="s">
        <v>139</v>
      </c>
      <c r="AU805" s="156" t="s">
        <v>82</v>
      </c>
      <c r="AY805" s="18" t="s">
        <v>137</v>
      </c>
      <c r="BE805" s="157">
        <f>IF(N805="základní",J805,0)</f>
        <v>0</v>
      </c>
      <c r="BF805" s="157">
        <f>IF(N805="snížená",J805,0)</f>
        <v>0</v>
      </c>
      <c r="BG805" s="157">
        <f>IF(N805="zákl. přenesená",J805,0)</f>
        <v>0</v>
      </c>
      <c r="BH805" s="157">
        <f>IF(N805="sníž. přenesená",J805,0)</f>
        <v>0</v>
      </c>
      <c r="BI805" s="157">
        <f>IF(N805="nulová",J805,0)</f>
        <v>0</v>
      </c>
      <c r="BJ805" s="18" t="s">
        <v>30</v>
      </c>
      <c r="BK805" s="157">
        <f>ROUND(I805*H805,2)</f>
        <v>0</v>
      </c>
      <c r="BL805" s="18" t="s">
        <v>143</v>
      </c>
      <c r="BM805" s="156" t="s">
        <v>2631</v>
      </c>
    </row>
    <row r="806" spans="1:65" s="13" customFormat="1">
      <c r="B806" s="158"/>
      <c r="D806" s="159" t="s">
        <v>145</v>
      </c>
      <c r="E806" s="160" t="s">
        <v>1</v>
      </c>
      <c r="F806" s="161" t="s">
        <v>2150</v>
      </c>
      <c r="H806" s="162">
        <v>12.952</v>
      </c>
      <c r="I806" s="163"/>
      <c r="L806" s="158"/>
      <c r="M806" s="164"/>
      <c r="N806" s="165"/>
      <c r="O806" s="165"/>
      <c r="P806" s="165"/>
      <c r="Q806" s="165"/>
      <c r="R806" s="165"/>
      <c r="S806" s="165"/>
      <c r="T806" s="166"/>
      <c r="AT806" s="160" t="s">
        <v>145</v>
      </c>
      <c r="AU806" s="160" t="s">
        <v>82</v>
      </c>
      <c r="AV806" s="13" t="s">
        <v>82</v>
      </c>
      <c r="AW806" s="13" t="s">
        <v>29</v>
      </c>
      <c r="AX806" s="13" t="s">
        <v>73</v>
      </c>
      <c r="AY806" s="160" t="s">
        <v>137</v>
      </c>
    </row>
    <row r="807" spans="1:65" s="15" customFormat="1">
      <c r="B807" s="174"/>
      <c r="D807" s="159" t="s">
        <v>145</v>
      </c>
      <c r="E807" s="175" t="s">
        <v>1</v>
      </c>
      <c r="F807" s="176" t="s">
        <v>148</v>
      </c>
      <c r="H807" s="177">
        <v>12.952</v>
      </c>
      <c r="I807" s="178"/>
      <c r="L807" s="174"/>
      <c r="M807" s="179"/>
      <c r="N807" s="180"/>
      <c r="O807" s="180"/>
      <c r="P807" s="180"/>
      <c r="Q807" s="180"/>
      <c r="R807" s="180"/>
      <c r="S807" s="180"/>
      <c r="T807" s="181"/>
      <c r="AT807" s="175" t="s">
        <v>145</v>
      </c>
      <c r="AU807" s="175" t="s">
        <v>82</v>
      </c>
      <c r="AV807" s="15" t="s">
        <v>143</v>
      </c>
      <c r="AW807" s="15" t="s">
        <v>29</v>
      </c>
      <c r="AX807" s="15" t="s">
        <v>30</v>
      </c>
      <c r="AY807" s="175" t="s">
        <v>137</v>
      </c>
    </row>
    <row r="808" spans="1:65" s="2" customFormat="1" ht="33" customHeight="1">
      <c r="A808" s="33"/>
      <c r="B808" s="144"/>
      <c r="C808" s="145" t="s">
        <v>1055</v>
      </c>
      <c r="D808" s="145" t="s">
        <v>139</v>
      </c>
      <c r="E808" s="146" t="s">
        <v>2632</v>
      </c>
      <c r="F808" s="147" t="s">
        <v>2633</v>
      </c>
      <c r="G808" s="148" t="s">
        <v>151</v>
      </c>
      <c r="H808" s="149">
        <v>5.7839999999999998</v>
      </c>
      <c r="I808" s="150"/>
      <c r="J808" s="151">
        <f>ROUND(I808*H808,2)</f>
        <v>0</v>
      </c>
      <c r="K808" s="147" t="s">
        <v>1</v>
      </c>
      <c r="L808" s="34"/>
      <c r="M808" s="152" t="s">
        <v>1</v>
      </c>
      <c r="N808" s="153" t="s">
        <v>38</v>
      </c>
      <c r="O808" s="59"/>
      <c r="P808" s="154">
        <f>O808*H808</f>
        <v>0</v>
      </c>
      <c r="Q808" s="154">
        <v>0</v>
      </c>
      <c r="R808" s="154">
        <f>Q808*H808</f>
        <v>0</v>
      </c>
      <c r="S808" s="154">
        <v>0</v>
      </c>
      <c r="T808" s="155">
        <f>S808*H808</f>
        <v>0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56" t="s">
        <v>143</v>
      </c>
      <c r="AT808" s="156" t="s">
        <v>139</v>
      </c>
      <c r="AU808" s="156" t="s">
        <v>82</v>
      </c>
      <c r="AY808" s="18" t="s">
        <v>137</v>
      </c>
      <c r="BE808" s="157">
        <f>IF(N808="základní",J808,0)</f>
        <v>0</v>
      </c>
      <c r="BF808" s="157">
        <f>IF(N808="snížená",J808,0)</f>
        <v>0</v>
      </c>
      <c r="BG808" s="157">
        <f>IF(N808="zákl. přenesená",J808,0)</f>
        <v>0</v>
      </c>
      <c r="BH808" s="157">
        <f>IF(N808="sníž. přenesená",J808,0)</f>
        <v>0</v>
      </c>
      <c r="BI808" s="157">
        <f>IF(N808="nulová",J808,0)</f>
        <v>0</v>
      </c>
      <c r="BJ808" s="18" t="s">
        <v>30</v>
      </c>
      <c r="BK808" s="157">
        <f>ROUND(I808*H808,2)</f>
        <v>0</v>
      </c>
      <c r="BL808" s="18" t="s">
        <v>143</v>
      </c>
      <c r="BM808" s="156" t="s">
        <v>2634</v>
      </c>
    </row>
    <row r="809" spans="1:65" s="13" customFormat="1">
      <c r="B809" s="158"/>
      <c r="D809" s="159" t="s">
        <v>145</v>
      </c>
      <c r="E809" s="160" t="s">
        <v>1</v>
      </c>
      <c r="F809" s="161" t="s">
        <v>2635</v>
      </c>
      <c r="H809" s="162">
        <v>2.3239999999999998</v>
      </c>
      <c r="I809" s="163"/>
      <c r="L809" s="158"/>
      <c r="M809" s="164"/>
      <c r="N809" s="165"/>
      <c r="O809" s="165"/>
      <c r="P809" s="165"/>
      <c r="Q809" s="165"/>
      <c r="R809" s="165"/>
      <c r="S809" s="165"/>
      <c r="T809" s="166"/>
      <c r="AT809" s="160" t="s">
        <v>145</v>
      </c>
      <c r="AU809" s="160" t="s">
        <v>82</v>
      </c>
      <c r="AV809" s="13" t="s">
        <v>82</v>
      </c>
      <c r="AW809" s="13" t="s">
        <v>29</v>
      </c>
      <c r="AX809" s="13" t="s">
        <v>73</v>
      </c>
      <c r="AY809" s="160" t="s">
        <v>137</v>
      </c>
    </row>
    <row r="810" spans="1:65" s="13" customFormat="1">
      <c r="B810" s="158"/>
      <c r="D810" s="159" t="s">
        <v>145</v>
      </c>
      <c r="E810" s="160" t="s">
        <v>1</v>
      </c>
      <c r="F810" s="161" t="s">
        <v>2636</v>
      </c>
      <c r="H810" s="162">
        <v>9.1999999999999998E-2</v>
      </c>
      <c r="I810" s="163"/>
      <c r="L810" s="158"/>
      <c r="M810" s="164"/>
      <c r="N810" s="165"/>
      <c r="O810" s="165"/>
      <c r="P810" s="165"/>
      <c r="Q810" s="165"/>
      <c r="R810" s="165"/>
      <c r="S810" s="165"/>
      <c r="T810" s="166"/>
      <c r="AT810" s="160" t="s">
        <v>145</v>
      </c>
      <c r="AU810" s="160" t="s">
        <v>82</v>
      </c>
      <c r="AV810" s="13" t="s">
        <v>82</v>
      </c>
      <c r="AW810" s="13" t="s">
        <v>29</v>
      </c>
      <c r="AX810" s="13" t="s">
        <v>73</v>
      </c>
      <c r="AY810" s="160" t="s">
        <v>137</v>
      </c>
    </row>
    <row r="811" spans="1:65" s="13" customFormat="1">
      <c r="B811" s="158"/>
      <c r="D811" s="159" t="s">
        <v>145</v>
      </c>
      <c r="E811" s="160" t="s">
        <v>1</v>
      </c>
      <c r="F811" s="161" t="s">
        <v>2637</v>
      </c>
      <c r="H811" s="162">
        <v>3.3679999999999999</v>
      </c>
      <c r="I811" s="163"/>
      <c r="L811" s="158"/>
      <c r="M811" s="164"/>
      <c r="N811" s="165"/>
      <c r="O811" s="165"/>
      <c r="P811" s="165"/>
      <c r="Q811" s="165"/>
      <c r="R811" s="165"/>
      <c r="S811" s="165"/>
      <c r="T811" s="166"/>
      <c r="AT811" s="160" t="s">
        <v>145</v>
      </c>
      <c r="AU811" s="160" t="s">
        <v>82</v>
      </c>
      <c r="AV811" s="13" t="s">
        <v>82</v>
      </c>
      <c r="AW811" s="13" t="s">
        <v>29</v>
      </c>
      <c r="AX811" s="13" t="s">
        <v>73</v>
      </c>
      <c r="AY811" s="160" t="s">
        <v>137</v>
      </c>
    </row>
    <row r="812" spans="1:65" s="15" customFormat="1">
      <c r="B812" s="174"/>
      <c r="D812" s="159" t="s">
        <v>145</v>
      </c>
      <c r="E812" s="175" t="s">
        <v>1</v>
      </c>
      <c r="F812" s="176" t="s">
        <v>148</v>
      </c>
      <c r="H812" s="177">
        <v>5.7839999999999998</v>
      </c>
      <c r="I812" s="178"/>
      <c r="L812" s="174"/>
      <c r="M812" s="179"/>
      <c r="N812" s="180"/>
      <c r="O812" s="180"/>
      <c r="P812" s="180"/>
      <c r="Q812" s="180"/>
      <c r="R812" s="180"/>
      <c r="S812" s="180"/>
      <c r="T812" s="181"/>
      <c r="AT812" s="175" t="s">
        <v>145</v>
      </c>
      <c r="AU812" s="175" t="s">
        <v>82</v>
      </c>
      <c r="AV812" s="15" t="s">
        <v>143</v>
      </c>
      <c r="AW812" s="15" t="s">
        <v>29</v>
      </c>
      <c r="AX812" s="15" t="s">
        <v>30</v>
      </c>
      <c r="AY812" s="175" t="s">
        <v>137</v>
      </c>
    </row>
    <row r="813" spans="1:65" s="2" customFormat="1" ht="21.75" customHeight="1">
      <c r="A813" s="33"/>
      <c r="B813" s="144"/>
      <c r="C813" s="145" t="s">
        <v>1057</v>
      </c>
      <c r="D813" s="145" t="s">
        <v>139</v>
      </c>
      <c r="E813" s="146" t="s">
        <v>312</v>
      </c>
      <c r="F813" s="147" t="s">
        <v>150</v>
      </c>
      <c r="G813" s="148" t="s">
        <v>151</v>
      </c>
      <c r="H813" s="149">
        <v>130.61600000000001</v>
      </c>
      <c r="I813" s="150"/>
      <c r="J813" s="151">
        <f>ROUND(I813*H813,2)</f>
        <v>0</v>
      </c>
      <c r="K813" s="147" t="s">
        <v>152</v>
      </c>
      <c r="L813" s="34"/>
      <c r="M813" s="152" t="s">
        <v>1</v>
      </c>
      <c r="N813" s="153" t="s">
        <v>38</v>
      </c>
      <c r="O813" s="59"/>
      <c r="P813" s="154">
        <f>O813*H813</f>
        <v>0</v>
      </c>
      <c r="Q813" s="154">
        <v>0</v>
      </c>
      <c r="R813" s="154">
        <f>Q813*H813</f>
        <v>0</v>
      </c>
      <c r="S813" s="154">
        <v>0</v>
      </c>
      <c r="T813" s="155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56" t="s">
        <v>143</v>
      </c>
      <c r="AT813" s="156" t="s">
        <v>139</v>
      </c>
      <c r="AU813" s="156" t="s">
        <v>82</v>
      </c>
      <c r="AY813" s="18" t="s">
        <v>137</v>
      </c>
      <c r="BE813" s="157">
        <f>IF(N813="základní",J813,0)</f>
        <v>0</v>
      </c>
      <c r="BF813" s="157">
        <f>IF(N813="snížená",J813,0)</f>
        <v>0</v>
      </c>
      <c r="BG813" s="157">
        <f>IF(N813="zákl. přenesená",J813,0)</f>
        <v>0</v>
      </c>
      <c r="BH813" s="157">
        <f>IF(N813="sníž. přenesená",J813,0)</f>
        <v>0</v>
      </c>
      <c r="BI813" s="157">
        <f>IF(N813="nulová",J813,0)</f>
        <v>0</v>
      </c>
      <c r="BJ813" s="18" t="s">
        <v>30</v>
      </c>
      <c r="BK813" s="157">
        <f>ROUND(I813*H813,2)</f>
        <v>0</v>
      </c>
      <c r="BL813" s="18" t="s">
        <v>143</v>
      </c>
      <c r="BM813" s="156" t="s">
        <v>2638</v>
      </c>
    </row>
    <row r="814" spans="1:65" s="13" customFormat="1">
      <c r="B814" s="158"/>
      <c r="D814" s="159" t="s">
        <v>145</v>
      </c>
      <c r="E814" s="160" t="s">
        <v>1</v>
      </c>
      <c r="F814" s="161" t="s">
        <v>2639</v>
      </c>
      <c r="H814" s="162">
        <v>130.61600000000001</v>
      </c>
      <c r="I814" s="163"/>
      <c r="L814" s="158"/>
      <c r="M814" s="164"/>
      <c r="N814" s="165"/>
      <c r="O814" s="165"/>
      <c r="P814" s="165"/>
      <c r="Q814" s="165"/>
      <c r="R814" s="165"/>
      <c r="S814" s="165"/>
      <c r="T814" s="166"/>
      <c r="AT814" s="160" t="s">
        <v>145</v>
      </c>
      <c r="AU814" s="160" t="s">
        <v>82</v>
      </c>
      <c r="AV814" s="13" t="s">
        <v>82</v>
      </c>
      <c r="AW814" s="13" t="s">
        <v>29</v>
      </c>
      <c r="AX814" s="13" t="s">
        <v>73</v>
      </c>
      <c r="AY814" s="160" t="s">
        <v>137</v>
      </c>
    </row>
    <row r="815" spans="1:65" s="15" customFormat="1">
      <c r="B815" s="174"/>
      <c r="D815" s="159" t="s">
        <v>145</v>
      </c>
      <c r="E815" s="175" t="s">
        <v>1</v>
      </c>
      <c r="F815" s="176" t="s">
        <v>148</v>
      </c>
      <c r="H815" s="177">
        <v>130.61600000000001</v>
      </c>
      <c r="I815" s="178"/>
      <c r="L815" s="174"/>
      <c r="M815" s="179"/>
      <c r="N815" s="180"/>
      <c r="O815" s="180"/>
      <c r="P815" s="180"/>
      <c r="Q815" s="180"/>
      <c r="R815" s="180"/>
      <c r="S815" s="180"/>
      <c r="T815" s="181"/>
      <c r="AT815" s="175" t="s">
        <v>145</v>
      </c>
      <c r="AU815" s="175" t="s">
        <v>82</v>
      </c>
      <c r="AV815" s="15" t="s">
        <v>143</v>
      </c>
      <c r="AW815" s="15" t="s">
        <v>29</v>
      </c>
      <c r="AX815" s="15" t="s">
        <v>30</v>
      </c>
      <c r="AY815" s="175" t="s">
        <v>137</v>
      </c>
    </row>
    <row r="816" spans="1:65" s="2" customFormat="1" ht="24.2" customHeight="1">
      <c r="A816" s="33"/>
      <c r="B816" s="144"/>
      <c r="C816" s="145" t="s">
        <v>1060</v>
      </c>
      <c r="D816" s="145" t="s">
        <v>139</v>
      </c>
      <c r="E816" s="146" t="s">
        <v>316</v>
      </c>
      <c r="F816" s="147" t="s">
        <v>157</v>
      </c>
      <c r="G816" s="148" t="s">
        <v>151</v>
      </c>
      <c r="H816" s="149">
        <v>522.46400000000006</v>
      </c>
      <c r="I816" s="150"/>
      <c r="J816" s="151">
        <f>ROUND(I816*H816,2)</f>
        <v>0</v>
      </c>
      <c r="K816" s="147" t="s">
        <v>152</v>
      </c>
      <c r="L816" s="34"/>
      <c r="M816" s="152" t="s">
        <v>1</v>
      </c>
      <c r="N816" s="153" t="s">
        <v>38</v>
      </c>
      <c r="O816" s="59"/>
      <c r="P816" s="154">
        <f>O816*H816</f>
        <v>0</v>
      </c>
      <c r="Q816" s="154">
        <v>0</v>
      </c>
      <c r="R816" s="154">
        <f>Q816*H816</f>
        <v>0</v>
      </c>
      <c r="S816" s="154">
        <v>0</v>
      </c>
      <c r="T816" s="155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56" t="s">
        <v>143</v>
      </c>
      <c r="AT816" s="156" t="s">
        <v>139</v>
      </c>
      <c r="AU816" s="156" t="s">
        <v>82</v>
      </c>
      <c r="AY816" s="18" t="s">
        <v>137</v>
      </c>
      <c r="BE816" s="157">
        <f>IF(N816="základní",J816,0)</f>
        <v>0</v>
      </c>
      <c r="BF816" s="157">
        <f>IF(N816="snížená",J816,0)</f>
        <v>0</v>
      </c>
      <c r="BG816" s="157">
        <f>IF(N816="zákl. přenesená",J816,0)</f>
        <v>0</v>
      </c>
      <c r="BH816" s="157">
        <f>IF(N816="sníž. přenesená",J816,0)</f>
        <v>0</v>
      </c>
      <c r="BI816" s="157">
        <f>IF(N816="nulová",J816,0)</f>
        <v>0</v>
      </c>
      <c r="BJ816" s="18" t="s">
        <v>30</v>
      </c>
      <c r="BK816" s="157">
        <f>ROUND(I816*H816,2)</f>
        <v>0</v>
      </c>
      <c r="BL816" s="18" t="s">
        <v>143</v>
      </c>
      <c r="BM816" s="156" t="s">
        <v>2640</v>
      </c>
    </row>
    <row r="817" spans="1:65" s="13" customFormat="1">
      <c r="B817" s="158"/>
      <c r="D817" s="159" t="s">
        <v>145</v>
      </c>
      <c r="E817" s="160" t="s">
        <v>1</v>
      </c>
      <c r="F817" s="161" t="s">
        <v>2641</v>
      </c>
      <c r="H817" s="162">
        <v>522.46400000000006</v>
      </c>
      <c r="I817" s="163"/>
      <c r="L817" s="158"/>
      <c r="M817" s="164"/>
      <c r="N817" s="165"/>
      <c r="O817" s="165"/>
      <c r="P817" s="165"/>
      <c r="Q817" s="165"/>
      <c r="R817" s="165"/>
      <c r="S817" s="165"/>
      <c r="T817" s="166"/>
      <c r="AT817" s="160" t="s">
        <v>145</v>
      </c>
      <c r="AU817" s="160" t="s">
        <v>82</v>
      </c>
      <c r="AV817" s="13" t="s">
        <v>82</v>
      </c>
      <c r="AW817" s="13" t="s">
        <v>29</v>
      </c>
      <c r="AX817" s="13" t="s">
        <v>73</v>
      </c>
      <c r="AY817" s="160" t="s">
        <v>137</v>
      </c>
    </row>
    <row r="818" spans="1:65" s="15" customFormat="1">
      <c r="B818" s="174"/>
      <c r="D818" s="159" t="s">
        <v>145</v>
      </c>
      <c r="E818" s="175" t="s">
        <v>1</v>
      </c>
      <c r="F818" s="176" t="s">
        <v>148</v>
      </c>
      <c r="H818" s="177">
        <v>522.46400000000006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145</v>
      </c>
      <c r="AU818" s="175" t="s">
        <v>82</v>
      </c>
      <c r="AV818" s="15" t="s">
        <v>143</v>
      </c>
      <c r="AW818" s="15" t="s">
        <v>29</v>
      </c>
      <c r="AX818" s="15" t="s">
        <v>30</v>
      </c>
      <c r="AY818" s="175" t="s">
        <v>137</v>
      </c>
    </row>
    <row r="819" spans="1:65" s="2" customFormat="1" ht="16.5" customHeight="1">
      <c r="A819" s="33"/>
      <c r="B819" s="144"/>
      <c r="C819" s="145" t="s">
        <v>1063</v>
      </c>
      <c r="D819" s="145" t="s">
        <v>139</v>
      </c>
      <c r="E819" s="146" t="s">
        <v>160</v>
      </c>
      <c r="F819" s="147" t="s">
        <v>161</v>
      </c>
      <c r="G819" s="148" t="s">
        <v>151</v>
      </c>
      <c r="H819" s="149">
        <v>22.852</v>
      </c>
      <c r="I819" s="150"/>
      <c r="J819" s="151">
        <f>ROUND(I819*H819,2)</f>
        <v>0</v>
      </c>
      <c r="K819" s="147" t="s">
        <v>1</v>
      </c>
      <c r="L819" s="34"/>
      <c r="M819" s="152" t="s">
        <v>1</v>
      </c>
      <c r="N819" s="153" t="s">
        <v>38</v>
      </c>
      <c r="O819" s="59"/>
      <c r="P819" s="154">
        <f>O819*H819</f>
        <v>0</v>
      </c>
      <c r="Q819" s="154">
        <v>0</v>
      </c>
      <c r="R819" s="154">
        <f>Q819*H819</f>
        <v>0</v>
      </c>
      <c r="S819" s="154">
        <v>0</v>
      </c>
      <c r="T819" s="155">
        <f>S819*H819</f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156" t="s">
        <v>143</v>
      </c>
      <c r="AT819" s="156" t="s">
        <v>139</v>
      </c>
      <c r="AU819" s="156" t="s">
        <v>82</v>
      </c>
      <c r="AY819" s="18" t="s">
        <v>137</v>
      </c>
      <c r="BE819" s="157">
        <f>IF(N819="základní",J819,0)</f>
        <v>0</v>
      </c>
      <c r="BF819" s="157">
        <f>IF(N819="snížená",J819,0)</f>
        <v>0</v>
      </c>
      <c r="BG819" s="157">
        <f>IF(N819="zákl. přenesená",J819,0)</f>
        <v>0</v>
      </c>
      <c r="BH819" s="157">
        <f>IF(N819="sníž. přenesená",J819,0)</f>
        <v>0</v>
      </c>
      <c r="BI819" s="157">
        <f>IF(N819="nulová",J819,0)</f>
        <v>0</v>
      </c>
      <c r="BJ819" s="18" t="s">
        <v>30</v>
      </c>
      <c r="BK819" s="157">
        <f>ROUND(I819*H819,2)</f>
        <v>0</v>
      </c>
      <c r="BL819" s="18" t="s">
        <v>143</v>
      </c>
      <c r="BM819" s="156" t="s">
        <v>2642</v>
      </c>
    </row>
    <row r="820" spans="1:65" s="13" customFormat="1">
      <c r="B820" s="158"/>
      <c r="D820" s="159" t="s">
        <v>145</v>
      </c>
      <c r="E820" s="160" t="s">
        <v>1</v>
      </c>
      <c r="F820" s="161" t="s">
        <v>2643</v>
      </c>
      <c r="H820" s="162">
        <v>22.852</v>
      </c>
      <c r="I820" s="163"/>
      <c r="L820" s="158"/>
      <c r="M820" s="164"/>
      <c r="N820" s="165"/>
      <c r="O820" s="165"/>
      <c r="P820" s="165"/>
      <c r="Q820" s="165"/>
      <c r="R820" s="165"/>
      <c r="S820" s="165"/>
      <c r="T820" s="166"/>
      <c r="AT820" s="160" t="s">
        <v>145</v>
      </c>
      <c r="AU820" s="160" t="s">
        <v>82</v>
      </c>
      <c r="AV820" s="13" t="s">
        <v>82</v>
      </c>
      <c r="AW820" s="13" t="s">
        <v>29</v>
      </c>
      <c r="AX820" s="13" t="s">
        <v>73</v>
      </c>
      <c r="AY820" s="160" t="s">
        <v>137</v>
      </c>
    </row>
    <row r="821" spans="1:65" s="15" customFormat="1">
      <c r="B821" s="174"/>
      <c r="D821" s="159" t="s">
        <v>145</v>
      </c>
      <c r="E821" s="175" t="s">
        <v>1</v>
      </c>
      <c r="F821" s="176" t="s">
        <v>148</v>
      </c>
      <c r="H821" s="177">
        <v>22.852</v>
      </c>
      <c r="I821" s="178"/>
      <c r="L821" s="174"/>
      <c r="M821" s="179"/>
      <c r="N821" s="180"/>
      <c r="O821" s="180"/>
      <c r="P821" s="180"/>
      <c r="Q821" s="180"/>
      <c r="R821" s="180"/>
      <c r="S821" s="180"/>
      <c r="T821" s="181"/>
      <c r="AT821" s="175" t="s">
        <v>145</v>
      </c>
      <c r="AU821" s="175" t="s">
        <v>82</v>
      </c>
      <c r="AV821" s="15" t="s">
        <v>143</v>
      </c>
      <c r="AW821" s="15" t="s">
        <v>29</v>
      </c>
      <c r="AX821" s="15" t="s">
        <v>30</v>
      </c>
      <c r="AY821" s="175" t="s">
        <v>137</v>
      </c>
    </row>
    <row r="822" spans="1:65" s="2" customFormat="1" ht="16.5" customHeight="1">
      <c r="A822" s="33"/>
      <c r="B822" s="144"/>
      <c r="C822" s="145" t="s">
        <v>1066</v>
      </c>
      <c r="D822" s="145" t="s">
        <v>139</v>
      </c>
      <c r="E822" s="146" t="s">
        <v>323</v>
      </c>
      <c r="F822" s="147" t="s">
        <v>324</v>
      </c>
      <c r="G822" s="148" t="s">
        <v>151</v>
      </c>
      <c r="H822" s="149">
        <v>107.764</v>
      </c>
      <c r="I822" s="150"/>
      <c r="J822" s="151">
        <f>ROUND(I822*H822,2)</f>
        <v>0</v>
      </c>
      <c r="K822" s="147" t="s">
        <v>1</v>
      </c>
      <c r="L822" s="34"/>
      <c r="M822" s="152" t="s">
        <v>1</v>
      </c>
      <c r="N822" s="153" t="s">
        <v>38</v>
      </c>
      <c r="O822" s="59"/>
      <c r="P822" s="154">
        <f>O822*H822</f>
        <v>0</v>
      </c>
      <c r="Q822" s="154">
        <v>0</v>
      </c>
      <c r="R822" s="154">
        <f>Q822*H822</f>
        <v>0</v>
      </c>
      <c r="S822" s="154">
        <v>0</v>
      </c>
      <c r="T822" s="155">
        <f>S822*H822</f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56" t="s">
        <v>143</v>
      </c>
      <c r="AT822" s="156" t="s">
        <v>139</v>
      </c>
      <c r="AU822" s="156" t="s">
        <v>82</v>
      </c>
      <c r="AY822" s="18" t="s">
        <v>137</v>
      </c>
      <c r="BE822" s="157">
        <f>IF(N822="základní",J822,0)</f>
        <v>0</v>
      </c>
      <c r="BF822" s="157">
        <f>IF(N822="snížená",J822,0)</f>
        <v>0</v>
      </c>
      <c r="BG822" s="157">
        <f>IF(N822="zákl. přenesená",J822,0)</f>
        <v>0</v>
      </c>
      <c r="BH822" s="157">
        <f>IF(N822="sníž. přenesená",J822,0)</f>
        <v>0</v>
      </c>
      <c r="BI822" s="157">
        <f>IF(N822="nulová",J822,0)</f>
        <v>0</v>
      </c>
      <c r="BJ822" s="18" t="s">
        <v>30</v>
      </c>
      <c r="BK822" s="157">
        <f>ROUND(I822*H822,2)</f>
        <v>0</v>
      </c>
      <c r="BL822" s="18" t="s">
        <v>143</v>
      </c>
      <c r="BM822" s="156" t="s">
        <v>2644</v>
      </c>
    </row>
    <row r="823" spans="1:65" s="13" customFormat="1">
      <c r="B823" s="158"/>
      <c r="D823" s="159" t="s">
        <v>145</v>
      </c>
      <c r="E823" s="160" t="s">
        <v>1</v>
      </c>
      <c r="F823" s="161" t="s">
        <v>2645</v>
      </c>
      <c r="H823" s="162">
        <v>107.764</v>
      </c>
      <c r="I823" s="163"/>
      <c r="L823" s="158"/>
      <c r="M823" s="164"/>
      <c r="N823" s="165"/>
      <c r="O823" s="165"/>
      <c r="P823" s="165"/>
      <c r="Q823" s="165"/>
      <c r="R823" s="165"/>
      <c r="S823" s="165"/>
      <c r="T823" s="166"/>
      <c r="AT823" s="160" t="s">
        <v>145</v>
      </c>
      <c r="AU823" s="160" t="s">
        <v>82</v>
      </c>
      <c r="AV823" s="13" t="s">
        <v>82</v>
      </c>
      <c r="AW823" s="13" t="s">
        <v>29</v>
      </c>
      <c r="AX823" s="13" t="s">
        <v>73</v>
      </c>
      <c r="AY823" s="160" t="s">
        <v>137</v>
      </c>
    </row>
    <row r="824" spans="1:65" s="15" customFormat="1">
      <c r="B824" s="174"/>
      <c r="D824" s="159" t="s">
        <v>145</v>
      </c>
      <c r="E824" s="175" t="s">
        <v>1</v>
      </c>
      <c r="F824" s="176" t="s">
        <v>148</v>
      </c>
      <c r="H824" s="177">
        <v>107.764</v>
      </c>
      <c r="I824" s="178"/>
      <c r="L824" s="174"/>
      <c r="M824" s="179"/>
      <c r="N824" s="180"/>
      <c r="O824" s="180"/>
      <c r="P824" s="180"/>
      <c r="Q824" s="180"/>
      <c r="R824" s="180"/>
      <c r="S824" s="180"/>
      <c r="T824" s="181"/>
      <c r="AT824" s="175" t="s">
        <v>145</v>
      </c>
      <c r="AU824" s="175" t="s">
        <v>82</v>
      </c>
      <c r="AV824" s="15" t="s">
        <v>143</v>
      </c>
      <c r="AW824" s="15" t="s">
        <v>29</v>
      </c>
      <c r="AX824" s="15" t="s">
        <v>30</v>
      </c>
      <c r="AY824" s="175" t="s">
        <v>137</v>
      </c>
    </row>
    <row r="825" spans="1:65" s="2" customFormat="1" ht="24.2" customHeight="1">
      <c r="A825" s="33"/>
      <c r="B825" s="144"/>
      <c r="C825" s="145" t="s">
        <v>496</v>
      </c>
      <c r="D825" s="145" t="s">
        <v>139</v>
      </c>
      <c r="E825" s="146" t="s">
        <v>2137</v>
      </c>
      <c r="F825" s="147" t="s">
        <v>2138</v>
      </c>
      <c r="G825" s="148" t="s">
        <v>151</v>
      </c>
      <c r="H825" s="149">
        <v>42.512</v>
      </c>
      <c r="I825" s="150"/>
      <c r="J825" s="151">
        <f>ROUND(I825*H825,2)</f>
        <v>0</v>
      </c>
      <c r="K825" s="147" t="s">
        <v>152</v>
      </c>
      <c r="L825" s="34"/>
      <c r="M825" s="192" t="s">
        <v>1</v>
      </c>
      <c r="N825" s="193" t="s">
        <v>38</v>
      </c>
      <c r="O825" s="194"/>
      <c r="P825" s="195">
        <f>O825*H825</f>
        <v>0</v>
      </c>
      <c r="Q825" s="195">
        <v>0</v>
      </c>
      <c r="R825" s="195">
        <f>Q825*H825</f>
        <v>0</v>
      </c>
      <c r="S825" s="195">
        <v>0</v>
      </c>
      <c r="T825" s="196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56" t="s">
        <v>143</v>
      </c>
      <c r="AT825" s="156" t="s">
        <v>139</v>
      </c>
      <c r="AU825" s="156" t="s">
        <v>82</v>
      </c>
      <c r="AY825" s="18" t="s">
        <v>137</v>
      </c>
      <c r="BE825" s="157">
        <f>IF(N825="základní",J825,0)</f>
        <v>0</v>
      </c>
      <c r="BF825" s="157">
        <f>IF(N825="snížená",J825,0)</f>
        <v>0</v>
      </c>
      <c r="BG825" s="157">
        <f>IF(N825="zákl. přenesená",J825,0)</f>
        <v>0</v>
      </c>
      <c r="BH825" s="157">
        <f>IF(N825="sníž. přenesená",J825,0)</f>
        <v>0</v>
      </c>
      <c r="BI825" s="157">
        <f>IF(N825="nulová",J825,0)</f>
        <v>0</v>
      </c>
      <c r="BJ825" s="18" t="s">
        <v>30</v>
      </c>
      <c r="BK825" s="157">
        <f>ROUND(I825*H825,2)</f>
        <v>0</v>
      </c>
      <c r="BL825" s="18" t="s">
        <v>143</v>
      </c>
      <c r="BM825" s="156" t="s">
        <v>2646</v>
      </c>
    </row>
    <row r="826" spans="1:65" s="2" customFormat="1" ht="6.95" customHeight="1">
      <c r="A826" s="33"/>
      <c r="B826" s="48"/>
      <c r="C826" s="49"/>
      <c r="D826" s="49"/>
      <c r="E826" s="49"/>
      <c r="F826" s="49"/>
      <c r="G826" s="49"/>
      <c r="H826" s="49"/>
      <c r="I826" s="49"/>
      <c r="J826" s="49"/>
      <c r="K826" s="49"/>
      <c r="L826" s="34"/>
      <c r="M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</row>
  </sheetData>
  <autoFilter ref="C122:K82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110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Ferrerova - rekonstrukce kanalizace a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111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2" t="s">
        <v>2647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37"/>
      <c r="G18" s="237"/>
      <c r="H18" s="237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41" t="s">
        <v>1</v>
      </c>
      <c r="F27" s="241"/>
      <c r="G27" s="241"/>
      <c r="H27" s="24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ROUND(J122,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ROUND((SUM(BE122:BE225)),  0)</f>
        <v>0</v>
      </c>
      <c r="G33" s="33"/>
      <c r="H33" s="33"/>
      <c r="I33" s="101">
        <v>0.21</v>
      </c>
      <c r="J33" s="100">
        <f>ROUND(((SUM(BE122:BE225))*I33),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ROUND((SUM(BF122:BF225)),  0)</f>
        <v>0</v>
      </c>
      <c r="G34" s="33"/>
      <c r="H34" s="33"/>
      <c r="I34" s="101">
        <v>0.15</v>
      </c>
      <c r="J34" s="100">
        <f>ROUND(((SUM(BF122:BF225))*I34),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ROUND((SUM(BG122:BG225)),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ROUND((SUM(BH122:BH225)),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ROUND((SUM(BI122:BI225)),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Ferrerova - rekonstrukce kanalizace a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2" t="str">
        <f>E9</f>
        <v>SO 110 - Vozovky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114</v>
      </c>
      <c r="D94" s="102"/>
      <c r="E94" s="102"/>
      <c r="F94" s="102"/>
      <c r="G94" s="102"/>
      <c r="H94" s="102"/>
      <c r="I94" s="102"/>
      <c r="J94" s="111" t="s">
        <v>115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116</v>
      </c>
      <c r="D96" s="33"/>
      <c r="E96" s="33"/>
      <c r="F96" s="33"/>
      <c r="G96" s="33"/>
      <c r="H96" s="33"/>
      <c r="I96" s="3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117</v>
      </c>
    </row>
    <row r="97" spans="1:31" s="9" customFormat="1" ht="24.95" customHeight="1">
      <c r="B97" s="113"/>
      <c r="D97" s="114" t="s">
        <v>118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899999999999999" customHeight="1">
      <c r="B98" s="117"/>
      <c r="D98" s="118" t="s">
        <v>119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4.85" customHeight="1">
      <c r="B99" s="117"/>
      <c r="D99" s="118" t="s">
        <v>217</v>
      </c>
      <c r="E99" s="119"/>
      <c r="F99" s="119"/>
      <c r="G99" s="119"/>
      <c r="H99" s="119"/>
      <c r="I99" s="119"/>
      <c r="J99" s="120">
        <f>J159</f>
        <v>0</v>
      </c>
      <c r="L99" s="117"/>
    </row>
    <row r="100" spans="1:31" s="10" customFormat="1" ht="19.899999999999999" customHeight="1">
      <c r="B100" s="117"/>
      <c r="D100" s="118" t="s">
        <v>406</v>
      </c>
      <c r="E100" s="119"/>
      <c r="F100" s="119"/>
      <c r="G100" s="119"/>
      <c r="H100" s="119"/>
      <c r="I100" s="119"/>
      <c r="J100" s="120">
        <f>J183</f>
        <v>0</v>
      </c>
      <c r="L100" s="117"/>
    </row>
    <row r="101" spans="1:31" s="10" customFormat="1" ht="19.899999999999999" customHeight="1">
      <c r="B101" s="117"/>
      <c r="D101" s="118" t="s">
        <v>120</v>
      </c>
      <c r="E101" s="119"/>
      <c r="F101" s="119"/>
      <c r="G101" s="119"/>
      <c r="H101" s="119"/>
      <c r="I101" s="119"/>
      <c r="J101" s="120">
        <f>J189</f>
        <v>0</v>
      </c>
      <c r="L101" s="117"/>
    </row>
    <row r="102" spans="1:31" s="10" customFormat="1" ht="19.899999999999999" customHeight="1">
      <c r="B102" s="117"/>
      <c r="D102" s="118" t="s">
        <v>121</v>
      </c>
      <c r="E102" s="119"/>
      <c r="F102" s="119"/>
      <c r="G102" s="119"/>
      <c r="H102" s="119"/>
      <c r="I102" s="119"/>
      <c r="J102" s="120">
        <f>J204</f>
        <v>0</v>
      </c>
      <c r="L102" s="117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122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48" t="str">
        <f>E7</f>
        <v>Brno, Ferrerova - rekonstrukce kanalizace a vodovodu</v>
      </c>
      <c r="F112" s="249"/>
      <c r="G112" s="249"/>
      <c r="H112" s="249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111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2" t="str">
        <f>E9</f>
        <v>SO 110 - Vozovky</v>
      </c>
      <c r="F114" s="247"/>
      <c r="G114" s="247"/>
      <c r="H114" s="247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F12</f>
        <v xml:space="preserve"> </v>
      </c>
      <c r="G116" s="33"/>
      <c r="H116" s="33"/>
      <c r="I116" s="28" t="s">
        <v>22</v>
      </c>
      <c r="J116" s="56" t="str">
        <f>IF(J12="","",J12)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23</v>
      </c>
      <c r="D118" s="33"/>
      <c r="E118" s="33"/>
      <c r="F118" s="26" t="str">
        <f>E15</f>
        <v xml:space="preserve"> </v>
      </c>
      <c r="G118" s="33"/>
      <c r="H118" s="33"/>
      <c r="I118" s="28" t="s">
        <v>28</v>
      </c>
      <c r="J118" s="31" t="str">
        <f>E21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26</v>
      </c>
      <c r="D119" s="33"/>
      <c r="E119" s="33"/>
      <c r="F119" s="26" t="str">
        <f>IF(E18="","",E18)</f>
        <v>Vyplň údaj</v>
      </c>
      <c r="G119" s="33"/>
      <c r="H119" s="33"/>
      <c r="I119" s="28" t="s">
        <v>31</v>
      </c>
      <c r="J119" s="31" t="str">
        <f>E24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1"/>
      <c r="B121" s="122"/>
      <c r="C121" s="123" t="s">
        <v>123</v>
      </c>
      <c r="D121" s="124" t="s">
        <v>58</v>
      </c>
      <c r="E121" s="124" t="s">
        <v>54</v>
      </c>
      <c r="F121" s="124" t="s">
        <v>55</v>
      </c>
      <c r="G121" s="124" t="s">
        <v>124</v>
      </c>
      <c r="H121" s="124" t="s">
        <v>125</v>
      </c>
      <c r="I121" s="124" t="s">
        <v>126</v>
      </c>
      <c r="J121" s="124" t="s">
        <v>115</v>
      </c>
      <c r="K121" s="125" t="s">
        <v>127</v>
      </c>
      <c r="L121" s="126"/>
      <c r="M121" s="63" t="s">
        <v>1</v>
      </c>
      <c r="N121" s="64" t="s">
        <v>37</v>
      </c>
      <c r="O121" s="64" t="s">
        <v>128</v>
      </c>
      <c r="P121" s="64" t="s">
        <v>129</v>
      </c>
      <c r="Q121" s="64" t="s">
        <v>130</v>
      </c>
      <c r="R121" s="64" t="s">
        <v>131</v>
      </c>
      <c r="S121" s="64" t="s">
        <v>132</v>
      </c>
      <c r="T121" s="65" t="s">
        <v>133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9" customHeight="1">
      <c r="A122" s="33"/>
      <c r="B122" s="34"/>
      <c r="C122" s="70" t="s">
        <v>134</v>
      </c>
      <c r="D122" s="33"/>
      <c r="E122" s="33"/>
      <c r="F122" s="33"/>
      <c r="G122" s="33"/>
      <c r="H122" s="33"/>
      <c r="I122" s="33"/>
      <c r="J122" s="127">
        <f>BK122</f>
        <v>0</v>
      </c>
      <c r="K122" s="33"/>
      <c r="L122" s="34"/>
      <c r="M122" s="66"/>
      <c r="N122" s="57"/>
      <c r="O122" s="67"/>
      <c r="P122" s="128">
        <f>P123</f>
        <v>0</v>
      </c>
      <c r="Q122" s="67"/>
      <c r="R122" s="128">
        <f>R123</f>
        <v>143.0559045</v>
      </c>
      <c r="S122" s="67"/>
      <c r="T122" s="129">
        <f>T123</f>
        <v>605.17319999999984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117</v>
      </c>
      <c r="BK122" s="130">
        <f>BK123</f>
        <v>0</v>
      </c>
    </row>
    <row r="123" spans="1:65" s="12" customFormat="1" ht="25.9" customHeight="1">
      <c r="B123" s="131"/>
      <c r="D123" s="132" t="s">
        <v>72</v>
      </c>
      <c r="E123" s="133" t="s">
        <v>135</v>
      </c>
      <c r="F123" s="133" t="s">
        <v>136</v>
      </c>
      <c r="I123" s="134"/>
      <c r="J123" s="135">
        <f>BK123</f>
        <v>0</v>
      </c>
      <c r="L123" s="131"/>
      <c r="M123" s="136"/>
      <c r="N123" s="137"/>
      <c r="O123" s="137"/>
      <c r="P123" s="138">
        <f>P124+P183+P189+P204</f>
        <v>0</v>
      </c>
      <c r="Q123" s="137"/>
      <c r="R123" s="138">
        <f>R124+R183+R189+R204</f>
        <v>143.0559045</v>
      </c>
      <c r="S123" s="137"/>
      <c r="T123" s="139">
        <f>T124+T183+T189+T204</f>
        <v>605.17319999999984</v>
      </c>
      <c r="AR123" s="132" t="s">
        <v>30</v>
      </c>
      <c r="AT123" s="140" t="s">
        <v>72</v>
      </c>
      <c r="AU123" s="140" t="s">
        <v>73</v>
      </c>
      <c r="AY123" s="132" t="s">
        <v>137</v>
      </c>
      <c r="BK123" s="141">
        <f>BK124+BK183+BK189+BK204</f>
        <v>0</v>
      </c>
    </row>
    <row r="124" spans="1:65" s="12" customFormat="1" ht="22.9" customHeight="1">
      <c r="B124" s="131"/>
      <c r="D124" s="132" t="s">
        <v>72</v>
      </c>
      <c r="E124" s="142" t="s">
        <v>30</v>
      </c>
      <c r="F124" s="142" t="s">
        <v>138</v>
      </c>
      <c r="I124" s="134"/>
      <c r="J124" s="143">
        <f>BK124</f>
        <v>0</v>
      </c>
      <c r="L124" s="131"/>
      <c r="M124" s="136"/>
      <c r="N124" s="137"/>
      <c r="O124" s="137"/>
      <c r="P124" s="138">
        <f>P125+SUM(P126:P159)</f>
        <v>0</v>
      </c>
      <c r="Q124" s="137"/>
      <c r="R124" s="138">
        <f>R125+SUM(R126:R159)</f>
        <v>9.4537999999999997E-2</v>
      </c>
      <c r="S124" s="137"/>
      <c r="T124" s="139">
        <f>T125+SUM(T126:T159)</f>
        <v>605.17319999999984</v>
      </c>
      <c r="AR124" s="132" t="s">
        <v>30</v>
      </c>
      <c r="AT124" s="140" t="s">
        <v>72</v>
      </c>
      <c r="AU124" s="140" t="s">
        <v>30</v>
      </c>
      <c r="AY124" s="132" t="s">
        <v>137</v>
      </c>
      <c r="BK124" s="141">
        <f>BK125+SUM(BK126:BK159)</f>
        <v>0</v>
      </c>
    </row>
    <row r="125" spans="1:65" s="2" customFormat="1" ht="37.9" customHeight="1">
      <c r="A125" s="33"/>
      <c r="B125" s="144"/>
      <c r="C125" s="145" t="s">
        <v>30</v>
      </c>
      <c r="D125" s="145" t="s">
        <v>139</v>
      </c>
      <c r="E125" s="146" t="s">
        <v>218</v>
      </c>
      <c r="F125" s="147" t="s">
        <v>219</v>
      </c>
      <c r="G125" s="148" t="s">
        <v>195</v>
      </c>
      <c r="H125" s="149">
        <v>187.34399999999999</v>
      </c>
      <c r="I125" s="150"/>
      <c r="J125" s="151">
        <f>ROUND(I125*H125,2)</f>
        <v>0</v>
      </c>
      <c r="K125" s="147" t="s">
        <v>152</v>
      </c>
      <c r="L125" s="34"/>
      <c r="M125" s="152" t="s">
        <v>1</v>
      </c>
      <c r="N125" s="153" t="s">
        <v>38</v>
      </c>
      <c r="O125" s="59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143</v>
      </c>
      <c r="AT125" s="156" t="s">
        <v>139</v>
      </c>
      <c r="AU125" s="156" t="s">
        <v>82</v>
      </c>
      <c r="AY125" s="18" t="s">
        <v>137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30</v>
      </c>
      <c r="BK125" s="157">
        <f>ROUND(I125*H125,2)</f>
        <v>0</v>
      </c>
      <c r="BL125" s="18" t="s">
        <v>143</v>
      </c>
      <c r="BM125" s="156" t="s">
        <v>2648</v>
      </c>
    </row>
    <row r="126" spans="1:65" s="13" customFormat="1">
      <c r="B126" s="158"/>
      <c r="D126" s="159" t="s">
        <v>145</v>
      </c>
      <c r="E126" s="160" t="s">
        <v>1</v>
      </c>
      <c r="F126" s="161" t="s">
        <v>2649</v>
      </c>
      <c r="H126" s="162">
        <v>187.34399999999999</v>
      </c>
      <c r="I126" s="163"/>
      <c r="L126" s="158"/>
      <c r="M126" s="164"/>
      <c r="N126" s="165"/>
      <c r="O126" s="165"/>
      <c r="P126" s="165"/>
      <c r="Q126" s="165"/>
      <c r="R126" s="165"/>
      <c r="S126" s="165"/>
      <c r="T126" s="166"/>
      <c r="AT126" s="160" t="s">
        <v>145</v>
      </c>
      <c r="AU126" s="160" t="s">
        <v>82</v>
      </c>
      <c r="AV126" s="13" t="s">
        <v>82</v>
      </c>
      <c r="AW126" s="13" t="s">
        <v>29</v>
      </c>
      <c r="AX126" s="13" t="s">
        <v>73</v>
      </c>
      <c r="AY126" s="160" t="s">
        <v>137</v>
      </c>
    </row>
    <row r="127" spans="1:65" s="2" customFormat="1" ht="37.9" customHeight="1">
      <c r="A127" s="33"/>
      <c r="B127" s="144"/>
      <c r="C127" s="145" t="s">
        <v>82</v>
      </c>
      <c r="D127" s="145" t="s">
        <v>139</v>
      </c>
      <c r="E127" s="146" t="s">
        <v>222</v>
      </c>
      <c r="F127" s="147" t="s">
        <v>223</v>
      </c>
      <c r="G127" s="148" t="s">
        <v>195</v>
      </c>
      <c r="H127" s="149">
        <v>20.815999999999999</v>
      </c>
      <c r="I127" s="150"/>
      <c r="J127" s="151">
        <f>ROUND(I127*H127,2)</f>
        <v>0</v>
      </c>
      <c r="K127" s="147" t="s">
        <v>152</v>
      </c>
      <c r="L127" s="34"/>
      <c r="M127" s="152" t="s">
        <v>1</v>
      </c>
      <c r="N127" s="153" t="s">
        <v>38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143</v>
      </c>
      <c r="AT127" s="156" t="s">
        <v>139</v>
      </c>
      <c r="AU127" s="156" t="s">
        <v>82</v>
      </c>
      <c r="AY127" s="18" t="s">
        <v>137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30</v>
      </c>
      <c r="BK127" s="157">
        <f>ROUND(I127*H127,2)</f>
        <v>0</v>
      </c>
      <c r="BL127" s="18" t="s">
        <v>143</v>
      </c>
      <c r="BM127" s="156" t="s">
        <v>2650</v>
      </c>
    </row>
    <row r="128" spans="1:65" s="13" customFormat="1">
      <c r="B128" s="158"/>
      <c r="D128" s="159" t="s">
        <v>145</v>
      </c>
      <c r="E128" s="160" t="s">
        <v>1</v>
      </c>
      <c r="F128" s="161" t="s">
        <v>2651</v>
      </c>
      <c r="H128" s="162">
        <v>20.815999999999999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145</v>
      </c>
      <c r="AU128" s="160" t="s">
        <v>82</v>
      </c>
      <c r="AV128" s="13" t="s">
        <v>82</v>
      </c>
      <c r="AW128" s="13" t="s">
        <v>29</v>
      </c>
      <c r="AX128" s="13" t="s">
        <v>73</v>
      </c>
      <c r="AY128" s="160" t="s">
        <v>137</v>
      </c>
    </row>
    <row r="129" spans="1:65" s="14" customFormat="1">
      <c r="B129" s="167"/>
      <c r="D129" s="159" t="s">
        <v>145</v>
      </c>
      <c r="E129" s="168" t="s">
        <v>1</v>
      </c>
      <c r="F129" s="169" t="s">
        <v>2652</v>
      </c>
      <c r="H129" s="168" t="s">
        <v>1</v>
      </c>
      <c r="I129" s="170"/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145</v>
      </c>
      <c r="AU129" s="168" t="s">
        <v>82</v>
      </c>
      <c r="AV129" s="14" t="s">
        <v>30</v>
      </c>
      <c r="AW129" s="14" t="s">
        <v>29</v>
      </c>
      <c r="AX129" s="14" t="s">
        <v>73</v>
      </c>
      <c r="AY129" s="168" t="s">
        <v>137</v>
      </c>
    </row>
    <row r="130" spans="1:65" s="15" customFormat="1">
      <c r="B130" s="174"/>
      <c r="D130" s="159" t="s">
        <v>145</v>
      </c>
      <c r="E130" s="175" t="s">
        <v>1</v>
      </c>
      <c r="F130" s="176" t="s">
        <v>148</v>
      </c>
      <c r="H130" s="177">
        <v>20.815999999999999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145</v>
      </c>
      <c r="AU130" s="175" t="s">
        <v>82</v>
      </c>
      <c r="AV130" s="15" t="s">
        <v>143</v>
      </c>
      <c r="AW130" s="15" t="s">
        <v>29</v>
      </c>
      <c r="AX130" s="15" t="s">
        <v>30</v>
      </c>
      <c r="AY130" s="175" t="s">
        <v>137</v>
      </c>
    </row>
    <row r="131" spans="1:65" s="2" customFormat="1" ht="33" customHeight="1">
      <c r="A131" s="33"/>
      <c r="B131" s="144"/>
      <c r="C131" s="145" t="s">
        <v>155</v>
      </c>
      <c r="D131" s="145" t="s">
        <v>139</v>
      </c>
      <c r="E131" s="146" t="s">
        <v>2653</v>
      </c>
      <c r="F131" s="147" t="s">
        <v>2654</v>
      </c>
      <c r="G131" s="148" t="s">
        <v>195</v>
      </c>
      <c r="H131" s="149">
        <v>29.268000000000001</v>
      </c>
      <c r="I131" s="150"/>
      <c r="J131" s="151">
        <f>ROUND(I131*H131,2)</f>
        <v>0</v>
      </c>
      <c r="K131" s="147" t="s">
        <v>152</v>
      </c>
      <c r="L131" s="34"/>
      <c r="M131" s="152" t="s">
        <v>1</v>
      </c>
      <c r="N131" s="153" t="s">
        <v>38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143</v>
      </c>
      <c r="AT131" s="156" t="s">
        <v>139</v>
      </c>
      <c r="AU131" s="156" t="s">
        <v>82</v>
      </c>
      <c r="AY131" s="18" t="s">
        <v>137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30</v>
      </c>
      <c r="BK131" s="157">
        <f>ROUND(I131*H131,2)</f>
        <v>0</v>
      </c>
      <c r="BL131" s="18" t="s">
        <v>143</v>
      </c>
      <c r="BM131" s="156" t="s">
        <v>2655</v>
      </c>
    </row>
    <row r="132" spans="1:65" s="13" customFormat="1">
      <c r="B132" s="158"/>
      <c r="D132" s="159" t="s">
        <v>145</v>
      </c>
      <c r="E132" s="160" t="s">
        <v>1</v>
      </c>
      <c r="F132" s="161" t="s">
        <v>2656</v>
      </c>
      <c r="H132" s="162">
        <v>24.768000000000001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145</v>
      </c>
      <c r="AU132" s="160" t="s">
        <v>82</v>
      </c>
      <c r="AV132" s="13" t="s">
        <v>82</v>
      </c>
      <c r="AW132" s="13" t="s">
        <v>29</v>
      </c>
      <c r="AX132" s="13" t="s">
        <v>73</v>
      </c>
      <c r="AY132" s="160" t="s">
        <v>137</v>
      </c>
    </row>
    <row r="133" spans="1:65" s="14" customFormat="1">
      <c r="B133" s="167"/>
      <c r="D133" s="159" t="s">
        <v>145</v>
      </c>
      <c r="E133" s="168" t="s">
        <v>1</v>
      </c>
      <c r="F133" s="169" t="s">
        <v>2657</v>
      </c>
      <c r="H133" s="168" t="s">
        <v>1</v>
      </c>
      <c r="I133" s="170"/>
      <c r="L133" s="167"/>
      <c r="M133" s="171"/>
      <c r="N133" s="172"/>
      <c r="O133" s="172"/>
      <c r="P133" s="172"/>
      <c r="Q133" s="172"/>
      <c r="R133" s="172"/>
      <c r="S133" s="172"/>
      <c r="T133" s="173"/>
      <c r="AT133" s="168" t="s">
        <v>145</v>
      </c>
      <c r="AU133" s="168" t="s">
        <v>82</v>
      </c>
      <c r="AV133" s="14" t="s">
        <v>30</v>
      </c>
      <c r="AW133" s="14" t="s">
        <v>29</v>
      </c>
      <c r="AX133" s="14" t="s">
        <v>73</v>
      </c>
      <c r="AY133" s="168" t="s">
        <v>137</v>
      </c>
    </row>
    <row r="134" spans="1:65" s="13" customFormat="1">
      <c r="B134" s="158"/>
      <c r="D134" s="159" t="s">
        <v>145</v>
      </c>
      <c r="E134" s="160" t="s">
        <v>1</v>
      </c>
      <c r="F134" s="161" t="s">
        <v>2658</v>
      </c>
      <c r="H134" s="162">
        <v>4.5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145</v>
      </c>
      <c r="AU134" s="160" t="s">
        <v>82</v>
      </c>
      <c r="AV134" s="13" t="s">
        <v>82</v>
      </c>
      <c r="AW134" s="13" t="s">
        <v>29</v>
      </c>
      <c r="AX134" s="13" t="s">
        <v>73</v>
      </c>
      <c r="AY134" s="160" t="s">
        <v>137</v>
      </c>
    </row>
    <row r="135" spans="1:65" s="14" customFormat="1">
      <c r="B135" s="167"/>
      <c r="D135" s="159" t="s">
        <v>145</v>
      </c>
      <c r="E135" s="168" t="s">
        <v>1</v>
      </c>
      <c r="F135" s="169" t="s">
        <v>2659</v>
      </c>
      <c r="H135" s="168" t="s">
        <v>1</v>
      </c>
      <c r="I135" s="170"/>
      <c r="L135" s="167"/>
      <c r="M135" s="171"/>
      <c r="N135" s="172"/>
      <c r="O135" s="172"/>
      <c r="P135" s="172"/>
      <c r="Q135" s="172"/>
      <c r="R135" s="172"/>
      <c r="S135" s="172"/>
      <c r="T135" s="173"/>
      <c r="AT135" s="168" t="s">
        <v>145</v>
      </c>
      <c r="AU135" s="168" t="s">
        <v>82</v>
      </c>
      <c r="AV135" s="14" t="s">
        <v>30</v>
      </c>
      <c r="AW135" s="14" t="s">
        <v>29</v>
      </c>
      <c r="AX135" s="14" t="s">
        <v>73</v>
      </c>
      <c r="AY135" s="168" t="s">
        <v>137</v>
      </c>
    </row>
    <row r="136" spans="1:65" s="15" customFormat="1">
      <c r="B136" s="174"/>
      <c r="D136" s="159" t="s">
        <v>145</v>
      </c>
      <c r="E136" s="175" t="s">
        <v>1</v>
      </c>
      <c r="F136" s="176" t="s">
        <v>148</v>
      </c>
      <c r="H136" s="177">
        <v>29.268000000000001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145</v>
      </c>
      <c r="AU136" s="175" t="s">
        <v>82</v>
      </c>
      <c r="AV136" s="15" t="s">
        <v>143</v>
      </c>
      <c r="AW136" s="15" t="s">
        <v>29</v>
      </c>
      <c r="AX136" s="15" t="s">
        <v>30</v>
      </c>
      <c r="AY136" s="175" t="s">
        <v>137</v>
      </c>
    </row>
    <row r="137" spans="1:65" s="2" customFormat="1" ht="33" customHeight="1">
      <c r="A137" s="33"/>
      <c r="B137" s="144"/>
      <c r="C137" s="145" t="s">
        <v>143</v>
      </c>
      <c r="D137" s="145" t="s">
        <v>139</v>
      </c>
      <c r="E137" s="146" t="s">
        <v>2660</v>
      </c>
      <c r="F137" s="147" t="s">
        <v>2661</v>
      </c>
      <c r="G137" s="148" t="s">
        <v>195</v>
      </c>
      <c r="H137" s="149">
        <v>3.2519999999999998</v>
      </c>
      <c r="I137" s="150"/>
      <c r="J137" s="151">
        <f>ROUND(I137*H137,2)</f>
        <v>0</v>
      </c>
      <c r="K137" s="147" t="s">
        <v>152</v>
      </c>
      <c r="L137" s="34"/>
      <c r="M137" s="152" t="s">
        <v>1</v>
      </c>
      <c r="N137" s="153" t="s">
        <v>38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143</v>
      </c>
      <c r="AT137" s="156" t="s">
        <v>139</v>
      </c>
      <c r="AU137" s="156" t="s">
        <v>82</v>
      </c>
      <c r="AY137" s="18" t="s">
        <v>137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30</v>
      </c>
      <c r="BK137" s="157">
        <f>ROUND(I137*H137,2)</f>
        <v>0</v>
      </c>
      <c r="BL137" s="18" t="s">
        <v>143</v>
      </c>
      <c r="BM137" s="156" t="s">
        <v>2662</v>
      </c>
    </row>
    <row r="138" spans="1:65" s="13" customFormat="1">
      <c r="B138" s="158"/>
      <c r="D138" s="159" t="s">
        <v>145</v>
      </c>
      <c r="E138" s="160" t="s">
        <v>1</v>
      </c>
      <c r="F138" s="161" t="s">
        <v>2663</v>
      </c>
      <c r="H138" s="162">
        <v>2.7519999999999998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145</v>
      </c>
      <c r="AU138" s="160" t="s">
        <v>82</v>
      </c>
      <c r="AV138" s="13" t="s">
        <v>82</v>
      </c>
      <c r="AW138" s="13" t="s">
        <v>29</v>
      </c>
      <c r="AX138" s="13" t="s">
        <v>73</v>
      </c>
      <c r="AY138" s="160" t="s">
        <v>137</v>
      </c>
    </row>
    <row r="139" spans="1:65" s="14" customFormat="1">
      <c r="B139" s="167"/>
      <c r="D139" s="159" t="s">
        <v>145</v>
      </c>
      <c r="E139" s="168" t="s">
        <v>1</v>
      </c>
      <c r="F139" s="169" t="s">
        <v>2657</v>
      </c>
      <c r="H139" s="168" t="s">
        <v>1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145</v>
      </c>
      <c r="AU139" s="168" t="s">
        <v>82</v>
      </c>
      <c r="AV139" s="14" t="s">
        <v>30</v>
      </c>
      <c r="AW139" s="14" t="s">
        <v>29</v>
      </c>
      <c r="AX139" s="14" t="s">
        <v>73</v>
      </c>
      <c r="AY139" s="168" t="s">
        <v>137</v>
      </c>
    </row>
    <row r="140" spans="1:65" s="13" customFormat="1">
      <c r="B140" s="158"/>
      <c r="D140" s="159" t="s">
        <v>145</v>
      </c>
      <c r="E140" s="160" t="s">
        <v>1</v>
      </c>
      <c r="F140" s="161" t="s">
        <v>2664</v>
      </c>
      <c r="H140" s="162">
        <v>0.5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145</v>
      </c>
      <c r="AU140" s="160" t="s">
        <v>82</v>
      </c>
      <c r="AV140" s="13" t="s">
        <v>82</v>
      </c>
      <c r="AW140" s="13" t="s">
        <v>29</v>
      </c>
      <c r="AX140" s="13" t="s">
        <v>73</v>
      </c>
      <c r="AY140" s="160" t="s">
        <v>137</v>
      </c>
    </row>
    <row r="141" spans="1:65" s="14" customFormat="1">
      <c r="B141" s="167"/>
      <c r="D141" s="159" t="s">
        <v>145</v>
      </c>
      <c r="E141" s="168" t="s">
        <v>1</v>
      </c>
      <c r="F141" s="169" t="s">
        <v>2659</v>
      </c>
      <c r="H141" s="168" t="s">
        <v>1</v>
      </c>
      <c r="I141" s="170"/>
      <c r="L141" s="167"/>
      <c r="M141" s="171"/>
      <c r="N141" s="172"/>
      <c r="O141" s="172"/>
      <c r="P141" s="172"/>
      <c r="Q141" s="172"/>
      <c r="R141" s="172"/>
      <c r="S141" s="172"/>
      <c r="T141" s="173"/>
      <c r="AT141" s="168" t="s">
        <v>145</v>
      </c>
      <c r="AU141" s="168" t="s">
        <v>82</v>
      </c>
      <c r="AV141" s="14" t="s">
        <v>30</v>
      </c>
      <c r="AW141" s="14" t="s">
        <v>29</v>
      </c>
      <c r="AX141" s="14" t="s">
        <v>73</v>
      </c>
      <c r="AY141" s="168" t="s">
        <v>137</v>
      </c>
    </row>
    <row r="142" spans="1:65" s="15" customFormat="1">
      <c r="B142" s="174"/>
      <c r="D142" s="159" t="s">
        <v>145</v>
      </c>
      <c r="E142" s="175" t="s">
        <v>1</v>
      </c>
      <c r="F142" s="176" t="s">
        <v>148</v>
      </c>
      <c r="H142" s="177">
        <v>3.2519999999999998</v>
      </c>
      <c r="I142" s="178"/>
      <c r="L142" s="174"/>
      <c r="M142" s="179"/>
      <c r="N142" s="180"/>
      <c r="O142" s="180"/>
      <c r="P142" s="180"/>
      <c r="Q142" s="180"/>
      <c r="R142" s="180"/>
      <c r="S142" s="180"/>
      <c r="T142" s="181"/>
      <c r="AT142" s="175" t="s">
        <v>145</v>
      </c>
      <c r="AU142" s="175" t="s">
        <v>82</v>
      </c>
      <c r="AV142" s="15" t="s">
        <v>143</v>
      </c>
      <c r="AW142" s="15" t="s">
        <v>29</v>
      </c>
      <c r="AX142" s="15" t="s">
        <v>30</v>
      </c>
      <c r="AY142" s="175" t="s">
        <v>137</v>
      </c>
    </row>
    <row r="143" spans="1:65" s="2" customFormat="1" ht="37.9" customHeight="1">
      <c r="A143" s="33"/>
      <c r="B143" s="144"/>
      <c r="C143" s="145" t="s">
        <v>163</v>
      </c>
      <c r="D143" s="145" t="s">
        <v>139</v>
      </c>
      <c r="E143" s="146" t="s">
        <v>236</v>
      </c>
      <c r="F143" s="147" t="s">
        <v>237</v>
      </c>
      <c r="G143" s="148" t="s">
        <v>195</v>
      </c>
      <c r="H143" s="149">
        <v>216.61199999999999</v>
      </c>
      <c r="I143" s="150"/>
      <c r="J143" s="151">
        <f>ROUND(I143*H143,2)</f>
        <v>0</v>
      </c>
      <c r="K143" s="147" t="s">
        <v>152</v>
      </c>
      <c r="L143" s="34"/>
      <c r="M143" s="152" t="s">
        <v>1</v>
      </c>
      <c r="N143" s="153" t="s">
        <v>38</v>
      </c>
      <c r="O143" s="59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6" t="s">
        <v>143</v>
      </c>
      <c r="AT143" s="156" t="s">
        <v>139</v>
      </c>
      <c r="AU143" s="156" t="s">
        <v>82</v>
      </c>
      <c r="AY143" s="18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30</v>
      </c>
      <c r="BK143" s="157">
        <f>ROUND(I143*H143,2)</f>
        <v>0</v>
      </c>
      <c r="BL143" s="18" t="s">
        <v>143</v>
      </c>
      <c r="BM143" s="156" t="s">
        <v>2665</v>
      </c>
    </row>
    <row r="144" spans="1:65" s="13" customFormat="1">
      <c r="B144" s="158"/>
      <c r="D144" s="159" t="s">
        <v>145</v>
      </c>
      <c r="E144" s="160" t="s">
        <v>1</v>
      </c>
      <c r="F144" s="161" t="s">
        <v>2666</v>
      </c>
      <c r="H144" s="162">
        <v>216.61199999999999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145</v>
      </c>
      <c r="AU144" s="160" t="s">
        <v>82</v>
      </c>
      <c r="AV144" s="13" t="s">
        <v>82</v>
      </c>
      <c r="AW144" s="13" t="s">
        <v>29</v>
      </c>
      <c r="AX144" s="13" t="s">
        <v>73</v>
      </c>
      <c r="AY144" s="160" t="s">
        <v>137</v>
      </c>
    </row>
    <row r="145" spans="1:65" s="15" customFormat="1">
      <c r="B145" s="174"/>
      <c r="D145" s="159" t="s">
        <v>145</v>
      </c>
      <c r="E145" s="175" t="s">
        <v>1</v>
      </c>
      <c r="F145" s="176" t="s">
        <v>148</v>
      </c>
      <c r="H145" s="177">
        <v>216.61199999999999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145</v>
      </c>
      <c r="AU145" s="175" t="s">
        <v>82</v>
      </c>
      <c r="AV145" s="15" t="s">
        <v>143</v>
      </c>
      <c r="AW145" s="15" t="s">
        <v>29</v>
      </c>
      <c r="AX145" s="15" t="s">
        <v>30</v>
      </c>
      <c r="AY145" s="175" t="s">
        <v>137</v>
      </c>
    </row>
    <row r="146" spans="1:65" s="2" customFormat="1" ht="37.9" customHeight="1">
      <c r="A146" s="33"/>
      <c r="B146" s="144"/>
      <c r="C146" s="145" t="s">
        <v>168</v>
      </c>
      <c r="D146" s="145" t="s">
        <v>139</v>
      </c>
      <c r="E146" s="146" t="s">
        <v>240</v>
      </c>
      <c r="F146" s="147" t="s">
        <v>241</v>
      </c>
      <c r="G146" s="148" t="s">
        <v>195</v>
      </c>
      <c r="H146" s="149">
        <v>24.068000000000001</v>
      </c>
      <c r="I146" s="150"/>
      <c r="J146" s="151">
        <f>ROUND(I146*H146,2)</f>
        <v>0</v>
      </c>
      <c r="K146" s="147" t="s">
        <v>152</v>
      </c>
      <c r="L146" s="34"/>
      <c r="M146" s="152" t="s">
        <v>1</v>
      </c>
      <c r="N146" s="153" t="s">
        <v>38</v>
      </c>
      <c r="O146" s="59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143</v>
      </c>
      <c r="AT146" s="156" t="s">
        <v>139</v>
      </c>
      <c r="AU146" s="156" t="s">
        <v>82</v>
      </c>
      <c r="AY146" s="18" t="s">
        <v>137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30</v>
      </c>
      <c r="BK146" s="157">
        <f>ROUND(I146*H146,2)</f>
        <v>0</v>
      </c>
      <c r="BL146" s="18" t="s">
        <v>143</v>
      </c>
      <c r="BM146" s="156" t="s">
        <v>2667</v>
      </c>
    </row>
    <row r="147" spans="1:65" s="13" customFormat="1">
      <c r="B147" s="158"/>
      <c r="D147" s="159" t="s">
        <v>145</v>
      </c>
      <c r="E147" s="160" t="s">
        <v>1</v>
      </c>
      <c r="F147" s="161" t="s">
        <v>2668</v>
      </c>
      <c r="H147" s="162">
        <v>24.068000000000001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145</v>
      </c>
      <c r="AU147" s="160" t="s">
        <v>82</v>
      </c>
      <c r="AV147" s="13" t="s">
        <v>82</v>
      </c>
      <c r="AW147" s="13" t="s">
        <v>29</v>
      </c>
      <c r="AX147" s="13" t="s">
        <v>73</v>
      </c>
      <c r="AY147" s="160" t="s">
        <v>137</v>
      </c>
    </row>
    <row r="148" spans="1:65" s="15" customFormat="1">
      <c r="B148" s="174"/>
      <c r="D148" s="159" t="s">
        <v>145</v>
      </c>
      <c r="E148" s="175" t="s">
        <v>1</v>
      </c>
      <c r="F148" s="176" t="s">
        <v>148</v>
      </c>
      <c r="H148" s="177">
        <v>24.068000000000001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145</v>
      </c>
      <c r="AU148" s="175" t="s">
        <v>82</v>
      </c>
      <c r="AV148" s="15" t="s">
        <v>143</v>
      </c>
      <c r="AW148" s="15" t="s">
        <v>29</v>
      </c>
      <c r="AX148" s="15" t="s">
        <v>30</v>
      </c>
      <c r="AY148" s="175" t="s">
        <v>137</v>
      </c>
    </row>
    <row r="149" spans="1:65" s="2" customFormat="1" ht="16.5" customHeight="1">
      <c r="A149" s="33"/>
      <c r="B149" s="144"/>
      <c r="C149" s="145" t="s">
        <v>172</v>
      </c>
      <c r="D149" s="145" t="s">
        <v>139</v>
      </c>
      <c r="E149" s="146" t="s">
        <v>244</v>
      </c>
      <c r="F149" s="147" t="s">
        <v>245</v>
      </c>
      <c r="G149" s="148" t="s">
        <v>195</v>
      </c>
      <c r="H149" s="149">
        <v>240.68</v>
      </c>
      <c r="I149" s="150"/>
      <c r="J149" s="151">
        <f>ROUND(I149*H149,2)</f>
        <v>0</v>
      </c>
      <c r="K149" s="147" t="s">
        <v>152</v>
      </c>
      <c r="L149" s="34"/>
      <c r="M149" s="152" t="s">
        <v>1</v>
      </c>
      <c r="N149" s="153" t="s">
        <v>38</v>
      </c>
      <c r="O149" s="59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143</v>
      </c>
      <c r="AT149" s="156" t="s">
        <v>139</v>
      </c>
      <c r="AU149" s="156" t="s">
        <v>82</v>
      </c>
      <c r="AY149" s="18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30</v>
      </c>
      <c r="BK149" s="157">
        <f>ROUND(I149*H149,2)</f>
        <v>0</v>
      </c>
      <c r="BL149" s="18" t="s">
        <v>143</v>
      </c>
      <c r="BM149" s="156" t="s">
        <v>2669</v>
      </c>
    </row>
    <row r="150" spans="1:65" s="13" customFormat="1">
      <c r="B150" s="158"/>
      <c r="D150" s="159" t="s">
        <v>145</v>
      </c>
      <c r="E150" s="160" t="s">
        <v>1</v>
      </c>
      <c r="F150" s="161" t="s">
        <v>2666</v>
      </c>
      <c r="H150" s="162">
        <v>216.61199999999999</v>
      </c>
      <c r="I150" s="163"/>
      <c r="L150" s="158"/>
      <c r="M150" s="164"/>
      <c r="N150" s="165"/>
      <c r="O150" s="165"/>
      <c r="P150" s="165"/>
      <c r="Q150" s="165"/>
      <c r="R150" s="165"/>
      <c r="S150" s="165"/>
      <c r="T150" s="166"/>
      <c r="AT150" s="160" t="s">
        <v>145</v>
      </c>
      <c r="AU150" s="160" t="s">
        <v>82</v>
      </c>
      <c r="AV150" s="13" t="s">
        <v>82</v>
      </c>
      <c r="AW150" s="13" t="s">
        <v>29</v>
      </c>
      <c r="AX150" s="13" t="s">
        <v>73</v>
      </c>
      <c r="AY150" s="160" t="s">
        <v>137</v>
      </c>
    </row>
    <row r="151" spans="1:65" s="13" customFormat="1">
      <c r="B151" s="158"/>
      <c r="D151" s="159" t="s">
        <v>145</v>
      </c>
      <c r="E151" s="160" t="s">
        <v>1</v>
      </c>
      <c r="F151" s="161" t="s">
        <v>2668</v>
      </c>
      <c r="H151" s="162">
        <v>24.068000000000001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145</v>
      </c>
      <c r="AU151" s="160" t="s">
        <v>82</v>
      </c>
      <c r="AV151" s="13" t="s">
        <v>82</v>
      </c>
      <c r="AW151" s="13" t="s">
        <v>29</v>
      </c>
      <c r="AX151" s="13" t="s">
        <v>73</v>
      </c>
      <c r="AY151" s="160" t="s">
        <v>137</v>
      </c>
    </row>
    <row r="152" spans="1:65" s="15" customFormat="1">
      <c r="B152" s="174"/>
      <c r="D152" s="159" t="s">
        <v>145</v>
      </c>
      <c r="E152" s="175" t="s">
        <v>1</v>
      </c>
      <c r="F152" s="176" t="s">
        <v>148</v>
      </c>
      <c r="H152" s="177">
        <v>240.68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145</v>
      </c>
      <c r="AU152" s="175" t="s">
        <v>82</v>
      </c>
      <c r="AV152" s="15" t="s">
        <v>143</v>
      </c>
      <c r="AW152" s="15" t="s">
        <v>29</v>
      </c>
      <c r="AX152" s="15" t="s">
        <v>30</v>
      </c>
      <c r="AY152" s="175" t="s">
        <v>137</v>
      </c>
    </row>
    <row r="153" spans="1:65" s="2" customFormat="1" ht="16.5" customHeight="1">
      <c r="A153" s="33"/>
      <c r="B153" s="144"/>
      <c r="C153" s="145" t="s">
        <v>176</v>
      </c>
      <c r="D153" s="145" t="s">
        <v>139</v>
      </c>
      <c r="E153" s="146" t="s">
        <v>247</v>
      </c>
      <c r="F153" s="147" t="s">
        <v>248</v>
      </c>
      <c r="G153" s="148" t="s">
        <v>195</v>
      </c>
      <c r="H153" s="149">
        <v>120.34</v>
      </c>
      <c r="I153" s="150"/>
      <c r="J153" s="151">
        <f>ROUND(I153*H153,2)</f>
        <v>0</v>
      </c>
      <c r="K153" s="147" t="s">
        <v>1</v>
      </c>
      <c r="L153" s="34"/>
      <c r="M153" s="152" t="s">
        <v>1</v>
      </c>
      <c r="N153" s="153" t="s">
        <v>38</v>
      </c>
      <c r="O153" s="59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143</v>
      </c>
      <c r="AT153" s="156" t="s">
        <v>139</v>
      </c>
      <c r="AU153" s="156" t="s">
        <v>82</v>
      </c>
      <c r="AY153" s="18" t="s">
        <v>137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30</v>
      </c>
      <c r="BK153" s="157">
        <f>ROUND(I153*H153,2)</f>
        <v>0</v>
      </c>
      <c r="BL153" s="18" t="s">
        <v>143</v>
      </c>
      <c r="BM153" s="156" t="s">
        <v>2670</v>
      </c>
    </row>
    <row r="154" spans="1:65" s="13" customFormat="1">
      <c r="B154" s="158"/>
      <c r="D154" s="159" t="s">
        <v>145</v>
      </c>
      <c r="E154" s="160" t="s">
        <v>1</v>
      </c>
      <c r="F154" s="161" t="s">
        <v>2671</v>
      </c>
      <c r="H154" s="162">
        <v>120.34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145</v>
      </c>
      <c r="AU154" s="160" t="s">
        <v>82</v>
      </c>
      <c r="AV154" s="13" t="s">
        <v>82</v>
      </c>
      <c r="AW154" s="13" t="s">
        <v>29</v>
      </c>
      <c r="AX154" s="13" t="s">
        <v>30</v>
      </c>
      <c r="AY154" s="160" t="s">
        <v>137</v>
      </c>
    </row>
    <row r="155" spans="1:65" s="2" customFormat="1" ht="16.5" customHeight="1">
      <c r="A155" s="33"/>
      <c r="B155" s="144"/>
      <c r="C155" s="145" t="s">
        <v>180</v>
      </c>
      <c r="D155" s="145" t="s">
        <v>139</v>
      </c>
      <c r="E155" s="146" t="s">
        <v>251</v>
      </c>
      <c r="F155" s="147" t="s">
        <v>252</v>
      </c>
      <c r="G155" s="148" t="s">
        <v>195</v>
      </c>
      <c r="H155" s="149">
        <v>120.34</v>
      </c>
      <c r="I155" s="150"/>
      <c r="J155" s="151">
        <f>ROUND(I155*H155,2)</f>
        <v>0</v>
      </c>
      <c r="K155" s="147" t="s">
        <v>1</v>
      </c>
      <c r="L155" s="34"/>
      <c r="M155" s="152" t="s">
        <v>1</v>
      </c>
      <c r="N155" s="153" t="s">
        <v>38</v>
      </c>
      <c r="O155" s="59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143</v>
      </c>
      <c r="AT155" s="156" t="s">
        <v>139</v>
      </c>
      <c r="AU155" s="156" t="s">
        <v>82</v>
      </c>
      <c r="AY155" s="18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30</v>
      </c>
      <c r="BK155" s="157">
        <f>ROUND(I155*H155,2)</f>
        <v>0</v>
      </c>
      <c r="BL155" s="18" t="s">
        <v>143</v>
      </c>
      <c r="BM155" s="156" t="s">
        <v>2672</v>
      </c>
    </row>
    <row r="156" spans="1:65" s="13" customFormat="1">
      <c r="B156" s="158"/>
      <c r="D156" s="159" t="s">
        <v>145</v>
      </c>
      <c r="E156" s="160" t="s">
        <v>1</v>
      </c>
      <c r="F156" s="161" t="s">
        <v>2671</v>
      </c>
      <c r="H156" s="162">
        <v>120.34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145</v>
      </c>
      <c r="AU156" s="160" t="s">
        <v>82</v>
      </c>
      <c r="AV156" s="13" t="s">
        <v>82</v>
      </c>
      <c r="AW156" s="13" t="s">
        <v>29</v>
      </c>
      <c r="AX156" s="13" t="s">
        <v>30</v>
      </c>
      <c r="AY156" s="160" t="s">
        <v>137</v>
      </c>
    </row>
    <row r="157" spans="1:65" s="2" customFormat="1" ht="21.75" customHeight="1">
      <c r="A157" s="33"/>
      <c r="B157" s="144"/>
      <c r="C157" s="145" t="s">
        <v>187</v>
      </c>
      <c r="D157" s="145" t="s">
        <v>139</v>
      </c>
      <c r="E157" s="146" t="s">
        <v>164</v>
      </c>
      <c r="F157" s="147" t="s">
        <v>165</v>
      </c>
      <c r="G157" s="148" t="s">
        <v>142</v>
      </c>
      <c r="H157" s="149">
        <v>621</v>
      </c>
      <c r="I157" s="150"/>
      <c r="J157" s="151">
        <f>ROUND(I157*H157,2)</f>
        <v>0</v>
      </c>
      <c r="K157" s="147" t="s">
        <v>1</v>
      </c>
      <c r="L157" s="34"/>
      <c r="M157" s="152" t="s">
        <v>1</v>
      </c>
      <c r="N157" s="153" t="s">
        <v>38</v>
      </c>
      <c r="O157" s="59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143</v>
      </c>
      <c r="AT157" s="156" t="s">
        <v>139</v>
      </c>
      <c r="AU157" s="156" t="s">
        <v>82</v>
      </c>
      <c r="AY157" s="18" t="s">
        <v>137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30</v>
      </c>
      <c r="BK157" s="157">
        <f>ROUND(I157*H157,2)</f>
        <v>0</v>
      </c>
      <c r="BL157" s="18" t="s">
        <v>143</v>
      </c>
      <c r="BM157" s="156" t="s">
        <v>2673</v>
      </c>
    </row>
    <row r="158" spans="1:65" s="13" customFormat="1">
      <c r="B158" s="158"/>
      <c r="D158" s="159" t="s">
        <v>145</v>
      </c>
      <c r="E158" s="160" t="s">
        <v>1</v>
      </c>
      <c r="F158" s="161" t="s">
        <v>2674</v>
      </c>
      <c r="H158" s="162">
        <v>621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145</v>
      </c>
      <c r="AU158" s="160" t="s">
        <v>82</v>
      </c>
      <c r="AV158" s="13" t="s">
        <v>82</v>
      </c>
      <c r="AW158" s="13" t="s">
        <v>29</v>
      </c>
      <c r="AX158" s="13" t="s">
        <v>30</v>
      </c>
      <c r="AY158" s="160" t="s">
        <v>137</v>
      </c>
    </row>
    <row r="159" spans="1:65" s="12" customFormat="1" ht="20.85" customHeight="1">
      <c r="B159" s="131"/>
      <c r="D159" s="132" t="s">
        <v>72</v>
      </c>
      <c r="E159" s="142" t="s">
        <v>192</v>
      </c>
      <c r="F159" s="142" t="s">
        <v>294</v>
      </c>
      <c r="I159" s="134"/>
      <c r="J159" s="143">
        <f>BK159</f>
        <v>0</v>
      </c>
      <c r="L159" s="131"/>
      <c r="M159" s="136"/>
      <c r="N159" s="137"/>
      <c r="O159" s="137"/>
      <c r="P159" s="138">
        <f>SUM(P160:P182)</f>
        <v>0</v>
      </c>
      <c r="Q159" s="137"/>
      <c r="R159" s="138">
        <f>SUM(R160:R182)</f>
        <v>9.4537999999999997E-2</v>
      </c>
      <c r="S159" s="137"/>
      <c r="T159" s="139">
        <f>SUM(T160:T182)</f>
        <v>605.17319999999984</v>
      </c>
      <c r="AR159" s="132" t="s">
        <v>30</v>
      </c>
      <c r="AT159" s="140" t="s">
        <v>72</v>
      </c>
      <c r="AU159" s="140" t="s">
        <v>82</v>
      </c>
      <c r="AY159" s="132" t="s">
        <v>137</v>
      </c>
      <c r="BK159" s="141">
        <f>SUM(BK160:BK182)</f>
        <v>0</v>
      </c>
    </row>
    <row r="160" spans="1:65" s="2" customFormat="1" ht="24.2" customHeight="1">
      <c r="A160" s="33"/>
      <c r="B160" s="144"/>
      <c r="C160" s="145" t="s">
        <v>192</v>
      </c>
      <c r="D160" s="145" t="s">
        <v>139</v>
      </c>
      <c r="E160" s="146" t="s">
        <v>446</v>
      </c>
      <c r="F160" s="147" t="s">
        <v>447</v>
      </c>
      <c r="G160" s="148" t="s">
        <v>142</v>
      </c>
      <c r="H160" s="149">
        <v>455.4</v>
      </c>
      <c r="I160" s="150"/>
      <c r="J160" s="151">
        <f>ROUND(I160*H160,2)</f>
        <v>0</v>
      </c>
      <c r="K160" s="147" t="s">
        <v>152</v>
      </c>
      <c r="L160" s="34"/>
      <c r="M160" s="152" t="s">
        <v>1</v>
      </c>
      <c r="N160" s="153" t="s">
        <v>38</v>
      </c>
      <c r="O160" s="59"/>
      <c r="P160" s="154">
        <f>O160*H160</f>
        <v>0</v>
      </c>
      <c r="Q160" s="154">
        <v>0</v>
      </c>
      <c r="R160" s="154">
        <f>Q160*H160</f>
        <v>0</v>
      </c>
      <c r="S160" s="154">
        <v>0.57999999999999996</v>
      </c>
      <c r="T160" s="155">
        <f>S160*H160</f>
        <v>264.13199999999995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6" t="s">
        <v>143</v>
      </c>
      <c r="AT160" s="156" t="s">
        <v>139</v>
      </c>
      <c r="AU160" s="156" t="s">
        <v>155</v>
      </c>
      <c r="AY160" s="18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8" t="s">
        <v>30</v>
      </c>
      <c r="BK160" s="157">
        <f>ROUND(I160*H160,2)</f>
        <v>0</v>
      </c>
      <c r="BL160" s="18" t="s">
        <v>143</v>
      </c>
      <c r="BM160" s="156" t="s">
        <v>2675</v>
      </c>
    </row>
    <row r="161" spans="1:65" s="2" customFormat="1" ht="16.5" customHeight="1">
      <c r="A161" s="33"/>
      <c r="B161" s="144"/>
      <c r="C161" s="145" t="s">
        <v>198</v>
      </c>
      <c r="D161" s="145" t="s">
        <v>139</v>
      </c>
      <c r="E161" s="146" t="s">
        <v>140</v>
      </c>
      <c r="F161" s="147" t="s">
        <v>141</v>
      </c>
      <c r="G161" s="148" t="s">
        <v>142</v>
      </c>
      <c r="H161" s="149">
        <v>100.6</v>
      </c>
      <c r="I161" s="150"/>
      <c r="J161" s="151">
        <f>ROUND(I161*H161,2)</f>
        <v>0</v>
      </c>
      <c r="K161" s="147" t="s">
        <v>1</v>
      </c>
      <c r="L161" s="34"/>
      <c r="M161" s="152" t="s">
        <v>1</v>
      </c>
      <c r="N161" s="153" t="s">
        <v>38</v>
      </c>
      <c r="O161" s="59"/>
      <c r="P161" s="154">
        <f>O161*H161</f>
        <v>0</v>
      </c>
      <c r="Q161" s="154">
        <v>0</v>
      </c>
      <c r="R161" s="154">
        <f>Q161*H161</f>
        <v>0</v>
      </c>
      <c r="S161" s="154">
        <v>1.0900000000000001</v>
      </c>
      <c r="T161" s="155">
        <f>S161*H161</f>
        <v>109.654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6" t="s">
        <v>143</v>
      </c>
      <c r="AT161" s="156" t="s">
        <v>139</v>
      </c>
      <c r="AU161" s="156" t="s">
        <v>155</v>
      </c>
      <c r="AY161" s="18" t="s">
        <v>137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8" t="s">
        <v>30</v>
      </c>
      <c r="BK161" s="157">
        <f>ROUND(I161*H161,2)</f>
        <v>0</v>
      </c>
      <c r="BL161" s="18" t="s">
        <v>143</v>
      </c>
      <c r="BM161" s="156" t="s">
        <v>2676</v>
      </c>
    </row>
    <row r="162" spans="1:65" s="13" customFormat="1">
      <c r="B162" s="158"/>
      <c r="D162" s="159" t="s">
        <v>145</v>
      </c>
      <c r="E162" s="160" t="s">
        <v>1</v>
      </c>
      <c r="F162" s="161" t="s">
        <v>2677</v>
      </c>
      <c r="H162" s="162">
        <v>100.6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145</v>
      </c>
      <c r="AU162" s="160" t="s">
        <v>155</v>
      </c>
      <c r="AV162" s="13" t="s">
        <v>82</v>
      </c>
      <c r="AW162" s="13" t="s">
        <v>29</v>
      </c>
      <c r="AX162" s="13" t="s">
        <v>30</v>
      </c>
      <c r="AY162" s="160" t="s">
        <v>137</v>
      </c>
    </row>
    <row r="163" spans="1:65" s="14" customFormat="1">
      <c r="B163" s="167"/>
      <c r="D163" s="159" t="s">
        <v>145</v>
      </c>
      <c r="E163" s="168" t="s">
        <v>1</v>
      </c>
      <c r="F163" s="169" t="s">
        <v>303</v>
      </c>
      <c r="H163" s="168" t="s">
        <v>1</v>
      </c>
      <c r="I163" s="170"/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145</v>
      </c>
      <c r="AU163" s="168" t="s">
        <v>155</v>
      </c>
      <c r="AV163" s="14" t="s">
        <v>30</v>
      </c>
      <c r="AW163" s="14" t="s">
        <v>29</v>
      </c>
      <c r="AX163" s="14" t="s">
        <v>73</v>
      </c>
      <c r="AY163" s="168" t="s">
        <v>137</v>
      </c>
    </row>
    <row r="164" spans="1:65" s="2" customFormat="1" ht="24.2" customHeight="1">
      <c r="A164" s="33"/>
      <c r="B164" s="144"/>
      <c r="C164" s="145" t="s">
        <v>203</v>
      </c>
      <c r="D164" s="145" t="s">
        <v>139</v>
      </c>
      <c r="E164" s="146" t="s">
        <v>2678</v>
      </c>
      <c r="F164" s="147" t="s">
        <v>2679</v>
      </c>
      <c r="G164" s="148" t="s">
        <v>142</v>
      </c>
      <c r="H164" s="149">
        <v>455.4</v>
      </c>
      <c r="I164" s="150"/>
      <c r="J164" s="151">
        <f>ROUND(I164*H164,2)</f>
        <v>0</v>
      </c>
      <c r="K164" s="147" t="s">
        <v>152</v>
      </c>
      <c r="L164" s="34"/>
      <c r="M164" s="152" t="s">
        <v>1</v>
      </c>
      <c r="N164" s="153" t="s">
        <v>38</v>
      </c>
      <c r="O164" s="59"/>
      <c r="P164" s="154">
        <f>O164*H164</f>
        <v>0</v>
      </c>
      <c r="Q164" s="154">
        <v>0</v>
      </c>
      <c r="R164" s="154">
        <f>Q164*H164</f>
        <v>0</v>
      </c>
      <c r="S164" s="154">
        <v>0.22</v>
      </c>
      <c r="T164" s="155">
        <f>S164*H164</f>
        <v>100.188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6" t="s">
        <v>143</v>
      </c>
      <c r="AT164" s="156" t="s">
        <v>139</v>
      </c>
      <c r="AU164" s="156" t="s">
        <v>155</v>
      </c>
      <c r="AY164" s="18" t="s">
        <v>137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8" t="s">
        <v>30</v>
      </c>
      <c r="BK164" s="157">
        <f>ROUND(I164*H164,2)</f>
        <v>0</v>
      </c>
      <c r="BL164" s="18" t="s">
        <v>143</v>
      </c>
      <c r="BM164" s="156" t="s">
        <v>2680</v>
      </c>
    </row>
    <row r="165" spans="1:65" s="2" customFormat="1" ht="24.2" customHeight="1">
      <c r="A165" s="33"/>
      <c r="B165" s="144"/>
      <c r="C165" s="145" t="s">
        <v>207</v>
      </c>
      <c r="D165" s="145" t="s">
        <v>139</v>
      </c>
      <c r="E165" s="146" t="s">
        <v>2681</v>
      </c>
      <c r="F165" s="147" t="s">
        <v>2682</v>
      </c>
      <c r="G165" s="148" t="s">
        <v>142</v>
      </c>
      <c r="H165" s="149">
        <v>93.8</v>
      </c>
      <c r="I165" s="150"/>
      <c r="J165" s="151">
        <f>ROUND(I165*H165,2)</f>
        <v>0</v>
      </c>
      <c r="K165" s="147" t="s">
        <v>152</v>
      </c>
      <c r="L165" s="34"/>
      <c r="M165" s="152" t="s">
        <v>1</v>
      </c>
      <c r="N165" s="153" t="s">
        <v>38</v>
      </c>
      <c r="O165" s="59"/>
      <c r="P165" s="154">
        <f>O165*H165</f>
        <v>0</v>
      </c>
      <c r="Q165" s="154">
        <v>1.0000000000000001E-5</v>
      </c>
      <c r="R165" s="154">
        <f>Q165*H165</f>
        <v>9.3800000000000003E-4</v>
      </c>
      <c r="S165" s="154">
        <v>0.115</v>
      </c>
      <c r="T165" s="155">
        <f>S165*H165</f>
        <v>10.787000000000001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6" t="s">
        <v>143</v>
      </c>
      <c r="AT165" s="156" t="s">
        <v>139</v>
      </c>
      <c r="AU165" s="156" t="s">
        <v>155</v>
      </c>
      <c r="AY165" s="18" t="s">
        <v>137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8" t="s">
        <v>30</v>
      </c>
      <c r="BK165" s="157">
        <f>ROUND(I165*H165,2)</f>
        <v>0</v>
      </c>
      <c r="BL165" s="18" t="s">
        <v>143</v>
      </c>
      <c r="BM165" s="156" t="s">
        <v>2683</v>
      </c>
    </row>
    <row r="166" spans="1:65" s="13" customFormat="1">
      <c r="B166" s="158"/>
      <c r="D166" s="159" t="s">
        <v>145</v>
      </c>
      <c r="E166" s="160" t="s">
        <v>1</v>
      </c>
      <c r="F166" s="161" t="s">
        <v>2684</v>
      </c>
      <c r="H166" s="162">
        <v>93.8</v>
      </c>
      <c r="I166" s="16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145</v>
      </c>
      <c r="AU166" s="160" t="s">
        <v>155</v>
      </c>
      <c r="AV166" s="13" t="s">
        <v>82</v>
      </c>
      <c r="AW166" s="13" t="s">
        <v>29</v>
      </c>
      <c r="AX166" s="13" t="s">
        <v>30</v>
      </c>
      <c r="AY166" s="160" t="s">
        <v>137</v>
      </c>
    </row>
    <row r="167" spans="1:65" s="2" customFormat="1" ht="24.2" customHeight="1">
      <c r="A167" s="33"/>
      <c r="B167" s="144"/>
      <c r="C167" s="145" t="s">
        <v>8</v>
      </c>
      <c r="D167" s="145" t="s">
        <v>139</v>
      </c>
      <c r="E167" s="146" t="s">
        <v>296</v>
      </c>
      <c r="F167" s="147" t="s">
        <v>297</v>
      </c>
      <c r="G167" s="148" t="s">
        <v>142</v>
      </c>
      <c r="H167" s="149">
        <v>188.34</v>
      </c>
      <c r="I167" s="150"/>
      <c r="J167" s="151">
        <f>ROUND(I167*H167,2)</f>
        <v>0</v>
      </c>
      <c r="K167" s="147" t="s">
        <v>152</v>
      </c>
      <c r="L167" s="34"/>
      <c r="M167" s="152" t="s">
        <v>1</v>
      </c>
      <c r="N167" s="153" t="s">
        <v>38</v>
      </c>
      <c r="O167" s="59"/>
      <c r="P167" s="154">
        <f>O167*H167</f>
        <v>0</v>
      </c>
      <c r="Q167" s="154">
        <v>0</v>
      </c>
      <c r="R167" s="154">
        <f>Q167*H167</f>
        <v>0</v>
      </c>
      <c r="S167" s="154">
        <v>0.255</v>
      </c>
      <c r="T167" s="155">
        <f>S167*H167</f>
        <v>48.026699999999998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6" t="s">
        <v>143</v>
      </c>
      <c r="AT167" s="156" t="s">
        <v>139</v>
      </c>
      <c r="AU167" s="156" t="s">
        <v>155</v>
      </c>
      <c r="AY167" s="18" t="s">
        <v>137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8" t="s">
        <v>30</v>
      </c>
      <c r="BK167" s="157">
        <f>ROUND(I167*H167,2)</f>
        <v>0</v>
      </c>
      <c r="BL167" s="18" t="s">
        <v>143</v>
      </c>
      <c r="BM167" s="156" t="s">
        <v>2685</v>
      </c>
    </row>
    <row r="168" spans="1:65" s="13" customFormat="1">
      <c r="B168" s="158"/>
      <c r="D168" s="159" t="s">
        <v>145</v>
      </c>
      <c r="E168" s="160" t="s">
        <v>1</v>
      </c>
      <c r="F168" s="161" t="s">
        <v>2686</v>
      </c>
      <c r="H168" s="162">
        <v>188.34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145</v>
      </c>
      <c r="AU168" s="160" t="s">
        <v>155</v>
      </c>
      <c r="AV168" s="13" t="s">
        <v>82</v>
      </c>
      <c r="AW168" s="13" t="s">
        <v>29</v>
      </c>
      <c r="AX168" s="13" t="s">
        <v>73</v>
      </c>
      <c r="AY168" s="160" t="s">
        <v>137</v>
      </c>
    </row>
    <row r="169" spans="1:65" s="2" customFormat="1" ht="16.5" customHeight="1">
      <c r="A169" s="33"/>
      <c r="B169" s="144"/>
      <c r="C169" s="145" t="s">
        <v>278</v>
      </c>
      <c r="D169" s="145" t="s">
        <v>139</v>
      </c>
      <c r="E169" s="146" t="s">
        <v>308</v>
      </c>
      <c r="F169" s="147" t="s">
        <v>309</v>
      </c>
      <c r="G169" s="148" t="s">
        <v>190</v>
      </c>
      <c r="H169" s="149">
        <v>353.1</v>
      </c>
      <c r="I169" s="150"/>
      <c r="J169" s="151">
        <f>ROUND(I169*H169,2)</f>
        <v>0</v>
      </c>
      <c r="K169" s="147" t="s">
        <v>152</v>
      </c>
      <c r="L169" s="34"/>
      <c r="M169" s="152" t="s">
        <v>1</v>
      </c>
      <c r="N169" s="153" t="s">
        <v>38</v>
      </c>
      <c r="O169" s="59"/>
      <c r="P169" s="154">
        <f>O169*H169</f>
        <v>0</v>
      </c>
      <c r="Q169" s="154">
        <v>0</v>
      </c>
      <c r="R169" s="154">
        <f>Q169*H169</f>
        <v>0</v>
      </c>
      <c r="S169" s="154">
        <v>0.20499999999999999</v>
      </c>
      <c r="T169" s="155">
        <f>S169*H169</f>
        <v>72.385499999999993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143</v>
      </c>
      <c r="AT169" s="156" t="s">
        <v>139</v>
      </c>
      <c r="AU169" s="156" t="s">
        <v>155</v>
      </c>
      <c r="AY169" s="18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30</v>
      </c>
      <c r="BK169" s="157">
        <f>ROUND(I169*H169,2)</f>
        <v>0</v>
      </c>
      <c r="BL169" s="18" t="s">
        <v>143</v>
      </c>
      <c r="BM169" s="156" t="s">
        <v>2687</v>
      </c>
    </row>
    <row r="170" spans="1:65" s="2" customFormat="1" ht="16.5" customHeight="1">
      <c r="A170" s="33"/>
      <c r="B170" s="144"/>
      <c r="C170" s="145" t="s">
        <v>283</v>
      </c>
      <c r="D170" s="145" t="s">
        <v>139</v>
      </c>
      <c r="E170" s="146" t="s">
        <v>2606</v>
      </c>
      <c r="F170" s="147" t="s">
        <v>2607</v>
      </c>
      <c r="G170" s="148" t="s">
        <v>190</v>
      </c>
      <c r="H170" s="149">
        <v>26</v>
      </c>
      <c r="I170" s="150"/>
      <c r="J170" s="151">
        <f>ROUND(I170*H170,2)</f>
        <v>0</v>
      </c>
      <c r="K170" s="147" t="s">
        <v>152</v>
      </c>
      <c r="L170" s="34"/>
      <c r="M170" s="152" t="s">
        <v>1</v>
      </c>
      <c r="N170" s="153" t="s">
        <v>38</v>
      </c>
      <c r="O170" s="59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6" t="s">
        <v>143</v>
      </c>
      <c r="AT170" s="156" t="s">
        <v>139</v>
      </c>
      <c r="AU170" s="156" t="s">
        <v>155</v>
      </c>
      <c r="AY170" s="18" t="s">
        <v>137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30</v>
      </c>
      <c r="BK170" s="157">
        <f>ROUND(I170*H170,2)</f>
        <v>0</v>
      </c>
      <c r="BL170" s="18" t="s">
        <v>143</v>
      </c>
      <c r="BM170" s="156" t="s">
        <v>2688</v>
      </c>
    </row>
    <row r="171" spans="1:65" s="2" customFormat="1" ht="16.5" customHeight="1">
      <c r="A171" s="33"/>
      <c r="B171" s="144"/>
      <c r="C171" s="145" t="s">
        <v>290</v>
      </c>
      <c r="D171" s="145" t="s">
        <v>139</v>
      </c>
      <c r="E171" s="146" t="s">
        <v>2689</v>
      </c>
      <c r="F171" s="147" t="s">
        <v>2690</v>
      </c>
      <c r="G171" s="148" t="s">
        <v>190</v>
      </c>
      <c r="H171" s="149">
        <v>26</v>
      </c>
      <c r="I171" s="150"/>
      <c r="J171" s="151">
        <f>ROUND(I171*H171,2)</f>
        <v>0</v>
      </c>
      <c r="K171" s="147" t="s">
        <v>1</v>
      </c>
      <c r="L171" s="34"/>
      <c r="M171" s="152" t="s">
        <v>1</v>
      </c>
      <c r="N171" s="153" t="s">
        <v>38</v>
      </c>
      <c r="O171" s="59"/>
      <c r="P171" s="154">
        <f>O171*H171</f>
        <v>0</v>
      </c>
      <c r="Q171" s="154">
        <v>3.5999999999999999E-3</v>
      </c>
      <c r="R171" s="154">
        <f>Q171*H171</f>
        <v>9.3600000000000003E-2</v>
      </c>
      <c r="S171" s="154">
        <v>0</v>
      </c>
      <c r="T171" s="15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6" t="s">
        <v>143</v>
      </c>
      <c r="AT171" s="156" t="s">
        <v>139</v>
      </c>
      <c r="AU171" s="156" t="s">
        <v>155</v>
      </c>
      <c r="AY171" s="18" t="s">
        <v>137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8" t="s">
        <v>30</v>
      </c>
      <c r="BK171" s="157">
        <f>ROUND(I171*H171,2)</f>
        <v>0</v>
      </c>
      <c r="BL171" s="18" t="s">
        <v>143</v>
      </c>
      <c r="BM171" s="156" t="s">
        <v>2691</v>
      </c>
    </row>
    <row r="172" spans="1:65" s="13" customFormat="1">
      <c r="B172" s="158"/>
      <c r="D172" s="159" t="s">
        <v>145</v>
      </c>
      <c r="E172" s="160" t="s">
        <v>1</v>
      </c>
      <c r="F172" s="161" t="s">
        <v>322</v>
      </c>
      <c r="H172" s="162">
        <v>26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145</v>
      </c>
      <c r="AU172" s="160" t="s">
        <v>155</v>
      </c>
      <c r="AV172" s="13" t="s">
        <v>82</v>
      </c>
      <c r="AW172" s="13" t="s">
        <v>29</v>
      </c>
      <c r="AX172" s="13" t="s">
        <v>30</v>
      </c>
      <c r="AY172" s="160" t="s">
        <v>137</v>
      </c>
    </row>
    <row r="173" spans="1:65" s="2" customFormat="1" ht="21.75" customHeight="1">
      <c r="A173" s="33"/>
      <c r="B173" s="144"/>
      <c r="C173" s="145" t="s">
        <v>295</v>
      </c>
      <c r="D173" s="145" t="s">
        <v>139</v>
      </c>
      <c r="E173" s="146" t="s">
        <v>312</v>
      </c>
      <c r="F173" s="147" t="s">
        <v>150</v>
      </c>
      <c r="G173" s="148" t="s">
        <v>151</v>
      </c>
      <c r="H173" s="149">
        <v>605.173</v>
      </c>
      <c r="I173" s="150"/>
      <c r="J173" s="151">
        <f>ROUND(I173*H173,2)</f>
        <v>0</v>
      </c>
      <c r="K173" s="147" t="s">
        <v>152</v>
      </c>
      <c r="L173" s="34"/>
      <c r="M173" s="152" t="s">
        <v>1</v>
      </c>
      <c r="N173" s="153" t="s">
        <v>38</v>
      </c>
      <c r="O173" s="59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6" t="s">
        <v>143</v>
      </c>
      <c r="AT173" s="156" t="s">
        <v>139</v>
      </c>
      <c r="AU173" s="156" t="s">
        <v>155</v>
      </c>
      <c r="AY173" s="18" t="s">
        <v>137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8" t="s">
        <v>30</v>
      </c>
      <c r="BK173" s="157">
        <f>ROUND(I173*H173,2)</f>
        <v>0</v>
      </c>
      <c r="BL173" s="18" t="s">
        <v>143</v>
      </c>
      <c r="BM173" s="156" t="s">
        <v>2692</v>
      </c>
    </row>
    <row r="174" spans="1:65" s="2" customFormat="1" ht="24.2" customHeight="1">
      <c r="A174" s="33"/>
      <c r="B174" s="144"/>
      <c r="C174" s="145" t="s">
        <v>288</v>
      </c>
      <c r="D174" s="145" t="s">
        <v>139</v>
      </c>
      <c r="E174" s="146" t="s">
        <v>316</v>
      </c>
      <c r="F174" s="147" t="s">
        <v>157</v>
      </c>
      <c r="G174" s="148" t="s">
        <v>151</v>
      </c>
      <c r="H174" s="149">
        <v>2420.692</v>
      </c>
      <c r="I174" s="150"/>
      <c r="J174" s="151">
        <f>ROUND(I174*H174,2)</f>
        <v>0</v>
      </c>
      <c r="K174" s="147" t="s">
        <v>152</v>
      </c>
      <c r="L174" s="34"/>
      <c r="M174" s="152" t="s">
        <v>1</v>
      </c>
      <c r="N174" s="153" t="s">
        <v>38</v>
      </c>
      <c r="O174" s="59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143</v>
      </c>
      <c r="AT174" s="156" t="s">
        <v>139</v>
      </c>
      <c r="AU174" s="156" t="s">
        <v>155</v>
      </c>
      <c r="AY174" s="18" t="s">
        <v>137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30</v>
      </c>
      <c r="BK174" s="157">
        <f>ROUND(I174*H174,2)</f>
        <v>0</v>
      </c>
      <c r="BL174" s="18" t="s">
        <v>143</v>
      </c>
      <c r="BM174" s="156" t="s">
        <v>2693</v>
      </c>
    </row>
    <row r="175" spans="1:65" s="13" customFormat="1">
      <c r="B175" s="158"/>
      <c r="D175" s="159" t="s">
        <v>145</v>
      </c>
      <c r="E175" s="160" t="s">
        <v>1</v>
      </c>
      <c r="F175" s="161" t="s">
        <v>2694</v>
      </c>
      <c r="H175" s="162">
        <v>2420.692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145</v>
      </c>
      <c r="AU175" s="160" t="s">
        <v>155</v>
      </c>
      <c r="AV175" s="13" t="s">
        <v>82</v>
      </c>
      <c r="AW175" s="13" t="s">
        <v>29</v>
      </c>
      <c r="AX175" s="13" t="s">
        <v>73</v>
      </c>
      <c r="AY175" s="160" t="s">
        <v>137</v>
      </c>
    </row>
    <row r="176" spans="1:65" s="15" customFormat="1">
      <c r="B176" s="174"/>
      <c r="D176" s="159" t="s">
        <v>145</v>
      </c>
      <c r="E176" s="175" t="s">
        <v>1</v>
      </c>
      <c r="F176" s="176" t="s">
        <v>148</v>
      </c>
      <c r="H176" s="177">
        <v>2420.692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145</v>
      </c>
      <c r="AU176" s="175" t="s">
        <v>155</v>
      </c>
      <c r="AV176" s="15" t="s">
        <v>143</v>
      </c>
      <c r="AW176" s="15" t="s">
        <v>29</v>
      </c>
      <c r="AX176" s="15" t="s">
        <v>30</v>
      </c>
      <c r="AY176" s="175" t="s">
        <v>137</v>
      </c>
    </row>
    <row r="177" spans="1:65" s="2" customFormat="1" ht="16.5" customHeight="1">
      <c r="A177" s="33"/>
      <c r="B177" s="144"/>
      <c r="C177" s="145" t="s">
        <v>7</v>
      </c>
      <c r="D177" s="145" t="s">
        <v>139</v>
      </c>
      <c r="E177" s="146" t="s">
        <v>160</v>
      </c>
      <c r="F177" s="147" t="s">
        <v>161</v>
      </c>
      <c r="G177" s="148" t="s">
        <v>151</v>
      </c>
      <c r="H177" s="149">
        <v>220.62100000000001</v>
      </c>
      <c r="I177" s="150"/>
      <c r="J177" s="151">
        <f>ROUND(I177*H177,2)</f>
        <v>0</v>
      </c>
      <c r="K177" s="147" t="s">
        <v>1</v>
      </c>
      <c r="L177" s="34"/>
      <c r="M177" s="152" t="s">
        <v>1</v>
      </c>
      <c r="N177" s="153" t="s">
        <v>38</v>
      </c>
      <c r="O177" s="59"/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6" t="s">
        <v>143</v>
      </c>
      <c r="AT177" s="156" t="s">
        <v>139</v>
      </c>
      <c r="AU177" s="156" t="s">
        <v>155</v>
      </c>
      <c r="AY177" s="18" t="s">
        <v>137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8" t="s">
        <v>30</v>
      </c>
      <c r="BK177" s="157">
        <f>ROUND(I177*H177,2)</f>
        <v>0</v>
      </c>
      <c r="BL177" s="18" t="s">
        <v>143</v>
      </c>
      <c r="BM177" s="156" t="s">
        <v>2695</v>
      </c>
    </row>
    <row r="178" spans="1:65" s="13" customFormat="1">
      <c r="B178" s="158"/>
      <c r="D178" s="159" t="s">
        <v>145</v>
      </c>
      <c r="E178" s="160" t="s">
        <v>1</v>
      </c>
      <c r="F178" s="161" t="s">
        <v>2696</v>
      </c>
      <c r="H178" s="162">
        <v>220.62100000000001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145</v>
      </c>
      <c r="AU178" s="160" t="s">
        <v>155</v>
      </c>
      <c r="AV178" s="13" t="s">
        <v>82</v>
      </c>
      <c r="AW178" s="13" t="s">
        <v>29</v>
      </c>
      <c r="AX178" s="13" t="s">
        <v>73</v>
      </c>
      <c r="AY178" s="160" t="s">
        <v>137</v>
      </c>
    </row>
    <row r="179" spans="1:65" s="15" customFormat="1">
      <c r="B179" s="174"/>
      <c r="D179" s="159" t="s">
        <v>145</v>
      </c>
      <c r="E179" s="175" t="s">
        <v>1</v>
      </c>
      <c r="F179" s="176" t="s">
        <v>148</v>
      </c>
      <c r="H179" s="177">
        <v>220.62100000000001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145</v>
      </c>
      <c r="AU179" s="175" t="s">
        <v>155</v>
      </c>
      <c r="AV179" s="15" t="s">
        <v>143</v>
      </c>
      <c r="AW179" s="15" t="s">
        <v>29</v>
      </c>
      <c r="AX179" s="15" t="s">
        <v>30</v>
      </c>
      <c r="AY179" s="175" t="s">
        <v>137</v>
      </c>
    </row>
    <row r="180" spans="1:65" s="2" customFormat="1" ht="16.5" customHeight="1">
      <c r="A180" s="33"/>
      <c r="B180" s="144"/>
      <c r="C180" s="145" t="s">
        <v>307</v>
      </c>
      <c r="D180" s="145" t="s">
        <v>139</v>
      </c>
      <c r="E180" s="146" t="s">
        <v>323</v>
      </c>
      <c r="F180" s="147" t="s">
        <v>324</v>
      </c>
      <c r="G180" s="148" t="s">
        <v>151</v>
      </c>
      <c r="H180" s="149">
        <v>384.55200000000002</v>
      </c>
      <c r="I180" s="150"/>
      <c r="J180" s="151">
        <f>ROUND(I180*H180,2)</f>
        <v>0</v>
      </c>
      <c r="K180" s="147" t="s">
        <v>1</v>
      </c>
      <c r="L180" s="34"/>
      <c r="M180" s="152" t="s">
        <v>1</v>
      </c>
      <c r="N180" s="153" t="s">
        <v>38</v>
      </c>
      <c r="O180" s="59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6" t="s">
        <v>143</v>
      </c>
      <c r="AT180" s="156" t="s">
        <v>139</v>
      </c>
      <c r="AU180" s="156" t="s">
        <v>155</v>
      </c>
      <c r="AY180" s="18" t="s">
        <v>137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8" t="s">
        <v>30</v>
      </c>
      <c r="BK180" s="157">
        <f>ROUND(I180*H180,2)</f>
        <v>0</v>
      </c>
      <c r="BL180" s="18" t="s">
        <v>143</v>
      </c>
      <c r="BM180" s="156" t="s">
        <v>2697</v>
      </c>
    </row>
    <row r="181" spans="1:65" s="13" customFormat="1">
      <c r="B181" s="158"/>
      <c r="D181" s="159" t="s">
        <v>145</v>
      </c>
      <c r="E181" s="160" t="s">
        <v>1</v>
      </c>
      <c r="F181" s="161" t="s">
        <v>2698</v>
      </c>
      <c r="H181" s="162">
        <v>384.55200000000002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145</v>
      </c>
      <c r="AU181" s="160" t="s">
        <v>155</v>
      </c>
      <c r="AV181" s="13" t="s">
        <v>82</v>
      </c>
      <c r="AW181" s="13" t="s">
        <v>29</v>
      </c>
      <c r="AX181" s="13" t="s">
        <v>73</v>
      </c>
      <c r="AY181" s="160" t="s">
        <v>137</v>
      </c>
    </row>
    <row r="182" spans="1:65" s="15" customFormat="1">
      <c r="B182" s="174"/>
      <c r="D182" s="159" t="s">
        <v>145</v>
      </c>
      <c r="E182" s="175" t="s">
        <v>1</v>
      </c>
      <c r="F182" s="176" t="s">
        <v>148</v>
      </c>
      <c r="H182" s="177">
        <v>384.55200000000002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145</v>
      </c>
      <c r="AU182" s="175" t="s">
        <v>155</v>
      </c>
      <c r="AV182" s="15" t="s">
        <v>143</v>
      </c>
      <c r="AW182" s="15" t="s">
        <v>29</v>
      </c>
      <c r="AX182" s="15" t="s">
        <v>30</v>
      </c>
      <c r="AY182" s="175" t="s">
        <v>137</v>
      </c>
    </row>
    <row r="183" spans="1:65" s="12" customFormat="1" ht="22.9" customHeight="1">
      <c r="B183" s="131"/>
      <c r="D183" s="132" t="s">
        <v>72</v>
      </c>
      <c r="E183" s="142" t="s">
        <v>82</v>
      </c>
      <c r="F183" s="142" t="s">
        <v>732</v>
      </c>
      <c r="I183" s="134"/>
      <c r="J183" s="143">
        <f>BK183</f>
        <v>0</v>
      </c>
      <c r="L183" s="131"/>
      <c r="M183" s="136"/>
      <c r="N183" s="137"/>
      <c r="O183" s="137"/>
      <c r="P183" s="138">
        <f>SUM(P184:P188)</f>
        <v>0</v>
      </c>
      <c r="Q183" s="137"/>
      <c r="R183" s="138">
        <f>SUM(R184:R188)</f>
        <v>42.365388799999998</v>
      </c>
      <c r="S183" s="137"/>
      <c r="T183" s="139">
        <f>SUM(T184:T188)</f>
        <v>0</v>
      </c>
      <c r="AR183" s="132" t="s">
        <v>30</v>
      </c>
      <c r="AT183" s="140" t="s">
        <v>72</v>
      </c>
      <c r="AU183" s="140" t="s">
        <v>30</v>
      </c>
      <c r="AY183" s="132" t="s">
        <v>137</v>
      </c>
      <c r="BK183" s="141">
        <f>SUM(BK184:BK188)</f>
        <v>0</v>
      </c>
    </row>
    <row r="184" spans="1:65" s="2" customFormat="1" ht="33" customHeight="1">
      <c r="A184" s="33"/>
      <c r="B184" s="144"/>
      <c r="C184" s="145" t="s">
        <v>311</v>
      </c>
      <c r="D184" s="145" t="s">
        <v>139</v>
      </c>
      <c r="E184" s="146" t="s">
        <v>2699</v>
      </c>
      <c r="F184" s="147" t="s">
        <v>2700</v>
      </c>
      <c r="G184" s="148" t="s">
        <v>195</v>
      </c>
      <c r="H184" s="149">
        <v>20.64</v>
      </c>
      <c r="I184" s="150"/>
      <c r="J184" s="151">
        <f>ROUND(I184*H184,2)</f>
        <v>0</v>
      </c>
      <c r="K184" s="147" t="s">
        <v>152</v>
      </c>
      <c r="L184" s="34"/>
      <c r="M184" s="152" t="s">
        <v>1</v>
      </c>
      <c r="N184" s="153" t="s">
        <v>38</v>
      </c>
      <c r="O184" s="59"/>
      <c r="P184" s="154">
        <f>O184*H184</f>
        <v>0</v>
      </c>
      <c r="Q184" s="154">
        <v>1.665</v>
      </c>
      <c r="R184" s="154">
        <f>Q184*H184</f>
        <v>34.365600000000001</v>
      </c>
      <c r="S184" s="154">
        <v>0</v>
      </c>
      <c r="T184" s="15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6" t="s">
        <v>143</v>
      </c>
      <c r="AT184" s="156" t="s">
        <v>139</v>
      </c>
      <c r="AU184" s="156" t="s">
        <v>82</v>
      </c>
      <c r="AY184" s="18" t="s">
        <v>137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8" t="s">
        <v>30</v>
      </c>
      <c r="BK184" s="157">
        <f>ROUND(I184*H184,2)</f>
        <v>0</v>
      </c>
      <c r="BL184" s="18" t="s">
        <v>143</v>
      </c>
      <c r="BM184" s="156" t="s">
        <v>2701</v>
      </c>
    </row>
    <row r="185" spans="1:65" s="13" customFormat="1">
      <c r="B185" s="158"/>
      <c r="D185" s="159" t="s">
        <v>145</v>
      </c>
      <c r="E185" s="160" t="s">
        <v>1</v>
      </c>
      <c r="F185" s="161" t="s">
        <v>2702</v>
      </c>
      <c r="H185" s="162">
        <v>20.64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145</v>
      </c>
      <c r="AU185" s="160" t="s">
        <v>82</v>
      </c>
      <c r="AV185" s="13" t="s">
        <v>82</v>
      </c>
      <c r="AW185" s="13" t="s">
        <v>29</v>
      </c>
      <c r="AX185" s="13" t="s">
        <v>73</v>
      </c>
      <c r="AY185" s="160" t="s">
        <v>137</v>
      </c>
    </row>
    <row r="186" spans="1:65" s="2" customFormat="1" ht="16.5" customHeight="1">
      <c r="A186" s="33"/>
      <c r="B186" s="144"/>
      <c r="C186" s="145" t="s">
        <v>315</v>
      </c>
      <c r="D186" s="145" t="s">
        <v>139</v>
      </c>
      <c r="E186" s="146" t="s">
        <v>2703</v>
      </c>
      <c r="F186" s="147" t="s">
        <v>2704</v>
      </c>
      <c r="G186" s="148" t="s">
        <v>195</v>
      </c>
      <c r="H186" s="149">
        <v>3.44</v>
      </c>
      <c r="I186" s="150"/>
      <c r="J186" s="151">
        <f>ROUND(I186*H186,2)</f>
        <v>0</v>
      </c>
      <c r="K186" s="147" t="s">
        <v>152</v>
      </c>
      <c r="L186" s="34"/>
      <c r="M186" s="152" t="s">
        <v>1</v>
      </c>
      <c r="N186" s="153" t="s">
        <v>38</v>
      </c>
      <c r="O186" s="59"/>
      <c r="P186" s="154">
        <f>O186*H186</f>
        <v>0</v>
      </c>
      <c r="Q186" s="154">
        <v>2.3010199999999998</v>
      </c>
      <c r="R186" s="154">
        <f>Q186*H186</f>
        <v>7.9155087999999996</v>
      </c>
      <c r="S186" s="154">
        <v>0</v>
      </c>
      <c r="T186" s="15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6" t="s">
        <v>143</v>
      </c>
      <c r="AT186" s="156" t="s">
        <v>139</v>
      </c>
      <c r="AU186" s="156" t="s">
        <v>82</v>
      </c>
      <c r="AY186" s="18" t="s">
        <v>137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8" t="s">
        <v>30</v>
      </c>
      <c r="BK186" s="157">
        <f>ROUND(I186*H186,2)</f>
        <v>0</v>
      </c>
      <c r="BL186" s="18" t="s">
        <v>143</v>
      </c>
      <c r="BM186" s="156" t="s">
        <v>2705</v>
      </c>
    </row>
    <row r="187" spans="1:65" s="13" customFormat="1">
      <c r="B187" s="158"/>
      <c r="D187" s="159" t="s">
        <v>145</v>
      </c>
      <c r="E187" s="160" t="s">
        <v>1</v>
      </c>
      <c r="F187" s="161" t="s">
        <v>2706</v>
      </c>
      <c r="H187" s="162">
        <v>3.44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145</v>
      </c>
      <c r="AU187" s="160" t="s">
        <v>82</v>
      </c>
      <c r="AV187" s="13" t="s">
        <v>82</v>
      </c>
      <c r="AW187" s="13" t="s">
        <v>29</v>
      </c>
      <c r="AX187" s="13" t="s">
        <v>73</v>
      </c>
      <c r="AY187" s="160" t="s">
        <v>137</v>
      </c>
    </row>
    <row r="188" spans="1:65" s="2" customFormat="1" ht="24.2" customHeight="1">
      <c r="A188" s="33"/>
      <c r="B188" s="144"/>
      <c r="C188" s="145" t="s">
        <v>319</v>
      </c>
      <c r="D188" s="145" t="s">
        <v>139</v>
      </c>
      <c r="E188" s="146" t="s">
        <v>2707</v>
      </c>
      <c r="F188" s="147" t="s">
        <v>2708</v>
      </c>
      <c r="G188" s="148" t="s">
        <v>190</v>
      </c>
      <c r="H188" s="149">
        <v>172</v>
      </c>
      <c r="I188" s="150"/>
      <c r="J188" s="151">
        <f>ROUND(I188*H188,2)</f>
        <v>0</v>
      </c>
      <c r="K188" s="147" t="s">
        <v>152</v>
      </c>
      <c r="L188" s="34"/>
      <c r="M188" s="152" t="s">
        <v>1</v>
      </c>
      <c r="N188" s="153" t="s">
        <v>38</v>
      </c>
      <c r="O188" s="59"/>
      <c r="P188" s="154">
        <f>O188*H188</f>
        <v>0</v>
      </c>
      <c r="Q188" s="154">
        <v>4.8999999999999998E-4</v>
      </c>
      <c r="R188" s="154">
        <f>Q188*H188</f>
        <v>8.4279999999999994E-2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143</v>
      </c>
      <c r="AT188" s="156" t="s">
        <v>139</v>
      </c>
      <c r="AU188" s="156" t="s">
        <v>82</v>
      </c>
      <c r="AY188" s="18" t="s">
        <v>137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30</v>
      </c>
      <c r="BK188" s="157">
        <f>ROUND(I188*H188,2)</f>
        <v>0</v>
      </c>
      <c r="BL188" s="18" t="s">
        <v>143</v>
      </c>
      <c r="BM188" s="156" t="s">
        <v>2709</v>
      </c>
    </row>
    <row r="189" spans="1:65" s="12" customFormat="1" ht="22.9" customHeight="1">
      <c r="B189" s="131"/>
      <c r="D189" s="132" t="s">
        <v>72</v>
      </c>
      <c r="E189" s="142" t="s">
        <v>163</v>
      </c>
      <c r="F189" s="142" t="s">
        <v>167</v>
      </c>
      <c r="I189" s="134"/>
      <c r="J189" s="143">
        <f>BK189</f>
        <v>0</v>
      </c>
      <c r="L189" s="131"/>
      <c r="M189" s="136"/>
      <c r="N189" s="137"/>
      <c r="O189" s="137"/>
      <c r="P189" s="138">
        <f>SUM(P190:P203)</f>
        <v>0</v>
      </c>
      <c r="Q189" s="137"/>
      <c r="R189" s="138">
        <f>SUM(R190:R203)</f>
        <v>21.607612</v>
      </c>
      <c r="S189" s="137"/>
      <c r="T189" s="139">
        <f>SUM(T190:T203)</f>
        <v>0</v>
      </c>
      <c r="AR189" s="132" t="s">
        <v>30</v>
      </c>
      <c r="AT189" s="140" t="s">
        <v>72</v>
      </c>
      <c r="AU189" s="140" t="s">
        <v>30</v>
      </c>
      <c r="AY189" s="132" t="s">
        <v>137</v>
      </c>
      <c r="BK189" s="141">
        <f>SUM(BK190:BK203)</f>
        <v>0</v>
      </c>
    </row>
    <row r="190" spans="1:65" s="2" customFormat="1" ht="24.2" customHeight="1">
      <c r="A190" s="33"/>
      <c r="B190" s="144"/>
      <c r="C190" s="145" t="s">
        <v>322</v>
      </c>
      <c r="D190" s="145" t="s">
        <v>139</v>
      </c>
      <c r="E190" s="146" t="s">
        <v>173</v>
      </c>
      <c r="F190" s="147" t="s">
        <v>174</v>
      </c>
      <c r="G190" s="148" t="s">
        <v>142</v>
      </c>
      <c r="H190" s="149">
        <v>1725.1</v>
      </c>
      <c r="I190" s="150"/>
      <c r="J190" s="151">
        <f>ROUND(I190*H190,2)</f>
        <v>0</v>
      </c>
      <c r="K190" s="147" t="s">
        <v>152</v>
      </c>
      <c r="L190" s="34"/>
      <c r="M190" s="152" t="s">
        <v>1</v>
      </c>
      <c r="N190" s="153" t="s">
        <v>38</v>
      </c>
      <c r="O190" s="59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6" t="s">
        <v>143</v>
      </c>
      <c r="AT190" s="156" t="s">
        <v>139</v>
      </c>
      <c r="AU190" s="156" t="s">
        <v>82</v>
      </c>
      <c r="AY190" s="18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30</v>
      </c>
      <c r="BK190" s="157">
        <f>ROUND(I190*H190,2)</f>
        <v>0</v>
      </c>
      <c r="BL190" s="18" t="s">
        <v>143</v>
      </c>
      <c r="BM190" s="156" t="s">
        <v>2710</v>
      </c>
    </row>
    <row r="191" spans="1:65" s="13" customFormat="1">
      <c r="B191" s="158"/>
      <c r="D191" s="159" t="s">
        <v>145</v>
      </c>
      <c r="E191" s="160" t="s">
        <v>1</v>
      </c>
      <c r="F191" s="161" t="s">
        <v>2711</v>
      </c>
      <c r="H191" s="162">
        <v>684.3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145</v>
      </c>
      <c r="AU191" s="160" t="s">
        <v>82</v>
      </c>
      <c r="AV191" s="13" t="s">
        <v>82</v>
      </c>
      <c r="AW191" s="13" t="s">
        <v>29</v>
      </c>
      <c r="AX191" s="13" t="s">
        <v>73</v>
      </c>
      <c r="AY191" s="160" t="s">
        <v>137</v>
      </c>
    </row>
    <row r="192" spans="1:65" s="14" customFormat="1">
      <c r="B192" s="167"/>
      <c r="D192" s="159" t="s">
        <v>145</v>
      </c>
      <c r="E192" s="168" t="s">
        <v>1</v>
      </c>
      <c r="F192" s="169" t="s">
        <v>2712</v>
      </c>
      <c r="H192" s="168" t="s">
        <v>1</v>
      </c>
      <c r="I192" s="170"/>
      <c r="L192" s="167"/>
      <c r="M192" s="171"/>
      <c r="N192" s="172"/>
      <c r="O192" s="172"/>
      <c r="P192" s="172"/>
      <c r="Q192" s="172"/>
      <c r="R192" s="172"/>
      <c r="S192" s="172"/>
      <c r="T192" s="173"/>
      <c r="AT192" s="168" t="s">
        <v>145</v>
      </c>
      <c r="AU192" s="168" t="s">
        <v>82</v>
      </c>
      <c r="AV192" s="14" t="s">
        <v>30</v>
      </c>
      <c r="AW192" s="14" t="s">
        <v>29</v>
      </c>
      <c r="AX192" s="14" t="s">
        <v>73</v>
      </c>
      <c r="AY192" s="168" t="s">
        <v>137</v>
      </c>
    </row>
    <row r="193" spans="1:65" s="13" customFormat="1">
      <c r="B193" s="158"/>
      <c r="D193" s="159" t="s">
        <v>145</v>
      </c>
      <c r="E193" s="160" t="s">
        <v>1</v>
      </c>
      <c r="F193" s="161" t="s">
        <v>2713</v>
      </c>
      <c r="H193" s="162">
        <v>1040.8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145</v>
      </c>
      <c r="AU193" s="160" t="s">
        <v>82</v>
      </c>
      <c r="AV193" s="13" t="s">
        <v>82</v>
      </c>
      <c r="AW193" s="13" t="s">
        <v>29</v>
      </c>
      <c r="AX193" s="13" t="s">
        <v>73</v>
      </c>
      <c r="AY193" s="160" t="s">
        <v>137</v>
      </c>
    </row>
    <row r="194" spans="1:65" s="14" customFormat="1">
      <c r="B194" s="167"/>
      <c r="D194" s="159" t="s">
        <v>145</v>
      </c>
      <c r="E194" s="168" t="s">
        <v>1</v>
      </c>
      <c r="F194" s="169" t="s">
        <v>2714</v>
      </c>
      <c r="H194" s="168" t="s">
        <v>1</v>
      </c>
      <c r="I194" s="170"/>
      <c r="L194" s="167"/>
      <c r="M194" s="171"/>
      <c r="N194" s="172"/>
      <c r="O194" s="172"/>
      <c r="P194" s="172"/>
      <c r="Q194" s="172"/>
      <c r="R194" s="172"/>
      <c r="S194" s="172"/>
      <c r="T194" s="173"/>
      <c r="AT194" s="168" t="s">
        <v>145</v>
      </c>
      <c r="AU194" s="168" t="s">
        <v>82</v>
      </c>
      <c r="AV194" s="14" t="s">
        <v>30</v>
      </c>
      <c r="AW194" s="14" t="s">
        <v>29</v>
      </c>
      <c r="AX194" s="14" t="s">
        <v>73</v>
      </c>
      <c r="AY194" s="168" t="s">
        <v>137</v>
      </c>
    </row>
    <row r="195" spans="1:65" s="2" customFormat="1" ht="24.2" customHeight="1">
      <c r="A195" s="33"/>
      <c r="B195" s="144"/>
      <c r="C195" s="145" t="s">
        <v>327</v>
      </c>
      <c r="D195" s="145" t="s">
        <v>139</v>
      </c>
      <c r="E195" s="146" t="s">
        <v>2715</v>
      </c>
      <c r="F195" s="147" t="s">
        <v>2716</v>
      </c>
      <c r="G195" s="148" t="s">
        <v>142</v>
      </c>
      <c r="H195" s="149">
        <v>621</v>
      </c>
      <c r="I195" s="150"/>
      <c r="J195" s="151">
        <f t="shared" ref="J195:J201" si="0">ROUND(I195*H195,2)</f>
        <v>0</v>
      </c>
      <c r="K195" s="147" t="s">
        <v>152</v>
      </c>
      <c r="L195" s="34"/>
      <c r="M195" s="152" t="s">
        <v>1</v>
      </c>
      <c r="N195" s="153" t="s">
        <v>38</v>
      </c>
      <c r="O195" s="59"/>
      <c r="P195" s="154">
        <f t="shared" ref="P195:P201" si="1">O195*H195</f>
        <v>0</v>
      </c>
      <c r="Q195" s="154">
        <v>0</v>
      </c>
      <c r="R195" s="154">
        <f t="shared" ref="R195:R201" si="2">Q195*H195</f>
        <v>0</v>
      </c>
      <c r="S195" s="154">
        <v>0</v>
      </c>
      <c r="T195" s="155">
        <f t="shared" ref="T195:T201" si="3"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6" t="s">
        <v>143</v>
      </c>
      <c r="AT195" s="156" t="s">
        <v>139</v>
      </c>
      <c r="AU195" s="156" t="s">
        <v>82</v>
      </c>
      <c r="AY195" s="18" t="s">
        <v>137</v>
      </c>
      <c r="BE195" s="157">
        <f t="shared" ref="BE195:BE201" si="4">IF(N195="základní",J195,0)</f>
        <v>0</v>
      </c>
      <c r="BF195" s="157">
        <f t="shared" ref="BF195:BF201" si="5">IF(N195="snížená",J195,0)</f>
        <v>0</v>
      </c>
      <c r="BG195" s="157">
        <f t="shared" ref="BG195:BG201" si="6">IF(N195="zákl. přenesená",J195,0)</f>
        <v>0</v>
      </c>
      <c r="BH195" s="157">
        <f t="shared" ref="BH195:BH201" si="7">IF(N195="sníž. přenesená",J195,0)</f>
        <v>0</v>
      </c>
      <c r="BI195" s="157">
        <f t="shared" ref="BI195:BI201" si="8">IF(N195="nulová",J195,0)</f>
        <v>0</v>
      </c>
      <c r="BJ195" s="18" t="s">
        <v>30</v>
      </c>
      <c r="BK195" s="157">
        <f t="shared" ref="BK195:BK201" si="9">ROUND(I195*H195,2)</f>
        <v>0</v>
      </c>
      <c r="BL195" s="18" t="s">
        <v>143</v>
      </c>
      <c r="BM195" s="156" t="s">
        <v>2717</v>
      </c>
    </row>
    <row r="196" spans="1:65" s="2" customFormat="1" ht="24.2" customHeight="1">
      <c r="A196" s="33"/>
      <c r="B196" s="144"/>
      <c r="C196" s="145" t="s">
        <v>331</v>
      </c>
      <c r="D196" s="145" t="s">
        <v>139</v>
      </c>
      <c r="E196" s="146" t="s">
        <v>2718</v>
      </c>
      <c r="F196" s="147" t="s">
        <v>2719</v>
      </c>
      <c r="G196" s="148" t="s">
        <v>142</v>
      </c>
      <c r="H196" s="149">
        <v>621</v>
      </c>
      <c r="I196" s="150"/>
      <c r="J196" s="151">
        <f t="shared" si="0"/>
        <v>0</v>
      </c>
      <c r="K196" s="147" t="s">
        <v>152</v>
      </c>
      <c r="L196" s="34"/>
      <c r="M196" s="152" t="s">
        <v>1</v>
      </c>
      <c r="N196" s="153" t="s">
        <v>38</v>
      </c>
      <c r="O196" s="59"/>
      <c r="P196" s="154">
        <f t="shared" si="1"/>
        <v>0</v>
      </c>
      <c r="Q196" s="154">
        <v>0</v>
      </c>
      <c r="R196" s="154">
        <f t="shared" si="2"/>
        <v>0</v>
      </c>
      <c r="S196" s="154">
        <v>0</v>
      </c>
      <c r="T196" s="155">
        <f t="shared" si="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143</v>
      </c>
      <c r="AT196" s="156" t="s">
        <v>139</v>
      </c>
      <c r="AU196" s="156" t="s">
        <v>82</v>
      </c>
      <c r="AY196" s="18" t="s">
        <v>137</v>
      </c>
      <c r="BE196" s="157">
        <f t="shared" si="4"/>
        <v>0</v>
      </c>
      <c r="BF196" s="157">
        <f t="shared" si="5"/>
        <v>0</v>
      </c>
      <c r="BG196" s="157">
        <f t="shared" si="6"/>
        <v>0</v>
      </c>
      <c r="BH196" s="157">
        <f t="shared" si="7"/>
        <v>0</v>
      </c>
      <c r="BI196" s="157">
        <f t="shared" si="8"/>
        <v>0</v>
      </c>
      <c r="BJ196" s="18" t="s">
        <v>30</v>
      </c>
      <c r="BK196" s="157">
        <f t="shared" si="9"/>
        <v>0</v>
      </c>
      <c r="BL196" s="18" t="s">
        <v>143</v>
      </c>
      <c r="BM196" s="156" t="s">
        <v>2720</v>
      </c>
    </row>
    <row r="197" spans="1:65" s="2" customFormat="1" ht="24.2" customHeight="1">
      <c r="A197" s="33"/>
      <c r="B197" s="144"/>
      <c r="C197" s="145" t="s">
        <v>333</v>
      </c>
      <c r="D197" s="145" t="s">
        <v>139</v>
      </c>
      <c r="E197" s="146" t="s">
        <v>2721</v>
      </c>
      <c r="F197" s="147" t="s">
        <v>2722</v>
      </c>
      <c r="G197" s="148" t="s">
        <v>142</v>
      </c>
      <c r="H197" s="149">
        <v>621</v>
      </c>
      <c r="I197" s="150"/>
      <c r="J197" s="151">
        <f t="shared" si="0"/>
        <v>0</v>
      </c>
      <c r="K197" s="147" t="s">
        <v>1</v>
      </c>
      <c r="L197" s="34"/>
      <c r="M197" s="152" t="s">
        <v>1</v>
      </c>
      <c r="N197" s="153" t="s">
        <v>38</v>
      </c>
      <c r="O197" s="59"/>
      <c r="P197" s="154">
        <f t="shared" si="1"/>
        <v>0</v>
      </c>
      <c r="Q197" s="154">
        <v>0</v>
      </c>
      <c r="R197" s="154">
        <f t="shared" si="2"/>
        <v>0</v>
      </c>
      <c r="S197" s="154">
        <v>0</v>
      </c>
      <c r="T197" s="155">
        <f t="shared" si="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6" t="s">
        <v>143</v>
      </c>
      <c r="AT197" s="156" t="s">
        <v>139</v>
      </c>
      <c r="AU197" s="156" t="s">
        <v>82</v>
      </c>
      <c r="AY197" s="18" t="s">
        <v>137</v>
      </c>
      <c r="BE197" s="157">
        <f t="shared" si="4"/>
        <v>0</v>
      </c>
      <c r="BF197" s="157">
        <f t="shared" si="5"/>
        <v>0</v>
      </c>
      <c r="BG197" s="157">
        <f t="shared" si="6"/>
        <v>0</v>
      </c>
      <c r="BH197" s="157">
        <f t="shared" si="7"/>
        <v>0</v>
      </c>
      <c r="BI197" s="157">
        <f t="shared" si="8"/>
        <v>0</v>
      </c>
      <c r="BJ197" s="18" t="s">
        <v>30</v>
      </c>
      <c r="BK197" s="157">
        <f t="shared" si="9"/>
        <v>0</v>
      </c>
      <c r="BL197" s="18" t="s">
        <v>143</v>
      </c>
      <c r="BM197" s="156" t="s">
        <v>2723</v>
      </c>
    </row>
    <row r="198" spans="1:65" s="2" customFormat="1" ht="21.75" customHeight="1">
      <c r="A198" s="33"/>
      <c r="B198" s="144"/>
      <c r="C198" s="145" t="s">
        <v>335</v>
      </c>
      <c r="D198" s="145" t="s">
        <v>139</v>
      </c>
      <c r="E198" s="146" t="s">
        <v>2724</v>
      </c>
      <c r="F198" s="147" t="s">
        <v>2725</v>
      </c>
      <c r="G198" s="148" t="s">
        <v>142</v>
      </c>
      <c r="H198" s="149">
        <v>621</v>
      </c>
      <c r="I198" s="150"/>
      <c r="J198" s="151">
        <f t="shared" si="0"/>
        <v>0</v>
      </c>
      <c r="K198" s="147" t="s">
        <v>152</v>
      </c>
      <c r="L198" s="34"/>
      <c r="M198" s="152" t="s">
        <v>1</v>
      </c>
      <c r="N198" s="153" t="s">
        <v>38</v>
      </c>
      <c r="O198" s="59"/>
      <c r="P198" s="154">
        <f t="shared" si="1"/>
        <v>0</v>
      </c>
      <c r="Q198" s="154">
        <v>0</v>
      </c>
      <c r="R198" s="154">
        <f t="shared" si="2"/>
        <v>0</v>
      </c>
      <c r="S198" s="154">
        <v>0</v>
      </c>
      <c r="T198" s="155">
        <f t="shared" si="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143</v>
      </c>
      <c r="AT198" s="156" t="s">
        <v>139</v>
      </c>
      <c r="AU198" s="156" t="s">
        <v>82</v>
      </c>
      <c r="AY198" s="18" t="s">
        <v>137</v>
      </c>
      <c r="BE198" s="157">
        <f t="shared" si="4"/>
        <v>0</v>
      </c>
      <c r="BF198" s="157">
        <f t="shared" si="5"/>
        <v>0</v>
      </c>
      <c r="BG198" s="157">
        <f t="shared" si="6"/>
        <v>0</v>
      </c>
      <c r="BH198" s="157">
        <f t="shared" si="7"/>
        <v>0</v>
      </c>
      <c r="BI198" s="157">
        <f t="shared" si="8"/>
        <v>0</v>
      </c>
      <c r="BJ198" s="18" t="s">
        <v>30</v>
      </c>
      <c r="BK198" s="157">
        <f t="shared" si="9"/>
        <v>0</v>
      </c>
      <c r="BL198" s="18" t="s">
        <v>143</v>
      </c>
      <c r="BM198" s="156" t="s">
        <v>2726</v>
      </c>
    </row>
    <row r="199" spans="1:65" s="2" customFormat="1" ht="24.2" customHeight="1">
      <c r="A199" s="33"/>
      <c r="B199" s="144"/>
      <c r="C199" s="145" t="s">
        <v>339</v>
      </c>
      <c r="D199" s="145" t="s">
        <v>139</v>
      </c>
      <c r="E199" s="146" t="s">
        <v>2727</v>
      </c>
      <c r="F199" s="147" t="s">
        <v>2728</v>
      </c>
      <c r="G199" s="148" t="s">
        <v>142</v>
      </c>
      <c r="H199" s="149">
        <v>621</v>
      </c>
      <c r="I199" s="150"/>
      <c r="J199" s="151">
        <f t="shared" si="0"/>
        <v>0</v>
      </c>
      <c r="K199" s="147" t="s">
        <v>1</v>
      </c>
      <c r="L199" s="34"/>
      <c r="M199" s="152" t="s">
        <v>1</v>
      </c>
      <c r="N199" s="153" t="s">
        <v>38</v>
      </c>
      <c r="O199" s="59"/>
      <c r="P199" s="154">
        <f t="shared" si="1"/>
        <v>0</v>
      </c>
      <c r="Q199" s="154">
        <v>0</v>
      </c>
      <c r="R199" s="154">
        <f t="shared" si="2"/>
        <v>0</v>
      </c>
      <c r="S199" s="154">
        <v>0</v>
      </c>
      <c r="T199" s="155">
        <f t="shared" si="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6" t="s">
        <v>143</v>
      </c>
      <c r="AT199" s="156" t="s">
        <v>139</v>
      </c>
      <c r="AU199" s="156" t="s">
        <v>82</v>
      </c>
      <c r="AY199" s="18" t="s">
        <v>137</v>
      </c>
      <c r="BE199" s="157">
        <f t="shared" si="4"/>
        <v>0</v>
      </c>
      <c r="BF199" s="157">
        <f t="shared" si="5"/>
        <v>0</v>
      </c>
      <c r="BG199" s="157">
        <f t="shared" si="6"/>
        <v>0</v>
      </c>
      <c r="BH199" s="157">
        <f t="shared" si="7"/>
        <v>0</v>
      </c>
      <c r="BI199" s="157">
        <f t="shared" si="8"/>
        <v>0</v>
      </c>
      <c r="BJ199" s="18" t="s">
        <v>30</v>
      </c>
      <c r="BK199" s="157">
        <f t="shared" si="9"/>
        <v>0</v>
      </c>
      <c r="BL199" s="18" t="s">
        <v>143</v>
      </c>
      <c r="BM199" s="156" t="s">
        <v>2729</v>
      </c>
    </row>
    <row r="200" spans="1:65" s="2" customFormat="1" ht="33" customHeight="1">
      <c r="A200" s="33"/>
      <c r="B200" s="144"/>
      <c r="C200" s="145" t="s">
        <v>343</v>
      </c>
      <c r="D200" s="145" t="s">
        <v>139</v>
      </c>
      <c r="E200" s="146" t="s">
        <v>2730</v>
      </c>
      <c r="F200" s="147" t="s">
        <v>2731</v>
      </c>
      <c r="G200" s="148" t="s">
        <v>142</v>
      </c>
      <c r="H200" s="149">
        <v>73.599999999999994</v>
      </c>
      <c r="I200" s="150"/>
      <c r="J200" s="151">
        <f t="shared" si="0"/>
        <v>0</v>
      </c>
      <c r="K200" s="147" t="s">
        <v>152</v>
      </c>
      <c r="L200" s="34"/>
      <c r="M200" s="152" t="s">
        <v>1</v>
      </c>
      <c r="N200" s="153" t="s">
        <v>38</v>
      </c>
      <c r="O200" s="59"/>
      <c r="P200" s="154">
        <f t="shared" si="1"/>
        <v>0</v>
      </c>
      <c r="Q200" s="154">
        <v>0.11162</v>
      </c>
      <c r="R200" s="154">
        <f t="shared" si="2"/>
        <v>8.2152319999999985</v>
      </c>
      <c r="S200" s="154">
        <v>0</v>
      </c>
      <c r="T200" s="155">
        <f t="shared" si="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6" t="s">
        <v>143</v>
      </c>
      <c r="AT200" s="156" t="s">
        <v>139</v>
      </c>
      <c r="AU200" s="156" t="s">
        <v>82</v>
      </c>
      <c r="AY200" s="18" t="s">
        <v>137</v>
      </c>
      <c r="BE200" s="157">
        <f t="shared" si="4"/>
        <v>0</v>
      </c>
      <c r="BF200" s="157">
        <f t="shared" si="5"/>
        <v>0</v>
      </c>
      <c r="BG200" s="157">
        <f t="shared" si="6"/>
        <v>0</v>
      </c>
      <c r="BH200" s="157">
        <f t="shared" si="7"/>
        <v>0</v>
      </c>
      <c r="BI200" s="157">
        <f t="shared" si="8"/>
        <v>0</v>
      </c>
      <c r="BJ200" s="18" t="s">
        <v>30</v>
      </c>
      <c r="BK200" s="157">
        <f t="shared" si="9"/>
        <v>0</v>
      </c>
      <c r="BL200" s="18" t="s">
        <v>143</v>
      </c>
      <c r="BM200" s="156" t="s">
        <v>2732</v>
      </c>
    </row>
    <row r="201" spans="1:65" s="2" customFormat="1" ht="16.5" customHeight="1">
      <c r="A201" s="33"/>
      <c r="B201" s="144"/>
      <c r="C201" s="182" t="s">
        <v>347</v>
      </c>
      <c r="D201" s="182" t="s">
        <v>181</v>
      </c>
      <c r="E201" s="183" t="s">
        <v>2733</v>
      </c>
      <c r="F201" s="184" t="s">
        <v>2734</v>
      </c>
      <c r="G201" s="185" t="s">
        <v>142</v>
      </c>
      <c r="H201" s="186">
        <v>74.335999999999999</v>
      </c>
      <c r="I201" s="187"/>
      <c r="J201" s="188">
        <f t="shared" si="0"/>
        <v>0</v>
      </c>
      <c r="K201" s="184" t="s">
        <v>1</v>
      </c>
      <c r="L201" s="189"/>
      <c r="M201" s="190" t="s">
        <v>1</v>
      </c>
      <c r="N201" s="191" t="s">
        <v>38</v>
      </c>
      <c r="O201" s="59"/>
      <c r="P201" s="154">
        <f t="shared" si="1"/>
        <v>0</v>
      </c>
      <c r="Q201" s="154">
        <v>0.18</v>
      </c>
      <c r="R201" s="154">
        <f t="shared" si="2"/>
        <v>13.380479999999999</v>
      </c>
      <c r="S201" s="154">
        <v>0</v>
      </c>
      <c r="T201" s="155">
        <f t="shared" si="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176</v>
      </c>
      <c r="AT201" s="156" t="s">
        <v>181</v>
      </c>
      <c r="AU201" s="156" t="s">
        <v>82</v>
      </c>
      <c r="AY201" s="18" t="s">
        <v>137</v>
      </c>
      <c r="BE201" s="157">
        <f t="shared" si="4"/>
        <v>0</v>
      </c>
      <c r="BF201" s="157">
        <f t="shared" si="5"/>
        <v>0</v>
      </c>
      <c r="BG201" s="157">
        <f t="shared" si="6"/>
        <v>0</v>
      </c>
      <c r="BH201" s="157">
        <f t="shared" si="7"/>
        <v>0</v>
      </c>
      <c r="BI201" s="157">
        <f t="shared" si="8"/>
        <v>0</v>
      </c>
      <c r="BJ201" s="18" t="s">
        <v>30</v>
      </c>
      <c r="BK201" s="157">
        <f t="shared" si="9"/>
        <v>0</v>
      </c>
      <c r="BL201" s="18" t="s">
        <v>143</v>
      </c>
      <c r="BM201" s="156" t="s">
        <v>2735</v>
      </c>
    </row>
    <row r="202" spans="1:65" s="13" customFormat="1">
      <c r="B202" s="158"/>
      <c r="D202" s="159" t="s">
        <v>145</v>
      </c>
      <c r="E202" s="160" t="s">
        <v>1</v>
      </c>
      <c r="F202" s="161" t="s">
        <v>2736</v>
      </c>
      <c r="H202" s="162">
        <v>74.335999999999999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145</v>
      </c>
      <c r="AU202" s="160" t="s">
        <v>82</v>
      </c>
      <c r="AV202" s="13" t="s">
        <v>82</v>
      </c>
      <c r="AW202" s="13" t="s">
        <v>29</v>
      </c>
      <c r="AX202" s="13" t="s">
        <v>73</v>
      </c>
      <c r="AY202" s="160" t="s">
        <v>137</v>
      </c>
    </row>
    <row r="203" spans="1:65" s="2" customFormat="1" ht="24.2" customHeight="1">
      <c r="A203" s="33"/>
      <c r="B203" s="144"/>
      <c r="C203" s="145" t="s">
        <v>352</v>
      </c>
      <c r="D203" s="145" t="s">
        <v>139</v>
      </c>
      <c r="E203" s="146" t="s">
        <v>2737</v>
      </c>
      <c r="F203" s="147" t="s">
        <v>2738</v>
      </c>
      <c r="G203" s="148" t="s">
        <v>190</v>
      </c>
      <c r="H203" s="149">
        <v>148.75</v>
      </c>
      <c r="I203" s="150"/>
      <c r="J203" s="151">
        <f>ROUND(I203*H203,2)</f>
        <v>0</v>
      </c>
      <c r="K203" s="147" t="s">
        <v>152</v>
      </c>
      <c r="L203" s="34"/>
      <c r="M203" s="152" t="s">
        <v>1</v>
      </c>
      <c r="N203" s="153" t="s">
        <v>38</v>
      </c>
      <c r="O203" s="59"/>
      <c r="P203" s="154">
        <f>O203*H203</f>
        <v>0</v>
      </c>
      <c r="Q203" s="154">
        <v>8.0000000000000007E-5</v>
      </c>
      <c r="R203" s="154">
        <f>Q203*H203</f>
        <v>1.1900000000000001E-2</v>
      </c>
      <c r="S203" s="154">
        <v>0</v>
      </c>
      <c r="T203" s="15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6" t="s">
        <v>143</v>
      </c>
      <c r="AT203" s="156" t="s">
        <v>139</v>
      </c>
      <c r="AU203" s="156" t="s">
        <v>82</v>
      </c>
      <c r="AY203" s="18" t="s">
        <v>137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8" t="s">
        <v>30</v>
      </c>
      <c r="BK203" s="157">
        <f>ROUND(I203*H203,2)</f>
        <v>0</v>
      </c>
      <c r="BL203" s="18" t="s">
        <v>143</v>
      </c>
      <c r="BM203" s="156" t="s">
        <v>2739</v>
      </c>
    </row>
    <row r="204" spans="1:65" s="12" customFormat="1" ht="22.9" customHeight="1">
      <c r="B204" s="131"/>
      <c r="D204" s="132" t="s">
        <v>72</v>
      </c>
      <c r="E204" s="142" t="s">
        <v>180</v>
      </c>
      <c r="F204" s="142" t="s">
        <v>186</v>
      </c>
      <c r="I204" s="134"/>
      <c r="J204" s="143">
        <f>BK204</f>
        <v>0</v>
      </c>
      <c r="L204" s="131"/>
      <c r="M204" s="136"/>
      <c r="N204" s="137"/>
      <c r="O204" s="137"/>
      <c r="P204" s="138">
        <f>SUM(P205:P225)</f>
        <v>0</v>
      </c>
      <c r="Q204" s="137"/>
      <c r="R204" s="138">
        <f>SUM(R205:R225)</f>
        <v>78.988365700000003</v>
      </c>
      <c r="S204" s="137"/>
      <c r="T204" s="139">
        <f>SUM(T205:T225)</f>
        <v>0</v>
      </c>
      <c r="AR204" s="132" t="s">
        <v>30</v>
      </c>
      <c r="AT204" s="140" t="s">
        <v>72</v>
      </c>
      <c r="AU204" s="140" t="s">
        <v>30</v>
      </c>
      <c r="AY204" s="132" t="s">
        <v>137</v>
      </c>
      <c r="BK204" s="141">
        <f>SUM(BK205:BK225)</f>
        <v>0</v>
      </c>
    </row>
    <row r="205" spans="1:65" s="2" customFormat="1" ht="16.5" customHeight="1">
      <c r="A205" s="33"/>
      <c r="B205" s="144"/>
      <c r="C205" s="145" t="s">
        <v>357</v>
      </c>
      <c r="D205" s="145" t="s">
        <v>139</v>
      </c>
      <c r="E205" s="146" t="s">
        <v>2740</v>
      </c>
      <c r="F205" s="147" t="s">
        <v>2741</v>
      </c>
      <c r="G205" s="148" t="s">
        <v>201</v>
      </c>
      <c r="H205" s="149">
        <v>1</v>
      </c>
      <c r="I205" s="150"/>
      <c r="J205" s="151">
        <f>ROUND(I205*H205,2)</f>
        <v>0</v>
      </c>
      <c r="K205" s="147" t="s">
        <v>1</v>
      </c>
      <c r="L205" s="34"/>
      <c r="M205" s="152" t="s">
        <v>1</v>
      </c>
      <c r="N205" s="153" t="s">
        <v>38</v>
      </c>
      <c r="O205" s="59"/>
      <c r="P205" s="154">
        <f>O205*H205</f>
        <v>0</v>
      </c>
      <c r="Q205" s="154">
        <v>0</v>
      </c>
      <c r="R205" s="154">
        <f>Q205*H205</f>
        <v>0</v>
      </c>
      <c r="S205" s="154">
        <v>0</v>
      </c>
      <c r="T205" s="15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6" t="s">
        <v>143</v>
      </c>
      <c r="AT205" s="156" t="s">
        <v>139</v>
      </c>
      <c r="AU205" s="156" t="s">
        <v>82</v>
      </c>
      <c r="AY205" s="18" t="s">
        <v>137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8" t="s">
        <v>30</v>
      </c>
      <c r="BK205" s="157">
        <f>ROUND(I205*H205,2)</f>
        <v>0</v>
      </c>
      <c r="BL205" s="18" t="s">
        <v>143</v>
      </c>
      <c r="BM205" s="156" t="s">
        <v>2742</v>
      </c>
    </row>
    <row r="206" spans="1:65" s="13" customFormat="1">
      <c r="B206" s="158"/>
      <c r="D206" s="159" t="s">
        <v>145</v>
      </c>
      <c r="E206" s="160" t="s">
        <v>1</v>
      </c>
      <c r="F206" s="161" t="s">
        <v>30</v>
      </c>
      <c r="H206" s="162">
        <v>1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145</v>
      </c>
      <c r="AU206" s="160" t="s">
        <v>82</v>
      </c>
      <c r="AV206" s="13" t="s">
        <v>82</v>
      </c>
      <c r="AW206" s="13" t="s">
        <v>29</v>
      </c>
      <c r="AX206" s="13" t="s">
        <v>30</v>
      </c>
      <c r="AY206" s="160" t="s">
        <v>137</v>
      </c>
    </row>
    <row r="207" spans="1:65" s="2" customFormat="1" ht="16.5" customHeight="1">
      <c r="A207" s="33"/>
      <c r="B207" s="144"/>
      <c r="C207" s="145" t="s">
        <v>362</v>
      </c>
      <c r="D207" s="145" t="s">
        <v>139</v>
      </c>
      <c r="E207" s="146" t="s">
        <v>381</v>
      </c>
      <c r="F207" s="147" t="s">
        <v>382</v>
      </c>
      <c r="G207" s="148" t="s">
        <v>190</v>
      </c>
      <c r="H207" s="149">
        <v>20</v>
      </c>
      <c r="I207" s="150"/>
      <c r="J207" s="151">
        <f t="shared" ref="J207:J212" si="10">ROUND(I207*H207,2)</f>
        <v>0</v>
      </c>
      <c r="K207" s="147" t="s">
        <v>1</v>
      </c>
      <c r="L207" s="34"/>
      <c r="M207" s="152" t="s">
        <v>1</v>
      </c>
      <c r="N207" s="153" t="s">
        <v>38</v>
      </c>
      <c r="O207" s="59"/>
      <c r="P207" s="154">
        <f t="shared" ref="P207:P212" si="11">O207*H207</f>
        <v>0</v>
      </c>
      <c r="Q207" s="154">
        <v>0</v>
      </c>
      <c r="R207" s="154">
        <f t="shared" ref="R207:R212" si="12">Q207*H207</f>
        <v>0</v>
      </c>
      <c r="S207" s="154">
        <v>0</v>
      </c>
      <c r="T207" s="155">
        <f t="shared" ref="T207:T212" si="13"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6" t="s">
        <v>143</v>
      </c>
      <c r="AT207" s="156" t="s">
        <v>139</v>
      </c>
      <c r="AU207" s="156" t="s">
        <v>82</v>
      </c>
      <c r="AY207" s="18" t="s">
        <v>137</v>
      </c>
      <c r="BE207" s="157">
        <f t="shared" ref="BE207:BE212" si="14">IF(N207="základní",J207,0)</f>
        <v>0</v>
      </c>
      <c r="BF207" s="157">
        <f t="shared" ref="BF207:BF212" si="15">IF(N207="snížená",J207,0)</f>
        <v>0</v>
      </c>
      <c r="BG207" s="157">
        <f t="shared" ref="BG207:BG212" si="16">IF(N207="zákl. přenesená",J207,0)</f>
        <v>0</v>
      </c>
      <c r="BH207" s="157">
        <f t="shared" ref="BH207:BH212" si="17">IF(N207="sníž. přenesená",J207,0)</f>
        <v>0</v>
      </c>
      <c r="BI207" s="157">
        <f t="shared" ref="BI207:BI212" si="18">IF(N207="nulová",J207,0)</f>
        <v>0</v>
      </c>
      <c r="BJ207" s="18" t="s">
        <v>30</v>
      </c>
      <c r="BK207" s="157">
        <f t="shared" ref="BK207:BK212" si="19">ROUND(I207*H207,2)</f>
        <v>0</v>
      </c>
      <c r="BL207" s="18" t="s">
        <v>143</v>
      </c>
      <c r="BM207" s="156" t="s">
        <v>2743</v>
      </c>
    </row>
    <row r="208" spans="1:65" s="2" customFormat="1" ht="24.95" customHeight="1">
      <c r="A208" s="33"/>
      <c r="B208" s="144"/>
      <c r="C208" s="145" t="s">
        <v>367</v>
      </c>
      <c r="D208" s="145" t="s">
        <v>139</v>
      </c>
      <c r="E208" s="146" t="s">
        <v>385</v>
      </c>
      <c r="F208" s="147" t="s">
        <v>386</v>
      </c>
      <c r="G208" s="148" t="s">
        <v>190</v>
      </c>
      <c r="H208" s="149">
        <v>20</v>
      </c>
      <c r="I208" s="150"/>
      <c r="J208" s="151">
        <f t="shared" si="10"/>
        <v>0</v>
      </c>
      <c r="K208" s="147" t="s">
        <v>1</v>
      </c>
      <c r="L208" s="34"/>
      <c r="M208" s="152" t="s">
        <v>1</v>
      </c>
      <c r="N208" s="153" t="s">
        <v>38</v>
      </c>
      <c r="O208" s="59"/>
      <c r="P208" s="154">
        <f t="shared" si="11"/>
        <v>0</v>
      </c>
      <c r="Q208" s="154">
        <v>0</v>
      </c>
      <c r="R208" s="154">
        <f t="shared" si="12"/>
        <v>0</v>
      </c>
      <c r="S208" s="154">
        <v>0</v>
      </c>
      <c r="T208" s="155">
        <f t="shared" si="1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143</v>
      </c>
      <c r="AT208" s="156" t="s">
        <v>139</v>
      </c>
      <c r="AU208" s="156" t="s">
        <v>82</v>
      </c>
      <c r="AY208" s="18" t="s">
        <v>137</v>
      </c>
      <c r="BE208" s="157">
        <f t="shared" si="14"/>
        <v>0</v>
      </c>
      <c r="BF208" s="157">
        <f t="shared" si="15"/>
        <v>0</v>
      </c>
      <c r="BG208" s="157">
        <f t="shared" si="16"/>
        <v>0</v>
      </c>
      <c r="BH208" s="157">
        <f t="shared" si="17"/>
        <v>0</v>
      </c>
      <c r="BI208" s="157">
        <f t="shared" si="18"/>
        <v>0</v>
      </c>
      <c r="BJ208" s="18" t="s">
        <v>30</v>
      </c>
      <c r="BK208" s="157">
        <f t="shared" si="19"/>
        <v>0</v>
      </c>
      <c r="BL208" s="18" t="s">
        <v>143</v>
      </c>
      <c r="BM208" s="156" t="s">
        <v>2744</v>
      </c>
    </row>
    <row r="209" spans="1:65" s="2" customFormat="1" ht="33" customHeight="1">
      <c r="A209" s="33"/>
      <c r="B209" s="144"/>
      <c r="C209" s="145" t="s">
        <v>372</v>
      </c>
      <c r="D209" s="145" t="s">
        <v>139</v>
      </c>
      <c r="E209" s="146" t="s">
        <v>2745</v>
      </c>
      <c r="F209" s="147" t="s">
        <v>2746</v>
      </c>
      <c r="G209" s="148" t="s">
        <v>210</v>
      </c>
      <c r="H209" s="149">
        <v>10</v>
      </c>
      <c r="I209" s="150"/>
      <c r="J209" s="151">
        <f t="shared" si="10"/>
        <v>0</v>
      </c>
      <c r="K209" s="147" t="s">
        <v>1</v>
      </c>
      <c r="L209" s="34"/>
      <c r="M209" s="152" t="s">
        <v>1</v>
      </c>
      <c r="N209" s="153" t="s">
        <v>38</v>
      </c>
      <c r="O209" s="59"/>
      <c r="P209" s="154">
        <f t="shared" si="11"/>
        <v>0</v>
      </c>
      <c r="Q209" s="154">
        <v>0.31108000000000002</v>
      </c>
      <c r="R209" s="154">
        <f t="shared" si="12"/>
        <v>3.1108000000000002</v>
      </c>
      <c r="S209" s="154">
        <v>0</v>
      </c>
      <c r="T209" s="155">
        <f t="shared" si="1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6" t="s">
        <v>143</v>
      </c>
      <c r="AT209" s="156" t="s">
        <v>139</v>
      </c>
      <c r="AU209" s="156" t="s">
        <v>82</v>
      </c>
      <c r="AY209" s="18" t="s">
        <v>137</v>
      </c>
      <c r="BE209" s="157">
        <f t="shared" si="14"/>
        <v>0</v>
      </c>
      <c r="BF209" s="157">
        <f t="shared" si="15"/>
        <v>0</v>
      </c>
      <c r="BG209" s="157">
        <f t="shared" si="16"/>
        <v>0</v>
      </c>
      <c r="BH209" s="157">
        <f t="shared" si="17"/>
        <v>0</v>
      </c>
      <c r="BI209" s="157">
        <f t="shared" si="18"/>
        <v>0</v>
      </c>
      <c r="BJ209" s="18" t="s">
        <v>30</v>
      </c>
      <c r="BK209" s="157">
        <f t="shared" si="19"/>
        <v>0</v>
      </c>
      <c r="BL209" s="18" t="s">
        <v>143</v>
      </c>
      <c r="BM209" s="156" t="s">
        <v>2747</v>
      </c>
    </row>
    <row r="210" spans="1:65" s="2" customFormat="1" ht="24.2" customHeight="1">
      <c r="A210" s="33"/>
      <c r="B210" s="144"/>
      <c r="C210" s="145" t="s">
        <v>376</v>
      </c>
      <c r="D210" s="145" t="s">
        <v>139</v>
      </c>
      <c r="E210" s="146" t="s">
        <v>2748</v>
      </c>
      <c r="F210" s="147" t="s">
        <v>2749</v>
      </c>
      <c r="G210" s="148" t="s">
        <v>190</v>
      </c>
      <c r="H210" s="149">
        <v>9</v>
      </c>
      <c r="I210" s="150"/>
      <c r="J210" s="151">
        <f t="shared" si="10"/>
        <v>0</v>
      </c>
      <c r="K210" s="147" t="s">
        <v>152</v>
      </c>
      <c r="L210" s="34"/>
      <c r="M210" s="152" t="s">
        <v>1</v>
      </c>
      <c r="N210" s="153" t="s">
        <v>38</v>
      </c>
      <c r="O210" s="59"/>
      <c r="P210" s="154">
        <f t="shared" si="11"/>
        <v>0</v>
      </c>
      <c r="Q210" s="154">
        <v>1.1E-4</v>
      </c>
      <c r="R210" s="154">
        <f t="shared" si="12"/>
        <v>9.8999999999999999E-4</v>
      </c>
      <c r="S210" s="154">
        <v>0</v>
      </c>
      <c r="T210" s="155">
        <f t="shared" si="1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6" t="s">
        <v>143</v>
      </c>
      <c r="AT210" s="156" t="s">
        <v>139</v>
      </c>
      <c r="AU210" s="156" t="s">
        <v>82</v>
      </c>
      <c r="AY210" s="18" t="s">
        <v>137</v>
      </c>
      <c r="BE210" s="157">
        <f t="shared" si="14"/>
        <v>0</v>
      </c>
      <c r="BF210" s="157">
        <f t="shared" si="15"/>
        <v>0</v>
      </c>
      <c r="BG210" s="157">
        <f t="shared" si="16"/>
        <v>0</v>
      </c>
      <c r="BH210" s="157">
        <f t="shared" si="17"/>
        <v>0</v>
      </c>
      <c r="BI210" s="157">
        <f t="shared" si="18"/>
        <v>0</v>
      </c>
      <c r="BJ210" s="18" t="s">
        <v>30</v>
      </c>
      <c r="BK210" s="157">
        <f t="shared" si="19"/>
        <v>0</v>
      </c>
      <c r="BL210" s="18" t="s">
        <v>143</v>
      </c>
      <c r="BM210" s="156" t="s">
        <v>2750</v>
      </c>
    </row>
    <row r="211" spans="1:65" s="2" customFormat="1" ht="33" customHeight="1">
      <c r="A211" s="33"/>
      <c r="B211" s="144"/>
      <c r="C211" s="145" t="s">
        <v>380</v>
      </c>
      <c r="D211" s="145" t="s">
        <v>139</v>
      </c>
      <c r="E211" s="146" t="s">
        <v>188</v>
      </c>
      <c r="F211" s="147" t="s">
        <v>189</v>
      </c>
      <c r="G211" s="148" t="s">
        <v>190</v>
      </c>
      <c r="H211" s="149">
        <v>211</v>
      </c>
      <c r="I211" s="150"/>
      <c r="J211" s="151">
        <f t="shared" si="10"/>
        <v>0</v>
      </c>
      <c r="K211" s="147" t="s">
        <v>152</v>
      </c>
      <c r="L211" s="34"/>
      <c r="M211" s="152" t="s">
        <v>1</v>
      </c>
      <c r="N211" s="153" t="s">
        <v>38</v>
      </c>
      <c r="O211" s="59"/>
      <c r="P211" s="154">
        <f t="shared" si="11"/>
        <v>0</v>
      </c>
      <c r="Q211" s="154">
        <v>0.15540000000000001</v>
      </c>
      <c r="R211" s="154">
        <f t="shared" si="12"/>
        <v>32.789400000000001</v>
      </c>
      <c r="S211" s="154">
        <v>0</v>
      </c>
      <c r="T211" s="155">
        <f t="shared" si="1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6" t="s">
        <v>143</v>
      </c>
      <c r="AT211" s="156" t="s">
        <v>139</v>
      </c>
      <c r="AU211" s="156" t="s">
        <v>82</v>
      </c>
      <c r="AY211" s="18" t="s">
        <v>137</v>
      </c>
      <c r="BE211" s="157">
        <f t="shared" si="14"/>
        <v>0</v>
      </c>
      <c r="BF211" s="157">
        <f t="shared" si="15"/>
        <v>0</v>
      </c>
      <c r="BG211" s="157">
        <f t="shared" si="16"/>
        <v>0</v>
      </c>
      <c r="BH211" s="157">
        <f t="shared" si="17"/>
        <v>0</v>
      </c>
      <c r="BI211" s="157">
        <f t="shared" si="18"/>
        <v>0</v>
      </c>
      <c r="BJ211" s="18" t="s">
        <v>30</v>
      </c>
      <c r="BK211" s="157">
        <f t="shared" si="19"/>
        <v>0</v>
      </c>
      <c r="BL211" s="18" t="s">
        <v>143</v>
      </c>
      <c r="BM211" s="156" t="s">
        <v>2751</v>
      </c>
    </row>
    <row r="212" spans="1:65" s="2" customFormat="1" ht="21.75" customHeight="1">
      <c r="A212" s="33"/>
      <c r="B212" s="144"/>
      <c r="C212" s="182" t="s">
        <v>384</v>
      </c>
      <c r="D212" s="182" t="s">
        <v>181</v>
      </c>
      <c r="E212" s="183" t="s">
        <v>208</v>
      </c>
      <c r="F212" s="184" t="s">
        <v>209</v>
      </c>
      <c r="G212" s="185" t="s">
        <v>210</v>
      </c>
      <c r="H212" s="186">
        <v>165.64</v>
      </c>
      <c r="I212" s="187"/>
      <c r="J212" s="188">
        <f t="shared" si="10"/>
        <v>0</v>
      </c>
      <c r="K212" s="184" t="s">
        <v>1</v>
      </c>
      <c r="L212" s="189"/>
      <c r="M212" s="190" t="s">
        <v>1</v>
      </c>
      <c r="N212" s="191" t="s">
        <v>38</v>
      </c>
      <c r="O212" s="59"/>
      <c r="P212" s="154">
        <f t="shared" si="11"/>
        <v>0</v>
      </c>
      <c r="Q212" s="154">
        <v>8.3000000000000004E-2</v>
      </c>
      <c r="R212" s="154">
        <f t="shared" si="12"/>
        <v>13.74812</v>
      </c>
      <c r="S212" s="154">
        <v>0</v>
      </c>
      <c r="T212" s="155">
        <f t="shared" si="1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6" t="s">
        <v>176</v>
      </c>
      <c r="AT212" s="156" t="s">
        <v>181</v>
      </c>
      <c r="AU212" s="156" t="s">
        <v>82</v>
      </c>
      <c r="AY212" s="18" t="s">
        <v>137</v>
      </c>
      <c r="BE212" s="157">
        <f t="shared" si="14"/>
        <v>0</v>
      </c>
      <c r="BF212" s="157">
        <f t="shared" si="15"/>
        <v>0</v>
      </c>
      <c r="BG212" s="157">
        <f t="shared" si="16"/>
        <v>0</v>
      </c>
      <c r="BH212" s="157">
        <f t="shared" si="17"/>
        <v>0</v>
      </c>
      <c r="BI212" s="157">
        <f t="shared" si="18"/>
        <v>0</v>
      </c>
      <c r="BJ212" s="18" t="s">
        <v>30</v>
      </c>
      <c r="BK212" s="157">
        <f t="shared" si="19"/>
        <v>0</v>
      </c>
      <c r="BL212" s="18" t="s">
        <v>143</v>
      </c>
      <c r="BM212" s="156" t="s">
        <v>2752</v>
      </c>
    </row>
    <row r="213" spans="1:65" s="13" customFormat="1">
      <c r="B213" s="158"/>
      <c r="D213" s="159" t="s">
        <v>145</v>
      </c>
      <c r="E213" s="160" t="s">
        <v>1</v>
      </c>
      <c r="F213" s="161" t="s">
        <v>2753</v>
      </c>
      <c r="H213" s="162">
        <v>165.64</v>
      </c>
      <c r="I213" s="163"/>
      <c r="L213" s="158"/>
      <c r="M213" s="164"/>
      <c r="N213" s="165"/>
      <c r="O213" s="165"/>
      <c r="P213" s="165"/>
      <c r="Q213" s="165"/>
      <c r="R213" s="165"/>
      <c r="S213" s="165"/>
      <c r="T213" s="166"/>
      <c r="AT213" s="160" t="s">
        <v>145</v>
      </c>
      <c r="AU213" s="160" t="s">
        <v>82</v>
      </c>
      <c r="AV213" s="13" t="s">
        <v>82</v>
      </c>
      <c r="AW213" s="13" t="s">
        <v>29</v>
      </c>
      <c r="AX213" s="13" t="s">
        <v>73</v>
      </c>
      <c r="AY213" s="160" t="s">
        <v>137</v>
      </c>
    </row>
    <row r="214" spans="1:65" s="2" customFormat="1" ht="21.75" customHeight="1">
      <c r="A214" s="33"/>
      <c r="B214" s="144"/>
      <c r="C214" s="182" t="s">
        <v>388</v>
      </c>
      <c r="D214" s="182" t="s">
        <v>181</v>
      </c>
      <c r="E214" s="183" t="s">
        <v>2754</v>
      </c>
      <c r="F214" s="184" t="s">
        <v>2755</v>
      </c>
      <c r="G214" s="185" t="s">
        <v>210</v>
      </c>
      <c r="H214" s="186">
        <v>29.29</v>
      </c>
      <c r="I214" s="187"/>
      <c r="J214" s="188">
        <f>ROUND(I214*H214,2)</f>
        <v>0</v>
      </c>
      <c r="K214" s="184" t="s">
        <v>1</v>
      </c>
      <c r="L214" s="189"/>
      <c r="M214" s="190" t="s">
        <v>1</v>
      </c>
      <c r="N214" s="191" t="s">
        <v>38</v>
      </c>
      <c r="O214" s="59"/>
      <c r="P214" s="154">
        <f>O214*H214</f>
        <v>0</v>
      </c>
      <c r="Q214" s="154">
        <v>6.3E-2</v>
      </c>
      <c r="R214" s="154">
        <f>Q214*H214</f>
        <v>1.84527</v>
      </c>
      <c r="S214" s="154">
        <v>0</v>
      </c>
      <c r="T214" s="15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6" t="s">
        <v>176</v>
      </c>
      <c r="AT214" s="156" t="s">
        <v>181</v>
      </c>
      <c r="AU214" s="156" t="s">
        <v>82</v>
      </c>
      <c r="AY214" s="18" t="s">
        <v>137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8" t="s">
        <v>30</v>
      </c>
      <c r="BK214" s="157">
        <f>ROUND(I214*H214,2)</f>
        <v>0</v>
      </c>
      <c r="BL214" s="18" t="s">
        <v>143</v>
      </c>
      <c r="BM214" s="156" t="s">
        <v>2756</v>
      </c>
    </row>
    <row r="215" spans="1:65" s="13" customFormat="1">
      <c r="B215" s="158"/>
      <c r="D215" s="159" t="s">
        <v>145</v>
      </c>
      <c r="E215" s="160" t="s">
        <v>1</v>
      </c>
      <c r="F215" s="161" t="s">
        <v>2757</v>
      </c>
      <c r="H215" s="162">
        <v>29.29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145</v>
      </c>
      <c r="AU215" s="160" t="s">
        <v>82</v>
      </c>
      <c r="AV215" s="13" t="s">
        <v>82</v>
      </c>
      <c r="AW215" s="13" t="s">
        <v>29</v>
      </c>
      <c r="AX215" s="13" t="s">
        <v>73</v>
      </c>
      <c r="AY215" s="160" t="s">
        <v>137</v>
      </c>
    </row>
    <row r="216" spans="1:65" s="2" customFormat="1" ht="24.2" customHeight="1">
      <c r="A216" s="33"/>
      <c r="B216" s="144"/>
      <c r="C216" s="182" t="s">
        <v>390</v>
      </c>
      <c r="D216" s="182" t="s">
        <v>181</v>
      </c>
      <c r="E216" s="183" t="s">
        <v>2758</v>
      </c>
      <c r="F216" s="184" t="s">
        <v>2759</v>
      </c>
      <c r="G216" s="185" t="s">
        <v>210</v>
      </c>
      <c r="H216" s="186">
        <v>18.18</v>
      </c>
      <c r="I216" s="187"/>
      <c r="J216" s="188">
        <f>ROUND(I216*H216,2)</f>
        <v>0</v>
      </c>
      <c r="K216" s="184" t="s">
        <v>1</v>
      </c>
      <c r="L216" s="189"/>
      <c r="M216" s="190" t="s">
        <v>1</v>
      </c>
      <c r="N216" s="191" t="s">
        <v>38</v>
      </c>
      <c r="O216" s="59"/>
      <c r="P216" s="154">
        <f>O216*H216</f>
        <v>0</v>
      </c>
      <c r="Q216" s="154">
        <v>7.1999999999999995E-2</v>
      </c>
      <c r="R216" s="154">
        <f>Q216*H216</f>
        <v>1.3089599999999999</v>
      </c>
      <c r="S216" s="154">
        <v>0</v>
      </c>
      <c r="T216" s="15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6" t="s">
        <v>176</v>
      </c>
      <c r="AT216" s="156" t="s">
        <v>181</v>
      </c>
      <c r="AU216" s="156" t="s">
        <v>82</v>
      </c>
      <c r="AY216" s="18" t="s">
        <v>137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8" t="s">
        <v>30</v>
      </c>
      <c r="BK216" s="157">
        <f>ROUND(I216*H216,2)</f>
        <v>0</v>
      </c>
      <c r="BL216" s="18" t="s">
        <v>143</v>
      </c>
      <c r="BM216" s="156" t="s">
        <v>2760</v>
      </c>
    </row>
    <row r="217" spans="1:65" s="13" customFormat="1">
      <c r="B217" s="158"/>
      <c r="D217" s="159" t="s">
        <v>145</v>
      </c>
      <c r="E217" s="160" t="s">
        <v>1</v>
      </c>
      <c r="F217" s="161" t="s">
        <v>2622</v>
      </c>
      <c r="H217" s="162">
        <v>18.18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145</v>
      </c>
      <c r="AU217" s="160" t="s">
        <v>82</v>
      </c>
      <c r="AV217" s="13" t="s">
        <v>82</v>
      </c>
      <c r="AW217" s="13" t="s">
        <v>29</v>
      </c>
      <c r="AX217" s="13" t="s">
        <v>73</v>
      </c>
      <c r="AY217" s="160" t="s">
        <v>137</v>
      </c>
    </row>
    <row r="218" spans="1:65" s="2" customFormat="1" ht="24.2" customHeight="1">
      <c r="A218" s="33"/>
      <c r="B218" s="144"/>
      <c r="C218" s="145" t="s">
        <v>396</v>
      </c>
      <c r="D218" s="145" t="s">
        <v>139</v>
      </c>
      <c r="E218" s="146" t="s">
        <v>193</v>
      </c>
      <c r="F218" s="147" t="s">
        <v>194</v>
      </c>
      <c r="G218" s="148" t="s">
        <v>195</v>
      </c>
      <c r="H218" s="149">
        <v>11.605</v>
      </c>
      <c r="I218" s="150"/>
      <c r="J218" s="151">
        <f>ROUND(I218*H218,2)</f>
        <v>0</v>
      </c>
      <c r="K218" s="147" t="s">
        <v>152</v>
      </c>
      <c r="L218" s="34"/>
      <c r="M218" s="152" t="s">
        <v>1</v>
      </c>
      <c r="N218" s="153" t="s">
        <v>38</v>
      </c>
      <c r="O218" s="59"/>
      <c r="P218" s="154">
        <f>O218*H218</f>
        <v>0</v>
      </c>
      <c r="Q218" s="154">
        <v>2.2563399999999998</v>
      </c>
      <c r="R218" s="154">
        <f>Q218*H218</f>
        <v>26.184825699999998</v>
      </c>
      <c r="S218" s="154">
        <v>0</v>
      </c>
      <c r="T218" s="15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6" t="s">
        <v>143</v>
      </c>
      <c r="AT218" s="156" t="s">
        <v>139</v>
      </c>
      <c r="AU218" s="156" t="s">
        <v>82</v>
      </c>
      <c r="AY218" s="18" t="s">
        <v>137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8" t="s">
        <v>30</v>
      </c>
      <c r="BK218" s="157">
        <f>ROUND(I218*H218,2)</f>
        <v>0</v>
      </c>
      <c r="BL218" s="18" t="s">
        <v>143</v>
      </c>
      <c r="BM218" s="156" t="s">
        <v>2761</v>
      </c>
    </row>
    <row r="219" spans="1:65" s="13" customFormat="1">
      <c r="B219" s="158"/>
      <c r="D219" s="159" t="s">
        <v>145</v>
      </c>
      <c r="E219" s="160" t="s">
        <v>1</v>
      </c>
      <c r="F219" s="161" t="s">
        <v>2762</v>
      </c>
      <c r="H219" s="162">
        <v>11.605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145</v>
      </c>
      <c r="AU219" s="160" t="s">
        <v>82</v>
      </c>
      <c r="AV219" s="13" t="s">
        <v>82</v>
      </c>
      <c r="AW219" s="13" t="s">
        <v>29</v>
      </c>
      <c r="AX219" s="13" t="s">
        <v>73</v>
      </c>
      <c r="AY219" s="160" t="s">
        <v>137</v>
      </c>
    </row>
    <row r="220" spans="1:65" s="15" customFormat="1">
      <c r="B220" s="174"/>
      <c r="D220" s="159" t="s">
        <v>145</v>
      </c>
      <c r="E220" s="175" t="s">
        <v>1</v>
      </c>
      <c r="F220" s="176" t="s">
        <v>148</v>
      </c>
      <c r="H220" s="177">
        <v>11.605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145</v>
      </c>
      <c r="AU220" s="175" t="s">
        <v>82</v>
      </c>
      <c r="AV220" s="15" t="s">
        <v>143</v>
      </c>
      <c r="AW220" s="15" t="s">
        <v>29</v>
      </c>
      <c r="AX220" s="15" t="s">
        <v>30</v>
      </c>
      <c r="AY220" s="175" t="s">
        <v>137</v>
      </c>
    </row>
    <row r="221" spans="1:65" s="2" customFormat="1" ht="21.75" customHeight="1">
      <c r="A221" s="33"/>
      <c r="B221" s="144"/>
      <c r="C221" s="145" t="s">
        <v>399</v>
      </c>
      <c r="D221" s="145" t="s">
        <v>139</v>
      </c>
      <c r="E221" s="146" t="s">
        <v>199</v>
      </c>
      <c r="F221" s="147" t="s">
        <v>200</v>
      </c>
      <c r="G221" s="148" t="s">
        <v>201</v>
      </c>
      <c r="H221" s="149">
        <v>1</v>
      </c>
      <c r="I221" s="150"/>
      <c r="J221" s="151">
        <f>ROUND(I221*H221,2)</f>
        <v>0</v>
      </c>
      <c r="K221" s="147" t="s">
        <v>1</v>
      </c>
      <c r="L221" s="34"/>
      <c r="M221" s="152" t="s">
        <v>1</v>
      </c>
      <c r="N221" s="153" t="s">
        <v>38</v>
      </c>
      <c r="O221" s="59"/>
      <c r="P221" s="154">
        <f>O221*H221</f>
        <v>0</v>
      </c>
      <c r="Q221" s="154">
        <v>0</v>
      </c>
      <c r="R221" s="154">
        <f>Q221*H221</f>
        <v>0</v>
      </c>
      <c r="S221" s="154">
        <v>0</v>
      </c>
      <c r="T221" s="15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6" t="s">
        <v>143</v>
      </c>
      <c r="AT221" s="156" t="s">
        <v>139</v>
      </c>
      <c r="AU221" s="156" t="s">
        <v>82</v>
      </c>
      <c r="AY221" s="18" t="s">
        <v>137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8" t="s">
        <v>30</v>
      </c>
      <c r="BK221" s="157">
        <f>ROUND(I221*H221,2)</f>
        <v>0</v>
      </c>
      <c r="BL221" s="18" t="s">
        <v>143</v>
      </c>
      <c r="BM221" s="156" t="s">
        <v>2763</v>
      </c>
    </row>
    <row r="222" spans="1:65" s="13" customFormat="1">
      <c r="B222" s="158"/>
      <c r="D222" s="159" t="s">
        <v>145</v>
      </c>
      <c r="E222" s="160" t="s">
        <v>1</v>
      </c>
      <c r="F222" s="161" t="s">
        <v>30</v>
      </c>
      <c r="H222" s="162">
        <v>1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145</v>
      </c>
      <c r="AU222" s="160" t="s">
        <v>82</v>
      </c>
      <c r="AV222" s="13" t="s">
        <v>82</v>
      </c>
      <c r="AW222" s="13" t="s">
        <v>29</v>
      </c>
      <c r="AX222" s="13" t="s">
        <v>30</v>
      </c>
      <c r="AY222" s="160" t="s">
        <v>137</v>
      </c>
    </row>
    <row r="223" spans="1:65" s="2" customFormat="1" ht="16.5" customHeight="1">
      <c r="A223" s="33"/>
      <c r="B223" s="144"/>
      <c r="C223" s="145" t="s">
        <v>401</v>
      </c>
      <c r="D223" s="145" t="s">
        <v>139</v>
      </c>
      <c r="E223" s="146" t="s">
        <v>204</v>
      </c>
      <c r="F223" s="147" t="s">
        <v>205</v>
      </c>
      <c r="G223" s="148" t="s">
        <v>201</v>
      </c>
      <c r="H223" s="149">
        <v>1</v>
      </c>
      <c r="I223" s="150"/>
      <c r="J223" s="151">
        <f>ROUND(I223*H223,2)</f>
        <v>0</v>
      </c>
      <c r="K223" s="147" t="s">
        <v>1</v>
      </c>
      <c r="L223" s="34"/>
      <c r="M223" s="152" t="s">
        <v>1</v>
      </c>
      <c r="N223" s="153" t="s">
        <v>38</v>
      </c>
      <c r="O223" s="59"/>
      <c r="P223" s="154">
        <f>O223*H223</f>
        <v>0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6" t="s">
        <v>143</v>
      </c>
      <c r="AT223" s="156" t="s">
        <v>139</v>
      </c>
      <c r="AU223" s="156" t="s">
        <v>82</v>
      </c>
      <c r="AY223" s="18" t="s">
        <v>137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8" t="s">
        <v>30</v>
      </c>
      <c r="BK223" s="157">
        <f>ROUND(I223*H223,2)</f>
        <v>0</v>
      </c>
      <c r="BL223" s="18" t="s">
        <v>143</v>
      </c>
      <c r="BM223" s="156" t="s">
        <v>2764</v>
      </c>
    </row>
    <row r="224" spans="1:65" s="13" customFormat="1">
      <c r="B224" s="158"/>
      <c r="D224" s="159" t="s">
        <v>145</v>
      </c>
      <c r="E224" s="160" t="s">
        <v>1</v>
      </c>
      <c r="F224" s="161" t="s">
        <v>30</v>
      </c>
      <c r="H224" s="162">
        <v>1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145</v>
      </c>
      <c r="AU224" s="160" t="s">
        <v>82</v>
      </c>
      <c r="AV224" s="13" t="s">
        <v>82</v>
      </c>
      <c r="AW224" s="13" t="s">
        <v>29</v>
      </c>
      <c r="AX224" s="13" t="s">
        <v>30</v>
      </c>
      <c r="AY224" s="160" t="s">
        <v>137</v>
      </c>
    </row>
    <row r="225" spans="1:65" s="2" customFormat="1" ht="24.2" customHeight="1">
      <c r="A225" s="33"/>
      <c r="B225" s="144"/>
      <c r="C225" s="145" t="s">
        <v>403</v>
      </c>
      <c r="D225" s="145" t="s">
        <v>139</v>
      </c>
      <c r="E225" s="146" t="s">
        <v>213</v>
      </c>
      <c r="F225" s="147" t="s">
        <v>214</v>
      </c>
      <c r="G225" s="148" t="s">
        <v>151</v>
      </c>
      <c r="H225" s="149">
        <v>143.05600000000001</v>
      </c>
      <c r="I225" s="150"/>
      <c r="J225" s="151">
        <f>ROUND(I225*H225,2)</f>
        <v>0</v>
      </c>
      <c r="K225" s="147" t="s">
        <v>152</v>
      </c>
      <c r="L225" s="34"/>
      <c r="M225" s="192" t="s">
        <v>1</v>
      </c>
      <c r="N225" s="193" t="s">
        <v>38</v>
      </c>
      <c r="O225" s="194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6" t="s">
        <v>143</v>
      </c>
      <c r="AT225" s="156" t="s">
        <v>139</v>
      </c>
      <c r="AU225" s="156" t="s">
        <v>82</v>
      </c>
      <c r="AY225" s="18" t="s">
        <v>137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8" t="s">
        <v>30</v>
      </c>
      <c r="BK225" s="157">
        <f>ROUND(I225*H225,2)</f>
        <v>0</v>
      </c>
      <c r="BL225" s="18" t="s">
        <v>143</v>
      </c>
      <c r="BM225" s="156" t="s">
        <v>2765</v>
      </c>
    </row>
    <row r="226" spans="1:65" s="2" customFormat="1" ht="6.95" customHeight="1">
      <c r="A226" s="33"/>
      <c r="B226" s="48"/>
      <c r="C226" s="49"/>
      <c r="D226" s="49"/>
      <c r="E226" s="49"/>
      <c r="F226" s="49"/>
      <c r="G226" s="49"/>
      <c r="H226" s="49"/>
      <c r="I226" s="49"/>
      <c r="J226" s="49"/>
      <c r="K226" s="49"/>
      <c r="L226" s="34"/>
      <c r="M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</row>
  </sheetData>
  <autoFilter ref="C121:K22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110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Ferrerova - rekonstrukce kanalizace a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111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2" t="s">
        <v>2766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37"/>
      <c r="G18" s="237"/>
      <c r="H18" s="237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41" t="s">
        <v>1</v>
      </c>
      <c r="F27" s="241"/>
      <c r="G27" s="241"/>
      <c r="H27" s="24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ROUND(J118,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ROUND((SUM(BE118:BE209)),  0)</f>
        <v>0</v>
      </c>
      <c r="G33" s="33"/>
      <c r="H33" s="33"/>
      <c r="I33" s="101">
        <v>0.21</v>
      </c>
      <c r="J33" s="100">
        <f>ROUND(((SUM(BE118:BE209))*I33),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ROUND((SUM(BF118:BF209)),  0)</f>
        <v>0</v>
      </c>
      <c r="G34" s="33"/>
      <c r="H34" s="33"/>
      <c r="I34" s="101">
        <v>0.15</v>
      </c>
      <c r="J34" s="100">
        <f>ROUND(((SUM(BF118:BF209))*I34),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ROUND((SUM(BG118:BG209)),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ROUND((SUM(BH118:BH209)),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ROUND((SUM(BI118:BI209)),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Ferrerova - rekonstrukce kanalizace a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2" t="str">
        <f>E9</f>
        <v>SO 90 - Ostatní rozpočtové náklady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114</v>
      </c>
      <c r="D94" s="102"/>
      <c r="E94" s="102"/>
      <c r="F94" s="102"/>
      <c r="G94" s="102"/>
      <c r="H94" s="102"/>
      <c r="I94" s="102"/>
      <c r="J94" s="111" t="s">
        <v>115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116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117</v>
      </c>
    </row>
    <row r="97" spans="1:31" s="9" customFormat="1" ht="24.95" customHeight="1">
      <c r="B97" s="113"/>
      <c r="D97" s="114" t="s">
        <v>118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2767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122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48" t="str">
        <f>E7</f>
        <v>Brno, Ferrerova - rekonstrukce kanalizace a vodovodu</v>
      </c>
      <c r="F108" s="249"/>
      <c r="G108" s="249"/>
      <c r="H108" s="249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111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32" t="str">
        <f>E9</f>
        <v>SO 90 - Ostatní rozpočtové náklady</v>
      </c>
      <c r="F110" s="247"/>
      <c r="G110" s="247"/>
      <c r="H110" s="247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 xml:space="preserve"> </v>
      </c>
      <c r="G112" s="33"/>
      <c r="H112" s="33"/>
      <c r="I112" s="28" t="s">
        <v>22</v>
      </c>
      <c r="J112" s="56" t="str">
        <f>IF(J12="","",J12)</f>
        <v/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23</v>
      </c>
      <c r="D114" s="33"/>
      <c r="E114" s="33"/>
      <c r="F114" s="26" t="str">
        <f>E15</f>
        <v xml:space="preserve"> </v>
      </c>
      <c r="G114" s="33"/>
      <c r="H114" s="33"/>
      <c r="I114" s="28" t="s">
        <v>28</v>
      </c>
      <c r="J114" s="31" t="str">
        <f>E21</f>
        <v xml:space="preserve"> 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26</v>
      </c>
      <c r="D115" s="33"/>
      <c r="E115" s="33"/>
      <c r="F115" s="26" t="str">
        <f>IF(E18="","",E18)</f>
        <v>Vyplň údaj</v>
      </c>
      <c r="G115" s="33"/>
      <c r="H115" s="33"/>
      <c r="I115" s="28" t="s">
        <v>31</v>
      </c>
      <c r="J115" s="31" t="str">
        <f>E24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1"/>
      <c r="B117" s="122"/>
      <c r="C117" s="123" t="s">
        <v>123</v>
      </c>
      <c r="D117" s="124" t="s">
        <v>58</v>
      </c>
      <c r="E117" s="124" t="s">
        <v>54</v>
      </c>
      <c r="F117" s="124" t="s">
        <v>55</v>
      </c>
      <c r="G117" s="124" t="s">
        <v>124</v>
      </c>
      <c r="H117" s="124" t="s">
        <v>125</v>
      </c>
      <c r="I117" s="124" t="s">
        <v>126</v>
      </c>
      <c r="J117" s="124" t="s">
        <v>115</v>
      </c>
      <c r="K117" s="125" t="s">
        <v>127</v>
      </c>
      <c r="L117" s="126"/>
      <c r="M117" s="63" t="s">
        <v>1</v>
      </c>
      <c r="N117" s="64" t="s">
        <v>37</v>
      </c>
      <c r="O117" s="64" t="s">
        <v>128</v>
      </c>
      <c r="P117" s="64" t="s">
        <v>129</v>
      </c>
      <c r="Q117" s="64" t="s">
        <v>130</v>
      </c>
      <c r="R117" s="64" t="s">
        <v>131</v>
      </c>
      <c r="S117" s="64" t="s">
        <v>132</v>
      </c>
      <c r="T117" s="65" t="s">
        <v>133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3"/>
      <c r="B118" s="34"/>
      <c r="C118" s="70" t="s">
        <v>134</v>
      </c>
      <c r="D118" s="33"/>
      <c r="E118" s="33"/>
      <c r="F118" s="33"/>
      <c r="G118" s="33"/>
      <c r="H118" s="33"/>
      <c r="I118" s="33"/>
      <c r="J118" s="127">
        <f>BK118</f>
        <v>0</v>
      </c>
      <c r="K118" s="33"/>
      <c r="L118" s="34"/>
      <c r="M118" s="66"/>
      <c r="N118" s="57"/>
      <c r="O118" s="67"/>
      <c r="P118" s="128">
        <f>P119</f>
        <v>0</v>
      </c>
      <c r="Q118" s="67"/>
      <c r="R118" s="128">
        <f>R119</f>
        <v>0</v>
      </c>
      <c r="S118" s="67"/>
      <c r="T118" s="129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72</v>
      </c>
      <c r="AU118" s="18" t="s">
        <v>117</v>
      </c>
      <c r="BK118" s="130">
        <f>BK119</f>
        <v>0</v>
      </c>
    </row>
    <row r="119" spans="1:65" s="12" customFormat="1" ht="25.9" customHeight="1">
      <c r="B119" s="131"/>
      <c r="D119" s="132" t="s">
        <v>72</v>
      </c>
      <c r="E119" s="133" t="s">
        <v>135</v>
      </c>
      <c r="F119" s="133" t="s">
        <v>136</v>
      </c>
      <c r="I119" s="134"/>
      <c r="J119" s="135">
        <f>BK119</f>
        <v>0</v>
      </c>
      <c r="L119" s="131"/>
      <c r="M119" s="136"/>
      <c r="N119" s="137"/>
      <c r="O119" s="137"/>
      <c r="P119" s="138">
        <f>P120</f>
        <v>0</v>
      </c>
      <c r="Q119" s="137"/>
      <c r="R119" s="138">
        <f>R120</f>
        <v>0</v>
      </c>
      <c r="S119" s="137"/>
      <c r="T119" s="139">
        <f>T120</f>
        <v>0</v>
      </c>
      <c r="AR119" s="132" t="s">
        <v>30</v>
      </c>
      <c r="AT119" s="140" t="s">
        <v>72</v>
      </c>
      <c r="AU119" s="140" t="s">
        <v>73</v>
      </c>
      <c r="AY119" s="132" t="s">
        <v>137</v>
      </c>
      <c r="BK119" s="141">
        <f>BK120</f>
        <v>0</v>
      </c>
    </row>
    <row r="120" spans="1:65" s="12" customFormat="1" ht="22.9" customHeight="1">
      <c r="B120" s="131"/>
      <c r="D120" s="132" t="s">
        <v>72</v>
      </c>
      <c r="E120" s="142" t="s">
        <v>180</v>
      </c>
      <c r="F120" s="142" t="s">
        <v>2768</v>
      </c>
      <c r="I120" s="134"/>
      <c r="J120" s="143">
        <f>BK120</f>
        <v>0</v>
      </c>
      <c r="L120" s="131"/>
      <c r="M120" s="136"/>
      <c r="N120" s="137"/>
      <c r="O120" s="137"/>
      <c r="P120" s="138">
        <f>SUM(P121:P209)</f>
        <v>0</v>
      </c>
      <c r="Q120" s="137"/>
      <c r="R120" s="138">
        <f>SUM(R121:R209)</f>
        <v>0</v>
      </c>
      <c r="S120" s="137"/>
      <c r="T120" s="139">
        <f>SUM(T121:T209)</f>
        <v>0</v>
      </c>
      <c r="AR120" s="132" t="s">
        <v>30</v>
      </c>
      <c r="AT120" s="140" t="s">
        <v>72</v>
      </c>
      <c r="AU120" s="140" t="s">
        <v>30</v>
      </c>
      <c r="AY120" s="132" t="s">
        <v>137</v>
      </c>
      <c r="BK120" s="141">
        <f>SUM(BK121:BK209)</f>
        <v>0</v>
      </c>
    </row>
    <row r="121" spans="1:65" s="2" customFormat="1" ht="24.2" customHeight="1">
      <c r="A121" s="33"/>
      <c r="B121" s="144"/>
      <c r="C121" s="145" t="s">
        <v>30</v>
      </c>
      <c r="D121" s="145" t="s">
        <v>139</v>
      </c>
      <c r="E121" s="146" t="s">
        <v>2769</v>
      </c>
      <c r="F121" s="147" t="s">
        <v>2770</v>
      </c>
      <c r="G121" s="148" t="s">
        <v>201</v>
      </c>
      <c r="H121" s="149">
        <v>1</v>
      </c>
      <c r="I121" s="150"/>
      <c r="J121" s="151">
        <f>ROUND(I121*H121,2)</f>
        <v>0</v>
      </c>
      <c r="K121" s="147" t="s">
        <v>1</v>
      </c>
      <c r="L121" s="34"/>
      <c r="M121" s="152" t="s">
        <v>1</v>
      </c>
      <c r="N121" s="153" t="s">
        <v>38</v>
      </c>
      <c r="O121" s="59"/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6" t="s">
        <v>143</v>
      </c>
      <c r="AT121" s="156" t="s">
        <v>139</v>
      </c>
      <c r="AU121" s="156" t="s">
        <v>82</v>
      </c>
      <c r="AY121" s="18" t="s">
        <v>137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8" t="s">
        <v>30</v>
      </c>
      <c r="BK121" s="157">
        <f>ROUND(I121*H121,2)</f>
        <v>0</v>
      </c>
      <c r="BL121" s="18" t="s">
        <v>143</v>
      </c>
      <c r="BM121" s="156" t="s">
        <v>2771</v>
      </c>
    </row>
    <row r="122" spans="1:65" s="13" customFormat="1">
      <c r="B122" s="158"/>
      <c r="D122" s="159" t="s">
        <v>145</v>
      </c>
      <c r="E122" s="160" t="s">
        <v>1</v>
      </c>
      <c r="F122" s="161" t="s">
        <v>30</v>
      </c>
      <c r="H122" s="162">
        <v>1</v>
      </c>
      <c r="I122" s="163"/>
      <c r="L122" s="158"/>
      <c r="M122" s="164"/>
      <c r="N122" s="165"/>
      <c r="O122" s="165"/>
      <c r="P122" s="165"/>
      <c r="Q122" s="165"/>
      <c r="R122" s="165"/>
      <c r="S122" s="165"/>
      <c r="T122" s="166"/>
      <c r="AT122" s="160" t="s">
        <v>145</v>
      </c>
      <c r="AU122" s="160" t="s">
        <v>82</v>
      </c>
      <c r="AV122" s="13" t="s">
        <v>82</v>
      </c>
      <c r="AW122" s="13" t="s">
        <v>29</v>
      </c>
      <c r="AX122" s="13" t="s">
        <v>30</v>
      </c>
      <c r="AY122" s="160" t="s">
        <v>137</v>
      </c>
    </row>
    <row r="123" spans="1:65" s="2" customFormat="1" ht="24.2" customHeight="1">
      <c r="A123" s="33"/>
      <c r="B123" s="144"/>
      <c r="C123" s="145" t="s">
        <v>82</v>
      </c>
      <c r="D123" s="145" t="s">
        <v>139</v>
      </c>
      <c r="E123" s="146" t="s">
        <v>2772</v>
      </c>
      <c r="F123" s="147" t="s">
        <v>2773</v>
      </c>
      <c r="G123" s="148" t="s">
        <v>201</v>
      </c>
      <c r="H123" s="149">
        <v>1</v>
      </c>
      <c r="I123" s="150"/>
      <c r="J123" s="151">
        <f>ROUND(I123*H123,2)</f>
        <v>0</v>
      </c>
      <c r="K123" s="147" t="s">
        <v>1</v>
      </c>
      <c r="L123" s="34"/>
      <c r="M123" s="152" t="s">
        <v>1</v>
      </c>
      <c r="N123" s="153" t="s">
        <v>38</v>
      </c>
      <c r="O123" s="59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6" t="s">
        <v>143</v>
      </c>
      <c r="AT123" s="156" t="s">
        <v>139</v>
      </c>
      <c r="AU123" s="156" t="s">
        <v>82</v>
      </c>
      <c r="AY123" s="18" t="s">
        <v>137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8" t="s">
        <v>30</v>
      </c>
      <c r="BK123" s="157">
        <f>ROUND(I123*H123,2)</f>
        <v>0</v>
      </c>
      <c r="BL123" s="18" t="s">
        <v>143</v>
      </c>
      <c r="BM123" s="156" t="s">
        <v>2774</v>
      </c>
    </row>
    <row r="124" spans="1:65" s="13" customFormat="1">
      <c r="B124" s="158"/>
      <c r="D124" s="159" t="s">
        <v>145</v>
      </c>
      <c r="E124" s="160" t="s">
        <v>1</v>
      </c>
      <c r="F124" s="161" t="s">
        <v>30</v>
      </c>
      <c r="H124" s="162">
        <v>1</v>
      </c>
      <c r="I124" s="163"/>
      <c r="L124" s="158"/>
      <c r="M124" s="164"/>
      <c r="N124" s="165"/>
      <c r="O124" s="165"/>
      <c r="P124" s="165"/>
      <c r="Q124" s="165"/>
      <c r="R124" s="165"/>
      <c r="S124" s="165"/>
      <c r="T124" s="166"/>
      <c r="AT124" s="160" t="s">
        <v>145</v>
      </c>
      <c r="AU124" s="160" t="s">
        <v>82</v>
      </c>
      <c r="AV124" s="13" t="s">
        <v>82</v>
      </c>
      <c r="AW124" s="13" t="s">
        <v>29</v>
      </c>
      <c r="AX124" s="13" t="s">
        <v>30</v>
      </c>
      <c r="AY124" s="160" t="s">
        <v>137</v>
      </c>
    </row>
    <row r="125" spans="1:65" s="2" customFormat="1" ht="49.15" customHeight="1">
      <c r="A125" s="33"/>
      <c r="B125" s="144"/>
      <c r="C125" s="145" t="s">
        <v>155</v>
      </c>
      <c r="D125" s="145" t="s">
        <v>139</v>
      </c>
      <c r="E125" s="146" t="s">
        <v>2775</v>
      </c>
      <c r="F125" s="147" t="s">
        <v>2776</v>
      </c>
      <c r="G125" s="148" t="s">
        <v>201</v>
      </c>
      <c r="H125" s="149">
        <v>1</v>
      </c>
      <c r="I125" s="150"/>
      <c r="J125" s="151">
        <f>ROUND(I125*H125,2)</f>
        <v>0</v>
      </c>
      <c r="K125" s="147" t="s">
        <v>1</v>
      </c>
      <c r="L125" s="34"/>
      <c r="M125" s="152" t="s">
        <v>1</v>
      </c>
      <c r="N125" s="153" t="s">
        <v>38</v>
      </c>
      <c r="O125" s="59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143</v>
      </c>
      <c r="AT125" s="156" t="s">
        <v>139</v>
      </c>
      <c r="AU125" s="156" t="s">
        <v>82</v>
      </c>
      <c r="AY125" s="18" t="s">
        <v>137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30</v>
      </c>
      <c r="BK125" s="157">
        <f>ROUND(I125*H125,2)</f>
        <v>0</v>
      </c>
      <c r="BL125" s="18" t="s">
        <v>143</v>
      </c>
      <c r="BM125" s="156" t="s">
        <v>2777</v>
      </c>
    </row>
    <row r="126" spans="1:65" s="13" customFormat="1">
      <c r="B126" s="158"/>
      <c r="D126" s="159" t="s">
        <v>145</v>
      </c>
      <c r="E126" s="160" t="s">
        <v>1</v>
      </c>
      <c r="F126" s="161" t="s">
        <v>30</v>
      </c>
      <c r="H126" s="162">
        <v>1</v>
      </c>
      <c r="I126" s="163"/>
      <c r="L126" s="158"/>
      <c r="M126" s="164"/>
      <c r="N126" s="165"/>
      <c r="O126" s="165"/>
      <c r="P126" s="165"/>
      <c r="Q126" s="165"/>
      <c r="R126" s="165"/>
      <c r="S126" s="165"/>
      <c r="T126" s="166"/>
      <c r="AT126" s="160" t="s">
        <v>145</v>
      </c>
      <c r="AU126" s="160" t="s">
        <v>82</v>
      </c>
      <c r="AV126" s="13" t="s">
        <v>82</v>
      </c>
      <c r="AW126" s="13" t="s">
        <v>29</v>
      </c>
      <c r="AX126" s="13" t="s">
        <v>30</v>
      </c>
      <c r="AY126" s="160" t="s">
        <v>137</v>
      </c>
    </row>
    <row r="127" spans="1:65" s="2" customFormat="1" ht="16.5" customHeight="1">
      <c r="A127" s="33"/>
      <c r="B127" s="144"/>
      <c r="C127" s="145" t="s">
        <v>143</v>
      </c>
      <c r="D127" s="145" t="s">
        <v>139</v>
      </c>
      <c r="E127" s="146" t="s">
        <v>2778</v>
      </c>
      <c r="F127" s="147" t="s">
        <v>2779</v>
      </c>
      <c r="G127" s="148" t="s">
        <v>190</v>
      </c>
      <c r="H127" s="149">
        <v>634.5</v>
      </c>
      <c r="I127" s="150"/>
      <c r="J127" s="151">
        <f>ROUND(I127*H127,2)</f>
        <v>0</v>
      </c>
      <c r="K127" s="147" t="s">
        <v>1</v>
      </c>
      <c r="L127" s="34"/>
      <c r="M127" s="152" t="s">
        <v>1</v>
      </c>
      <c r="N127" s="153" t="s">
        <v>38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143</v>
      </c>
      <c r="AT127" s="156" t="s">
        <v>139</v>
      </c>
      <c r="AU127" s="156" t="s">
        <v>82</v>
      </c>
      <c r="AY127" s="18" t="s">
        <v>137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30</v>
      </c>
      <c r="BK127" s="157">
        <f>ROUND(I127*H127,2)</f>
        <v>0</v>
      </c>
      <c r="BL127" s="18" t="s">
        <v>143</v>
      </c>
      <c r="BM127" s="156" t="s">
        <v>2780</v>
      </c>
    </row>
    <row r="128" spans="1:65" s="14" customFormat="1">
      <c r="B128" s="167"/>
      <c r="D128" s="159" t="s">
        <v>145</v>
      </c>
      <c r="E128" s="168" t="s">
        <v>1</v>
      </c>
      <c r="F128" s="169" t="s">
        <v>2781</v>
      </c>
      <c r="H128" s="168" t="s">
        <v>1</v>
      </c>
      <c r="I128" s="170"/>
      <c r="L128" s="167"/>
      <c r="M128" s="171"/>
      <c r="N128" s="172"/>
      <c r="O128" s="172"/>
      <c r="P128" s="172"/>
      <c r="Q128" s="172"/>
      <c r="R128" s="172"/>
      <c r="S128" s="172"/>
      <c r="T128" s="173"/>
      <c r="AT128" s="168" t="s">
        <v>145</v>
      </c>
      <c r="AU128" s="168" t="s">
        <v>82</v>
      </c>
      <c r="AV128" s="14" t="s">
        <v>30</v>
      </c>
      <c r="AW128" s="14" t="s">
        <v>29</v>
      </c>
      <c r="AX128" s="14" t="s">
        <v>73</v>
      </c>
      <c r="AY128" s="168" t="s">
        <v>137</v>
      </c>
    </row>
    <row r="129" spans="1:65" s="13" customFormat="1">
      <c r="B129" s="158"/>
      <c r="D129" s="159" t="s">
        <v>145</v>
      </c>
      <c r="E129" s="160" t="s">
        <v>1</v>
      </c>
      <c r="F129" s="161" t="s">
        <v>2782</v>
      </c>
      <c r="H129" s="162">
        <v>311.8</v>
      </c>
      <c r="I129" s="163"/>
      <c r="L129" s="158"/>
      <c r="M129" s="164"/>
      <c r="N129" s="165"/>
      <c r="O129" s="165"/>
      <c r="P129" s="165"/>
      <c r="Q129" s="165"/>
      <c r="R129" s="165"/>
      <c r="S129" s="165"/>
      <c r="T129" s="166"/>
      <c r="AT129" s="160" t="s">
        <v>145</v>
      </c>
      <c r="AU129" s="160" t="s">
        <v>82</v>
      </c>
      <c r="AV129" s="13" t="s">
        <v>82</v>
      </c>
      <c r="AW129" s="13" t="s">
        <v>29</v>
      </c>
      <c r="AX129" s="13" t="s">
        <v>73</v>
      </c>
      <c r="AY129" s="160" t="s">
        <v>137</v>
      </c>
    </row>
    <row r="130" spans="1:65" s="14" customFormat="1">
      <c r="B130" s="167"/>
      <c r="D130" s="159" t="s">
        <v>145</v>
      </c>
      <c r="E130" s="168" t="s">
        <v>1</v>
      </c>
      <c r="F130" s="169" t="s">
        <v>2783</v>
      </c>
      <c r="H130" s="168" t="s">
        <v>1</v>
      </c>
      <c r="I130" s="170"/>
      <c r="L130" s="167"/>
      <c r="M130" s="171"/>
      <c r="N130" s="172"/>
      <c r="O130" s="172"/>
      <c r="P130" s="172"/>
      <c r="Q130" s="172"/>
      <c r="R130" s="172"/>
      <c r="S130" s="172"/>
      <c r="T130" s="173"/>
      <c r="AT130" s="168" t="s">
        <v>145</v>
      </c>
      <c r="AU130" s="168" t="s">
        <v>82</v>
      </c>
      <c r="AV130" s="14" t="s">
        <v>30</v>
      </c>
      <c r="AW130" s="14" t="s">
        <v>29</v>
      </c>
      <c r="AX130" s="14" t="s">
        <v>73</v>
      </c>
      <c r="AY130" s="168" t="s">
        <v>137</v>
      </c>
    </row>
    <row r="131" spans="1:65" s="13" customFormat="1">
      <c r="B131" s="158"/>
      <c r="D131" s="159" t="s">
        <v>145</v>
      </c>
      <c r="E131" s="160" t="s">
        <v>1</v>
      </c>
      <c r="F131" s="161" t="s">
        <v>2784</v>
      </c>
      <c r="H131" s="162">
        <v>268.39999999999998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145</v>
      </c>
      <c r="AU131" s="160" t="s">
        <v>82</v>
      </c>
      <c r="AV131" s="13" t="s">
        <v>82</v>
      </c>
      <c r="AW131" s="13" t="s">
        <v>29</v>
      </c>
      <c r="AX131" s="13" t="s">
        <v>73</v>
      </c>
      <c r="AY131" s="160" t="s">
        <v>137</v>
      </c>
    </row>
    <row r="132" spans="1:65" s="13" customFormat="1">
      <c r="B132" s="158"/>
      <c r="D132" s="159" t="s">
        <v>145</v>
      </c>
      <c r="E132" s="160" t="s">
        <v>1</v>
      </c>
      <c r="F132" s="161" t="s">
        <v>2785</v>
      </c>
      <c r="H132" s="162">
        <v>27.3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145</v>
      </c>
      <c r="AU132" s="160" t="s">
        <v>82</v>
      </c>
      <c r="AV132" s="13" t="s">
        <v>82</v>
      </c>
      <c r="AW132" s="13" t="s">
        <v>29</v>
      </c>
      <c r="AX132" s="13" t="s">
        <v>73</v>
      </c>
      <c r="AY132" s="160" t="s">
        <v>137</v>
      </c>
    </row>
    <row r="133" spans="1:65" s="14" customFormat="1">
      <c r="B133" s="167"/>
      <c r="D133" s="159" t="s">
        <v>145</v>
      </c>
      <c r="E133" s="168" t="s">
        <v>1</v>
      </c>
      <c r="F133" s="169" t="s">
        <v>2786</v>
      </c>
      <c r="H133" s="168" t="s">
        <v>1</v>
      </c>
      <c r="I133" s="170"/>
      <c r="L133" s="167"/>
      <c r="M133" s="171"/>
      <c r="N133" s="172"/>
      <c r="O133" s="172"/>
      <c r="P133" s="172"/>
      <c r="Q133" s="172"/>
      <c r="R133" s="172"/>
      <c r="S133" s="172"/>
      <c r="T133" s="173"/>
      <c r="AT133" s="168" t="s">
        <v>145</v>
      </c>
      <c r="AU133" s="168" t="s">
        <v>82</v>
      </c>
      <c r="AV133" s="14" t="s">
        <v>30</v>
      </c>
      <c r="AW133" s="14" t="s">
        <v>29</v>
      </c>
      <c r="AX133" s="14" t="s">
        <v>73</v>
      </c>
      <c r="AY133" s="168" t="s">
        <v>137</v>
      </c>
    </row>
    <row r="134" spans="1:65" s="13" customFormat="1">
      <c r="B134" s="158"/>
      <c r="D134" s="159" t="s">
        <v>145</v>
      </c>
      <c r="E134" s="160" t="s">
        <v>1</v>
      </c>
      <c r="F134" s="161" t="s">
        <v>2787</v>
      </c>
      <c r="H134" s="162">
        <v>27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145</v>
      </c>
      <c r="AU134" s="160" t="s">
        <v>82</v>
      </c>
      <c r="AV134" s="13" t="s">
        <v>82</v>
      </c>
      <c r="AW134" s="13" t="s">
        <v>29</v>
      </c>
      <c r="AX134" s="13" t="s">
        <v>73</v>
      </c>
      <c r="AY134" s="160" t="s">
        <v>137</v>
      </c>
    </row>
    <row r="135" spans="1:65" s="15" customFormat="1">
      <c r="B135" s="174"/>
      <c r="D135" s="159" t="s">
        <v>145</v>
      </c>
      <c r="E135" s="175" t="s">
        <v>1</v>
      </c>
      <c r="F135" s="176" t="s">
        <v>148</v>
      </c>
      <c r="H135" s="177">
        <v>634.5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145</v>
      </c>
      <c r="AU135" s="175" t="s">
        <v>82</v>
      </c>
      <c r="AV135" s="15" t="s">
        <v>143</v>
      </c>
      <c r="AW135" s="15" t="s">
        <v>29</v>
      </c>
      <c r="AX135" s="15" t="s">
        <v>30</v>
      </c>
      <c r="AY135" s="175" t="s">
        <v>137</v>
      </c>
    </row>
    <row r="136" spans="1:65" s="2" customFormat="1" ht="24.2" customHeight="1">
      <c r="A136" s="33"/>
      <c r="B136" s="144"/>
      <c r="C136" s="145" t="s">
        <v>163</v>
      </c>
      <c r="D136" s="145" t="s">
        <v>139</v>
      </c>
      <c r="E136" s="146" t="s">
        <v>2788</v>
      </c>
      <c r="F136" s="147" t="s">
        <v>2789</v>
      </c>
      <c r="G136" s="148" t="s">
        <v>201</v>
      </c>
      <c r="H136" s="149">
        <v>1</v>
      </c>
      <c r="I136" s="150"/>
      <c r="J136" s="151">
        <f>ROUND(I136*H136,2)</f>
        <v>0</v>
      </c>
      <c r="K136" s="147" t="s">
        <v>1</v>
      </c>
      <c r="L136" s="34"/>
      <c r="M136" s="152" t="s">
        <v>1</v>
      </c>
      <c r="N136" s="153" t="s">
        <v>38</v>
      </c>
      <c r="O136" s="59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6" t="s">
        <v>143</v>
      </c>
      <c r="AT136" s="156" t="s">
        <v>139</v>
      </c>
      <c r="AU136" s="156" t="s">
        <v>82</v>
      </c>
      <c r="AY136" s="18" t="s">
        <v>137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8" t="s">
        <v>30</v>
      </c>
      <c r="BK136" s="157">
        <f>ROUND(I136*H136,2)</f>
        <v>0</v>
      </c>
      <c r="BL136" s="18" t="s">
        <v>143</v>
      </c>
      <c r="BM136" s="156" t="s">
        <v>2790</v>
      </c>
    </row>
    <row r="137" spans="1:65" s="13" customFormat="1">
      <c r="B137" s="158"/>
      <c r="D137" s="159" t="s">
        <v>145</v>
      </c>
      <c r="E137" s="160" t="s">
        <v>1</v>
      </c>
      <c r="F137" s="161" t="s">
        <v>30</v>
      </c>
      <c r="H137" s="162">
        <v>1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145</v>
      </c>
      <c r="AU137" s="160" t="s">
        <v>82</v>
      </c>
      <c r="AV137" s="13" t="s">
        <v>82</v>
      </c>
      <c r="AW137" s="13" t="s">
        <v>29</v>
      </c>
      <c r="AX137" s="13" t="s">
        <v>30</v>
      </c>
      <c r="AY137" s="160" t="s">
        <v>137</v>
      </c>
    </row>
    <row r="138" spans="1:65" s="2" customFormat="1" ht="21.75" customHeight="1">
      <c r="A138" s="33"/>
      <c r="B138" s="144"/>
      <c r="C138" s="145" t="s">
        <v>168</v>
      </c>
      <c r="D138" s="145" t="s">
        <v>139</v>
      </c>
      <c r="E138" s="146" t="s">
        <v>2791</v>
      </c>
      <c r="F138" s="147" t="s">
        <v>2792</v>
      </c>
      <c r="G138" s="148" t="s">
        <v>201</v>
      </c>
      <c r="H138" s="149">
        <v>1</v>
      </c>
      <c r="I138" s="150"/>
      <c r="J138" s="151">
        <f>ROUND(I138*H138,2)</f>
        <v>0</v>
      </c>
      <c r="K138" s="147" t="s">
        <v>1</v>
      </c>
      <c r="L138" s="34"/>
      <c r="M138" s="152" t="s">
        <v>1</v>
      </c>
      <c r="N138" s="153" t="s">
        <v>38</v>
      </c>
      <c r="O138" s="59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6" t="s">
        <v>143</v>
      </c>
      <c r="AT138" s="156" t="s">
        <v>139</v>
      </c>
      <c r="AU138" s="156" t="s">
        <v>82</v>
      </c>
      <c r="AY138" s="18" t="s">
        <v>137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8" t="s">
        <v>30</v>
      </c>
      <c r="BK138" s="157">
        <f>ROUND(I138*H138,2)</f>
        <v>0</v>
      </c>
      <c r="BL138" s="18" t="s">
        <v>143</v>
      </c>
      <c r="BM138" s="156" t="s">
        <v>2793</v>
      </c>
    </row>
    <row r="139" spans="1:65" s="13" customFormat="1">
      <c r="B139" s="158"/>
      <c r="D139" s="159" t="s">
        <v>145</v>
      </c>
      <c r="E139" s="160" t="s">
        <v>1</v>
      </c>
      <c r="F139" s="161" t="s">
        <v>30</v>
      </c>
      <c r="H139" s="162">
        <v>1</v>
      </c>
      <c r="I139" s="163"/>
      <c r="L139" s="158"/>
      <c r="M139" s="164"/>
      <c r="N139" s="165"/>
      <c r="O139" s="165"/>
      <c r="P139" s="165"/>
      <c r="Q139" s="165"/>
      <c r="R139" s="165"/>
      <c r="S139" s="165"/>
      <c r="T139" s="166"/>
      <c r="AT139" s="160" t="s">
        <v>145</v>
      </c>
      <c r="AU139" s="160" t="s">
        <v>82</v>
      </c>
      <c r="AV139" s="13" t="s">
        <v>82</v>
      </c>
      <c r="AW139" s="13" t="s">
        <v>29</v>
      </c>
      <c r="AX139" s="13" t="s">
        <v>30</v>
      </c>
      <c r="AY139" s="160" t="s">
        <v>137</v>
      </c>
    </row>
    <row r="140" spans="1:65" s="2" customFormat="1" ht="24.2" customHeight="1">
      <c r="A140" s="33"/>
      <c r="B140" s="144"/>
      <c r="C140" s="145" t="s">
        <v>172</v>
      </c>
      <c r="D140" s="145" t="s">
        <v>139</v>
      </c>
      <c r="E140" s="146" t="s">
        <v>2794</v>
      </c>
      <c r="F140" s="147" t="s">
        <v>2795</v>
      </c>
      <c r="G140" s="148" t="s">
        <v>201</v>
      </c>
      <c r="H140" s="149">
        <v>1</v>
      </c>
      <c r="I140" s="150"/>
      <c r="J140" s="151">
        <f>ROUND(I140*H140,2)</f>
        <v>0</v>
      </c>
      <c r="K140" s="147" t="s">
        <v>1</v>
      </c>
      <c r="L140" s="34"/>
      <c r="M140" s="152" t="s">
        <v>1</v>
      </c>
      <c r="N140" s="153" t="s">
        <v>38</v>
      </c>
      <c r="O140" s="59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143</v>
      </c>
      <c r="AT140" s="156" t="s">
        <v>139</v>
      </c>
      <c r="AU140" s="156" t="s">
        <v>82</v>
      </c>
      <c r="AY140" s="18" t="s">
        <v>137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30</v>
      </c>
      <c r="BK140" s="157">
        <f>ROUND(I140*H140,2)</f>
        <v>0</v>
      </c>
      <c r="BL140" s="18" t="s">
        <v>143</v>
      </c>
      <c r="BM140" s="156" t="s">
        <v>2796</v>
      </c>
    </row>
    <row r="141" spans="1:65" s="13" customFormat="1">
      <c r="B141" s="158"/>
      <c r="D141" s="159" t="s">
        <v>145</v>
      </c>
      <c r="E141" s="160" t="s">
        <v>1</v>
      </c>
      <c r="F141" s="161" t="s">
        <v>30</v>
      </c>
      <c r="H141" s="162">
        <v>1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145</v>
      </c>
      <c r="AU141" s="160" t="s">
        <v>82</v>
      </c>
      <c r="AV141" s="13" t="s">
        <v>82</v>
      </c>
      <c r="AW141" s="13" t="s">
        <v>29</v>
      </c>
      <c r="AX141" s="13" t="s">
        <v>30</v>
      </c>
      <c r="AY141" s="160" t="s">
        <v>137</v>
      </c>
    </row>
    <row r="142" spans="1:65" s="2" customFormat="1" ht="21.75" customHeight="1">
      <c r="A142" s="33"/>
      <c r="B142" s="144"/>
      <c r="C142" s="145" t="s">
        <v>176</v>
      </c>
      <c r="D142" s="145" t="s">
        <v>139</v>
      </c>
      <c r="E142" s="146" t="s">
        <v>2797</v>
      </c>
      <c r="F142" s="147" t="s">
        <v>2798</v>
      </c>
      <c r="G142" s="148" t="s">
        <v>201</v>
      </c>
      <c r="H142" s="149">
        <v>1</v>
      </c>
      <c r="I142" s="150"/>
      <c r="J142" s="151">
        <f>ROUND(I142*H142,2)</f>
        <v>0</v>
      </c>
      <c r="K142" s="147" t="s">
        <v>1</v>
      </c>
      <c r="L142" s="34"/>
      <c r="M142" s="152" t="s">
        <v>1</v>
      </c>
      <c r="N142" s="153" t="s">
        <v>38</v>
      </c>
      <c r="O142" s="59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6" t="s">
        <v>143</v>
      </c>
      <c r="AT142" s="156" t="s">
        <v>139</v>
      </c>
      <c r="AU142" s="156" t="s">
        <v>82</v>
      </c>
      <c r="AY142" s="18" t="s">
        <v>137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8" t="s">
        <v>30</v>
      </c>
      <c r="BK142" s="157">
        <f>ROUND(I142*H142,2)</f>
        <v>0</v>
      </c>
      <c r="BL142" s="18" t="s">
        <v>143</v>
      </c>
      <c r="BM142" s="156" t="s">
        <v>2799</v>
      </c>
    </row>
    <row r="143" spans="1:65" s="13" customFormat="1">
      <c r="B143" s="158"/>
      <c r="D143" s="159" t="s">
        <v>145</v>
      </c>
      <c r="E143" s="160" t="s">
        <v>1</v>
      </c>
      <c r="F143" s="161" t="s">
        <v>30</v>
      </c>
      <c r="H143" s="162">
        <v>1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145</v>
      </c>
      <c r="AU143" s="160" t="s">
        <v>82</v>
      </c>
      <c r="AV143" s="13" t="s">
        <v>82</v>
      </c>
      <c r="AW143" s="13" t="s">
        <v>29</v>
      </c>
      <c r="AX143" s="13" t="s">
        <v>30</v>
      </c>
      <c r="AY143" s="160" t="s">
        <v>137</v>
      </c>
    </row>
    <row r="144" spans="1:65" s="2" customFormat="1" ht="21.75" customHeight="1">
      <c r="A144" s="33"/>
      <c r="B144" s="144"/>
      <c r="C144" s="145" t="s">
        <v>180</v>
      </c>
      <c r="D144" s="145" t="s">
        <v>139</v>
      </c>
      <c r="E144" s="146" t="s">
        <v>2800</v>
      </c>
      <c r="F144" s="147" t="s">
        <v>2801</v>
      </c>
      <c r="G144" s="148" t="s">
        <v>201</v>
      </c>
      <c r="H144" s="149">
        <v>1</v>
      </c>
      <c r="I144" s="150"/>
      <c r="J144" s="151">
        <f>ROUND(I144*H144,2)</f>
        <v>0</v>
      </c>
      <c r="K144" s="147" t="s">
        <v>1</v>
      </c>
      <c r="L144" s="34"/>
      <c r="M144" s="152" t="s">
        <v>1</v>
      </c>
      <c r="N144" s="153" t="s">
        <v>38</v>
      </c>
      <c r="O144" s="59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143</v>
      </c>
      <c r="AT144" s="156" t="s">
        <v>139</v>
      </c>
      <c r="AU144" s="156" t="s">
        <v>82</v>
      </c>
      <c r="AY144" s="18" t="s">
        <v>137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30</v>
      </c>
      <c r="BK144" s="157">
        <f>ROUND(I144*H144,2)</f>
        <v>0</v>
      </c>
      <c r="BL144" s="18" t="s">
        <v>143</v>
      </c>
      <c r="BM144" s="156" t="s">
        <v>2802</v>
      </c>
    </row>
    <row r="145" spans="1:65" s="13" customFormat="1">
      <c r="B145" s="158"/>
      <c r="D145" s="159" t="s">
        <v>145</v>
      </c>
      <c r="E145" s="160" t="s">
        <v>1</v>
      </c>
      <c r="F145" s="161" t="s">
        <v>30</v>
      </c>
      <c r="H145" s="162">
        <v>1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145</v>
      </c>
      <c r="AU145" s="160" t="s">
        <v>82</v>
      </c>
      <c r="AV145" s="13" t="s">
        <v>82</v>
      </c>
      <c r="AW145" s="13" t="s">
        <v>29</v>
      </c>
      <c r="AX145" s="13" t="s">
        <v>30</v>
      </c>
      <c r="AY145" s="160" t="s">
        <v>137</v>
      </c>
    </row>
    <row r="146" spans="1:65" s="2" customFormat="1" ht="16.5" customHeight="1">
      <c r="A146" s="33"/>
      <c r="B146" s="144"/>
      <c r="C146" s="145" t="s">
        <v>187</v>
      </c>
      <c r="D146" s="145" t="s">
        <v>139</v>
      </c>
      <c r="E146" s="146" t="s">
        <v>2803</v>
      </c>
      <c r="F146" s="147" t="s">
        <v>2804</v>
      </c>
      <c r="G146" s="148" t="s">
        <v>201</v>
      </c>
      <c r="H146" s="149">
        <v>1</v>
      </c>
      <c r="I146" s="150"/>
      <c r="J146" s="151">
        <f>ROUND(I146*H146,2)</f>
        <v>0</v>
      </c>
      <c r="K146" s="147" t="s">
        <v>1</v>
      </c>
      <c r="L146" s="34"/>
      <c r="M146" s="152" t="s">
        <v>1</v>
      </c>
      <c r="N146" s="153" t="s">
        <v>38</v>
      </c>
      <c r="O146" s="59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143</v>
      </c>
      <c r="AT146" s="156" t="s">
        <v>139</v>
      </c>
      <c r="AU146" s="156" t="s">
        <v>82</v>
      </c>
      <c r="AY146" s="18" t="s">
        <v>137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30</v>
      </c>
      <c r="BK146" s="157">
        <f>ROUND(I146*H146,2)</f>
        <v>0</v>
      </c>
      <c r="BL146" s="18" t="s">
        <v>143</v>
      </c>
      <c r="BM146" s="156" t="s">
        <v>2805</v>
      </c>
    </row>
    <row r="147" spans="1:65" s="13" customFormat="1">
      <c r="B147" s="158"/>
      <c r="D147" s="159" t="s">
        <v>145</v>
      </c>
      <c r="E147" s="160" t="s">
        <v>1</v>
      </c>
      <c r="F147" s="161" t="s">
        <v>30</v>
      </c>
      <c r="H147" s="162">
        <v>1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145</v>
      </c>
      <c r="AU147" s="160" t="s">
        <v>82</v>
      </c>
      <c r="AV147" s="13" t="s">
        <v>82</v>
      </c>
      <c r="AW147" s="13" t="s">
        <v>29</v>
      </c>
      <c r="AX147" s="13" t="s">
        <v>30</v>
      </c>
      <c r="AY147" s="160" t="s">
        <v>137</v>
      </c>
    </row>
    <row r="148" spans="1:65" s="2" customFormat="1" ht="16.5" customHeight="1">
      <c r="A148" s="33"/>
      <c r="B148" s="144"/>
      <c r="C148" s="145" t="s">
        <v>192</v>
      </c>
      <c r="D148" s="145" t="s">
        <v>139</v>
      </c>
      <c r="E148" s="146" t="s">
        <v>2806</v>
      </c>
      <c r="F148" s="147" t="s">
        <v>2807</v>
      </c>
      <c r="G148" s="148" t="s">
        <v>201</v>
      </c>
      <c r="H148" s="149">
        <v>1</v>
      </c>
      <c r="I148" s="150"/>
      <c r="J148" s="151">
        <f>ROUND(I148*H148,2)</f>
        <v>0</v>
      </c>
      <c r="K148" s="147" t="s">
        <v>1</v>
      </c>
      <c r="L148" s="34"/>
      <c r="M148" s="152" t="s">
        <v>1</v>
      </c>
      <c r="N148" s="153" t="s">
        <v>38</v>
      </c>
      <c r="O148" s="59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143</v>
      </c>
      <c r="AT148" s="156" t="s">
        <v>139</v>
      </c>
      <c r="AU148" s="156" t="s">
        <v>82</v>
      </c>
      <c r="AY148" s="18" t="s">
        <v>137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30</v>
      </c>
      <c r="BK148" s="157">
        <f>ROUND(I148*H148,2)</f>
        <v>0</v>
      </c>
      <c r="BL148" s="18" t="s">
        <v>143</v>
      </c>
      <c r="BM148" s="156" t="s">
        <v>2808</v>
      </c>
    </row>
    <row r="149" spans="1:65" s="13" customFormat="1">
      <c r="B149" s="158"/>
      <c r="D149" s="159" t="s">
        <v>145</v>
      </c>
      <c r="E149" s="160" t="s">
        <v>1</v>
      </c>
      <c r="F149" s="161" t="s">
        <v>30</v>
      </c>
      <c r="H149" s="162">
        <v>1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145</v>
      </c>
      <c r="AU149" s="160" t="s">
        <v>82</v>
      </c>
      <c r="AV149" s="13" t="s">
        <v>82</v>
      </c>
      <c r="AW149" s="13" t="s">
        <v>29</v>
      </c>
      <c r="AX149" s="13" t="s">
        <v>30</v>
      </c>
      <c r="AY149" s="160" t="s">
        <v>137</v>
      </c>
    </row>
    <row r="150" spans="1:65" s="2" customFormat="1" ht="16.5" customHeight="1">
      <c r="A150" s="33"/>
      <c r="B150" s="144"/>
      <c r="C150" s="145" t="s">
        <v>198</v>
      </c>
      <c r="D150" s="145" t="s">
        <v>139</v>
      </c>
      <c r="E150" s="146" t="s">
        <v>2809</v>
      </c>
      <c r="F150" s="147" t="s">
        <v>2810</v>
      </c>
      <c r="G150" s="148" t="s">
        <v>201</v>
      </c>
      <c r="H150" s="149">
        <v>1</v>
      </c>
      <c r="I150" s="150"/>
      <c r="J150" s="151">
        <f>ROUND(I150*H150,2)</f>
        <v>0</v>
      </c>
      <c r="K150" s="147" t="s">
        <v>1</v>
      </c>
      <c r="L150" s="34"/>
      <c r="M150" s="152" t="s">
        <v>1</v>
      </c>
      <c r="N150" s="153" t="s">
        <v>38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143</v>
      </c>
      <c r="AT150" s="156" t="s">
        <v>139</v>
      </c>
      <c r="AU150" s="156" t="s">
        <v>82</v>
      </c>
      <c r="AY150" s="18" t="s">
        <v>137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30</v>
      </c>
      <c r="BK150" s="157">
        <f>ROUND(I150*H150,2)</f>
        <v>0</v>
      </c>
      <c r="BL150" s="18" t="s">
        <v>143</v>
      </c>
      <c r="BM150" s="156" t="s">
        <v>2811</v>
      </c>
    </row>
    <row r="151" spans="1:65" s="14" customFormat="1" ht="22.5">
      <c r="B151" s="167"/>
      <c r="D151" s="159" t="s">
        <v>145</v>
      </c>
      <c r="E151" s="168" t="s">
        <v>1</v>
      </c>
      <c r="F151" s="169" t="s">
        <v>2812</v>
      </c>
      <c r="H151" s="168" t="s">
        <v>1</v>
      </c>
      <c r="I151" s="170"/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145</v>
      </c>
      <c r="AU151" s="168" t="s">
        <v>82</v>
      </c>
      <c r="AV151" s="14" t="s">
        <v>30</v>
      </c>
      <c r="AW151" s="14" t="s">
        <v>29</v>
      </c>
      <c r="AX151" s="14" t="s">
        <v>73</v>
      </c>
      <c r="AY151" s="168" t="s">
        <v>137</v>
      </c>
    </row>
    <row r="152" spans="1:65" s="14" customFormat="1" ht="22.5">
      <c r="B152" s="167"/>
      <c r="D152" s="159" t="s">
        <v>145</v>
      </c>
      <c r="E152" s="168" t="s">
        <v>1</v>
      </c>
      <c r="F152" s="169" t="s">
        <v>2813</v>
      </c>
      <c r="H152" s="168" t="s">
        <v>1</v>
      </c>
      <c r="I152" s="170"/>
      <c r="L152" s="167"/>
      <c r="M152" s="171"/>
      <c r="N152" s="172"/>
      <c r="O152" s="172"/>
      <c r="P152" s="172"/>
      <c r="Q152" s="172"/>
      <c r="R152" s="172"/>
      <c r="S152" s="172"/>
      <c r="T152" s="173"/>
      <c r="AT152" s="168" t="s">
        <v>145</v>
      </c>
      <c r="AU152" s="168" t="s">
        <v>82</v>
      </c>
      <c r="AV152" s="14" t="s">
        <v>30</v>
      </c>
      <c r="AW152" s="14" t="s">
        <v>29</v>
      </c>
      <c r="AX152" s="14" t="s">
        <v>73</v>
      </c>
      <c r="AY152" s="168" t="s">
        <v>137</v>
      </c>
    </row>
    <row r="153" spans="1:65" s="13" customFormat="1">
      <c r="B153" s="158"/>
      <c r="D153" s="159" t="s">
        <v>145</v>
      </c>
      <c r="E153" s="160" t="s">
        <v>1</v>
      </c>
      <c r="F153" s="161" t="s">
        <v>30</v>
      </c>
      <c r="H153" s="162">
        <v>1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145</v>
      </c>
      <c r="AU153" s="160" t="s">
        <v>82</v>
      </c>
      <c r="AV153" s="13" t="s">
        <v>82</v>
      </c>
      <c r="AW153" s="13" t="s">
        <v>29</v>
      </c>
      <c r="AX153" s="13" t="s">
        <v>30</v>
      </c>
      <c r="AY153" s="160" t="s">
        <v>137</v>
      </c>
    </row>
    <row r="154" spans="1:65" s="2" customFormat="1" ht="16.5" customHeight="1">
      <c r="A154" s="33"/>
      <c r="B154" s="144"/>
      <c r="C154" s="145" t="s">
        <v>203</v>
      </c>
      <c r="D154" s="145" t="s">
        <v>139</v>
      </c>
      <c r="E154" s="146" t="s">
        <v>2814</v>
      </c>
      <c r="F154" s="147" t="s">
        <v>2815</v>
      </c>
      <c r="G154" s="148" t="s">
        <v>201</v>
      </c>
      <c r="H154" s="149">
        <v>1</v>
      </c>
      <c r="I154" s="150"/>
      <c r="J154" s="151">
        <f>ROUND(I154*H154,2)</f>
        <v>0</v>
      </c>
      <c r="K154" s="147" t="s">
        <v>1</v>
      </c>
      <c r="L154" s="34"/>
      <c r="M154" s="152" t="s">
        <v>1</v>
      </c>
      <c r="N154" s="153" t="s">
        <v>38</v>
      </c>
      <c r="O154" s="59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143</v>
      </c>
      <c r="AT154" s="156" t="s">
        <v>139</v>
      </c>
      <c r="AU154" s="156" t="s">
        <v>82</v>
      </c>
      <c r="AY154" s="18" t="s">
        <v>137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30</v>
      </c>
      <c r="BK154" s="157">
        <f>ROUND(I154*H154,2)</f>
        <v>0</v>
      </c>
      <c r="BL154" s="18" t="s">
        <v>143</v>
      </c>
      <c r="BM154" s="156" t="s">
        <v>2816</v>
      </c>
    </row>
    <row r="155" spans="1:65" s="14" customFormat="1">
      <c r="B155" s="167"/>
      <c r="D155" s="159" t="s">
        <v>145</v>
      </c>
      <c r="E155" s="168" t="s">
        <v>1</v>
      </c>
      <c r="F155" s="169" t="s">
        <v>2235</v>
      </c>
      <c r="H155" s="168" t="s">
        <v>1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145</v>
      </c>
      <c r="AU155" s="168" t="s">
        <v>82</v>
      </c>
      <c r="AV155" s="14" t="s">
        <v>30</v>
      </c>
      <c r="AW155" s="14" t="s">
        <v>29</v>
      </c>
      <c r="AX155" s="14" t="s">
        <v>73</v>
      </c>
      <c r="AY155" s="168" t="s">
        <v>137</v>
      </c>
    </row>
    <row r="156" spans="1:65" s="14" customFormat="1">
      <c r="B156" s="167"/>
      <c r="D156" s="159" t="s">
        <v>145</v>
      </c>
      <c r="E156" s="168" t="s">
        <v>1</v>
      </c>
      <c r="F156" s="169" t="s">
        <v>2817</v>
      </c>
      <c r="H156" s="168" t="s">
        <v>1</v>
      </c>
      <c r="I156" s="170"/>
      <c r="L156" s="167"/>
      <c r="M156" s="171"/>
      <c r="N156" s="172"/>
      <c r="O156" s="172"/>
      <c r="P156" s="172"/>
      <c r="Q156" s="172"/>
      <c r="R156" s="172"/>
      <c r="S156" s="172"/>
      <c r="T156" s="173"/>
      <c r="AT156" s="168" t="s">
        <v>145</v>
      </c>
      <c r="AU156" s="168" t="s">
        <v>82</v>
      </c>
      <c r="AV156" s="14" t="s">
        <v>30</v>
      </c>
      <c r="AW156" s="14" t="s">
        <v>29</v>
      </c>
      <c r="AX156" s="14" t="s">
        <v>73</v>
      </c>
      <c r="AY156" s="168" t="s">
        <v>137</v>
      </c>
    </row>
    <row r="157" spans="1:65" s="14" customFormat="1">
      <c r="B157" s="167"/>
      <c r="D157" s="159" t="s">
        <v>145</v>
      </c>
      <c r="E157" s="168" t="s">
        <v>1</v>
      </c>
      <c r="F157" s="169" t="s">
        <v>2818</v>
      </c>
      <c r="H157" s="168" t="s">
        <v>1</v>
      </c>
      <c r="I157" s="170"/>
      <c r="L157" s="167"/>
      <c r="M157" s="171"/>
      <c r="N157" s="172"/>
      <c r="O157" s="172"/>
      <c r="P157" s="172"/>
      <c r="Q157" s="172"/>
      <c r="R157" s="172"/>
      <c r="S157" s="172"/>
      <c r="T157" s="173"/>
      <c r="AT157" s="168" t="s">
        <v>145</v>
      </c>
      <c r="AU157" s="168" t="s">
        <v>82</v>
      </c>
      <c r="AV157" s="14" t="s">
        <v>30</v>
      </c>
      <c r="AW157" s="14" t="s">
        <v>29</v>
      </c>
      <c r="AX157" s="14" t="s">
        <v>73</v>
      </c>
      <c r="AY157" s="168" t="s">
        <v>137</v>
      </c>
    </row>
    <row r="158" spans="1:65" s="14" customFormat="1">
      <c r="B158" s="167"/>
      <c r="D158" s="159" t="s">
        <v>145</v>
      </c>
      <c r="E158" s="168" t="s">
        <v>1</v>
      </c>
      <c r="F158" s="169" t="s">
        <v>2819</v>
      </c>
      <c r="H158" s="168" t="s">
        <v>1</v>
      </c>
      <c r="I158" s="170"/>
      <c r="L158" s="167"/>
      <c r="M158" s="171"/>
      <c r="N158" s="172"/>
      <c r="O158" s="172"/>
      <c r="P158" s="172"/>
      <c r="Q158" s="172"/>
      <c r="R158" s="172"/>
      <c r="S158" s="172"/>
      <c r="T158" s="173"/>
      <c r="AT158" s="168" t="s">
        <v>145</v>
      </c>
      <c r="AU158" s="168" t="s">
        <v>82</v>
      </c>
      <c r="AV158" s="14" t="s">
        <v>30</v>
      </c>
      <c r="AW158" s="14" t="s">
        <v>29</v>
      </c>
      <c r="AX158" s="14" t="s">
        <v>73</v>
      </c>
      <c r="AY158" s="168" t="s">
        <v>137</v>
      </c>
    </row>
    <row r="159" spans="1:65" s="13" customFormat="1">
      <c r="B159" s="158"/>
      <c r="D159" s="159" t="s">
        <v>145</v>
      </c>
      <c r="E159" s="160" t="s">
        <v>1</v>
      </c>
      <c r="F159" s="161" t="s">
        <v>30</v>
      </c>
      <c r="H159" s="162">
        <v>1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145</v>
      </c>
      <c r="AU159" s="160" t="s">
        <v>82</v>
      </c>
      <c r="AV159" s="13" t="s">
        <v>82</v>
      </c>
      <c r="AW159" s="13" t="s">
        <v>29</v>
      </c>
      <c r="AX159" s="13" t="s">
        <v>30</v>
      </c>
      <c r="AY159" s="160" t="s">
        <v>137</v>
      </c>
    </row>
    <row r="160" spans="1:65" s="2" customFormat="1" ht="21.75" customHeight="1">
      <c r="A160" s="33"/>
      <c r="B160" s="144"/>
      <c r="C160" s="145" t="s">
        <v>207</v>
      </c>
      <c r="D160" s="145" t="s">
        <v>139</v>
      </c>
      <c r="E160" s="146" t="s">
        <v>2820</v>
      </c>
      <c r="F160" s="147" t="s">
        <v>2821</v>
      </c>
      <c r="G160" s="148" t="s">
        <v>201</v>
      </c>
      <c r="H160" s="149">
        <v>1</v>
      </c>
      <c r="I160" s="150"/>
      <c r="J160" s="151">
        <f>ROUND(I160*H160,2)</f>
        <v>0</v>
      </c>
      <c r="K160" s="147" t="s">
        <v>1</v>
      </c>
      <c r="L160" s="34"/>
      <c r="M160" s="152" t="s">
        <v>1</v>
      </c>
      <c r="N160" s="153" t="s">
        <v>38</v>
      </c>
      <c r="O160" s="59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6" t="s">
        <v>143</v>
      </c>
      <c r="AT160" s="156" t="s">
        <v>139</v>
      </c>
      <c r="AU160" s="156" t="s">
        <v>82</v>
      </c>
      <c r="AY160" s="18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8" t="s">
        <v>30</v>
      </c>
      <c r="BK160" s="157">
        <f>ROUND(I160*H160,2)</f>
        <v>0</v>
      </c>
      <c r="BL160" s="18" t="s">
        <v>143</v>
      </c>
      <c r="BM160" s="156" t="s">
        <v>2822</v>
      </c>
    </row>
    <row r="161" spans="1:65" s="13" customFormat="1">
      <c r="B161" s="158"/>
      <c r="D161" s="159" t="s">
        <v>145</v>
      </c>
      <c r="E161" s="160" t="s">
        <v>1</v>
      </c>
      <c r="F161" s="161" t="s">
        <v>30</v>
      </c>
      <c r="H161" s="162">
        <v>1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145</v>
      </c>
      <c r="AU161" s="160" t="s">
        <v>82</v>
      </c>
      <c r="AV161" s="13" t="s">
        <v>82</v>
      </c>
      <c r="AW161" s="13" t="s">
        <v>29</v>
      </c>
      <c r="AX161" s="13" t="s">
        <v>30</v>
      </c>
      <c r="AY161" s="160" t="s">
        <v>137</v>
      </c>
    </row>
    <row r="162" spans="1:65" s="2" customFormat="1" ht="24.2" customHeight="1">
      <c r="A162" s="33"/>
      <c r="B162" s="144"/>
      <c r="C162" s="145" t="s">
        <v>8</v>
      </c>
      <c r="D162" s="145" t="s">
        <v>139</v>
      </c>
      <c r="E162" s="146" t="s">
        <v>2823</v>
      </c>
      <c r="F162" s="147" t="s">
        <v>2824</v>
      </c>
      <c r="G162" s="148" t="s">
        <v>201</v>
      </c>
      <c r="H162" s="149">
        <v>1</v>
      </c>
      <c r="I162" s="150"/>
      <c r="J162" s="151">
        <f>ROUND(I162*H162,2)</f>
        <v>0</v>
      </c>
      <c r="K162" s="147" t="s">
        <v>1</v>
      </c>
      <c r="L162" s="34"/>
      <c r="M162" s="152" t="s">
        <v>1</v>
      </c>
      <c r="N162" s="153" t="s">
        <v>38</v>
      </c>
      <c r="O162" s="59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6" t="s">
        <v>143</v>
      </c>
      <c r="AT162" s="156" t="s">
        <v>139</v>
      </c>
      <c r="AU162" s="156" t="s">
        <v>82</v>
      </c>
      <c r="AY162" s="18" t="s">
        <v>137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8" t="s">
        <v>30</v>
      </c>
      <c r="BK162" s="157">
        <f>ROUND(I162*H162,2)</f>
        <v>0</v>
      </c>
      <c r="BL162" s="18" t="s">
        <v>143</v>
      </c>
      <c r="BM162" s="156" t="s">
        <v>2825</v>
      </c>
    </row>
    <row r="163" spans="1:65" s="13" customFormat="1">
      <c r="B163" s="158"/>
      <c r="D163" s="159" t="s">
        <v>145</v>
      </c>
      <c r="E163" s="160" t="s">
        <v>1</v>
      </c>
      <c r="F163" s="161" t="s">
        <v>30</v>
      </c>
      <c r="H163" s="162">
        <v>1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145</v>
      </c>
      <c r="AU163" s="160" t="s">
        <v>82</v>
      </c>
      <c r="AV163" s="13" t="s">
        <v>82</v>
      </c>
      <c r="AW163" s="13" t="s">
        <v>29</v>
      </c>
      <c r="AX163" s="13" t="s">
        <v>30</v>
      </c>
      <c r="AY163" s="160" t="s">
        <v>137</v>
      </c>
    </row>
    <row r="164" spans="1:65" s="2" customFormat="1" ht="24.2" customHeight="1">
      <c r="A164" s="33"/>
      <c r="B164" s="144"/>
      <c r="C164" s="145" t="s">
        <v>278</v>
      </c>
      <c r="D164" s="145" t="s">
        <v>139</v>
      </c>
      <c r="E164" s="146" t="s">
        <v>2826</v>
      </c>
      <c r="F164" s="147" t="s">
        <v>2827</v>
      </c>
      <c r="G164" s="148" t="s">
        <v>201</v>
      </c>
      <c r="H164" s="149">
        <v>1</v>
      </c>
      <c r="I164" s="150"/>
      <c r="J164" s="151">
        <f>ROUND(I164*H164,2)</f>
        <v>0</v>
      </c>
      <c r="K164" s="147" t="s">
        <v>1</v>
      </c>
      <c r="L164" s="34"/>
      <c r="M164" s="152" t="s">
        <v>1</v>
      </c>
      <c r="N164" s="153" t="s">
        <v>38</v>
      </c>
      <c r="O164" s="59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6" t="s">
        <v>143</v>
      </c>
      <c r="AT164" s="156" t="s">
        <v>139</v>
      </c>
      <c r="AU164" s="156" t="s">
        <v>82</v>
      </c>
      <c r="AY164" s="18" t="s">
        <v>137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8" t="s">
        <v>30</v>
      </c>
      <c r="BK164" s="157">
        <f>ROUND(I164*H164,2)</f>
        <v>0</v>
      </c>
      <c r="BL164" s="18" t="s">
        <v>143</v>
      </c>
      <c r="BM164" s="156" t="s">
        <v>2828</v>
      </c>
    </row>
    <row r="165" spans="1:65" s="13" customFormat="1">
      <c r="B165" s="158"/>
      <c r="D165" s="159" t="s">
        <v>145</v>
      </c>
      <c r="E165" s="160" t="s">
        <v>1</v>
      </c>
      <c r="F165" s="161" t="s">
        <v>30</v>
      </c>
      <c r="H165" s="162">
        <v>1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145</v>
      </c>
      <c r="AU165" s="160" t="s">
        <v>82</v>
      </c>
      <c r="AV165" s="13" t="s">
        <v>82</v>
      </c>
      <c r="AW165" s="13" t="s">
        <v>29</v>
      </c>
      <c r="AX165" s="13" t="s">
        <v>30</v>
      </c>
      <c r="AY165" s="160" t="s">
        <v>137</v>
      </c>
    </row>
    <row r="166" spans="1:65" s="2" customFormat="1" ht="62.65" customHeight="1">
      <c r="A166" s="33"/>
      <c r="B166" s="144"/>
      <c r="C166" s="145" t="s">
        <v>283</v>
      </c>
      <c r="D166" s="145" t="s">
        <v>139</v>
      </c>
      <c r="E166" s="146" t="s">
        <v>2829</v>
      </c>
      <c r="F166" s="147" t="s">
        <v>2830</v>
      </c>
      <c r="G166" s="148" t="s">
        <v>210</v>
      </c>
      <c r="H166" s="149">
        <v>2</v>
      </c>
      <c r="I166" s="150"/>
      <c r="J166" s="151">
        <f>ROUND(I166*H166,2)</f>
        <v>0</v>
      </c>
      <c r="K166" s="147" t="s">
        <v>1</v>
      </c>
      <c r="L166" s="34"/>
      <c r="M166" s="152" t="s">
        <v>1</v>
      </c>
      <c r="N166" s="153" t="s">
        <v>38</v>
      </c>
      <c r="O166" s="59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143</v>
      </c>
      <c r="AT166" s="156" t="s">
        <v>139</v>
      </c>
      <c r="AU166" s="156" t="s">
        <v>82</v>
      </c>
      <c r="AY166" s="18" t="s">
        <v>137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30</v>
      </c>
      <c r="BK166" s="157">
        <f>ROUND(I166*H166,2)</f>
        <v>0</v>
      </c>
      <c r="BL166" s="18" t="s">
        <v>143</v>
      </c>
      <c r="BM166" s="156" t="s">
        <v>2831</v>
      </c>
    </row>
    <row r="167" spans="1:65" s="13" customFormat="1">
      <c r="B167" s="158"/>
      <c r="D167" s="159" t="s">
        <v>145</v>
      </c>
      <c r="E167" s="160" t="s">
        <v>1</v>
      </c>
      <c r="F167" s="161" t="s">
        <v>2832</v>
      </c>
      <c r="H167" s="162">
        <v>1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145</v>
      </c>
      <c r="AU167" s="160" t="s">
        <v>82</v>
      </c>
      <c r="AV167" s="13" t="s">
        <v>82</v>
      </c>
      <c r="AW167" s="13" t="s">
        <v>29</v>
      </c>
      <c r="AX167" s="13" t="s">
        <v>73</v>
      </c>
      <c r="AY167" s="160" t="s">
        <v>137</v>
      </c>
    </row>
    <row r="168" spans="1:65" s="13" customFormat="1">
      <c r="B168" s="158"/>
      <c r="D168" s="159" t="s">
        <v>145</v>
      </c>
      <c r="E168" s="160" t="s">
        <v>1</v>
      </c>
      <c r="F168" s="161" t="s">
        <v>2833</v>
      </c>
      <c r="H168" s="162">
        <v>1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145</v>
      </c>
      <c r="AU168" s="160" t="s">
        <v>82</v>
      </c>
      <c r="AV168" s="13" t="s">
        <v>82</v>
      </c>
      <c r="AW168" s="13" t="s">
        <v>29</v>
      </c>
      <c r="AX168" s="13" t="s">
        <v>73</v>
      </c>
      <c r="AY168" s="160" t="s">
        <v>137</v>
      </c>
    </row>
    <row r="169" spans="1:65" s="15" customFormat="1">
      <c r="B169" s="174"/>
      <c r="D169" s="159" t="s">
        <v>145</v>
      </c>
      <c r="E169" s="175" t="s">
        <v>1</v>
      </c>
      <c r="F169" s="176" t="s">
        <v>148</v>
      </c>
      <c r="H169" s="177">
        <v>2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145</v>
      </c>
      <c r="AU169" s="175" t="s">
        <v>82</v>
      </c>
      <c r="AV169" s="15" t="s">
        <v>143</v>
      </c>
      <c r="AW169" s="15" t="s">
        <v>29</v>
      </c>
      <c r="AX169" s="15" t="s">
        <v>30</v>
      </c>
      <c r="AY169" s="175" t="s">
        <v>137</v>
      </c>
    </row>
    <row r="170" spans="1:65" s="2" customFormat="1" ht="16.5" customHeight="1">
      <c r="A170" s="33"/>
      <c r="B170" s="144"/>
      <c r="C170" s="145" t="s">
        <v>290</v>
      </c>
      <c r="D170" s="145" t="s">
        <v>139</v>
      </c>
      <c r="E170" s="146" t="s">
        <v>2834</v>
      </c>
      <c r="F170" s="147" t="s">
        <v>2835</v>
      </c>
      <c r="G170" s="148" t="s">
        <v>201</v>
      </c>
      <c r="H170" s="149">
        <v>1</v>
      </c>
      <c r="I170" s="150"/>
      <c r="J170" s="151">
        <f>ROUND(I170*H170,2)</f>
        <v>0</v>
      </c>
      <c r="K170" s="147" t="s">
        <v>1</v>
      </c>
      <c r="L170" s="34"/>
      <c r="M170" s="152" t="s">
        <v>1</v>
      </c>
      <c r="N170" s="153" t="s">
        <v>38</v>
      </c>
      <c r="O170" s="59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6" t="s">
        <v>143</v>
      </c>
      <c r="AT170" s="156" t="s">
        <v>139</v>
      </c>
      <c r="AU170" s="156" t="s">
        <v>82</v>
      </c>
      <c r="AY170" s="18" t="s">
        <v>137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30</v>
      </c>
      <c r="BK170" s="157">
        <f>ROUND(I170*H170,2)</f>
        <v>0</v>
      </c>
      <c r="BL170" s="18" t="s">
        <v>143</v>
      </c>
      <c r="BM170" s="156" t="s">
        <v>2836</v>
      </c>
    </row>
    <row r="171" spans="1:65" s="14" customFormat="1" ht="22.5">
      <c r="B171" s="167"/>
      <c r="D171" s="159" t="s">
        <v>145</v>
      </c>
      <c r="E171" s="168" t="s">
        <v>1</v>
      </c>
      <c r="F171" s="169" t="s">
        <v>2837</v>
      </c>
      <c r="H171" s="168" t="s">
        <v>1</v>
      </c>
      <c r="I171" s="170"/>
      <c r="L171" s="167"/>
      <c r="M171" s="171"/>
      <c r="N171" s="172"/>
      <c r="O171" s="172"/>
      <c r="P171" s="172"/>
      <c r="Q171" s="172"/>
      <c r="R171" s="172"/>
      <c r="S171" s="172"/>
      <c r="T171" s="173"/>
      <c r="AT171" s="168" t="s">
        <v>145</v>
      </c>
      <c r="AU171" s="168" t="s">
        <v>82</v>
      </c>
      <c r="AV171" s="14" t="s">
        <v>30</v>
      </c>
      <c r="AW171" s="14" t="s">
        <v>29</v>
      </c>
      <c r="AX171" s="14" t="s">
        <v>73</v>
      </c>
      <c r="AY171" s="168" t="s">
        <v>137</v>
      </c>
    </row>
    <row r="172" spans="1:65" s="14" customFormat="1" ht="22.5">
      <c r="B172" s="167"/>
      <c r="D172" s="159" t="s">
        <v>145</v>
      </c>
      <c r="E172" s="168" t="s">
        <v>1</v>
      </c>
      <c r="F172" s="169" t="s">
        <v>2838</v>
      </c>
      <c r="H172" s="168" t="s">
        <v>1</v>
      </c>
      <c r="I172" s="170"/>
      <c r="L172" s="167"/>
      <c r="M172" s="171"/>
      <c r="N172" s="172"/>
      <c r="O172" s="172"/>
      <c r="P172" s="172"/>
      <c r="Q172" s="172"/>
      <c r="R172" s="172"/>
      <c r="S172" s="172"/>
      <c r="T172" s="173"/>
      <c r="AT172" s="168" t="s">
        <v>145</v>
      </c>
      <c r="AU172" s="168" t="s">
        <v>82</v>
      </c>
      <c r="AV172" s="14" t="s">
        <v>30</v>
      </c>
      <c r="AW172" s="14" t="s">
        <v>29</v>
      </c>
      <c r="AX172" s="14" t="s">
        <v>73</v>
      </c>
      <c r="AY172" s="168" t="s">
        <v>137</v>
      </c>
    </row>
    <row r="173" spans="1:65" s="14" customFormat="1" ht="22.5">
      <c r="B173" s="167"/>
      <c r="D173" s="159" t="s">
        <v>145</v>
      </c>
      <c r="E173" s="168" t="s">
        <v>1</v>
      </c>
      <c r="F173" s="169" t="s">
        <v>2839</v>
      </c>
      <c r="H173" s="168" t="s">
        <v>1</v>
      </c>
      <c r="I173" s="170"/>
      <c r="L173" s="167"/>
      <c r="M173" s="171"/>
      <c r="N173" s="172"/>
      <c r="O173" s="172"/>
      <c r="P173" s="172"/>
      <c r="Q173" s="172"/>
      <c r="R173" s="172"/>
      <c r="S173" s="172"/>
      <c r="T173" s="173"/>
      <c r="AT173" s="168" t="s">
        <v>145</v>
      </c>
      <c r="AU173" s="168" t="s">
        <v>82</v>
      </c>
      <c r="AV173" s="14" t="s">
        <v>30</v>
      </c>
      <c r="AW173" s="14" t="s">
        <v>29</v>
      </c>
      <c r="AX173" s="14" t="s">
        <v>73</v>
      </c>
      <c r="AY173" s="168" t="s">
        <v>137</v>
      </c>
    </row>
    <row r="174" spans="1:65" s="14" customFormat="1" ht="22.5">
      <c r="B174" s="167"/>
      <c r="D174" s="159" t="s">
        <v>145</v>
      </c>
      <c r="E174" s="168" t="s">
        <v>1</v>
      </c>
      <c r="F174" s="169" t="s">
        <v>2840</v>
      </c>
      <c r="H174" s="168" t="s">
        <v>1</v>
      </c>
      <c r="I174" s="170"/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145</v>
      </c>
      <c r="AU174" s="168" t="s">
        <v>82</v>
      </c>
      <c r="AV174" s="14" t="s">
        <v>30</v>
      </c>
      <c r="AW174" s="14" t="s">
        <v>29</v>
      </c>
      <c r="AX174" s="14" t="s">
        <v>73</v>
      </c>
      <c r="AY174" s="168" t="s">
        <v>137</v>
      </c>
    </row>
    <row r="175" spans="1:65" s="14" customFormat="1">
      <c r="B175" s="167"/>
      <c r="D175" s="159" t="s">
        <v>145</v>
      </c>
      <c r="E175" s="168" t="s">
        <v>1</v>
      </c>
      <c r="F175" s="169" t="s">
        <v>2841</v>
      </c>
      <c r="H175" s="168" t="s">
        <v>1</v>
      </c>
      <c r="I175" s="170"/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145</v>
      </c>
      <c r="AU175" s="168" t="s">
        <v>82</v>
      </c>
      <c r="AV175" s="14" t="s">
        <v>30</v>
      </c>
      <c r="AW175" s="14" t="s">
        <v>29</v>
      </c>
      <c r="AX175" s="14" t="s">
        <v>73</v>
      </c>
      <c r="AY175" s="168" t="s">
        <v>137</v>
      </c>
    </row>
    <row r="176" spans="1:65" s="14" customFormat="1" ht="22.5">
      <c r="B176" s="167"/>
      <c r="D176" s="159" t="s">
        <v>145</v>
      </c>
      <c r="E176" s="168" t="s">
        <v>1</v>
      </c>
      <c r="F176" s="169" t="s">
        <v>2842</v>
      </c>
      <c r="H176" s="168" t="s">
        <v>1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145</v>
      </c>
      <c r="AU176" s="168" t="s">
        <v>82</v>
      </c>
      <c r="AV176" s="14" t="s">
        <v>30</v>
      </c>
      <c r="AW176" s="14" t="s">
        <v>29</v>
      </c>
      <c r="AX176" s="14" t="s">
        <v>73</v>
      </c>
      <c r="AY176" s="168" t="s">
        <v>137</v>
      </c>
    </row>
    <row r="177" spans="1:65" s="14" customFormat="1" ht="22.5">
      <c r="B177" s="167"/>
      <c r="D177" s="159" t="s">
        <v>145</v>
      </c>
      <c r="E177" s="168" t="s">
        <v>1</v>
      </c>
      <c r="F177" s="169" t="s">
        <v>2843</v>
      </c>
      <c r="H177" s="168" t="s">
        <v>1</v>
      </c>
      <c r="I177" s="170"/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145</v>
      </c>
      <c r="AU177" s="168" t="s">
        <v>82</v>
      </c>
      <c r="AV177" s="14" t="s">
        <v>30</v>
      </c>
      <c r="AW177" s="14" t="s">
        <v>29</v>
      </c>
      <c r="AX177" s="14" t="s">
        <v>73</v>
      </c>
      <c r="AY177" s="168" t="s">
        <v>137</v>
      </c>
    </row>
    <row r="178" spans="1:65" s="13" customFormat="1">
      <c r="B178" s="158"/>
      <c r="D178" s="159" t="s">
        <v>145</v>
      </c>
      <c r="E178" s="160" t="s">
        <v>1</v>
      </c>
      <c r="F178" s="161" t="s">
        <v>30</v>
      </c>
      <c r="H178" s="162">
        <v>1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145</v>
      </c>
      <c r="AU178" s="160" t="s">
        <v>82</v>
      </c>
      <c r="AV178" s="13" t="s">
        <v>82</v>
      </c>
      <c r="AW178" s="13" t="s">
        <v>29</v>
      </c>
      <c r="AX178" s="13" t="s">
        <v>30</v>
      </c>
      <c r="AY178" s="160" t="s">
        <v>137</v>
      </c>
    </row>
    <row r="179" spans="1:65" s="2" customFormat="1" ht="33" customHeight="1">
      <c r="A179" s="33"/>
      <c r="B179" s="144"/>
      <c r="C179" s="145" t="s">
        <v>295</v>
      </c>
      <c r="D179" s="145" t="s">
        <v>139</v>
      </c>
      <c r="E179" s="146" t="s">
        <v>2844</v>
      </c>
      <c r="F179" s="147" t="s">
        <v>2845</v>
      </c>
      <c r="G179" s="148" t="s">
        <v>201</v>
      </c>
      <c r="H179" s="149">
        <v>1</v>
      </c>
      <c r="I179" s="150"/>
      <c r="J179" s="151">
        <f>ROUND(I179*H179,2)</f>
        <v>0</v>
      </c>
      <c r="K179" s="147" t="s">
        <v>1</v>
      </c>
      <c r="L179" s="34"/>
      <c r="M179" s="152" t="s">
        <v>1</v>
      </c>
      <c r="N179" s="153" t="s">
        <v>38</v>
      </c>
      <c r="O179" s="59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6" t="s">
        <v>143</v>
      </c>
      <c r="AT179" s="156" t="s">
        <v>139</v>
      </c>
      <c r="AU179" s="156" t="s">
        <v>82</v>
      </c>
      <c r="AY179" s="18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8" t="s">
        <v>30</v>
      </c>
      <c r="BK179" s="157">
        <f>ROUND(I179*H179,2)</f>
        <v>0</v>
      </c>
      <c r="BL179" s="18" t="s">
        <v>143</v>
      </c>
      <c r="BM179" s="156" t="s">
        <v>2846</v>
      </c>
    </row>
    <row r="180" spans="1:65" s="13" customFormat="1">
      <c r="B180" s="158"/>
      <c r="D180" s="159" t="s">
        <v>145</v>
      </c>
      <c r="E180" s="160" t="s">
        <v>1</v>
      </c>
      <c r="F180" s="161" t="s">
        <v>30</v>
      </c>
      <c r="H180" s="162">
        <v>1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145</v>
      </c>
      <c r="AU180" s="160" t="s">
        <v>82</v>
      </c>
      <c r="AV180" s="13" t="s">
        <v>82</v>
      </c>
      <c r="AW180" s="13" t="s">
        <v>29</v>
      </c>
      <c r="AX180" s="13" t="s">
        <v>30</v>
      </c>
      <c r="AY180" s="160" t="s">
        <v>137</v>
      </c>
    </row>
    <row r="181" spans="1:65" s="2" customFormat="1" ht="24.2" customHeight="1">
      <c r="A181" s="33"/>
      <c r="B181" s="144"/>
      <c r="C181" s="145" t="s">
        <v>288</v>
      </c>
      <c r="D181" s="145" t="s">
        <v>139</v>
      </c>
      <c r="E181" s="146" t="s">
        <v>2847</v>
      </c>
      <c r="F181" s="147" t="s">
        <v>2848</v>
      </c>
      <c r="G181" s="148" t="s">
        <v>870</v>
      </c>
      <c r="H181" s="149">
        <v>36</v>
      </c>
      <c r="I181" s="150"/>
      <c r="J181" s="151">
        <f>ROUND(I181*H181,2)</f>
        <v>0</v>
      </c>
      <c r="K181" s="147" t="s">
        <v>1</v>
      </c>
      <c r="L181" s="34"/>
      <c r="M181" s="152" t="s">
        <v>1</v>
      </c>
      <c r="N181" s="153" t="s">
        <v>38</v>
      </c>
      <c r="O181" s="59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6" t="s">
        <v>143</v>
      </c>
      <c r="AT181" s="156" t="s">
        <v>139</v>
      </c>
      <c r="AU181" s="156" t="s">
        <v>82</v>
      </c>
      <c r="AY181" s="18" t="s">
        <v>137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8" t="s">
        <v>30</v>
      </c>
      <c r="BK181" s="157">
        <f>ROUND(I181*H181,2)</f>
        <v>0</v>
      </c>
      <c r="BL181" s="18" t="s">
        <v>143</v>
      </c>
      <c r="BM181" s="156" t="s">
        <v>2849</v>
      </c>
    </row>
    <row r="182" spans="1:65" s="14" customFormat="1">
      <c r="B182" s="167"/>
      <c r="D182" s="159" t="s">
        <v>145</v>
      </c>
      <c r="E182" s="168" t="s">
        <v>1</v>
      </c>
      <c r="F182" s="169" t="s">
        <v>2783</v>
      </c>
      <c r="H182" s="168" t="s">
        <v>1</v>
      </c>
      <c r="I182" s="170"/>
      <c r="L182" s="167"/>
      <c r="M182" s="171"/>
      <c r="N182" s="172"/>
      <c r="O182" s="172"/>
      <c r="P182" s="172"/>
      <c r="Q182" s="172"/>
      <c r="R182" s="172"/>
      <c r="S182" s="172"/>
      <c r="T182" s="173"/>
      <c r="AT182" s="168" t="s">
        <v>145</v>
      </c>
      <c r="AU182" s="168" t="s">
        <v>82</v>
      </c>
      <c r="AV182" s="14" t="s">
        <v>30</v>
      </c>
      <c r="AW182" s="14" t="s">
        <v>29</v>
      </c>
      <c r="AX182" s="14" t="s">
        <v>73</v>
      </c>
      <c r="AY182" s="168" t="s">
        <v>137</v>
      </c>
    </row>
    <row r="183" spans="1:65" s="13" customFormat="1">
      <c r="B183" s="158"/>
      <c r="D183" s="159" t="s">
        <v>145</v>
      </c>
      <c r="E183" s="160" t="s">
        <v>1</v>
      </c>
      <c r="F183" s="161" t="s">
        <v>2850</v>
      </c>
      <c r="H183" s="162">
        <v>33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145</v>
      </c>
      <c r="AU183" s="160" t="s">
        <v>82</v>
      </c>
      <c r="AV183" s="13" t="s">
        <v>82</v>
      </c>
      <c r="AW183" s="13" t="s">
        <v>29</v>
      </c>
      <c r="AX183" s="13" t="s">
        <v>73</v>
      </c>
      <c r="AY183" s="160" t="s">
        <v>137</v>
      </c>
    </row>
    <row r="184" spans="1:65" s="14" customFormat="1">
      <c r="B184" s="167"/>
      <c r="D184" s="159" t="s">
        <v>145</v>
      </c>
      <c r="E184" s="168" t="s">
        <v>1</v>
      </c>
      <c r="F184" s="169" t="s">
        <v>2786</v>
      </c>
      <c r="H184" s="168" t="s">
        <v>1</v>
      </c>
      <c r="I184" s="170"/>
      <c r="L184" s="167"/>
      <c r="M184" s="171"/>
      <c r="N184" s="172"/>
      <c r="O184" s="172"/>
      <c r="P184" s="172"/>
      <c r="Q184" s="172"/>
      <c r="R184" s="172"/>
      <c r="S184" s="172"/>
      <c r="T184" s="173"/>
      <c r="AT184" s="168" t="s">
        <v>145</v>
      </c>
      <c r="AU184" s="168" t="s">
        <v>82</v>
      </c>
      <c r="AV184" s="14" t="s">
        <v>30</v>
      </c>
      <c r="AW184" s="14" t="s">
        <v>29</v>
      </c>
      <c r="AX184" s="14" t="s">
        <v>73</v>
      </c>
      <c r="AY184" s="168" t="s">
        <v>137</v>
      </c>
    </row>
    <row r="185" spans="1:65" s="13" customFormat="1">
      <c r="B185" s="158"/>
      <c r="D185" s="159" t="s">
        <v>145</v>
      </c>
      <c r="E185" s="160" t="s">
        <v>1</v>
      </c>
      <c r="F185" s="161" t="s">
        <v>155</v>
      </c>
      <c r="H185" s="162">
        <v>3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145</v>
      </c>
      <c r="AU185" s="160" t="s">
        <v>82</v>
      </c>
      <c r="AV185" s="13" t="s">
        <v>82</v>
      </c>
      <c r="AW185" s="13" t="s">
        <v>29</v>
      </c>
      <c r="AX185" s="13" t="s">
        <v>73</v>
      </c>
      <c r="AY185" s="160" t="s">
        <v>137</v>
      </c>
    </row>
    <row r="186" spans="1:65" s="15" customFormat="1">
      <c r="B186" s="174"/>
      <c r="D186" s="159" t="s">
        <v>145</v>
      </c>
      <c r="E186" s="175" t="s">
        <v>1</v>
      </c>
      <c r="F186" s="176" t="s">
        <v>148</v>
      </c>
      <c r="H186" s="177">
        <v>36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145</v>
      </c>
      <c r="AU186" s="175" t="s">
        <v>82</v>
      </c>
      <c r="AV186" s="15" t="s">
        <v>143</v>
      </c>
      <c r="AW186" s="15" t="s">
        <v>29</v>
      </c>
      <c r="AX186" s="15" t="s">
        <v>73</v>
      </c>
      <c r="AY186" s="175" t="s">
        <v>137</v>
      </c>
    </row>
    <row r="187" spans="1:65" s="13" customFormat="1">
      <c r="B187" s="158"/>
      <c r="D187" s="159" t="s">
        <v>145</v>
      </c>
      <c r="E187" s="160" t="s">
        <v>1</v>
      </c>
      <c r="F187" s="161" t="s">
        <v>362</v>
      </c>
      <c r="H187" s="162">
        <v>36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145</v>
      </c>
      <c r="AU187" s="160" t="s">
        <v>82</v>
      </c>
      <c r="AV187" s="13" t="s">
        <v>82</v>
      </c>
      <c r="AW187" s="13" t="s">
        <v>29</v>
      </c>
      <c r="AX187" s="13" t="s">
        <v>30</v>
      </c>
      <c r="AY187" s="160" t="s">
        <v>137</v>
      </c>
    </row>
    <row r="188" spans="1:65" s="2" customFormat="1" ht="33" customHeight="1">
      <c r="A188" s="33"/>
      <c r="B188" s="144"/>
      <c r="C188" s="145" t="s">
        <v>7</v>
      </c>
      <c r="D188" s="145" t="s">
        <v>139</v>
      </c>
      <c r="E188" s="146" t="s">
        <v>2851</v>
      </c>
      <c r="F188" s="147" t="s">
        <v>2852</v>
      </c>
      <c r="G188" s="148" t="s">
        <v>201</v>
      </c>
      <c r="H188" s="149">
        <v>1</v>
      </c>
      <c r="I188" s="150"/>
      <c r="J188" s="151">
        <f>ROUND(I188*H188,2)</f>
        <v>0</v>
      </c>
      <c r="K188" s="147" t="s">
        <v>1</v>
      </c>
      <c r="L188" s="34"/>
      <c r="M188" s="152" t="s">
        <v>1</v>
      </c>
      <c r="N188" s="153" t="s">
        <v>38</v>
      </c>
      <c r="O188" s="59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143</v>
      </c>
      <c r="AT188" s="156" t="s">
        <v>139</v>
      </c>
      <c r="AU188" s="156" t="s">
        <v>82</v>
      </c>
      <c r="AY188" s="18" t="s">
        <v>137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30</v>
      </c>
      <c r="BK188" s="157">
        <f>ROUND(I188*H188,2)</f>
        <v>0</v>
      </c>
      <c r="BL188" s="18" t="s">
        <v>143</v>
      </c>
      <c r="BM188" s="156" t="s">
        <v>2853</v>
      </c>
    </row>
    <row r="189" spans="1:65" s="13" customFormat="1">
      <c r="B189" s="158"/>
      <c r="D189" s="159" t="s">
        <v>145</v>
      </c>
      <c r="E189" s="160" t="s">
        <v>1</v>
      </c>
      <c r="F189" s="161" t="s">
        <v>30</v>
      </c>
      <c r="H189" s="162">
        <v>1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145</v>
      </c>
      <c r="AU189" s="160" t="s">
        <v>82</v>
      </c>
      <c r="AV189" s="13" t="s">
        <v>82</v>
      </c>
      <c r="AW189" s="13" t="s">
        <v>29</v>
      </c>
      <c r="AX189" s="13" t="s">
        <v>30</v>
      </c>
      <c r="AY189" s="160" t="s">
        <v>137</v>
      </c>
    </row>
    <row r="190" spans="1:65" s="2" customFormat="1" ht="37.9" customHeight="1">
      <c r="A190" s="33"/>
      <c r="B190" s="144"/>
      <c r="C190" s="145" t="s">
        <v>307</v>
      </c>
      <c r="D190" s="145" t="s">
        <v>139</v>
      </c>
      <c r="E190" s="146" t="s">
        <v>2854</v>
      </c>
      <c r="F190" s="147" t="s">
        <v>2855</v>
      </c>
      <c r="G190" s="148" t="s">
        <v>201</v>
      </c>
      <c r="H190" s="149">
        <v>1</v>
      </c>
      <c r="I190" s="150"/>
      <c r="J190" s="151">
        <f>ROUND(I190*H190,2)</f>
        <v>0</v>
      </c>
      <c r="K190" s="147" t="s">
        <v>1</v>
      </c>
      <c r="L190" s="34"/>
      <c r="M190" s="152" t="s">
        <v>1</v>
      </c>
      <c r="N190" s="153" t="s">
        <v>38</v>
      </c>
      <c r="O190" s="59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6" t="s">
        <v>143</v>
      </c>
      <c r="AT190" s="156" t="s">
        <v>139</v>
      </c>
      <c r="AU190" s="156" t="s">
        <v>82</v>
      </c>
      <c r="AY190" s="18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30</v>
      </c>
      <c r="BK190" s="157">
        <f>ROUND(I190*H190,2)</f>
        <v>0</v>
      </c>
      <c r="BL190" s="18" t="s">
        <v>143</v>
      </c>
      <c r="BM190" s="156" t="s">
        <v>2856</v>
      </c>
    </row>
    <row r="191" spans="1:65" s="13" customFormat="1">
      <c r="B191" s="158"/>
      <c r="D191" s="159" t="s">
        <v>145</v>
      </c>
      <c r="E191" s="160" t="s">
        <v>1</v>
      </c>
      <c r="F191" s="161" t="s">
        <v>30</v>
      </c>
      <c r="H191" s="162">
        <v>1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145</v>
      </c>
      <c r="AU191" s="160" t="s">
        <v>82</v>
      </c>
      <c r="AV191" s="13" t="s">
        <v>82</v>
      </c>
      <c r="AW191" s="13" t="s">
        <v>29</v>
      </c>
      <c r="AX191" s="13" t="s">
        <v>30</v>
      </c>
      <c r="AY191" s="160" t="s">
        <v>137</v>
      </c>
    </row>
    <row r="192" spans="1:65" s="2" customFormat="1" ht="24.2" customHeight="1">
      <c r="A192" s="33"/>
      <c r="B192" s="144"/>
      <c r="C192" s="145" t="s">
        <v>311</v>
      </c>
      <c r="D192" s="145" t="s">
        <v>139</v>
      </c>
      <c r="E192" s="146" t="s">
        <v>2857</v>
      </c>
      <c r="F192" s="147" t="s">
        <v>2858</v>
      </c>
      <c r="G192" s="148" t="s">
        <v>201</v>
      </c>
      <c r="H192" s="149">
        <v>1</v>
      </c>
      <c r="I192" s="150"/>
      <c r="J192" s="151">
        <f>ROUND(I192*H192,2)</f>
        <v>0</v>
      </c>
      <c r="K192" s="147" t="s">
        <v>1</v>
      </c>
      <c r="L192" s="34"/>
      <c r="M192" s="152" t="s">
        <v>1</v>
      </c>
      <c r="N192" s="153" t="s">
        <v>38</v>
      </c>
      <c r="O192" s="59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6" t="s">
        <v>143</v>
      </c>
      <c r="AT192" s="156" t="s">
        <v>139</v>
      </c>
      <c r="AU192" s="156" t="s">
        <v>82</v>
      </c>
      <c r="AY192" s="18" t="s">
        <v>137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8" t="s">
        <v>30</v>
      </c>
      <c r="BK192" s="157">
        <f>ROUND(I192*H192,2)</f>
        <v>0</v>
      </c>
      <c r="BL192" s="18" t="s">
        <v>143</v>
      </c>
      <c r="BM192" s="156" t="s">
        <v>2859</v>
      </c>
    </row>
    <row r="193" spans="1:65" s="13" customFormat="1">
      <c r="B193" s="158"/>
      <c r="D193" s="159" t="s">
        <v>145</v>
      </c>
      <c r="E193" s="160" t="s">
        <v>1</v>
      </c>
      <c r="F193" s="161" t="s">
        <v>30</v>
      </c>
      <c r="H193" s="162">
        <v>1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145</v>
      </c>
      <c r="AU193" s="160" t="s">
        <v>82</v>
      </c>
      <c r="AV193" s="13" t="s">
        <v>82</v>
      </c>
      <c r="AW193" s="13" t="s">
        <v>29</v>
      </c>
      <c r="AX193" s="13" t="s">
        <v>30</v>
      </c>
      <c r="AY193" s="160" t="s">
        <v>137</v>
      </c>
    </row>
    <row r="194" spans="1:65" s="2" customFormat="1" ht="24.2" customHeight="1">
      <c r="A194" s="33"/>
      <c r="B194" s="144"/>
      <c r="C194" s="145" t="s">
        <v>315</v>
      </c>
      <c r="D194" s="145" t="s">
        <v>139</v>
      </c>
      <c r="E194" s="146" t="s">
        <v>2860</v>
      </c>
      <c r="F194" s="147" t="s">
        <v>2861</v>
      </c>
      <c r="G194" s="148" t="s">
        <v>201</v>
      </c>
      <c r="H194" s="149">
        <v>1</v>
      </c>
      <c r="I194" s="150"/>
      <c r="J194" s="151">
        <f>ROUND(I194*H194,2)</f>
        <v>0</v>
      </c>
      <c r="K194" s="147" t="s">
        <v>1</v>
      </c>
      <c r="L194" s="34"/>
      <c r="M194" s="152" t="s">
        <v>1</v>
      </c>
      <c r="N194" s="153" t="s">
        <v>38</v>
      </c>
      <c r="O194" s="59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6" t="s">
        <v>143</v>
      </c>
      <c r="AT194" s="156" t="s">
        <v>139</v>
      </c>
      <c r="AU194" s="156" t="s">
        <v>82</v>
      </c>
      <c r="AY194" s="18" t="s">
        <v>137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8" t="s">
        <v>30</v>
      </c>
      <c r="BK194" s="157">
        <f>ROUND(I194*H194,2)</f>
        <v>0</v>
      </c>
      <c r="BL194" s="18" t="s">
        <v>143</v>
      </c>
      <c r="BM194" s="156" t="s">
        <v>2862</v>
      </c>
    </row>
    <row r="195" spans="1:65" s="13" customFormat="1">
      <c r="B195" s="158"/>
      <c r="D195" s="159" t="s">
        <v>145</v>
      </c>
      <c r="E195" s="160" t="s">
        <v>1</v>
      </c>
      <c r="F195" s="161" t="s">
        <v>30</v>
      </c>
      <c r="H195" s="162">
        <v>1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145</v>
      </c>
      <c r="AU195" s="160" t="s">
        <v>82</v>
      </c>
      <c r="AV195" s="13" t="s">
        <v>82</v>
      </c>
      <c r="AW195" s="13" t="s">
        <v>29</v>
      </c>
      <c r="AX195" s="13" t="s">
        <v>30</v>
      </c>
      <c r="AY195" s="160" t="s">
        <v>137</v>
      </c>
    </row>
    <row r="196" spans="1:65" s="2" customFormat="1" ht="24.2" customHeight="1">
      <c r="A196" s="33"/>
      <c r="B196" s="144"/>
      <c r="C196" s="145" t="s">
        <v>319</v>
      </c>
      <c r="D196" s="145" t="s">
        <v>139</v>
      </c>
      <c r="E196" s="146" t="s">
        <v>2863</v>
      </c>
      <c r="F196" s="147" t="s">
        <v>2864</v>
      </c>
      <c r="G196" s="148" t="s">
        <v>201</v>
      </c>
      <c r="H196" s="149">
        <v>1</v>
      </c>
      <c r="I196" s="150"/>
      <c r="J196" s="151">
        <f>ROUND(I196*H196,2)</f>
        <v>0</v>
      </c>
      <c r="K196" s="147" t="s">
        <v>1</v>
      </c>
      <c r="L196" s="34"/>
      <c r="M196" s="152" t="s">
        <v>1</v>
      </c>
      <c r="N196" s="153" t="s">
        <v>38</v>
      </c>
      <c r="O196" s="59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143</v>
      </c>
      <c r="AT196" s="156" t="s">
        <v>139</v>
      </c>
      <c r="AU196" s="156" t="s">
        <v>82</v>
      </c>
      <c r="AY196" s="18" t="s">
        <v>137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8" t="s">
        <v>30</v>
      </c>
      <c r="BK196" s="157">
        <f>ROUND(I196*H196,2)</f>
        <v>0</v>
      </c>
      <c r="BL196" s="18" t="s">
        <v>143</v>
      </c>
      <c r="BM196" s="156" t="s">
        <v>2865</v>
      </c>
    </row>
    <row r="197" spans="1:65" s="13" customFormat="1">
      <c r="B197" s="158"/>
      <c r="D197" s="159" t="s">
        <v>145</v>
      </c>
      <c r="E197" s="160" t="s">
        <v>1</v>
      </c>
      <c r="F197" s="161" t="s">
        <v>30</v>
      </c>
      <c r="H197" s="162">
        <v>1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145</v>
      </c>
      <c r="AU197" s="160" t="s">
        <v>82</v>
      </c>
      <c r="AV197" s="13" t="s">
        <v>82</v>
      </c>
      <c r="AW197" s="13" t="s">
        <v>29</v>
      </c>
      <c r="AX197" s="13" t="s">
        <v>30</v>
      </c>
      <c r="AY197" s="160" t="s">
        <v>137</v>
      </c>
    </row>
    <row r="198" spans="1:65" s="2" customFormat="1" ht="16.5" customHeight="1">
      <c r="A198" s="33"/>
      <c r="B198" s="144"/>
      <c r="C198" s="145" t="s">
        <v>322</v>
      </c>
      <c r="D198" s="145" t="s">
        <v>139</v>
      </c>
      <c r="E198" s="146" t="s">
        <v>2866</v>
      </c>
      <c r="F198" s="147" t="s">
        <v>2867</v>
      </c>
      <c r="G198" s="148" t="s">
        <v>201</v>
      </c>
      <c r="H198" s="149">
        <v>1</v>
      </c>
      <c r="I198" s="150"/>
      <c r="J198" s="151">
        <f>ROUND(I198*H198,2)</f>
        <v>0</v>
      </c>
      <c r="K198" s="147" t="s">
        <v>1</v>
      </c>
      <c r="L198" s="34"/>
      <c r="M198" s="152" t="s">
        <v>1</v>
      </c>
      <c r="N198" s="153" t="s">
        <v>38</v>
      </c>
      <c r="O198" s="59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143</v>
      </c>
      <c r="AT198" s="156" t="s">
        <v>139</v>
      </c>
      <c r="AU198" s="156" t="s">
        <v>82</v>
      </c>
      <c r="AY198" s="18" t="s">
        <v>137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8" t="s">
        <v>30</v>
      </c>
      <c r="BK198" s="157">
        <f>ROUND(I198*H198,2)</f>
        <v>0</v>
      </c>
      <c r="BL198" s="18" t="s">
        <v>143</v>
      </c>
      <c r="BM198" s="156" t="s">
        <v>2868</v>
      </c>
    </row>
    <row r="199" spans="1:65" s="14" customFormat="1" ht="22.5">
      <c r="B199" s="167"/>
      <c r="D199" s="159" t="s">
        <v>145</v>
      </c>
      <c r="E199" s="168" t="s">
        <v>1</v>
      </c>
      <c r="F199" s="169" t="s">
        <v>2869</v>
      </c>
      <c r="H199" s="168" t="s">
        <v>1</v>
      </c>
      <c r="I199" s="170"/>
      <c r="L199" s="167"/>
      <c r="M199" s="171"/>
      <c r="N199" s="172"/>
      <c r="O199" s="172"/>
      <c r="P199" s="172"/>
      <c r="Q199" s="172"/>
      <c r="R199" s="172"/>
      <c r="S199" s="172"/>
      <c r="T199" s="173"/>
      <c r="AT199" s="168" t="s">
        <v>145</v>
      </c>
      <c r="AU199" s="168" t="s">
        <v>82</v>
      </c>
      <c r="AV199" s="14" t="s">
        <v>30</v>
      </c>
      <c r="AW199" s="14" t="s">
        <v>29</v>
      </c>
      <c r="AX199" s="14" t="s">
        <v>73</v>
      </c>
      <c r="AY199" s="168" t="s">
        <v>137</v>
      </c>
    </row>
    <row r="200" spans="1:65" s="14" customFormat="1">
      <c r="B200" s="167"/>
      <c r="D200" s="159" t="s">
        <v>145</v>
      </c>
      <c r="E200" s="168" t="s">
        <v>1</v>
      </c>
      <c r="F200" s="169" t="s">
        <v>2870</v>
      </c>
      <c r="H200" s="168" t="s">
        <v>1</v>
      </c>
      <c r="I200" s="170"/>
      <c r="L200" s="167"/>
      <c r="M200" s="171"/>
      <c r="N200" s="172"/>
      <c r="O200" s="172"/>
      <c r="P200" s="172"/>
      <c r="Q200" s="172"/>
      <c r="R200" s="172"/>
      <c r="S200" s="172"/>
      <c r="T200" s="173"/>
      <c r="AT200" s="168" t="s">
        <v>145</v>
      </c>
      <c r="AU200" s="168" t="s">
        <v>82</v>
      </c>
      <c r="AV200" s="14" t="s">
        <v>30</v>
      </c>
      <c r="AW200" s="14" t="s">
        <v>29</v>
      </c>
      <c r="AX200" s="14" t="s">
        <v>73</v>
      </c>
      <c r="AY200" s="168" t="s">
        <v>137</v>
      </c>
    </row>
    <row r="201" spans="1:65" s="14" customFormat="1">
      <c r="B201" s="167"/>
      <c r="D201" s="159" t="s">
        <v>145</v>
      </c>
      <c r="E201" s="168" t="s">
        <v>1</v>
      </c>
      <c r="F201" s="169" t="s">
        <v>2871</v>
      </c>
      <c r="H201" s="168" t="s">
        <v>1</v>
      </c>
      <c r="I201" s="170"/>
      <c r="L201" s="167"/>
      <c r="M201" s="171"/>
      <c r="N201" s="172"/>
      <c r="O201" s="172"/>
      <c r="P201" s="172"/>
      <c r="Q201" s="172"/>
      <c r="R201" s="172"/>
      <c r="S201" s="172"/>
      <c r="T201" s="173"/>
      <c r="AT201" s="168" t="s">
        <v>145</v>
      </c>
      <c r="AU201" s="168" t="s">
        <v>82</v>
      </c>
      <c r="AV201" s="14" t="s">
        <v>30</v>
      </c>
      <c r="AW201" s="14" t="s">
        <v>29</v>
      </c>
      <c r="AX201" s="14" t="s">
        <v>73</v>
      </c>
      <c r="AY201" s="168" t="s">
        <v>137</v>
      </c>
    </row>
    <row r="202" spans="1:65" s="14" customFormat="1">
      <c r="B202" s="167"/>
      <c r="D202" s="159" t="s">
        <v>145</v>
      </c>
      <c r="E202" s="168" t="s">
        <v>1</v>
      </c>
      <c r="F202" s="169" t="s">
        <v>2872</v>
      </c>
      <c r="H202" s="168" t="s">
        <v>1</v>
      </c>
      <c r="I202" s="170"/>
      <c r="L202" s="167"/>
      <c r="M202" s="171"/>
      <c r="N202" s="172"/>
      <c r="O202" s="172"/>
      <c r="P202" s="172"/>
      <c r="Q202" s="172"/>
      <c r="R202" s="172"/>
      <c r="S202" s="172"/>
      <c r="T202" s="173"/>
      <c r="AT202" s="168" t="s">
        <v>145</v>
      </c>
      <c r="AU202" s="168" t="s">
        <v>82</v>
      </c>
      <c r="AV202" s="14" t="s">
        <v>30</v>
      </c>
      <c r="AW202" s="14" t="s">
        <v>29</v>
      </c>
      <c r="AX202" s="14" t="s">
        <v>73</v>
      </c>
      <c r="AY202" s="168" t="s">
        <v>137</v>
      </c>
    </row>
    <row r="203" spans="1:65" s="13" customFormat="1">
      <c r="B203" s="158"/>
      <c r="D203" s="159" t="s">
        <v>145</v>
      </c>
      <c r="E203" s="160" t="s">
        <v>1</v>
      </c>
      <c r="F203" s="161" t="s">
        <v>30</v>
      </c>
      <c r="H203" s="162">
        <v>1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145</v>
      </c>
      <c r="AU203" s="160" t="s">
        <v>82</v>
      </c>
      <c r="AV203" s="13" t="s">
        <v>82</v>
      </c>
      <c r="AW203" s="13" t="s">
        <v>29</v>
      </c>
      <c r="AX203" s="13" t="s">
        <v>30</v>
      </c>
      <c r="AY203" s="160" t="s">
        <v>137</v>
      </c>
    </row>
    <row r="204" spans="1:65" s="2" customFormat="1" ht="21.75" customHeight="1">
      <c r="A204" s="33"/>
      <c r="B204" s="144"/>
      <c r="C204" s="145" t="s">
        <v>327</v>
      </c>
      <c r="D204" s="145" t="s">
        <v>139</v>
      </c>
      <c r="E204" s="146" t="s">
        <v>2873</v>
      </c>
      <c r="F204" s="147" t="s">
        <v>2874</v>
      </c>
      <c r="G204" s="148" t="s">
        <v>201</v>
      </c>
      <c r="H204" s="149">
        <v>1</v>
      </c>
      <c r="I204" s="150"/>
      <c r="J204" s="151">
        <f>ROUND(I204*H204,2)</f>
        <v>0</v>
      </c>
      <c r="K204" s="147" t="s">
        <v>1</v>
      </c>
      <c r="L204" s="34"/>
      <c r="M204" s="152" t="s">
        <v>1</v>
      </c>
      <c r="N204" s="153" t="s">
        <v>38</v>
      </c>
      <c r="O204" s="59"/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6" t="s">
        <v>143</v>
      </c>
      <c r="AT204" s="156" t="s">
        <v>139</v>
      </c>
      <c r="AU204" s="156" t="s">
        <v>82</v>
      </c>
      <c r="AY204" s="18" t="s">
        <v>137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8" t="s">
        <v>30</v>
      </c>
      <c r="BK204" s="157">
        <f>ROUND(I204*H204,2)</f>
        <v>0</v>
      </c>
      <c r="BL204" s="18" t="s">
        <v>143</v>
      </c>
      <c r="BM204" s="156" t="s">
        <v>2875</v>
      </c>
    </row>
    <row r="205" spans="1:65" s="13" customFormat="1">
      <c r="B205" s="158"/>
      <c r="D205" s="159" t="s">
        <v>145</v>
      </c>
      <c r="E205" s="160" t="s">
        <v>1</v>
      </c>
      <c r="F205" s="161" t="s">
        <v>30</v>
      </c>
      <c r="H205" s="162">
        <v>1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145</v>
      </c>
      <c r="AU205" s="160" t="s">
        <v>82</v>
      </c>
      <c r="AV205" s="13" t="s">
        <v>82</v>
      </c>
      <c r="AW205" s="13" t="s">
        <v>29</v>
      </c>
      <c r="AX205" s="13" t="s">
        <v>30</v>
      </c>
      <c r="AY205" s="160" t="s">
        <v>137</v>
      </c>
    </row>
    <row r="206" spans="1:65" s="2" customFormat="1" ht="37.9" customHeight="1">
      <c r="A206" s="33"/>
      <c r="B206" s="144"/>
      <c r="C206" s="145" t="s">
        <v>331</v>
      </c>
      <c r="D206" s="145" t="s">
        <v>139</v>
      </c>
      <c r="E206" s="146" t="s">
        <v>2876</v>
      </c>
      <c r="F206" s="147" t="s">
        <v>2877</v>
      </c>
      <c r="G206" s="148" t="s">
        <v>201</v>
      </c>
      <c r="H206" s="149">
        <v>1</v>
      </c>
      <c r="I206" s="150"/>
      <c r="J206" s="151">
        <f>ROUND(I206*H206,2)</f>
        <v>0</v>
      </c>
      <c r="K206" s="147" t="s">
        <v>1</v>
      </c>
      <c r="L206" s="34"/>
      <c r="M206" s="152" t="s">
        <v>1</v>
      </c>
      <c r="N206" s="153" t="s">
        <v>38</v>
      </c>
      <c r="O206" s="59"/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6" t="s">
        <v>143</v>
      </c>
      <c r="AT206" s="156" t="s">
        <v>139</v>
      </c>
      <c r="AU206" s="156" t="s">
        <v>82</v>
      </c>
      <c r="AY206" s="18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8" t="s">
        <v>30</v>
      </c>
      <c r="BK206" s="157">
        <f>ROUND(I206*H206,2)</f>
        <v>0</v>
      </c>
      <c r="BL206" s="18" t="s">
        <v>143</v>
      </c>
      <c r="BM206" s="156" t="s">
        <v>2878</v>
      </c>
    </row>
    <row r="207" spans="1:65" s="13" customFormat="1">
      <c r="B207" s="158"/>
      <c r="D207" s="159" t="s">
        <v>145</v>
      </c>
      <c r="E207" s="160" t="s">
        <v>1</v>
      </c>
      <c r="F207" s="161" t="s">
        <v>30</v>
      </c>
      <c r="H207" s="162">
        <v>1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145</v>
      </c>
      <c r="AU207" s="160" t="s">
        <v>82</v>
      </c>
      <c r="AV207" s="13" t="s">
        <v>82</v>
      </c>
      <c r="AW207" s="13" t="s">
        <v>29</v>
      </c>
      <c r="AX207" s="13" t="s">
        <v>30</v>
      </c>
      <c r="AY207" s="160" t="s">
        <v>137</v>
      </c>
    </row>
    <row r="208" spans="1:65" s="2" customFormat="1" ht="16.5" customHeight="1">
      <c r="A208" s="33"/>
      <c r="B208" s="144"/>
      <c r="C208" s="145" t="s">
        <v>333</v>
      </c>
      <c r="D208" s="145" t="s">
        <v>139</v>
      </c>
      <c r="E208" s="146" t="s">
        <v>2879</v>
      </c>
      <c r="F208" s="147" t="s">
        <v>2880</v>
      </c>
      <c r="G208" s="148" t="s">
        <v>201</v>
      </c>
      <c r="H208" s="149">
        <v>1</v>
      </c>
      <c r="I208" s="150"/>
      <c r="J208" s="151">
        <f>ROUND(I208*H208,2)</f>
        <v>0</v>
      </c>
      <c r="K208" s="147" t="s">
        <v>1</v>
      </c>
      <c r="L208" s="34"/>
      <c r="M208" s="152" t="s">
        <v>1</v>
      </c>
      <c r="N208" s="153" t="s">
        <v>38</v>
      </c>
      <c r="O208" s="59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143</v>
      </c>
      <c r="AT208" s="156" t="s">
        <v>139</v>
      </c>
      <c r="AU208" s="156" t="s">
        <v>82</v>
      </c>
      <c r="AY208" s="18" t="s">
        <v>137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8" t="s">
        <v>30</v>
      </c>
      <c r="BK208" s="157">
        <f>ROUND(I208*H208,2)</f>
        <v>0</v>
      </c>
      <c r="BL208" s="18" t="s">
        <v>143</v>
      </c>
      <c r="BM208" s="156" t="s">
        <v>2881</v>
      </c>
    </row>
    <row r="209" spans="1:51" s="13" customFormat="1">
      <c r="B209" s="158"/>
      <c r="D209" s="159" t="s">
        <v>145</v>
      </c>
      <c r="E209" s="160" t="s">
        <v>1</v>
      </c>
      <c r="F209" s="161" t="s">
        <v>30</v>
      </c>
      <c r="H209" s="162">
        <v>1</v>
      </c>
      <c r="I209" s="163"/>
      <c r="L209" s="158"/>
      <c r="M209" s="205"/>
      <c r="N209" s="206"/>
      <c r="O209" s="206"/>
      <c r="P209" s="206"/>
      <c r="Q209" s="206"/>
      <c r="R209" s="206"/>
      <c r="S209" s="206"/>
      <c r="T209" s="207"/>
      <c r="AT209" s="160" t="s">
        <v>145</v>
      </c>
      <c r="AU209" s="160" t="s">
        <v>82</v>
      </c>
      <c r="AV209" s="13" t="s">
        <v>82</v>
      </c>
      <c r="AW209" s="13" t="s">
        <v>29</v>
      </c>
      <c r="AX209" s="13" t="s">
        <v>30</v>
      </c>
      <c r="AY209" s="160" t="s">
        <v>137</v>
      </c>
    </row>
    <row r="210" spans="1:51" s="2" customFormat="1" ht="6.95" customHeight="1">
      <c r="A210" s="33"/>
      <c r="B210" s="48"/>
      <c r="C210" s="49"/>
      <c r="D210" s="49"/>
      <c r="E210" s="49"/>
      <c r="F210" s="49"/>
      <c r="G210" s="49"/>
      <c r="H210" s="49"/>
      <c r="I210" s="49"/>
      <c r="J210" s="49"/>
      <c r="K210" s="49"/>
      <c r="L210" s="34"/>
      <c r="M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</row>
  </sheetData>
  <autoFilter ref="C117:K20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4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8" t="s">
        <v>109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110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Ferrerova - rekonstrukce kanalizace a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111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2" t="s">
        <v>2882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37"/>
      <c r="G18" s="237"/>
      <c r="H18" s="237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41" t="s">
        <v>1</v>
      </c>
      <c r="F27" s="241"/>
      <c r="G27" s="241"/>
      <c r="H27" s="24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ROUND(J122,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ROUND((SUM(BE122:BE243)),  0)</f>
        <v>0</v>
      </c>
      <c r="G33" s="33"/>
      <c r="H33" s="33"/>
      <c r="I33" s="101">
        <v>0.21</v>
      </c>
      <c r="J33" s="100">
        <f>ROUND(((SUM(BE122:BE243))*I33),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ROUND((SUM(BF122:BF243)),  0)</f>
        <v>0</v>
      </c>
      <c r="G34" s="33"/>
      <c r="H34" s="33"/>
      <c r="I34" s="101">
        <v>0.15</v>
      </c>
      <c r="J34" s="100">
        <f>ROUND(((SUM(BF122:BF243))*I34),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ROUND((SUM(BG122:BG243)),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ROUND((SUM(BH122:BH243)),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ROUND((SUM(BI122:BI243)),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Ferrerova - rekonstrukce kanalizace a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2" t="str">
        <f>E9</f>
        <v>SO 140 - Odvodnění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114</v>
      </c>
      <c r="D94" s="102"/>
      <c r="E94" s="102"/>
      <c r="F94" s="102"/>
      <c r="G94" s="102"/>
      <c r="H94" s="102"/>
      <c r="I94" s="102"/>
      <c r="J94" s="111" t="s">
        <v>115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116</v>
      </c>
      <c r="D96" s="33"/>
      <c r="E96" s="33"/>
      <c r="F96" s="33"/>
      <c r="G96" s="33"/>
      <c r="H96" s="33"/>
      <c r="I96" s="3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117</v>
      </c>
    </row>
    <row r="97" spans="1:31" s="9" customFormat="1" ht="24.95" customHeight="1">
      <c r="B97" s="113"/>
      <c r="D97" s="114" t="s">
        <v>118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899999999999999" customHeight="1">
      <c r="B98" s="117"/>
      <c r="D98" s="118" t="s">
        <v>119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899999999999999" customHeight="1">
      <c r="B99" s="117"/>
      <c r="D99" s="118" t="s">
        <v>407</v>
      </c>
      <c r="E99" s="119"/>
      <c r="F99" s="119"/>
      <c r="G99" s="119"/>
      <c r="H99" s="119"/>
      <c r="I99" s="119"/>
      <c r="J99" s="120">
        <f>J171</f>
        <v>0</v>
      </c>
      <c r="L99" s="117"/>
    </row>
    <row r="100" spans="1:31" s="10" customFormat="1" ht="19.899999999999999" customHeight="1">
      <c r="B100" s="117"/>
      <c r="D100" s="118" t="s">
        <v>408</v>
      </c>
      <c r="E100" s="119"/>
      <c r="F100" s="119"/>
      <c r="G100" s="119"/>
      <c r="H100" s="119"/>
      <c r="I100" s="119"/>
      <c r="J100" s="120">
        <f>J187</f>
        <v>0</v>
      </c>
      <c r="L100" s="117"/>
    </row>
    <row r="101" spans="1:31" s="10" customFormat="1" ht="19.899999999999999" customHeight="1">
      <c r="B101" s="117"/>
      <c r="D101" s="118" t="s">
        <v>409</v>
      </c>
      <c r="E101" s="119"/>
      <c r="F101" s="119"/>
      <c r="G101" s="119"/>
      <c r="H101" s="119"/>
      <c r="I101" s="119"/>
      <c r="J101" s="120">
        <f>J202</f>
        <v>0</v>
      </c>
      <c r="L101" s="117"/>
    </row>
    <row r="102" spans="1:31" s="10" customFormat="1" ht="19.899999999999999" customHeight="1">
      <c r="B102" s="117"/>
      <c r="D102" s="118" t="s">
        <v>121</v>
      </c>
      <c r="E102" s="119"/>
      <c r="F102" s="119"/>
      <c r="G102" s="119"/>
      <c r="H102" s="119"/>
      <c r="I102" s="119"/>
      <c r="J102" s="120">
        <f>J242</f>
        <v>0</v>
      </c>
      <c r="L102" s="117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122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48" t="str">
        <f>E7</f>
        <v>Brno, Ferrerova - rekonstrukce kanalizace a vodovodu</v>
      </c>
      <c r="F112" s="249"/>
      <c r="G112" s="249"/>
      <c r="H112" s="249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111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2" t="str">
        <f>E9</f>
        <v>SO 140 - Odvodnění</v>
      </c>
      <c r="F114" s="247"/>
      <c r="G114" s="247"/>
      <c r="H114" s="247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F12</f>
        <v xml:space="preserve"> </v>
      </c>
      <c r="G116" s="33"/>
      <c r="H116" s="33"/>
      <c r="I116" s="28" t="s">
        <v>22</v>
      </c>
      <c r="J116" s="56" t="str">
        <f>IF(J12="","",J12)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23</v>
      </c>
      <c r="D118" s="33"/>
      <c r="E118" s="33"/>
      <c r="F118" s="26" t="str">
        <f>E15</f>
        <v xml:space="preserve"> </v>
      </c>
      <c r="G118" s="33"/>
      <c r="H118" s="33"/>
      <c r="I118" s="28" t="s">
        <v>28</v>
      </c>
      <c r="J118" s="31" t="str">
        <f>E21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26</v>
      </c>
      <c r="D119" s="33"/>
      <c r="E119" s="33"/>
      <c r="F119" s="26" t="str">
        <f>IF(E18="","",E18)</f>
        <v>Vyplň údaj</v>
      </c>
      <c r="G119" s="33"/>
      <c r="H119" s="33"/>
      <c r="I119" s="28" t="s">
        <v>31</v>
      </c>
      <c r="J119" s="31" t="str">
        <f>E24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1"/>
      <c r="B121" s="122"/>
      <c r="C121" s="123" t="s">
        <v>123</v>
      </c>
      <c r="D121" s="124" t="s">
        <v>58</v>
      </c>
      <c r="E121" s="124" t="s">
        <v>54</v>
      </c>
      <c r="F121" s="124" t="s">
        <v>55</v>
      </c>
      <c r="G121" s="124" t="s">
        <v>124</v>
      </c>
      <c r="H121" s="124" t="s">
        <v>125</v>
      </c>
      <c r="I121" s="124" t="s">
        <v>126</v>
      </c>
      <c r="J121" s="124" t="s">
        <v>115</v>
      </c>
      <c r="K121" s="125" t="s">
        <v>127</v>
      </c>
      <c r="L121" s="126"/>
      <c r="M121" s="63" t="s">
        <v>1</v>
      </c>
      <c r="N121" s="64" t="s">
        <v>37</v>
      </c>
      <c r="O121" s="64" t="s">
        <v>128</v>
      </c>
      <c r="P121" s="64" t="s">
        <v>129</v>
      </c>
      <c r="Q121" s="64" t="s">
        <v>130</v>
      </c>
      <c r="R121" s="64" t="s">
        <v>131</v>
      </c>
      <c r="S121" s="64" t="s">
        <v>132</v>
      </c>
      <c r="T121" s="65" t="s">
        <v>133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9" customHeight="1">
      <c r="A122" s="33"/>
      <c r="B122" s="34"/>
      <c r="C122" s="70" t="s">
        <v>134</v>
      </c>
      <c r="D122" s="33"/>
      <c r="E122" s="33"/>
      <c r="F122" s="33"/>
      <c r="G122" s="33"/>
      <c r="H122" s="33"/>
      <c r="I122" s="33"/>
      <c r="J122" s="127">
        <f>BK122</f>
        <v>0</v>
      </c>
      <c r="K122" s="33"/>
      <c r="L122" s="34"/>
      <c r="M122" s="66"/>
      <c r="N122" s="57"/>
      <c r="O122" s="67"/>
      <c r="P122" s="128">
        <f>P123</f>
        <v>0</v>
      </c>
      <c r="Q122" s="67"/>
      <c r="R122" s="128">
        <f>R123</f>
        <v>27.942606060000003</v>
      </c>
      <c r="S122" s="67"/>
      <c r="T122" s="129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117</v>
      </c>
      <c r="BK122" s="130">
        <f>BK123</f>
        <v>0</v>
      </c>
    </row>
    <row r="123" spans="1:65" s="12" customFormat="1" ht="25.9" customHeight="1">
      <c r="B123" s="131"/>
      <c r="D123" s="132" t="s">
        <v>72</v>
      </c>
      <c r="E123" s="133" t="s">
        <v>135</v>
      </c>
      <c r="F123" s="133" t="s">
        <v>136</v>
      </c>
      <c r="I123" s="134"/>
      <c r="J123" s="135">
        <f>BK123</f>
        <v>0</v>
      </c>
      <c r="L123" s="131"/>
      <c r="M123" s="136"/>
      <c r="N123" s="137"/>
      <c r="O123" s="137"/>
      <c r="P123" s="138">
        <f>P124+P171+P187+P202+P242</f>
        <v>0</v>
      </c>
      <c r="Q123" s="137"/>
      <c r="R123" s="138">
        <f>R124+R171+R187+R202+R242</f>
        <v>27.942606060000003</v>
      </c>
      <c r="S123" s="137"/>
      <c r="T123" s="139">
        <f>T124+T171+T187+T202+T242</f>
        <v>0</v>
      </c>
      <c r="AR123" s="132" t="s">
        <v>30</v>
      </c>
      <c r="AT123" s="140" t="s">
        <v>72</v>
      </c>
      <c r="AU123" s="140" t="s">
        <v>73</v>
      </c>
      <c r="AY123" s="132" t="s">
        <v>137</v>
      </c>
      <c r="BK123" s="141">
        <f>BK124+BK171+BK187+BK202+BK242</f>
        <v>0</v>
      </c>
    </row>
    <row r="124" spans="1:65" s="12" customFormat="1" ht="22.9" customHeight="1">
      <c r="B124" s="131"/>
      <c r="D124" s="132" t="s">
        <v>72</v>
      </c>
      <c r="E124" s="142" t="s">
        <v>30</v>
      </c>
      <c r="F124" s="142" t="s">
        <v>138</v>
      </c>
      <c r="I124" s="134"/>
      <c r="J124" s="143">
        <f>BK124</f>
        <v>0</v>
      </c>
      <c r="L124" s="131"/>
      <c r="M124" s="136"/>
      <c r="N124" s="137"/>
      <c r="O124" s="137"/>
      <c r="P124" s="138">
        <f>SUM(P125:P170)</f>
        <v>0</v>
      </c>
      <c r="Q124" s="137"/>
      <c r="R124" s="138">
        <f>SUM(R125:R170)</f>
        <v>8.2179000000000002E-2</v>
      </c>
      <c r="S124" s="137"/>
      <c r="T124" s="139">
        <f>SUM(T125:T170)</f>
        <v>0</v>
      </c>
      <c r="AR124" s="132" t="s">
        <v>30</v>
      </c>
      <c r="AT124" s="140" t="s">
        <v>72</v>
      </c>
      <c r="AU124" s="140" t="s">
        <v>30</v>
      </c>
      <c r="AY124" s="132" t="s">
        <v>137</v>
      </c>
      <c r="BK124" s="141">
        <f>SUM(BK125:BK170)</f>
        <v>0</v>
      </c>
    </row>
    <row r="125" spans="1:65" s="2" customFormat="1" ht="24.2" customHeight="1">
      <c r="A125" s="33"/>
      <c r="B125" s="144"/>
      <c r="C125" s="145" t="s">
        <v>30</v>
      </c>
      <c r="D125" s="145" t="s">
        <v>139</v>
      </c>
      <c r="E125" s="146" t="s">
        <v>2883</v>
      </c>
      <c r="F125" s="147" t="s">
        <v>2884</v>
      </c>
      <c r="G125" s="148" t="s">
        <v>195</v>
      </c>
      <c r="H125" s="149">
        <v>13.365</v>
      </c>
      <c r="I125" s="150"/>
      <c r="J125" s="151">
        <f>ROUND(I125*H125,2)</f>
        <v>0</v>
      </c>
      <c r="K125" s="147" t="s">
        <v>152</v>
      </c>
      <c r="L125" s="34"/>
      <c r="M125" s="152" t="s">
        <v>1</v>
      </c>
      <c r="N125" s="153" t="s">
        <v>38</v>
      </c>
      <c r="O125" s="59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143</v>
      </c>
      <c r="AT125" s="156" t="s">
        <v>139</v>
      </c>
      <c r="AU125" s="156" t="s">
        <v>82</v>
      </c>
      <c r="AY125" s="18" t="s">
        <v>137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30</v>
      </c>
      <c r="BK125" s="157">
        <f>ROUND(I125*H125,2)</f>
        <v>0</v>
      </c>
      <c r="BL125" s="18" t="s">
        <v>143</v>
      </c>
      <c r="BM125" s="156" t="s">
        <v>2885</v>
      </c>
    </row>
    <row r="126" spans="1:65" s="13" customFormat="1">
      <c r="B126" s="158"/>
      <c r="D126" s="159" t="s">
        <v>145</v>
      </c>
      <c r="E126" s="160" t="s">
        <v>1</v>
      </c>
      <c r="F126" s="161" t="s">
        <v>2886</v>
      </c>
      <c r="H126" s="162">
        <v>13.365</v>
      </c>
      <c r="I126" s="163"/>
      <c r="L126" s="158"/>
      <c r="M126" s="164"/>
      <c r="N126" s="165"/>
      <c r="O126" s="165"/>
      <c r="P126" s="165"/>
      <c r="Q126" s="165"/>
      <c r="R126" s="165"/>
      <c r="S126" s="165"/>
      <c r="T126" s="166"/>
      <c r="AT126" s="160" t="s">
        <v>145</v>
      </c>
      <c r="AU126" s="160" t="s">
        <v>82</v>
      </c>
      <c r="AV126" s="13" t="s">
        <v>82</v>
      </c>
      <c r="AW126" s="13" t="s">
        <v>29</v>
      </c>
      <c r="AX126" s="13" t="s">
        <v>73</v>
      </c>
      <c r="AY126" s="160" t="s">
        <v>137</v>
      </c>
    </row>
    <row r="127" spans="1:65" s="2" customFormat="1" ht="33" customHeight="1">
      <c r="A127" s="33"/>
      <c r="B127" s="144"/>
      <c r="C127" s="145" t="s">
        <v>82</v>
      </c>
      <c r="D127" s="145" t="s">
        <v>139</v>
      </c>
      <c r="E127" s="146" t="s">
        <v>2887</v>
      </c>
      <c r="F127" s="147" t="s">
        <v>2888</v>
      </c>
      <c r="G127" s="148" t="s">
        <v>195</v>
      </c>
      <c r="H127" s="149">
        <v>1.4850000000000001</v>
      </c>
      <c r="I127" s="150"/>
      <c r="J127" s="151">
        <f>ROUND(I127*H127,2)</f>
        <v>0</v>
      </c>
      <c r="K127" s="147" t="s">
        <v>152</v>
      </c>
      <c r="L127" s="34"/>
      <c r="M127" s="152" t="s">
        <v>1</v>
      </c>
      <c r="N127" s="153" t="s">
        <v>38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143</v>
      </c>
      <c r="AT127" s="156" t="s">
        <v>139</v>
      </c>
      <c r="AU127" s="156" t="s">
        <v>82</v>
      </c>
      <c r="AY127" s="18" t="s">
        <v>137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30</v>
      </c>
      <c r="BK127" s="157">
        <f>ROUND(I127*H127,2)</f>
        <v>0</v>
      </c>
      <c r="BL127" s="18" t="s">
        <v>143</v>
      </c>
      <c r="BM127" s="156" t="s">
        <v>2889</v>
      </c>
    </row>
    <row r="128" spans="1:65" s="13" customFormat="1">
      <c r="B128" s="158"/>
      <c r="D128" s="159" t="s">
        <v>145</v>
      </c>
      <c r="E128" s="160" t="s">
        <v>1</v>
      </c>
      <c r="F128" s="161" t="s">
        <v>2890</v>
      </c>
      <c r="H128" s="162">
        <v>1.4850000000000001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145</v>
      </c>
      <c r="AU128" s="160" t="s">
        <v>82</v>
      </c>
      <c r="AV128" s="13" t="s">
        <v>82</v>
      </c>
      <c r="AW128" s="13" t="s">
        <v>29</v>
      </c>
      <c r="AX128" s="13" t="s">
        <v>73</v>
      </c>
      <c r="AY128" s="160" t="s">
        <v>137</v>
      </c>
    </row>
    <row r="129" spans="1:65" s="2" customFormat="1" ht="33" customHeight="1">
      <c r="A129" s="33"/>
      <c r="B129" s="144"/>
      <c r="C129" s="145" t="s">
        <v>155</v>
      </c>
      <c r="D129" s="145" t="s">
        <v>139</v>
      </c>
      <c r="E129" s="146" t="s">
        <v>2891</v>
      </c>
      <c r="F129" s="147" t="s">
        <v>2892</v>
      </c>
      <c r="G129" s="148" t="s">
        <v>195</v>
      </c>
      <c r="H129" s="149">
        <v>21.384</v>
      </c>
      <c r="I129" s="150"/>
      <c r="J129" s="151">
        <f>ROUND(I129*H129,2)</f>
        <v>0</v>
      </c>
      <c r="K129" s="147" t="s">
        <v>152</v>
      </c>
      <c r="L129" s="34"/>
      <c r="M129" s="152" t="s">
        <v>1</v>
      </c>
      <c r="N129" s="153" t="s">
        <v>38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143</v>
      </c>
      <c r="AT129" s="156" t="s">
        <v>139</v>
      </c>
      <c r="AU129" s="156" t="s">
        <v>82</v>
      </c>
      <c r="AY129" s="18" t="s">
        <v>137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30</v>
      </c>
      <c r="BK129" s="157">
        <f>ROUND(I129*H129,2)</f>
        <v>0</v>
      </c>
      <c r="BL129" s="18" t="s">
        <v>143</v>
      </c>
      <c r="BM129" s="156" t="s">
        <v>2893</v>
      </c>
    </row>
    <row r="130" spans="1:65" s="13" customFormat="1">
      <c r="B130" s="158"/>
      <c r="D130" s="159" t="s">
        <v>145</v>
      </c>
      <c r="E130" s="160" t="s">
        <v>1</v>
      </c>
      <c r="F130" s="161" t="s">
        <v>2894</v>
      </c>
      <c r="H130" s="162">
        <v>21.384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145</v>
      </c>
      <c r="AU130" s="160" t="s">
        <v>82</v>
      </c>
      <c r="AV130" s="13" t="s">
        <v>82</v>
      </c>
      <c r="AW130" s="13" t="s">
        <v>29</v>
      </c>
      <c r="AX130" s="13" t="s">
        <v>73</v>
      </c>
      <c r="AY130" s="160" t="s">
        <v>137</v>
      </c>
    </row>
    <row r="131" spans="1:65" s="15" customFormat="1">
      <c r="B131" s="174"/>
      <c r="D131" s="159" t="s">
        <v>145</v>
      </c>
      <c r="E131" s="175" t="s">
        <v>1</v>
      </c>
      <c r="F131" s="176" t="s">
        <v>148</v>
      </c>
      <c r="H131" s="177">
        <v>21.384</v>
      </c>
      <c r="I131" s="178"/>
      <c r="L131" s="174"/>
      <c r="M131" s="179"/>
      <c r="N131" s="180"/>
      <c r="O131" s="180"/>
      <c r="P131" s="180"/>
      <c r="Q131" s="180"/>
      <c r="R131" s="180"/>
      <c r="S131" s="180"/>
      <c r="T131" s="181"/>
      <c r="AT131" s="175" t="s">
        <v>145</v>
      </c>
      <c r="AU131" s="175" t="s">
        <v>82</v>
      </c>
      <c r="AV131" s="15" t="s">
        <v>143</v>
      </c>
      <c r="AW131" s="15" t="s">
        <v>29</v>
      </c>
      <c r="AX131" s="15" t="s">
        <v>30</v>
      </c>
      <c r="AY131" s="175" t="s">
        <v>137</v>
      </c>
    </row>
    <row r="132" spans="1:65" s="2" customFormat="1" ht="33" customHeight="1">
      <c r="A132" s="33"/>
      <c r="B132" s="144"/>
      <c r="C132" s="145" t="s">
        <v>143</v>
      </c>
      <c r="D132" s="145" t="s">
        <v>139</v>
      </c>
      <c r="E132" s="146" t="s">
        <v>2895</v>
      </c>
      <c r="F132" s="147" t="s">
        <v>2896</v>
      </c>
      <c r="G132" s="148" t="s">
        <v>195</v>
      </c>
      <c r="H132" s="149">
        <v>2.3759999999999999</v>
      </c>
      <c r="I132" s="150"/>
      <c r="J132" s="151">
        <f>ROUND(I132*H132,2)</f>
        <v>0</v>
      </c>
      <c r="K132" s="147" t="s">
        <v>152</v>
      </c>
      <c r="L132" s="34"/>
      <c r="M132" s="152" t="s">
        <v>1</v>
      </c>
      <c r="N132" s="153" t="s">
        <v>38</v>
      </c>
      <c r="O132" s="59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6" t="s">
        <v>143</v>
      </c>
      <c r="AT132" s="156" t="s">
        <v>139</v>
      </c>
      <c r="AU132" s="156" t="s">
        <v>82</v>
      </c>
      <c r="AY132" s="18" t="s">
        <v>137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8" t="s">
        <v>30</v>
      </c>
      <c r="BK132" s="157">
        <f>ROUND(I132*H132,2)</f>
        <v>0</v>
      </c>
      <c r="BL132" s="18" t="s">
        <v>143</v>
      </c>
      <c r="BM132" s="156" t="s">
        <v>2897</v>
      </c>
    </row>
    <row r="133" spans="1:65" s="13" customFormat="1">
      <c r="B133" s="158"/>
      <c r="D133" s="159" t="s">
        <v>145</v>
      </c>
      <c r="E133" s="160" t="s">
        <v>1</v>
      </c>
      <c r="F133" s="161" t="s">
        <v>2898</v>
      </c>
      <c r="H133" s="162">
        <v>2.3759999999999999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145</v>
      </c>
      <c r="AU133" s="160" t="s">
        <v>82</v>
      </c>
      <c r="AV133" s="13" t="s">
        <v>82</v>
      </c>
      <c r="AW133" s="13" t="s">
        <v>29</v>
      </c>
      <c r="AX133" s="13" t="s">
        <v>73</v>
      </c>
      <c r="AY133" s="160" t="s">
        <v>137</v>
      </c>
    </row>
    <row r="134" spans="1:65" s="15" customFormat="1">
      <c r="B134" s="174"/>
      <c r="D134" s="159" t="s">
        <v>145</v>
      </c>
      <c r="E134" s="175" t="s">
        <v>1</v>
      </c>
      <c r="F134" s="176" t="s">
        <v>148</v>
      </c>
      <c r="H134" s="177">
        <v>2.3759999999999999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145</v>
      </c>
      <c r="AU134" s="175" t="s">
        <v>82</v>
      </c>
      <c r="AV134" s="15" t="s">
        <v>143</v>
      </c>
      <c r="AW134" s="15" t="s">
        <v>29</v>
      </c>
      <c r="AX134" s="15" t="s">
        <v>30</v>
      </c>
      <c r="AY134" s="175" t="s">
        <v>137</v>
      </c>
    </row>
    <row r="135" spans="1:65" s="2" customFormat="1" ht="21.75" customHeight="1">
      <c r="A135" s="33"/>
      <c r="B135" s="144"/>
      <c r="C135" s="145" t="s">
        <v>163</v>
      </c>
      <c r="D135" s="145" t="s">
        <v>139</v>
      </c>
      <c r="E135" s="146" t="s">
        <v>1535</v>
      </c>
      <c r="F135" s="147" t="s">
        <v>1536</v>
      </c>
      <c r="G135" s="148" t="s">
        <v>142</v>
      </c>
      <c r="H135" s="149">
        <v>56.7</v>
      </c>
      <c r="I135" s="150"/>
      <c r="J135" s="151">
        <f>ROUND(I135*H135,2)</f>
        <v>0</v>
      </c>
      <c r="K135" s="147" t="s">
        <v>152</v>
      </c>
      <c r="L135" s="34"/>
      <c r="M135" s="152" t="s">
        <v>1</v>
      </c>
      <c r="N135" s="153" t="s">
        <v>38</v>
      </c>
      <c r="O135" s="59"/>
      <c r="P135" s="154">
        <f>O135*H135</f>
        <v>0</v>
      </c>
      <c r="Q135" s="154">
        <v>8.4000000000000003E-4</v>
      </c>
      <c r="R135" s="154">
        <f>Q135*H135</f>
        <v>4.7628000000000004E-2</v>
      </c>
      <c r="S135" s="154">
        <v>0</v>
      </c>
      <c r="T135" s="15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143</v>
      </c>
      <c r="AT135" s="156" t="s">
        <v>139</v>
      </c>
      <c r="AU135" s="156" t="s">
        <v>82</v>
      </c>
      <c r="AY135" s="18" t="s">
        <v>137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30</v>
      </c>
      <c r="BK135" s="157">
        <f>ROUND(I135*H135,2)</f>
        <v>0</v>
      </c>
      <c r="BL135" s="18" t="s">
        <v>143</v>
      </c>
      <c r="BM135" s="156" t="s">
        <v>2899</v>
      </c>
    </row>
    <row r="136" spans="1:65" s="13" customFormat="1">
      <c r="B136" s="158"/>
      <c r="D136" s="159" t="s">
        <v>145</v>
      </c>
      <c r="E136" s="160" t="s">
        <v>1</v>
      </c>
      <c r="F136" s="161" t="s">
        <v>2900</v>
      </c>
      <c r="H136" s="162">
        <v>56.7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145</v>
      </c>
      <c r="AU136" s="160" t="s">
        <v>82</v>
      </c>
      <c r="AV136" s="13" t="s">
        <v>82</v>
      </c>
      <c r="AW136" s="13" t="s">
        <v>29</v>
      </c>
      <c r="AX136" s="13" t="s">
        <v>73</v>
      </c>
      <c r="AY136" s="160" t="s">
        <v>137</v>
      </c>
    </row>
    <row r="137" spans="1:65" s="2" customFormat="1" ht="24.2" customHeight="1">
      <c r="A137" s="33"/>
      <c r="B137" s="144"/>
      <c r="C137" s="145" t="s">
        <v>168</v>
      </c>
      <c r="D137" s="145" t="s">
        <v>139</v>
      </c>
      <c r="E137" s="146" t="s">
        <v>1539</v>
      </c>
      <c r="F137" s="147" t="s">
        <v>1540</v>
      </c>
      <c r="G137" s="148" t="s">
        <v>142</v>
      </c>
      <c r="H137" s="149">
        <v>56.7</v>
      </c>
      <c r="I137" s="150"/>
      <c r="J137" s="151">
        <f>ROUND(I137*H137,2)</f>
        <v>0</v>
      </c>
      <c r="K137" s="147" t="s">
        <v>152</v>
      </c>
      <c r="L137" s="34"/>
      <c r="M137" s="152" t="s">
        <v>1</v>
      </c>
      <c r="N137" s="153" t="s">
        <v>38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143</v>
      </c>
      <c r="AT137" s="156" t="s">
        <v>139</v>
      </c>
      <c r="AU137" s="156" t="s">
        <v>82</v>
      </c>
      <c r="AY137" s="18" t="s">
        <v>137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30</v>
      </c>
      <c r="BK137" s="157">
        <f>ROUND(I137*H137,2)</f>
        <v>0</v>
      </c>
      <c r="BL137" s="18" t="s">
        <v>143</v>
      </c>
      <c r="BM137" s="156" t="s">
        <v>2901</v>
      </c>
    </row>
    <row r="138" spans="1:65" s="2" customFormat="1" ht="21.75" customHeight="1">
      <c r="A138" s="33"/>
      <c r="B138" s="144"/>
      <c r="C138" s="145" t="s">
        <v>172</v>
      </c>
      <c r="D138" s="145" t="s">
        <v>139</v>
      </c>
      <c r="E138" s="146" t="s">
        <v>591</v>
      </c>
      <c r="F138" s="147" t="s">
        <v>592</v>
      </c>
      <c r="G138" s="148" t="s">
        <v>142</v>
      </c>
      <c r="H138" s="149">
        <v>39.6</v>
      </c>
      <c r="I138" s="150"/>
      <c r="J138" s="151">
        <f>ROUND(I138*H138,2)</f>
        <v>0</v>
      </c>
      <c r="K138" s="147" t="s">
        <v>152</v>
      </c>
      <c r="L138" s="34"/>
      <c r="M138" s="152" t="s">
        <v>1</v>
      </c>
      <c r="N138" s="153" t="s">
        <v>38</v>
      </c>
      <c r="O138" s="59"/>
      <c r="P138" s="154">
        <f>O138*H138</f>
        <v>0</v>
      </c>
      <c r="Q138" s="154">
        <v>6.9999999999999999E-4</v>
      </c>
      <c r="R138" s="154">
        <f>Q138*H138</f>
        <v>2.7720000000000002E-2</v>
      </c>
      <c r="S138" s="154">
        <v>0</v>
      </c>
      <c r="T138" s="15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6" t="s">
        <v>143</v>
      </c>
      <c r="AT138" s="156" t="s">
        <v>139</v>
      </c>
      <c r="AU138" s="156" t="s">
        <v>82</v>
      </c>
      <c r="AY138" s="18" t="s">
        <v>137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8" t="s">
        <v>30</v>
      </c>
      <c r="BK138" s="157">
        <f>ROUND(I138*H138,2)</f>
        <v>0</v>
      </c>
      <c r="BL138" s="18" t="s">
        <v>143</v>
      </c>
      <c r="BM138" s="156" t="s">
        <v>2902</v>
      </c>
    </row>
    <row r="139" spans="1:65" s="13" customFormat="1">
      <c r="B139" s="158"/>
      <c r="D139" s="159" t="s">
        <v>145</v>
      </c>
      <c r="E139" s="160" t="s">
        <v>1</v>
      </c>
      <c r="F139" s="161" t="s">
        <v>2903</v>
      </c>
      <c r="H139" s="162">
        <v>39.6</v>
      </c>
      <c r="I139" s="163"/>
      <c r="L139" s="158"/>
      <c r="M139" s="164"/>
      <c r="N139" s="165"/>
      <c r="O139" s="165"/>
      <c r="P139" s="165"/>
      <c r="Q139" s="165"/>
      <c r="R139" s="165"/>
      <c r="S139" s="165"/>
      <c r="T139" s="166"/>
      <c r="AT139" s="160" t="s">
        <v>145</v>
      </c>
      <c r="AU139" s="160" t="s">
        <v>82</v>
      </c>
      <c r="AV139" s="13" t="s">
        <v>82</v>
      </c>
      <c r="AW139" s="13" t="s">
        <v>29</v>
      </c>
      <c r="AX139" s="13" t="s">
        <v>73</v>
      </c>
      <c r="AY139" s="160" t="s">
        <v>137</v>
      </c>
    </row>
    <row r="140" spans="1:65" s="15" customFormat="1">
      <c r="B140" s="174"/>
      <c r="D140" s="159" t="s">
        <v>145</v>
      </c>
      <c r="E140" s="175" t="s">
        <v>1</v>
      </c>
      <c r="F140" s="176" t="s">
        <v>148</v>
      </c>
      <c r="H140" s="177">
        <v>39.6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145</v>
      </c>
      <c r="AU140" s="175" t="s">
        <v>82</v>
      </c>
      <c r="AV140" s="15" t="s">
        <v>143</v>
      </c>
      <c r="AW140" s="15" t="s">
        <v>29</v>
      </c>
      <c r="AX140" s="15" t="s">
        <v>30</v>
      </c>
      <c r="AY140" s="175" t="s">
        <v>137</v>
      </c>
    </row>
    <row r="141" spans="1:65" s="2" customFormat="1" ht="16.5" customHeight="1">
      <c r="A141" s="33"/>
      <c r="B141" s="144"/>
      <c r="C141" s="145" t="s">
        <v>176</v>
      </c>
      <c r="D141" s="145" t="s">
        <v>139</v>
      </c>
      <c r="E141" s="146" t="s">
        <v>599</v>
      </c>
      <c r="F141" s="147" t="s">
        <v>600</v>
      </c>
      <c r="G141" s="148" t="s">
        <v>142</v>
      </c>
      <c r="H141" s="149">
        <v>39.6</v>
      </c>
      <c r="I141" s="150"/>
      <c r="J141" s="151">
        <f>ROUND(I141*H141,2)</f>
        <v>0</v>
      </c>
      <c r="K141" s="147" t="s">
        <v>152</v>
      </c>
      <c r="L141" s="34"/>
      <c r="M141" s="152" t="s">
        <v>1</v>
      </c>
      <c r="N141" s="153" t="s">
        <v>38</v>
      </c>
      <c r="O141" s="59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143</v>
      </c>
      <c r="AT141" s="156" t="s">
        <v>139</v>
      </c>
      <c r="AU141" s="156" t="s">
        <v>82</v>
      </c>
      <c r="AY141" s="18" t="s">
        <v>137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30</v>
      </c>
      <c r="BK141" s="157">
        <f>ROUND(I141*H141,2)</f>
        <v>0</v>
      </c>
      <c r="BL141" s="18" t="s">
        <v>143</v>
      </c>
      <c r="BM141" s="156" t="s">
        <v>2904</v>
      </c>
    </row>
    <row r="142" spans="1:65" s="13" customFormat="1">
      <c r="B142" s="158"/>
      <c r="D142" s="159" t="s">
        <v>145</v>
      </c>
      <c r="E142" s="160" t="s">
        <v>1</v>
      </c>
      <c r="F142" s="161" t="s">
        <v>2905</v>
      </c>
      <c r="H142" s="162">
        <v>39.6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145</v>
      </c>
      <c r="AU142" s="160" t="s">
        <v>82</v>
      </c>
      <c r="AV142" s="13" t="s">
        <v>82</v>
      </c>
      <c r="AW142" s="13" t="s">
        <v>29</v>
      </c>
      <c r="AX142" s="13" t="s">
        <v>30</v>
      </c>
      <c r="AY142" s="160" t="s">
        <v>137</v>
      </c>
    </row>
    <row r="143" spans="1:65" s="2" customFormat="1" ht="21.75" customHeight="1">
      <c r="A143" s="33"/>
      <c r="B143" s="144"/>
      <c r="C143" s="145" t="s">
        <v>180</v>
      </c>
      <c r="D143" s="145" t="s">
        <v>139</v>
      </c>
      <c r="E143" s="146" t="s">
        <v>603</v>
      </c>
      <c r="F143" s="147" t="s">
        <v>604</v>
      </c>
      <c r="G143" s="148" t="s">
        <v>195</v>
      </c>
      <c r="H143" s="149">
        <v>14.85</v>
      </c>
      <c r="I143" s="150"/>
      <c r="J143" s="151">
        <f>ROUND(I143*H143,2)</f>
        <v>0</v>
      </c>
      <c r="K143" s="147" t="s">
        <v>152</v>
      </c>
      <c r="L143" s="34"/>
      <c r="M143" s="152" t="s">
        <v>1</v>
      </c>
      <c r="N143" s="153" t="s">
        <v>38</v>
      </c>
      <c r="O143" s="59"/>
      <c r="P143" s="154">
        <f>O143*H143</f>
        <v>0</v>
      </c>
      <c r="Q143" s="154">
        <v>4.6000000000000001E-4</v>
      </c>
      <c r="R143" s="154">
        <f>Q143*H143</f>
        <v>6.8310000000000003E-3</v>
      </c>
      <c r="S143" s="154">
        <v>0</v>
      </c>
      <c r="T143" s="15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6" t="s">
        <v>143</v>
      </c>
      <c r="AT143" s="156" t="s">
        <v>139</v>
      </c>
      <c r="AU143" s="156" t="s">
        <v>82</v>
      </c>
      <c r="AY143" s="18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30</v>
      </c>
      <c r="BK143" s="157">
        <f>ROUND(I143*H143,2)</f>
        <v>0</v>
      </c>
      <c r="BL143" s="18" t="s">
        <v>143</v>
      </c>
      <c r="BM143" s="156" t="s">
        <v>2906</v>
      </c>
    </row>
    <row r="144" spans="1:65" s="13" customFormat="1">
      <c r="B144" s="158"/>
      <c r="D144" s="159" t="s">
        <v>145</v>
      </c>
      <c r="E144" s="160" t="s">
        <v>1</v>
      </c>
      <c r="F144" s="161" t="s">
        <v>2907</v>
      </c>
      <c r="H144" s="162">
        <v>14.85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145</v>
      </c>
      <c r="AU144" s="160" t="s">
        <v>82</v>
      </c>
      <c r="AV144" s="13" t="s">
        <v>82</v>
      </c>
      <c r="AW144" s="13" t="s">
        <v>29</v>
      </c>
      <c r="AX144" s="13" t="s">
        <v>73</v>
      </c>
      <c r="AY144" s="160" t="s">
        <v>137</v>
      </c>
    </row>
    <row r="145" spans="1:65" s="15" customFormat="1">
      <c r="B145" s="174"/>
      <c r="D145" s="159" t="s">
        <v>145</v>
      </c>
      <c r="E145" s="175" t="s">
        <v>1</v>
      </c>
      <c r="F145" s="176" t="s">
        <v>148</v>
      </c>
      <c r="H145" s="177">
        <v>14.85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145</v>
      </c>
      <c r="AU145" s="175" t="s">
        <v>82</v>
      </c>
      <c r="AV145" s="15" t="s">
        <v>143</v>
      </c>
      <c r="AW145" s="15" t="s">
        <v>29</v>
      </c>
      <c r="AX145" s="15" t="s">
        <v>30</v>
      </c>
      <c r="AY145" s="175" t="s">
        <v>137</v>
      </c>
    </row>
    <row r="146" spans="1:65" s="2" customFormat="1" ht="24.2" customHeight="1">
      <c r="A146" s="33"/>
      <c r="B146" s="144"/>
      <c r="C146" s="145" t="s">
        <v>187</v>
      </c>
      <c r="D146" s="145" t="s">
        <v>139</v>
      </c>
      <c r="E146" s="146" t="s">
        <v>609</v>
      </c>
      <c r="F146" s="147" t="s">
        <v>610</v>
      </c>
      <c r="G146" s="148" t="s">
        <v>195</v>
      </c>
      <c r="H146" s="149">
        <v>14.85</v>
      </c>
      <c r="I146" s="150"/>
      <c r="J146" s="151">
        <f>ROUND(I146*H146,2)</f>
        <v>0</v>
      </c>
      <c r="K146" s="147" t="s">
        <v>152</v>
      </c>
      <c r="L146" s="34"/>
      <c r="M146" s="152" t="s">
        <v>1</v>
      </c>
      <c r="N146" s="153" t="s">
        <v>38</v>
      </c>
      <c r="O146" s="59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143</v>
      </c>
      <c r="AT146" s="156" t="s">
        <v>139</v>
      </c>
      <c r="AU146" s="156" t="s">
        <v>82</v>
      </c>
      <c r="AY146" s="18" t="s">
        <v>137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30</v>
      </c>
      <c r="BK146" s="157">
        <f>ROUND(I146*H146,2)</f>
        <v>0</v>
      </c>
      <c r="BL146" s="18" t="s">
        <v>143</v>
      </c>
      <c r="BM146" s="156" t="s">
        <v>2908</v>
      </c>
    </row>
    <row r="147" spans="1:65" s="13" customFormat="1">
      <c r="B147" s="158"/>
      <c r="D147" s="159" t="s">
        <v>145</v>
      </c>
      <c r="E147" s="160" t="s">
        <v>1</v>
      </c>
      <c r="F147" s="161" t="s">
        <v>2909</v>
      </c>
      <c r="H147" s="162">
        <v>14.85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145</v>
      </c>
      <c r="AU147" s="160" t="s">
        <v>82</v>
      </c>
      <c r="AV147" s="13" t="s">
        <v>82</v>
      </c>
      <c r="AW147" s="13" t="s">
        <v>29</v>
      </c>
      <c r="AX147" s="13" t="s">
        <v>30</v>
      </c>
      <c r="AY147" s="160" t="s">
        <v>137</v>
      </c>
    </row>
    <row r="148" spans="1:65" s="2" customFormat="1" ht="37.9" customHeight="1">
      <c r="A148" s="33"/>
      <c r="B148" s="144"/>
      <c r="C148" s="145" t="s">
        <v>192</v>
      </c>
      <c r="D148" s="145" t="s">
        <v>139</v>
      </c>
      <c r="E148" s="146" t="s">
        <v>236</v>
      </c>
      <c r="F148" s="147" t="s">
        <v>237</v>
      </c>
      <c r="G148" s="148" t="s">
        <v>195</v>
      </c>
      <c r="H148" s="149">
        <v>34.749000000000002</v>
      </c>
      <c r="I148" s="150"/>
      <c r="J148" s="151">
        <f>ROUND(I148*H148,2)</f>
        <v>0</v>
      </c>
      <c r="K148" s="147" t="s">
        <v>152</v>
      </c>
      <c r="L148" s="34"/>
      <c r="M148" s="152" t="s">
        <v>1</v>
      </c>
      <c r="N148" s="153" t="s">
        <v>38</v>
      </c>
      <c r="O148" s="59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143</v>
      </c>
      <c r="AT148" s="156" t="s">
        <v>139</v>
      </c>
      <c r="AU148" s="156" t="s">
        <v>82</v>
      </c>
      <c r="AY148" s="18" t="s">
        <v>137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30</v>
      </c>
      <c r="BK148" s="157">
        <f>ROUND(I148*H148,2)</f>
        <v>0</v>
      </c>
      <c r="BL148" s="18" t="s">
        <v>143</v>
      </c>
      <c r="BM148" s="156" t="s">
        <v>2910</v>
      </c>
    </row>
    <row r="149" spans="1:65" s="13" customFormat="1">
      <c r="B149" s="158"/>
      <c r="D149" s="159" t="s">
        <v>145</v>
      </c>
      <c r="E149" s="160" t="s">
        <v>1</v>
      </c>
      <c r="F149" s="161" t="s">
        <v>2911</v>
      </c>
      <c r="H149" s="162">
        <v>34.749000000000002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145</v>
      </c>
      <c r="AU149" s="160" t="s">
        <v>82</v>
      </c>
      <c r="AV149" s="13" t="s">
        <v>82</v>
      </c>
      <c r="AW149" s="13" t="s">
        <v>29</v>
      </c>
      <c r="AX149" s="13" t="s">
        <v>73</v>
      </c>
      <c r="AY149" s="160" t="s">
        <v>137</v>
      </c>
    </row>
    <row r="150" spans="1:65" s="15" customFormat="1">
      <c r="B150" s="174"/>
      <c r="D150" s="159" t="s">
        <v>145</v>
      </c>
      <c r="E150" s="175" t="s">
        <v>1</v>
      </c>
      <c r="F150" s="176" t="s">
        <v>148</v>
      </c>
      <c r="H150" s="177">
        <v>34.749000000000002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145</v>
      </c>
      <c r="AU150" s="175" t="s">
        <v>82</v>
      </c>
      <c r="AV150" s="15" t="s">
        <v>143</v>
      </c>
      <c r="AW150" s="15" t="s">
        <v>29</v>
      </c>
      <c r="AX150" s="15" t="s">
        <v>30</v>
      </c>
      <c r="AY150" s="175" t="s">
        <v>137</v>
      </c>
    </row>
    <row r="151" spans="1:65" s="2" customFormat="1" ht="37.9" customHeight="1">
      <c r="A151" s="33"/>
      <c r="B151" s="144"/>
      <c r="C151" s="145" t="s">
        <v>198</v>
      </c>
      <c r="D151" s="145" t="s">
        <v>139</v>
      </c>
      <c r="E151" s="146" t="s">
        <v>240</v>
      </c>
      <c r="F151" s="147" t="s">
        <v>241</v>
      </c>
      <c r="G151" s="148" t="s">
        <v>195</v>
      </c>
      <c r="H151" s="149">
        <v>3.8610000000000002</v>
      </c>
      <c r="I151" s="150"/>
      <c r="J151" s="151">
        <f>ROUND(I151*H151,2)</f>
        <v>0</v>
      </c>
      <c r="K151" s="147" t="s">
        <v>152</v>
      </c>
      <c r="L151" s="34"/>
      <c r="M151" s="152" t="s">
        <v>1</v>
      </c>
      <c r="N151" s="153" t="s">
        <v>38</v>
      </c>
      <c r="O151" s="59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143</v>
      </c>
      <c r="AT151" s="156" t="s">
        <v>139</v>
      </c>
      <c r="AU151" s="156" t="s">
        <v>82</v>
      </c>
      <c r="AY151" s="18" t="s">
        <v>137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30</v>
      </c>
      <c r="BK151" s="157">
        <f>ROUND(I151*H151,2)</f>
        <v>0</v>
      </c>
      <c r="BL151" s="18" t="s">
        <v>143</v>
      </c>
      <c r="BM151" s="156" t="s">
        <v>2912</v>
      </c>
    </row>
    <row r="152" spans="1:65" s="13" customFormat="1">
      <c r="B152" s="158"/>
      <c r="D152" s="159" t="s">
        <v>145</v>
      </c>
      <c r="E152" s="160" t="s">
        <v>1</v>
      </c>
      <c r="F152" s="161" t="s">
        <v>2913</v>
      </c>
      <c r="H152" s="162">
        <v>3.8610000000000002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145</v>
      </c>
      <c r="AU152" s="160" t="s">
        <v>82</v>
      </c>
      <c r="AV152" s="13" t="s">
        <v>82</v>
      </c>
      <c r="AW152" s="13" t="s">
        <v>29</v>
      </c>
      <c r="AX152" s="13" t="s">
        <v>73</v>
      </c>
      <c r="AY152" s="160" t="s">
        <v>137</v>
      </c>
    </row>
    <row r="153" spans="1:65" s="15" customFormat="1">
      <c r="B153" s="174"/>
      <c r="D153" s="159" t="s">
        <v>145</v>
      </c>
      <c r="E153" s="175" t="s">
        <v>1</v>
      </c>
      <c r="F153" s="176" t="s">
        <v>148</v>
      </c>
      <c r="H153" s="177">
        <v>3.8610000000000002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145</v>
      </c>
      <c r="AU153" s="175" t="s">
        <v>82</v>
      </c>
      <c r="AV153" s="15" t="s">
        <v>143</v>
      </c>
      <c r="AW153" s="15" t="s">
        <v>29</v>
      </c>
      <c r="AX153" s="15" t="s">
        <v>30</v>
      </c>
      <c r="AY153" s="175" t="s">
        <v>137</v>
      </c>
    </row>
    <row r="154" spans="1:65" s="2" customFormat="1" ht="16.5" customHeight="1">
      <c r="A154" s="33"/>
      <c r="B154" s="144"/>
      <c r="C154" s="145" t="s">
        <v>203</v>
      </c>
      <c r="D154" s="145" t="s">
        <v>139</v>
      </c>
      <c r="E154" s="146" t="s">
        <v>244</v>
      </c>
      <c r="F154" s="147" t="s">
        <v>245</v>
      </c>
      <c r="G154" s="148" t="s">
        <v>195</v>
      </c>
      <c r="H154" s="149">
        <v>38.61</v>
      </c>
      <c r="I154" s="150"/>
      <c r="J154" s="151">
        <f>ROUND(I154*H154,2)</f>
        <v>0</v>
      </c>
      <c r="K154" s="147" t="s">
        <v>152</v>
      </c>
      <c r="L154" s="34"/>
      <c r="M154" s="152" t="s">
        <v>1</v>
      </c>
      <c r="N154" s="153" t="s">
        <v>38</v>
      </c>
      <c r="O154" s="59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143</v>
      </c>
      <c r="AT154" s="156" t="s">
        <v>139</v>
      </c>
      <c r="AU154" s="156" t="s">
        <v>82</v>
      </c>
      <c r="AY154" s="18" t="s">
        <v>137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30</v>
      </c>
      <c r="BK154" s="157">
        <f>ROUND(I154*H154,2)</f>
        <v>0</v>
      </c>
      <c r="BL154" s="18" t="s">
        <v>143</v>
      </c>
      <c r="BM154" s="156" t="s">
        <v>2914</v>
      </c>
    </row>
    <row r="155" spans="1:65" s="13" customFormat="1">
      <c r="B155" s="158"/>
      <c r="D155" s="159" t="s">
        <v>145</v>
      </c>
      <c r="E155" s="160" t="s">
        <v>1</v>
      </c>
      <c r="F155" s="161" t="s">
        <v>2911</v>
      </c>
      <c r="H155" s="162">
        <v>34.749000000000002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145</v>
      </c>
      <c r="AU155" s="160" t="s">
        <v>82</v>
      </c>
      <c r="AV155" s="13" t="s">
        <v>82</v>
      </c>
      <c r="AW155" s="13" t="s">
        <v>29</v>
      </c>
      <c r="AX155" s="13" t="s">
        <v>73</v>
      </c>
      <c r="AY155" s="160" t="s">
        <v>137</v>
      </c>
    </row>
    <row r="156" spans="1:65" s="13" customFormat="1">
      <c r="B156" s="158"/>
      <c r="D156" s="159" t="s">
        <v>145</v>
      </c>
      <c r="E156" s="160" t="s">
        <v>1</v>
      </c>
      <c r="F156" s="161" t="s">
        <v>2913</v>
      </c>
      <c r="H156" s="162">
        <v>3.8610000000000002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145</v>
      </c>
      <c r="AU156" s="160" t="s">
        <v>82</v>
      </c>
      <c r="AV156" s="13" t="s">
        <v>82</v>
      </c>
      <c r="AW156" s="13" t="s">
        <v>29</v>
      </c>
      <c r="AX156" s="13" t="s">
        <v>73</v>
      </c>
      <c r="AY156" s="160" t="s">
        <v>137</v>
      </c>
    </row>
    <row r="157" spans="1:65" s="15" customFormat="1">
      <c r="B157" s="174"/>
      <c r="D157" s="159" t="s">
        <v>145</v>
      </c>
      <c r="E157" s="175" t="s">
        <v>1</v>
      </c>
      <c r="F157" s="176" t="s">
        <v>148</v>
      </c>
      <c r="H157" s="177">
        <v>38.61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145</v>
      </c>
      <c r="AU157" s="175" t="s">
        <v>82</v>
      </c>
      <c r="AV157" s="15" t="s">
        <v>143</v>
      </c>
      <c r="AW157" s="15" t="s">
        <v>29</v>
      </c>
      <c r="AX157" s="15" t="s">
        <v>30</v>
      </c>
      <c r="AY157" s="175" t="s">
        <v>137</v>
      </c>
    </row>
    <row r="158" spans="1:65" s="2" customFormat="1" ht="16.5" customHeight="1">
      <c r="A158" s="33"/>
      <c r="B158" s="144"/>
      <c r="C158" s="145" t="s">
        <v>207</v>
      </c>
      <c r="D158" s="145" t="s">
        <v>139</v>
      </c>
      <c r="E158" s="146" t="s">
        <v>247</v>
      </c>
      <c r="F158" s="147" t="s">
        <v>248</v>
      </c>
      <c r="G158" s="148" t="s">
        <v>195</v>
      </c>
      <c r="H158" s="149">
        <v>27.027000000000001</v>
      </c>
      <c r="I158" s="150"/>
      <c r="J158" s="151">
        <f>ROUND(I158*H158,2)</f>
        <v>0</v>
      </c>
      <c r="K158" s="147" t="s">
        <v>1</v>
      </c>
      <c r="L158" s="34"/>
      <c r="M158" s="152" t="s">
        <v>1</v>
      </c>
      <c r="N158" s="153" t="s">
        <v>38</v>
      </c>
      <c r="O158" s="59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6" t="s">
        <v>143</v>
      </c>
      <c r="AT158" s="156" t="s">
        <v>139</v>
      </c>
      <c r="AU158" s="156" t="s">
        <v>82</v>
      </c>
      <c r="AY158" s="18" t="s">
        <v>137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8" t="s">
        <v>30</v>
      </c>
      <c r="BK158" s="157">
        <f>ROUND(I158*H158,2)</f>
        <v>0</v>
      </c>
      <c r="BL158" s="18" t="s">
        <v>143</v>
      </c>
      <c r="BM158" s="156" t="s">
        <v>2915</v>
      </c>
    </row>
    <row r="159" spans="1:65" s="13" customFormat="1">
      <c r="B159" s="158"/>
      <c r="D159" s="159" t="s">
        <v>145</v>
      </c>
      <c r="E159" s="160" t="s">
        <v>1</v>
      </c>
      <c r="F159" s="161" t="s">
        <v>2916</v>
      </c>
      <c r="H159" s="162">
        <v>27.027000000000001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145</v>
      </c>
      <c r="AU159" s="160" t="s">
        <v>82</v>
      </c>
      <c r="AV159" s="13" t="s">
        <v>82</v>
      </c>
      <c r="AW159" s="13" t="s">
        <v>29</v>
      </c>
      <c r="AX159" s="13" t="s">
        <v>30</v>
      </c>
      <c r="AY159" s="160" t="s">
        <v>137</v>
      </c>
    </row>
    <row r="160" spans="1:65" s="2" customFormat="1" ht="16.5" customHeight="1">
      <c r="A160" s="33"/>
      <c r="B160" s="144"/>
      <c r="C160" s="145" t="s">
        <v>8</v>
      </c>
      <c r="D160" s="145" t="s">
        <v>139</v>
      </c>
      <c r="E160" s="146" t="s">
        <v>251</v>
      </c>
      <c r="F160" s="147" t="s">
        <v>252</v>
      </c>
      <c r="G160" s="148" t="s">
        <v>195</v>
      </c>
      <c r="H160" s="149">
        <v>11.583</v>
      </c>
      <c r="I160" s="150"/>
      <c r="J160" s="151">
        <f>ROUND(I160*H160,2)</f>
        <v>0</v>
      </c>
      <c r="K160" s="147" t="s">
        <v>1</v>
      </c>
      <c r="L160" s="34"/>
      <c r="M160" s="152" t="s">
        <v>1</v>
      </c>
      <c r="N160" s="153" t="s">
        <v>38</v>
      </c>
      <c r="O160" s="59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6" t="s">
        <v>143</v>
      </c>
      <c r="AT160" s="156" t="s">
        <v>139</v>
      </c>
      <c r="AU160" s="156" t="s">
        <v>82</v>
      </c>
      <c r="AY160" s="18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8" t="s">
        <v>30</v>
      </c>
      <c r="BK160" s="157">
        <f>ROUND(I160*H160,2)</f>
        <v>0</v>
      </c>
      <c r="BL160" s="18" t="s">
        <v>143</v>
      </c>
      <c r="BM160" s="156" t="s">
        <v>2917</v>
      </c>
    </row>
    <row r="161" spans="1:65" s="13" customFormat="1">
      <c r="B161" s="158"/>
      <c r="D161" s="159" t="s">
        <v>145</v>
      </c>
      <c r="E161" s="160" t="s">
        <v>1</v>
      </c>
      <c r="F161" s="161" t="s">
        <v>2918</v>
      </c>
      <c r="H161" s="162">
        <v>11.583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145</v>
      </c>
      <c r="AU161" s="160" t="s">
        <v>82</v>
      </c>
      <c r="AV161" s="13" t="s">
        <v>82</v>
      </c>
      <c r="AW161" s="13" t="s">
        <v>29</v>
      </c>
      <c r="AX161" s="13" t="s">
        <v>30</v>
      </c>
      <c r="AY161" s="160" t="s">
        <v>137</v>
      </c>
    </row>
    <row r="162" spans="1:65" s="2" customFormat="1" ht="24.2" customHeight="1">
      <c r="A162" s="33"/>
      <c r="B162" s="144"/>
      <c r="C162" s="145" t="s">
        <v>278</v>
      </c>
      <c r="D162" s="145" t="s">
        <v>139</v>
      </c>
      <c r="E162" s="146" t="s">
        <v>652</v>
      </c>
      <c r="F162" s="147" t="s">
        <v>653</v>
      </c>
      <c r="G162" s="148" t="s">
        <v>195</v>
      </c>
      <c r="H162" s="149">
        <v>38.61</v>
      </c>
      <c r="I162" s="150"/>
      <c r="J162" s="151">
        <f>ROUND(I162*H162,2)</f>
        <v>0</v>
      </c>
      <c r="K162" s="147" t="s">
        <v>152</v>
      </c>
      <c r="L162" s="34"/>
      <c r="M162" s="152" t="s">
        <v>1</v>
      </c>
      <c r="N162" s="153" t="s">
        <v>38</v>
      </c>
      <c r="O162" s="59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6" t="s">
        <v>143</v>
      </c>
      <c r="AT162" s="156" t="s">
        <v>139</v>
      </c>
      <c r="AU162" s="156" t="s">
        <v>82</v>
      </c>
      <c r="AY162" s="18" t="s">
        <v>137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8" t="s">
        <v>30</v>
      </c>
      <c r="BK162" s="157">
        <f>ROUND(I162*H162,2)</f>
        <v>0</v>
      </c>
      <c r="BL162" s="18" t="s">
        <v>143</v>
      </c>
      <c r="BM162" s="156" t="s">
        <v>2919</v>
      </c>
    </row>
    <row r="163" spans="1:65" s="13" customFormat="1">
      <c r="B163" s="158"/>
      <c r="D163" s="159" t="s">
        <v>145</v>
      </c>
      <c r="E163" s="160" t="s">
        <v>1</v>
      </c>
      <c r="F163" s="161" t="s">
        <v>2920</v>
      </c>
      <c r="H163" s="162">
        <v>38.61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145</v>
      </c>
      <c r="AU163" s="160" t="s">
        <v>82</v>
      </c>
      <c r="AV163" s="13" t="s">
        <v>82</v>
      </c>
      <c r="AW163" s="13" t="s">
        <v>29</v>
      </c>
      <c r="AX163" s="13" t="s">
        <v>30</v>
      </c>
      <c r="AY163" s="160" t="s">
        <v>137</v>
      </c>
    </row>
    <row r="164" spans="1:65" s="2" customFormat="1" ht="37.9" customHeight="1">
      <c r="A164" s="33"/>
      <c r="B164" s="144"/>
      <c r="C164" s="182" t="s">
        <v>283</v>
      </c>
      <c r="D164" s="182" t="s">
        <v>181</v>
      </c>
      <c r="E164" s="183" t="s">
        <v>686</v>
      </c>
      <c r="F164" s="184" t="s">
        <v>687</v>
      </c>
      <c r="G164" s="185" t="s">
        <v>151</v>
      </c>
      <c r="H164" s="186">
        <v>80.27</v>
      </c>
      <c r="I164" s="187"/>
      <c r="J164" s="188">
        <f>ROUND(I164*H164,2)</f>
        <v>0</v>
      </c>
      <c r="K164" s="184" t="s">
        <v>1</v>
      </c>
      <c r="L164" s="189"/>
      <c r="M164" s="190" t="s">
        <v>1</v>
      </c>
      <c r="N164" s="191" t="s">
        <v>38</v>
      </c>
      <c r="O164" s="59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6" t="s">
        <v>176</v>
      </c>
      <c r="AT164" s="156" t="s">
        <v>181</v>
      </c>
      <c r="AU164" s="156" t="s">
        <v>82</v>
      </c>
      <c r="AY164" s="18" t="s">
        <v>137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8" t="s">
        <v>30</v>
      </c>
      <c r="BK164" s="157">
        <f>ROUND(I164*H164,2)</f>
        <v>0</v>
      </c>
      <c r="BL164" s="18" t="s">
        <v>143</v>
      </c>
      <c r="BM164" s="156" t="s">
        <v>2921</v>
      </c>
    </row>
    <row r="165" spans="1:65" s="13" customFormat="1">
      <c r="B165" s="158"/>
      <c r="D165" s="159" t="s">
        <v>145</v>
      </c>
      <c r="E165" s="160" t="s">
        <v>1</v>
      </c>
      <c r="F165" s="161" t="s">
        <v>2922</v>
      </c>
      <c r="H165" s="162">
        <v>80.27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145</v>
      </c>
      <c r="AU165" s="160" t="s">
        <v>82</v>
      </c>
      <c r="AV165" s="13" t="s">
        <v>82</v>
      </c>
      <c r="AW165" s="13" t="s">
        <v>29</v>
      </c>
      <c r="AX165" s="13" t="s">
        <v>73</v>
      </c>
      <c r="AY165" s="160" t="s">
        <v>137</v>
      </c>
    </row>
    <row r="166" spans="1:65" s="15" customFormat="1">
      <c r="B166" s="174"/>
      <c r="D166" s="159" t="s">
        <v>145</v>
      </c>
      <c r="E166" s="175" t="s">
        <v>1</v>
      </c>
      <c r="F166" s="176" t="s">
        <v>148</v>
      </c>
      <c r="H166" s="177">
        <v>80.27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145</v>
      </c>
      <c r="AU166" s="175" t="s">
        <v>82</v>
      </c>
      <c r="AV166" s="15" t="s">
        <v>143</v>
      </c>
      <c r="AW166" s="15" t="s">
        <v>29</v>
      </c>
      <c r="AX166" s="15" t="s">
        <v>30</v>
      </c>
      <c r="AY166" s="175" t="s">
        <v>137</v>
      </c>
    </row>
    <row r="167" spans="1:65" s="2" customFormat="1" ht="24.2" customHeight="1">
      <c r="A167" s="33"/>
      <c r="B167" s="144"/>
      <c r="C167" s="145" t="s">
        <v>290</v>
      </c>
      <c r="D167" s="145" t="s">
        <v>139</v>
      </c>
      <c r="E167" s="146" t="s">
        <v>262</v>
      </c>
      <c r="F167" s="147" t="s">
        <v>263</v>
      </c>
      <c r="G167" s="148" t="s">
        <v>195</v>
      </c>
      <c r="H167" s="149">
        <v>44.594999999999999</v>
      </c>
      <c r="I167" s="150"/>
      <c r="J167" s="151">
        <f>ROUND(I167*H167,2)</f>
        <v>0</v>
      </c>
      <c r="K167" s="147" t="s">
        <v>152</v>
      </c>
      <c r="L167" s="34"/>
      <c r="M167" s="152" t="s">
        <v>1</v>
      </c>
      <c r="N167" s="153" t="s">
        <v>38</v>
      </c>
      <c r="O167" s="59"/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6" t="s">
        <v>143</v>
      </c>
      <c r="AT167" s="156" t="s">
        <v>139</v>
      </c>
      <c r="AU167" s="156" t="s">
        <v>82</v>
      </c>
      <c r="AY167" s="18" t="s">
        <v>137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8" t="s">
        <v>30</v>
      </c>
      <c r="BK167" s="157">
        <f>ROUND(I167*H167,2)</f>
        <v>0</v>
      </c>
      <c r="BL167" s="18" t="s">
        <v>143</v>
      </c>
      <c r="BM167" s="156" t="s">
        <v>2923</v>
      </c>
    </row>
    <row r="168" spans="1:65" s="13" customFormat="1">
      <c r="B168" s="158"/>
      <c r="D168" s="159" t="s">
        <v>145</v>
      </c>
      <c r="E168" s="160" t="s">
        <v>1</v>
      </c>
      <c r="F168" s="161" t="s">
        <v>2924</v>
      </c>
      <c r="H168" s="162">
        <v>44.594999999999999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145</v>
      </c>
      <c r="AU168" s="160" t="s">
        <v>82</v>
      </c>
      <c r="AV168" s="13" t="s">
        <v>82</v>
      </c>
      <c r="AW168" s="13" t="s">
        <v>29</v>
      </c>
      <c r="AX168" s="13" t="s">
        <v>30</v>
      </c>
      <c r="AY168" s="160" t="s">
        <v>137</v>
      </c>
    </row>
    <row r="169" spans="1:65" s="2" customFormat="1" ht="37.9" customHeight="1">
      <c r="A169" s="33"/>
      <c r="B169" s="144"/>
      <c r="C169" s="145" t="s">
        <v>295</v>
      </c>
      <c r="D169" s="145" t="s">
        <v>139</v>
      </c>
      <c r="E169" s="146" t="s">
        <v>266</v>
      </c>
      <c r="F169" s="147" t="s">
        <v>267</v>
      </c>
      <c r="G169" s="148" t="s">
        <v>195</v>
      </c>
      <c r="H169" s="149">
        <v>44.594999999999999</v>
      </c>
      <c r="I169" s="150"/>
      <c r="J169" s="151">
        <f>ROUND(I169*H169,2)</f>
        <v>0</v>
      </c>
      <c r="K169" s="147" t="s">
        <v>152</v>
      </c>
      <c r="L169" s="34"/>
      <c r="M169" s="152" t="s">
        <v>1</v>
      </c>
      <c r="N169" s="153" t="s">
        <v>38</v>
      </c>
      <c r="O169" s="59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143</v>
      </c>
      <c r="AT169" s="156" t="s">
        <v>139</v>
      </c>
      <c r="AU169" s="156" t="s">
        <v>82</v>
      </c>
      <c r="AY169" s="18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30</v>
      </c>
      <c r="BK169" s="157">
        <f>ROUND(I169*H169,2)</f>
        <v>0</v>
      </c>
      <c r="BL169" s="18" t="s">
        <v>143</v>
      </c>
      <c r="BM169" s="156" t="s">
        <v>2925</v>
      </c>
    </row>
    <row r="170" spans="1:65" s="13" customFormat="1">
      <c r="B170" s="158"/>
      <c r="D170" s="159" t="s">
        <v>145</v>
      </c>
      <c r="E170" s="160" t="s">
        <v>1</v>
      </c>
      <c r="F170" s="161" t="s">
        <v>2926</v>
      </c>
      <c r="H170" s="162">
        <v>44.594999999999999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145</v>
      </c>
      <c r="AU170" s="160" t="s">
        <v>82</v>
      </c>
      <c r="AV170" s="13" t="s">
        <v>82</v>
      </c>
      <c r="AW170" s="13" t="s">
        <v>29</v>
      </c>
      <c r="AX170" s="13" t="s">
        <v>30</v>
      </c>
      <c r="AY170" s="160" t="s">
        <v>137</v>
      </c>
    </row>
    <row r="171" spans="1:65" s="12" customFormat="1" ht="22.9" customHeight="1">
      <c r="B171" s="131"/>
      <c r="D171" s="132" t="s">
        <v>72</v>
      </c>
      <c r="E171" s="142" t="s">
        <v>155</v>
      </c>
      <c r="F171" s="142" t="s">
        <v>738</v>
      </c>
      <c r="I171" s="134"/>
      <c r="J171" s="143">
        <f>BK171</f>
        <v>0</v>
      </c>
      <c r="L171" s="131"/>
      <c r="M171" s="136"/>
      <c r="N171" s="137"/>
      <c r="O171" s="137"/>
      <c r="P171" s="138">
        <f>SUM(P172:P186)</f>
        <v>0</v>
      </c>
      <c r="Q171" s="137"/>
      <c r="R171" s="138">
        <f>SUM(R172:R186)</f>
        <v>0</v>
      </c>
      <c r="S171" s="137"/>
      <c r="T171" s="139">
        <f>SUM(T172:T186)</f>
        <v>0</v>
      </c>
      <c r="AR171" s="132" t="s">
        <v>30</v>
      </c>
      <c r="AT171" s="140" t="s">
        <v>72</v>
      </c>
      <c r="AU171" s="140" t="s">
        <v>30</v>
      </c>
      <c r="AY171" s="132" t="s">
        <v>137</v>
      </c>
      <c r="BK171" s="141">
        <f>SUM(BK172:BK186)</f>
        <v>0</v>
      </c>
    </row>
    <row r="172" spans="1:65" s="2" customFormat="1" ht="24.2" customHeight="1">
      <c r="A172" s="33"/>
      <c r="B172" s="144"/>
      <c r="C172" s="145" t="s">
        <v>288</v>
      </c>
      <c r="D172" s="145" t="s">
        <v>139</v>
      </c>
      <c r="E172" s="146" t="s">
        <v>740</v>
      </c>
      <c r="F172" s="147" t="s">
        <v>741</v>
      </c>
      <c r="G172" s="148" t="s">
        <v>195</v>
      </c>
      <c r="H172" s="149">
        <v>5.0919999999999996</v>
      </c>
      <c r="I172" s="150"/>
      <c r="J172" s="151">
        <f>ROUND(I172*H172,2)</f>
        <v>0</v>
      </c>
      <c r="K172" s="147" t="s">
        <v>152</v>
      </c>
      <c r="L172" s="34"/>
      <c r="M172" s="152" t="s">
        <v>1</v>
      </c>
      <c r="N172" s="153" t="s">
        <v>38</v>
      </c>
      <c r="O172" s="59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6" t="s">
        <v>143</v>
      </c>
      <c r="AT172" s="156" t="s">
        <v>139</v>
      </c>
      <c r="AU172" s="156" t="s">
        <v>82</v>
      </c>
      <c r="AY172" s="18" t="s">
        <v>137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8" t="s">
        <v>30</v>
      </c>
      <c r="BK172" s="157">
        <f>ROUND(I172*H172,2)</f>
        <v>0</v>
      </c>
      <c r="BL172" s="18" t="s">
        <v>143</v>
      </c>
      <c r="BM172" s="156" t="s">
        <v>2927</v>
      </c>
    </row>
    <row r="173" spans="1:65" s="13" customFormat="1">
      <c r="B173" s="158"/>
      <c r="D173" s="159" t="s">
        <v>145</v>
      </c>
      <c r="E173" s="160" t="s">
        <v>1</v>
      </c>
      <c r="F173" s="161" t="s">
        <v>2928</v>
      </c>
      <c r="H173" s="162">
        <v>4.3150000000000004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145</v>
      </c>
      <c r="AU173" s="160" t="s">
        <v>82</v>
      </c>
      <c r="AV173" s="13" t="s">
        <v>82</v>
      </c>
      <c r="AW173" s="13" t="s">
        <v>29</v>
      </c>
      <c r="AX173" s="13" t="s">
        <v>73</v>
      </c>
      <c r="AY173" s="160" t="s">
        <v>137</v>
      </c>
    </row>
    <row r="174" spans="1:65" s="13" customFormat="1">
      <c r="B174" s="158"/>
      <c r="D174" s="159" t="s">
        <v>145</v>
      </c>
      <c r="E174" s="160" t="s">
        <v>1</v>
      </c>
      <c r="F174" s="161" t="s">
        <v>2929</v>
      </c>
      <c r="H174" s="162">
        <v>0.77700000000000002</v>
      </c>
      <c r="I174" s="163"/>
      <c r="L174" s="158"/>
      <c r="M174" s="164"/>
      <c r="N174" s="165"/>
      <c r="O174" s="165"/>
      <c r="P174" s="165"/>
      <c r="Q174" s="165"/>
      <c r="R174" s="165"/>
      <c r="S174" s="165"/>
      <c r="T174" s="166"/>
      <c r="AT174" s="160" t="s">
        <v>145</v>
      </c>
      <c r="AU174" s="160" t="s">
        <v>82</v>
      </c>
      <c r="AV174" s="13" t="s">
        <v>82</v>
      </c>
      <c r="AW174" s="13" t="s">
        <v>29</v>
      </c>
      <c r="AX174" s="13" t="s">
        <v>73</v>
      </c>
      <c r="AY174" s="160" t="s">
        <v>137</v>
      </c>
    </row>
    <row r="175" spans="1:65" s="2" customFormat="1" ht="24.2" customHeight="1">
      <c r="A175" s="33"/>
      <c r="B175" s="144"/>
      <c r="C175" s="145" t="s">
        <v>7</v>
      </c>
      <c r="D175" s="145" t="s">
        <v>139</v>
      </c>
      <c r="E175" s="146" t="s">
        <v>773</v>
      </c>
      <c r="F175" s="147" t="s">
        <v>774</v>
      </c>
      <c r="G175" s="148" t="s">
        <v>210</v>
      </c>
      <c r="H175" s="149">
        <v>6</v>
      </c>
      <c r="I175" s="150"/>
      <c r="J175" s="151">
        <f>ROUND(I175*H175,2)</f>
        <v>0</v>
      </c>
      <c r="K175" s="147" t="s">
        <v>152</v>
      </c>
      <c r="L175" s="34"/>
      <c r="M175" s="152" t="s">
        <v>1</v>
      </c>
      <c r="N175" s="153" t="s">
        <v>38</v>
      </c>
      <c r="O175" s="59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6" t="s">
        <v>143</v>
      </c>
      <c r="AT175" s="156" t="s">
        <v>139</v>
      </c>
      <c r="AU175" s="156" t="s">
        <v>82</v>
      </c>
      <c r="AY175" s="18" t="s">
        <v>137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8" t="s">
        <v>30</v>
      </c>
      <c r="BK175" s="157">
        <f>ROUND(I175*H175,2)</f>
        <v>0</v>
      </c>
      <c r="BL175" s="18" t="s">
        <v>143</v>
      </c>
      <c r="BM175" s="156" t="s">
        <v>2930</v>
      </c>
    </row>
    <row r="176" spans="1:65" s="2" customFormat="1" ht="24.2" customHeight="1">
      <c r="A176" s="33"/>
      <c r="B176" s="144"/>
      <c r="C176" s="145" t="s">
        <v>307</v>
      </c>
      <c r="D176" s="145" t="s">
        <v>139</v>
      </c>
      <c r="E176" s="146" t="s">
        <v>777</v>
      </c>
      <c r="F176" s="147" t="s">
        <v>778</v>
      </c>
      <c r="G176" s="148" t="s">
        <v>151</v>
      </c>
      <c r="H176" s="149">
        <v>11.802</v>
      </c>
      <c r="I176" s="150"/>
      <c r="J176" s="151">
        <f>ROUND(I176*H176,2)</f>
        <v>0</v>
      </c>
      <c r="K176" s="147" t="s">
        <v>152</v>
      </c>
      <c r="L176" s="34"/>
      <c r="M176" s="152" t="s">
        <v>1</v>
      </c>
      <c r="N176" s="153" t="s">
        <v>38</v>
      </c>
      <c r="O176" s="59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6" t="s">
        <v>143</v>
      </c>
      <c r="AT176" s="156" t="s">
        <v>139</v>
      </c>
      <c r="AU176" s="156" t="s">
        <v>82</v>
      </c>
      <c r="AY176" s="18" t="s">
        <v>137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8" t="s">
        <v>30</v>
      </c>
      <c r="BK176" s="157">
        <f>ROUND(I176*H176,2)</f>
        <v>0</v>
      </c>
      <c r="BL176" s="18" t="s">
        <v>143</v>
      </c>
      <c r="BM176" s="156" t="s">
        <v>2931</v>
      </c>
    </row>
    <row r="177" spans="1:65" s="13" customFormat="1">
      <c r="B177" s="158"/>
      <c r="D177" s="159" t="s">
        <v>145</v>
      </c>
      <c r="E177" s="160" t="s">
        <v>1</v>
      </c>
      <c r="F177" s="161" t="s">
        <v>2932</v>
      </c>
      <c r="H177" s="162">
        <v>11.202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145</v>
      </c>
      <c r="AU177" s="160" t="s">
        <v>82</v>
      </c>
      <c r="AV177" s="13" t="s">
        <v>82</v>
      </c>
      <c r="AW177" s="13" t="s">
        <v>29</v>
      </c>
      <c r="AX177" s="13" t="s">
        <v>73</v>
      </c>
      <c r="AY177" s="160" t="s">
        <v>137</v>
      </c>
    </row>
    <row r="178" spans="1:65" s="13" customFormat="1">
      <c r="B178" s="158"/>
      <c r="D178" s="159" t="s">
        <v>145</v>
      </c>
      <c r="E178" s="160" t="s">
        <v>1</v>
      </c>
      <c r="F178" s="161" t="s">
        <v>2933</v>
      </c>
      <c r="H178" s="162">
        <v>0.6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145</v>
      </c>
      <c r="AU178" s="160" t="s">
        <v>82</v>
      </c>
      <c r="AV178" s="13" t="s">
        <v>82</v>
      </c>
      <c r="AW178" s="13" t="s">
        <v>29</v>
      </c>
      <c r="AX178" s="13" t="s">
        <v>73</v>
      </c>
      <c r="AY178" s="160" t="s">
        <v>137</v>
      </c>
    </row>
    <row r="179" spans="1:65" s="2" customFormat="1" ht="24.2" customHeight="1">
      <c r="A179" s="33"/>
      <c r="B179" s="144"/>
      <c r="C179" s="145" t="s">
        <v>311</v>
      </c>
      <c r="D179" s="145" t="s">
        <v>139</v>
      </c>
      <c r="E179" s="146" t="s">
        <v>784</v>
      </c>
      <c r="F179" s="147" t="s">
        <v>785</v>
      </c>
      <c r="G179" s="148" t="s">
        <v>151</v>
      </c>
      <c r="H179" s="149">
        <v>11.802</v>
      </c>
      <c r="I179" s="150"/>
      <c r="J179" s="151">
        <f>ROUND(I179*H179,2)</f>
        <v>0</v>
      </c>
      <c r="K179" s="147" t="s">
        <v>152</v>
      </c>
      <c r="L179" s="34"/>
      <c r="M179" s="152" t="s">
        <v>1</v>
      </c>
      <c r="N179" s="153" t="s">
        <v>38</v>
      </c>
      <c r="O179" s="59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6" t="s">
        <v>143</v>
      </c>
      <c r="AT179" s="156" t="s">
        <v>139</v>
      </c>
      <c r="AU179" s="156" t="s">
        <v>82</v>
      </c>
      <c r="AY179" s="18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8" t="s">
        <v>30</v>
      </c>
      <c r="BK179" s="157">
        <f>ROUND(I179*H179,2)</f>
        <v>0</v>
      </c>
      <c r="BL179" s="18" t="s">
        <v>143</v>
      </c>
      <c r="BM179" s="156" t="s">
        <v>2934</v>
      </c>
    </row>
    <row r="180" spans="1:65" s="13" customFormat="1">
      <c r="B180" s="158"/>
      <c r="D180" s="159" t="s">
        <v>145</v>
      </c>
      <c r="E180" s="160" t="s">
        <v>1</v>
      </c>
      <c r="F180" s="161" t="s">
        <v>2935</v>
      </c>
      <c r="H180" s="162">
        <v>11.202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145</v>
      </c>
      <c r="AU180" s="160" t="s">
        <v>82</v>
      </c>
      <c r="AV180" s="13" t="s">
        <v>82</v>
      </c>
      <c r="AW180" s="13" t="s">
        <v>29</v>
      </c>
      <c r="AX180" s="13" t="s">
        <v>73</v>
      </c>
      <c r="AY180" s="160" t="s">
        <v>137</v>
      </c>
    </row>
    <row r="181" spans="1:65" s="13" customFormat="1">
      <c r="B181" s="158"/>
      <c r="D181" s="159" t="s">
        <v>145</v>
      </c>
      <c r="E181" s="160" t="s">
        <v>1</v>
      </c>
      <c r="F181" s="161" t="s">
        <v>2933</v>
      </c>
      <c r="H181" s="162">
        <v>0.6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145</v>
      </c>
      <c r="AU181" s="160" t="s">
        <v>82</v>
      </c>
      <c r="AV181" s="13" t="s">
        <v>82</v>
      </c>
      <c r="AW181" s="13" t="s">
        <v>29</v>
      </c>
      <c r="AX181" s="13" t="s">
        <v>73</v>
      </c>
      <c r="AY181" s="160" t="s">
        <v>137</v>
      </c>
    </row>
    <row r="182" spans="1:65" s="15" customFormat="1">
      <c r="B182" s="174"/>
      <c r="D182" s="159" t="s">
        <v>145</v>
      </c>
      <c r="E182" s="175" t="s">
        <v>1</v>
      </c>
      <c r="F182" s="176" t="s">
        <v>148</v>
      </c>
      <c r="H182" s="177">
        <v>11.802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145</v>
      </c>
      <c r="AU182" s="175" t="s">
        <v>82</v>
      </c>
      <c r="AV182" s="15" t="s">
        <v>143</v>
      </c>
      <c r="AW182" s="15" t="s">
        <v>29</v>
      </c>
      <c r="AX182" s="15" t="s">
        <v>30</v>
      </c>
      <c r="AY182" s="175" t="s">
        <v>137</v>
      </c>
    </row>
    <row r="183" spans="1:65" s="2" customFormat="1" ht="24.2" customHeight="1">
      <c r="A183" s="33"/>
      <c r="B183" s="144"/>
      <c r="C183" s="145" t="s">
        <v>315</v>
      </c>
      <c r="D183" s="145" t="s">
        <v>139</v>
      </c>
      <c r="E183" s="146" t="s">
        <v>789</v>
      </c>
      <c r="F183" s="147" t="s">
        <v>790</v>
      </c>
      <c r="G183" s="148" t="s">
        <v>151</v>
      </c>
      <c r="H183" s="149">
        <v>47.207999999999998</v>
      </c>
      <c r="I183" s="150"/>
      <c r="J183" s="151">
        <f>ROUND(I183*H183,2)</f>
        <v>0</v>
      </c>
      <c r="K183" s="147" t="s">
        <v>152</v>
      </c>
      <c r="L183" s="34"/>
      <c r="M183" s="152" t="s">
        <v>1</v>
      </c>
      <c r="N183" s="153" t="s">
        <v>38</v>
      </c>
      <c r="O183" s="59"/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6" t="s">
        <v>2936</v>
      </c>
      <c r="AT183" s="156" t="s">
        <v>139</v>
      </c>
      <c r="AU183" s="156" t="s">
        <v>82</v>
      </c>
      <c r="AY183" s="18" t="s">
        <v>137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8" t="s">
        <v>30</v>
      </c>
      <c r="BK183" s="157">
        <f>ROUND(I183*H183,2)</f>
        <v>0</v>
      </c>
      <c r="BL183" s="18" t="s">
        <v>2936</v>
      </c>
      <c r="BM183" s="156" t="s">
        <v>2937</v>
      </c>
    </row>
    <row r="184" spans="1:65" s="13" customFormat="1">
      <c r="B184" s="158"/>
      <c r="D184" s="159" t="s">
        <v>145</v>
      </c>
      <c r="E184" s="160" t="s">
        <v>1</v>
      </c>
      <c r="F184" s="161" t="s">
        <v>2938</v>
      </c>
      <c r="H184" s="162">
        <v>47.207999999999998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145</v>
      </c>
      <c r="AU184" s="160" t="s">
        <v>82</v>
      </c>
      <c r="AV184" s="13" t="s">
        <v>82</v>
      </c>
      <c r="AW184" s="13" t="s">
        <v>29</v>
      </c>
      <c r="AX184" s="13" t="s">
        <v>73</v>
      </c>
      <c r="AY184" s="160" t="s">
        <v>137</v>
      </c>
    </row>
    <row r="185" spans="1:65" s="2" customFormat="1" ht="16.5" customHeight="1">
      <c r="A185" s="33"/>
      <c r="B185" s="144"/>
      <c r="C185" s="145" t="s">
        <v>319</v>
      </c>
      <c r="D185" s="145" t="s">
        <v>139</v>
      </c>
      <c r="E185" s="146" t="s">
        <v>323</v>
      </c>
      <c r="F185" s="147" t="s">
        <v>324</v>
      </c>
      <c r="G185" s="148" t="s">
        <v>151</v>
      </c>
      <c r="H185" s="149">
        <v>11.802</v>
      </c>
      <c r="I185" s="150"/>
      <c r="J185" s="151">
        <f>ROUND(I185*H185,2)</f>
        <v>0</v>
      </c>
      <c r="K185" s="147" t="s">
        <v>1</v>
      </c>
      <c r="L185" s="34"/>
      <c r="M185" s="152" t="s">
        <v>1</v>
      </c>
      <c r="N185" s="153" t="s">
        <v>38</v>
      </c>
      <c r="O185" s="59"/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6" t="s">
        <v>143</v>
      </c>
      <c r="AT185" s="156" t="s">
        <v>139</v>
      </c>
      <c r="AU185" s="156" t="s">
        <v>82</v>
      </c>
      <c r="AY185" s="18" t="s">
        <v>137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8" t="s">
        <v>30</v>
      </c>
      <c r="BK185" s="157">
        <f>ROUND(I185*H185,2)</f>
        <v>0</v>
      </c>
      <c r="BL185" s="18" t="s">
        <v>143</v>
      </c>
      <c r="BM185" s="156" t="s">
        <v>2939</v>
      </c>
    </row>
    <row r="186" spans="1:65" s="13" customFormat="1">
      <c r="B186" s="158"/>
      <c r="D186" s="159" t="s">
        <v>145</v>
      </c>
      <c r="E186" s="160" t="s">
        <v>1</v>
      </c>
      <c r="F186" s="161" t="s">
        <v>2940</v>
      </c>
      <c r="H186" s="162">
        <v>11.802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145</v>
      </c>
      <c r="AU186" s="160" t="s">
        <v>82</v>
      </c>
      <c r="AV186" s="13" t="s">
        <v>82</v>
      </c>
      <c r="AW186" s="13" t="s">
        <v>29</v>
      </c>
      <c r="AX186" s="13" t="s">
        <v>30</v>
      </c>
      <c r="AY186" s="160" t="s">
        <v>137</v>
      </c>
    </row>
    <row r="187" spans="1:65" s="12" customFormat="1" ht="22.9" customHeight="1">
      <c r="B187" s="131"/>
      <c r="D187" s="132" t="s">
        <v>72</v>
      </c>
      <c r="E187" s="142" t="s">
        <v>143</v>
      </c>
      <c r="F187" s="142" t="s">
        <v>795</v>
      </c>
      <c r="I187" s="134"/>
      <c r="J187" s="143">
        <f>BK187</f>
        <v>0</v>
      </c>
      <c r="L187" s="131"/>
      <c r="M187" s="136"/>
      <c r="N187" s="137"/>
      <c r="O187" s="137"/>
      <c r="P187" s="138">
        <f>SUM(P188:P201)</f>
        <v>0</v>
      </c>
      <c r="Q187" s="137"/>
      <c r="R187" s="138">
        <f>SUM(R188:R201)</f>
        <v>4.5661125599999997</v>
      </c>
      <c r="S187" s="137"/>
      <c r="T187" s="139">
        <f>SUM(T188:T201)</f>
        <v>0</v>
      </c>
      <c r="AR187" s="132" t="s">
        <v>30</v>
      </c>
      <c r="AT187" s="140" t="s">
        <v>72</v>
      </c>
      <c r="AU187" s="140" t="s">
        <v>30</v>
      </c>
      <c r="AY187" s="132" t="s">
        <v>137</v>
      </c>
      <c r="BK187" s="141">
        <f>SUM(BK188:BK201)</f>
        <v>0</v>
      </c>
    </row>
    <row r="188" spans="1:65" s="2" customFormat="1" ht="24.2" customHeight="1">
      <c r="A188" s="33"/>
      <c r="B188" s="144"/>
      <c r="C188" s="145" t="s">
        <v>322</v>
      </c>
      <c r="D188" s="145" t="s">
        <v>139</v>
      </c>
      <c r="E188" s="146" t="s">
        <v>1606</v>
      </c>
      <c r="F188" s="147" t="s">
        <v>1607</v>
      </c>
      <c r="G188" s="148" t="s">
        <v>195</v>
      </c>
      <c r="H188" s="149">
        <v>2.2280000000000002</v>
      </c>
      <c r="I188" s="150"/>
      <c r="J188" s="151">
        <f>ROUND(I188*H188,2)</f>
        <v>0</v>
      </c>
      <c r="K188" s="147" t="s">
        <v>152</v>
      </c>
      <c r="L188" s="34"/>
      <c r="M188" s="152" t="s">
        <v>1</v>
      </c>
      <c r="N188" s="153" t="s">
        <v>38</v>
      </c>
      <c r="O188" s="59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143</v>
      </c>
      <c r="AT188" s="156" t="s">
        <v>139</v>
      </c>
      <c r="AU188" s="156" t="s">
        <v>82</v>
      </c>
      <c r="AY188" s="18" t="s">
        <v>137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30</v>
      </c>
      <c r="BK188" s="157">
        <f>ROUND(I188*H188,2)</f>
        <v>0</v>
      </c>
      <c r="BL188" s="18" t="s">
        <v>143</v>
      </c>
      <c r="BM188" s="156" t="s">
        <v>2941</v>
      </c>
    </row>
    <row r="189" spans="1:65" s="13" customFormat="1">
      <c r="B189" s="158"/>
      <c r="D189" s="159" t="s">
        <v>145</v>
      </c>
      <c r="E189" s="160" t="s">
        <v>1</v>
      </c>
      <c r="F189" s="161" t="s">
        <v>2942</v>
      </c>
      <c r="H189" s="162">
        <v>2.2280000000000002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145</v>
      </c>
      <c r="AU189" s="160" t="s">
        <v>82</v>
      </c>
      <c r="AV189" s="13" t="s">
        <v>82</v>
      </c>
      <c r="AW189" s="13" t="s">
        <v>29</v>
      </c>
      <c r="AX189" s="13" t="s">
        <v>73</v>
      </c>
      <c r="AY189" s="160" t="s">
        <v>137</v>
      </c>
    </row>
    <row r="190" spans="1:65" s="2" customFormat="1" ht="24.2" customHeight="1">
      <c r="A190" s="33"/>
      <c r="B190" s="144"/>
      <c r="C190" s="145" t="s">
        <v>327</v>
      </c>
      <c r="D190" s="145" t="s">
        <v>139</v>
      </c>
      <c r="E190" s="146" t="s">
        <v>262</v>
      </c>
      <c r="F190" s="147" t="s">
        <v>263</v>
      </c>
      <c r="G190" s="148" t="s">
        <v>195</v>
      </c>
      <c r="H190" s="149">
        <v>2.2280000000000002</v>
      </c>
      <c r="I190" s="150"/>
      <c r="J190" s="151">
        <f>ROUND(I190*H190,2)</f>
        <v>0</v>
      </c>
      <c r="K190" s="147" t="s">
        <v>152</v>
      </c>
      <c r="L190" s="34"/>
      <c r="M190" s="152" t="s">
        <v>1</v>
      </c>
      <c r="N190" s="153" t="s">
        <v>38</v>
      </c>
      <c r="O190" s="59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6" t="s">
        <v>143</v>
      </c>
      <c r="AT190" s="156" t="s">
        <v>139</v>
      </c>
      <c r="AU190" s="156" t="s">
        <v>82</v>
      </c>
      <c r="AY190" s="18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30</v>
      </c>
      <c r="BK190" s="157">
        <f>ROUND(I190*H190,2)</f>
        <v>0</v>
      </c>
      <c r="BL190" s="18" t="s">
        <v>143</v>
      </c>
      <c r="BM190" s="156" t="s">
        <v>2943</v>
      </c>
    </row>
    <row r="191" spans="1:65" s="13" customFormat="1">
      <c r="B191" s="158"/>
      <c r="D191" s="159" t="s">
        <v>145</v>
      </c>
      <c r="E191" s="160" t="s">
        <v>1</v>
      </c>
      <c r="F191" s="161" t="s">
        <v>2944</v>
      </c>
      <c r="H191" s="162">
        <v>2.2280000000000002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145</v>
      </c>
      <c r="AU191" s="160" t="s">
        <v>82</v>
      </c>
      <c r="AV191" s="13" t="s">
        <v>82</v>
      </c>
      <c r="AW191" s="13" t="s">
        <v>29</v>
      </c>
      <c r="AX191" s="13" t="s">
        <v>30</v>
      </c>
      <c r="AY191" s="160" t="s">
        <v>137</v>
      </c>
    </row>
    <row r="192" spans="1:65" s="2" customFormat="1" ht="37.9" customHeight="1">
      <c r="A192" s="33"/>
      <c r="B192" s="144"/>
      <c r="C192" s="145" t="s">
        <v>331</v>
      </c>
      <c r="D192" s="145" t="s">
        <v>139</v>
      </c>
      <c r="E192" s="146" t="s">
        <v>266</v>
      </c>
      <c r="F192" s="147" t="s">
        <v>267</v>
      </c>
      <c r="G192" s="148" t="s">
        <v>195</v>
      </c>
      <c r="H192" s="149">
        <v>2.2280000000000002</v>
      </c>
      <c r="I192" s="150"/>
      <c r="J192" s="151">
        <f>ROUND(I192*H192,2)</f>
        <v>0</v>
      </c>
      <c r="K192" s="147" t="s">
        <v>152</v>
      </c>
      <c r="L192" s="34"/>
      <c r="M192" s="152" t="s">
        <v>1</v>
      </c>
      <c r="N192" s="153" t="s">
        <v>38</v>
      </c>
      <c r="O192" s="59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6" t="s">
        <v>143</v>
      </c>
      <c r="AT192" s="156" t="s">
        <v>139</v>
      </c>
      <c r="AU192" s="156" t="s">
        <v>82</v>
      </c>
      <c r="AY192" s="18" t="s">
        <v>137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8" t="s">
        <v>30</v>
      </c>
      <c r="BK192" s="157">
        <f>ROUND(I192*H192,2)</f>
        <v>0</v>
      </c>
      <c r="BL192" s="18" t="s">
        <v>143</v>
      </c>
      <c r="BM192" s="156" t="s">
        <v>2945</v>
      </c>
    </row>
    <row r="193" spans="1:65" s="13" customFormat="1">
      <c r="B193" s="158"/>
      <c r="D193" s="159" t="s">
        <v>145</v>
      </c>
      <c r="E193" s="160" t="s">
        <v>1</v>
      </c>
      <c r="F193" s="161" t="s">
        <v>2944</v>
      </c>
      <c r="H193" s="162">
        <v>2.2280000000000002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145</v>
      </c>
      <c r="AU193" s="160" t="s">
        <v>82</v>
      </c>
      <c r="AV193" s="13" t="s">
        <v>82</v>
      </c>
      <c r="AW193" s="13" t="s">
        <v>29</v>
      </c>
      <c r="AX193" s="13" t="s">
        <v>30</v>
      </c>
      <c r="AY193" s="160" t="s">
        <v>137</v>
      </c>
    </row>
    <row r="194" spans="1:65" s="2" customFormat="1" ht="24.2" customHeight="1">
      <c r="A194" s="33"/>
      <c r="B194" s="144"/>
      <c r="C194" s="145" t="s">
        <v>333</v>
      </c>
      <c r="D194" s="145" t="s">
        <v>139</v>
      </c>
      <c r="E194" s="146" t="s">
        <v>1372</v>
      </c>
      <c r="F194" s="147" t="s">
        <v>1373</v>
      </c>
      <c r="G194" s="148" t="s">
        <v>210</v>
      </c>
      <c r="H194" s="149">
        <v>27</v>
      </c>
      <c r="I194" s="150"/>
      <c r="J194" s="151">
        <f>ROUND(I194*H194,2)</f>
        <v>0</v>
      </c>
      <c r="K194" s="147" t="s">
        <v>152</v>
      </c>
      <c r="L194" s="34"/>
      <c r="M194" s="152" t="s">
        <v>1</v>
      </c>
      <c r="N194" s="153" t="s">
        <v>38</v>
      </c>
      <c r="O194" s="59"/>
      <c r="P194" s="154">
        <f>O194*H194</f>
        <v>0</v>
      </c>
      <c r="Q194" s="154">
        <v>1.65E-3</v>
      </c>
      <c r="R194" s="154">
        <f>Q194*H194</f>
        <v>4.4549999999999999E-2</v>
      </c>
      <c r="S194" s="154">
        <v>0</v>
      </c>
      <c r="T194" s="15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6" t="s">
        <v>143</v>
      </c>
      <c r="AT194" s="156" t="s">
        <v>139</v>
      </c>
      <c r="AU194" s="156" t="s">
        <v>82</v>
      </c>
      <c r="AY194" s="18" t="s">
        <v>137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8" t="s">
        <v>30</v>
      </c>
      <c r="BK194" s="157">
        <f>ROUND(I194*H194,2)</f>
        <v>0</v>
      </c>
      <c r="BL194" s="18" t="s">
        <v>143</v>
      </c>
      <c r="BM194" s="156" t="s">
        <v>2946</v>
      </c>
    </row>
    <row r="195" spans="1:65" s="13" customFormat="1">
      <c r="B195" s="158"/>
      <c r="D195" s="159" t="s">
        <v>145</v>
      </c>
      <c r="E195" s="160" t="s">
        <v>1</v>
      </c>
      <c r="F195" s="161" t="s">
        <v>2947</v>
      </c>
      <c r="H195" s="162">
        <v>27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145</v>
      </c>
      <c r="AU195" s="160" t="s">
        <v>82</v>
      </c>
      <c r="AV195" s="13" t="s">
        <v>82</v>
      </c>
      <c r="AW195" s="13" t="s">
        <v>29</v>
      </c>
      <c r="AX195" s="13" t="s">
        <v>73</v>
      </c>
      <c r="AY195" s="160" t="s">
        <v>137</v>
      </c>
    </row>
    <row r="196" spans="1:65" s="2" customFormat="1" ht="24.2" customHeight="1">
      <c r="A196" s="33"/>
      <c r="B196" s="144"/>
      <c r="C196" s="182" t="s">
        <v>335</v>
      </c>
      <c r="D196" s="182" t="s">
        <v>181</v>
      </c>
      <c r="E196" s="183" t="s">
        <v>1377</v>
      </c>
      <c r="F196" s="184" t="s">
        <v>1378</v>
      </c>
      <c r="G196" s="185" t="s">
        <v>210</v>
      </c>
      <c r="H196" s="186">
        <v>27.27</v>
      </c>
      <c r="I196" s="187"/>
      <c r="J196" s="188">
        <f>ROUND(I196*H196,2)</f>
        <v>0</v>
      </c>
      <c r="K196" s="184" t="s">
        <v>1</v>
      </c>
      <c r="L196" s="189"/>
      <c r="M196" s="190" t="s">
        <v>1</v>
      </c>
      <c r="N196" s="191" t="s">
        <v>38</v>
      </c>
      <c r="O196" s="59"/>
      <c r="P196" s="154">
        <f>O196*H196</f>
        <v>0</v>
      </c>
      <c r="Q196" s="154">
        <v>0.02</v>
      </c>
      <c r="R196" s="154">
        <f>Q196*H196</f>
        <v>0.5454</v>
      </c>
      <c r="S196" s="154">
        <v>0</v>
      </c>
      <c r="T196" s="15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176</v>
      </c>
      <c r="AT196" s="156" t="s">
        <v>181</v>
      </c>
      <c r="AU196" s="156" t="s">
        <v>82</v>
      </c>
      <c r="AY196" s="18" t="s">
        <v>137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8" t="s">
        <v>30</v>
      </c>
      <c r="BK196" s="157">
        <f>ROUND(I196*H196,2)</f>
        <v>0</v>
      </c>
      <c r="BL196" s="18" t="s">
        <v>143</v>
      </c>
      <c r="BM196" s="156" t="s">
        <v>2948</v>
      </c>
    </row>
    <row r="197" spans="1:65" s="13" customFormat="1">
      <c r="B197" s="158"/>
      <c r="D197" s="159" t="s">
        <v>145</v>
      </c>
      <c r="E197" s="160" t="s">
        <v>1</v>
      </c>
      <c r="F197" s="161" t="s">
        <v>2949</v>
      </c>
      <c r="H197" s="162">
        <v>27.27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145</v>
      </c>
      <c r="AU197" s="160" t="s">
        <v>82</v>
      </c>
      <c r="AV197" s="13" t="s">
        <v>82</v>
      </c>
      <c r="AW197" s="13" t="s">
        <v>29</v>
      </c>
      <c r="AX197" s="13" t="s">
        <v>73</v>
      </c>
      <c r="AY197" s="160" t="s">
        <v>137</v>
      </c>
    </row>
    <row r="198" spans="1:65" s="15" customFormat="1">
      <c r="B198" s="174"/>
      <c r="D198" s="159" t="s">
        <v>145</v>
      </c>
      <c r="E198" s="175" t="s">
        <v>1</v>
      </c>
      <c r="F198" s="176" t="s">
        <v>148</v>
      </c>
      <c r="H198" s="177">
        <v>27.27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145</v>
      </c>
      <c r="AU198" s="175" t="s">
        <v>82</v>
      </c>
      <c r="AV198" s="15" t="s">
        <v>143</v>
      </c>
      <c r="AW198" s="15" t="s">
        <v>29</v>
      </c>
      <c r="AX198" s="15" t="s">
        <v>30</v>
      </c>
      <c r="AY198" s="175" t="s">
        <v>137</v>
      </c>
    </row>
    <row r="199" spans="1:65" s="2" customFormat="1" ht="33" customHeight="1">
      <c r="A199" s="33"/>
      <c r="B199" s="144"/>
      <c r="C199" s="145" t="s">
        <v>339</v>
      </c>
      <c r="D199" s="145" t="s">
        <v>139</v>
      </c>
      <c r="E199" s="146" t="s">
        <v>828</v>
      </c>
      <c r="F199" s="147" t="s">
        <v>829</v>
      </c>
      <c r="G199" s="148" t="s">
        <v>195</v>
      </c>
      <c r="H199" s="149">
        <v>1.728</v>
      </c>
      <c r="I199" s="150"/>
      <c r="J199" s="151">
        <f>ROUND(I199*H199,2)</f>
        <v>0</v>
      </c>
      <c r="K199" s="147" t="s">
        <v>152</v>
      </c>
      <c r="L199" s="34"/>
      <c r="M199" s="152" t="s">
        <v>1</v>
      </c>
      <c r="N199" s="153" t="s">
        <v>38</v>
      </c>
      <c r="O199" s="59"/>
      <c r="P199" s="154">
        <f>O199*H199</f>
        <v>0</v>
      </c>
      <c r="Q199" s="154">
        <v>2.3010199999999998</v>
      </c>
      <c r="R199" s="154">
        <f>Q199*H199</f>
        <v>3.9761625599999997</v>
      </c>
      <c r="S199" s="154">
        <v>0</v>
      </c>
      <c r="T199" s="15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6" t="s">
        <v>143</v>
      </c>
      <c r="AT199" s="156" t="s">
        <v>139</v>
      </c>
      <c r="AU199" s="156" t="s">
        <v>82</v>
      </c>
      <c r="AY199" s="18" t="s">
        <v>137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8" t="s">
        <v>30</v>
      </c>
      <c r="BK199" s="157">
        <f>ROUND(I199*H199,2)</f>
        <v>0</v>
      </c>
      <c r="BL199" s="18" t="s">
        <v>143</v>
      </c>
      <c r="BM199" s="156" t="s">
        <v>2950</v>
      </c>
    </row>
    <row r="200" spans="1:65" s="13" customFormat="1">
      <c r="B200" s="158"/>
      <c r="D200" s="159" t="s">
        <v>145</v>
      </c>
      <c r="E200" s="160" t="s">
        <v>1</v>
      </c>
      <c r="F200" s="161" t="s">
        <v>2951</v>
      </c>
      <c r="H200" s="162">
        <v>1.1879999999999999</v>
      </c>
      <c r="I200" s="163"/>
      <c r="L200" s="158"/>
      <c r="M200" s="164"/>
      <c r="N200" s="165"/>
      <c r="O200" s="165"/>
      <c r="P200" s="165"/>
      <c r="Q200" s="165"/>
      <c r="R200" s="165"/>
      <c r="S200" s="165"/>
      <c r="T200" s="166"/>
      <c r="AT200" s="160" t="s">
        <v>145</v>
      </c>
      <c r="AU200" s="160" t="s">
        <v>82</v>
      </c>
      <c r="AV200" s="13" t="s">
        <v>82</v>
      </c>
      <c r="AW200" s="13" t="s">
        <v>29</v>
      </c>
      <c r="AX200" s="13" t="s">
        <v>73</v>
      </c>
      <c r="AY200" s="160" t="s">
        <v>137</v>
      </c>
    </row>
    <row r="201" spans="1:65" s="13" customFormat="1">
      <c r="B201" s="158"/>
      <c r="D201" s="159" t="s">
        <v>145</v>
      </c>
      <c r="E201" s="160" t="s">
        <v>1</v>
      </c>
      <c r="F201" s="161" t="s">
        <v>2952</v>
      </c>
      <c r="H201" s="162">
        <v>0.54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145</v>
      </c>
      <c r="AU201" s="160" t="s">
        <v>82</v>
      </c>
      <c r="AV201" s="13" t="s">
        <v>82</v>
      </c>
      <c r="AW201" s="13" t="s">
        <v>29</v>
      </c>
      <c r="AX201" s="13" t="s">
        <v>73</v>
      </c>
      <c r="AY201" s="160" t="s">
        <v>137</v>
      </c>
    </row>
    <row r="202" spans="1:65" s="12" customFormat="1" ht="22.9" customHeight="1">
      <c r="B202" s="131"/>
      <c r="D202" s="132" t="s">
        <v>72</v>
      </c>
      <c r="E202" s="142" t="s">
        <v>176</v>
      </c>
      <c r="F202" s="142" t="s">
        <v>851</v>
      </c>
      <c r="I202" s="134"/>
      <c r="J202" s="143">
        <f>BK202</f>
        <v>0</v>
      </c>
      <c r="L202" s="131"/>
      <c r="M202" s="136"/>
      <c r="N202" s="137"/>
      <c r="O202" s="137"/>
      <c r="P202" s="138">
        <f>SUM(P203:P241)</f>
        <v>0</v>
      </c>
      <c r="Q202" s="137"/>
      <c r="R202" s="138">
        <f>SUM(R203:R241)</f>
        <v>23.294314500000002</v>
      </c>
      <c r="S202" s="137"/>
      <c r="T202" s="139">
        <f>SUM(T203:T241)</f>
        <v>0</v>
      </c>
      <c r="AR202" s="132" t="s">
        <v>30</v>
      </c>
      <c r="AT202" s="140" t="s">
        <v>72</v>
      </c>
      <c r="AU202" s="140" t="s">
        <v>30</v>
      </c>
      <c r="AY202" s="132" t="s">
        <v>137</v>
      </c>
      <c r="BK202" s="141">
        <f>SUM(BK203:BK241)</f>
        <v>0</v>
      </c>
    </row>
    <row r="203" spans="1:65" s="2" customFormat="1" ht="33" customHeight="1">
      <c r="A203" s="33"/>
      <c r="B203" s="144"/>
      <c r="C203" s="145" t="s">
        <v>343</v>
      </c>
      <c r="D203" s="145" t="s">
        <v>139</v>
      </c>
      <c r="E203" s="146" t="s">
        <v>1381</v>
      </c>
      <c r="F203" s="147" t="s">
        <v>1382</v>
      </c>
      <c r="G203" s="148" t="s">
        <v>190</v>
      </c>
      <c r="H203" s="149">
        <v>13.5</v>
      </c>
      <c r="I203" s="150"/>
      <c r="J203" s="151">
        <f>ROUND(I203*H203,2)</f>
        <v>0</v>
      </c>
      <c r="K203" s="147" t="s">
        <v>152</v>
      </c>
      <c r="L203" s="34"/>
      <c r="M203" s="152" t="s">
        <v>1</v>
      </c>
      <c r="N203" s="153" t="s">
        <v>38</v>
      </c>
      <c r="O203" s="59"/>
      <c r="P203" s="154">
        <f>O203*H203</f>
        <v>0</v>
      </c>
      <c r="Q203" s="154">
        <v>3.0000000000000001E-5</v>
      </c>
      <c r="R203" s="154">
        <f>Q203*H203</f>
        <v>4.0500000000000003E-4</v>
      </c>
      <c r="S203" s="154">
        <v>0</v>
      </c>
      <c r="T203" s="15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6" t="s">
        <v>143</v>
      </c>
      <c r="AT203" s="156" t="s">
        <v>139</v>
      </c>
      <c r="AU203" s="156" t="s">
        <v>82</v>
      </c>
      <c r="AY203" s="18" t="s">
        <v>137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8" t="s">
        <v>30</v>
      </c>
      <c r="BK203" s="157">
        <f>ROUND(I203*H203,2)</f>
        <v>0</v>
      </c>
      <c r="BL203" s="18" t="s">
        <v>143</v>
      </c>
      <c r="BM203" s="156" t="s">
        <v>2953</v>
      </c>
    </row>
    <row r="204" spans="1:65" s="2" customFormat="1" ht="24.2" customHeight="1">
      <c r="A204" s="33"/>
      <c r="B204" s="144"/>
      <c r="C204" s="182" t="s">
        <v>347</v>
      </c>
      <c r="D204" s="182" t="s">
        <v>181</v>
      </c>
      <c r="E204" s="183" t="s">
        <v>2954</v>
      </c>
      <c r="F204" s="184" t="s">
        <v>2955</v>
      </c>
      <c r="G204" s="185" t="s">
        <v>190</v>
      </c>
      <c r="H204" s="186">
        <v>13.909000000000001</v>
      </c>
      <c r="I204" s="187"/>
      <c r="J204" s="188">
        <f>ROUND(I204*H204,2)</f>
        <v>0</v>
      </c>
      <c r="K204" s="184" t="s">
        <v>152</v>
      </c>
      <c r="L204" s="189"/>
      <c r="M204" s="190" t="s">
        <v>1</v>
      </c>
      <c r="N204" s="191" t="s">
        <v>38</v>
      </c>
      <c r="O204" s="59"/>
      <c r="P204" s="154">
        <f>O204*H204</f>
        <v>0</v>
      </c>
      <c r="Q204" s="154">
        <v>2.4E-2</v>
      </c>
      <c r="R204" s="154">
        <f>Q204*H204</f>
        <v>0.333816</v>
      </c>
      <c r="S204" s="154">
        <v>0</v>
      </c>
      <c r="T204" s="15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6" t="s">
        <v>176</v>
      </c>
      <c r="AT204" s="156" t="s">
        <v>181</v>
      </c>
      <c r="AU204" s="156" t="s">
        <v>82</v>
      </c>
      <c r="AY204" s="18" t="s">
        <v>137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8" t="s">
        <v>30</v>
      </c>
      <c r="BK204" s="157">
        <f>ROUND(I204*H204,2)</f>
        <v>0</v>
      </c>
      <c r="BL204" s="18" t="s">
        <v>143</v>
      </c>
      <c r="BM204" s="156" t="s">
        <v>2956</v>
      </c>
    </row>
    <row r="205" spans="1:65" s="13" customFormat="1">
      <c r="B205" s="158"/>
      <c r="D205" s="159" t="s">
        <v>145</v>
      </c>
      <c r="E205" s="160" t="s">
        <v>1</v>
      </c>
      <c r="F205" s="161" t="s">
        <v>2957</v>
      </c>
      <c r="H205" s="162">
        <v>13.702999999999999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145</v>
      </c>
      <c r="AU205" s="160" t="s">
        <v>82</v>
      </c>
      <c r="AV205" s="13" t="s">
        <v>82</v>
      </c>
      <c r="AW205" s="13" t="s">
        <v>29</v>
      </c>
      <c r="AX205" s="13" t="s">
        <v>73</v>
      </c>
      <c r="AY205" s="160" t="s">
        <v>137</v>
      </c>
    </row>
    <row r="206" spans="1:65" s="13" customFormat="1">
      <c r="B206" s="158"/>
      <c r="D206" s="159" t="s">
        <v>145</v>
      </c>
      <c r="F206" s="161" t="s">
        <v>2958</v>
      </c>
      <c r="H206" s="162">
        <v>13.909000000000001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145</v>
      </c>
      <c r="AU206" s="160" t="s">
        <v>82</v>
      </c>
      <c r="AV206" s="13" t="s">
        <v>82</v>
      </c>
      <c r="AW206" s="13" t="s">
        <v>3</v>
      </c>
      <c r="AX206" s="13" t="s">
        <v>30</v>
      </c>
      <c r="AY206" s="160" t="s">
        <v>137</v>
      </c>
    </row>
    <row r="207" spans="1:65" s="2" customFormat="1" ht="24.2" customHeight="1">
      <c r="A207" s="33"/>
      <c r="B207" s="144"/>
      <c r="C207" s="145" t="s">
        <v>352</v>
      </c>
      <c r="D207" s="145" t="s">
        <v>139</v>
      </c>
      <c r="E207" s="146" t="s">
        <v>1424</v>
      </c>
      <c r="F207" s="147" t="s">
        <v>1425</v>
      </c>
      <c r="G207" s="148" t="s">
        <v>210</v>
      </c>
      <c r="H207" s="149">
        <v>18</v>
      </c>
      <c r="I207" s="150"/>
      <c r="J207" s="151">
        <f>ROUND(I207*H207,2)</f>
        <v>0</v>
      </c>
      <c r="K207" s="147" t="s">
        <v>152</v>
      </c>
      <c r="L207" s="34"/>
      <c r="M207" s="152" t="s">
        <v>1</v>
      </c>
      <c r="N207" s="153" t="s">
        <v>38</v>
      </c>
      <c r="O207" s="59"/>
      <c r="P207" s="154">
        <f>O207*H207</f>
        <v>0</v>
      </c>
      <c r="Q207" s="154">
        <v>6.9999999999999994E-5</v>
      </c>
      <c r="R207" s="154">
        <f>Q207*H207</f>
        <v>1.2599999999999998E-3</v>
      </c>
      <c r="S207" s="154">
        <v>0</v>
      </c>
      <c r="T207" s="15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6" t="s">
        <v>143</v>
      </c>
      <c r="AT207" s="156" t="s">
        <v>139</v>
      </c>
      <c r="AU207" s="156" t="s">
        <v>82</v>
      </c>
      <c r="AY207" s="18" t="s">
        <v>137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8" t="s">
        <v>30</v>
      </c>
      <c r="BK207" s="157">
        <f>ROUND(I207*H207,2)</f>
        <v>0</v>
      </c>
      <c r="BL207" s="18" t="s">
        <v>143</v>
      </c>
      <c r="BM207" s="156" t="s">
        <v>2959</v>
      </c>
    </row>
    <row r="208" spans="1:65" s="2" customFormat="1" ht="24.2" customHeight="1">
      <c r="A208" s="33"/>
      <c r="B208" s="144"/>
      <c r="C208" s="182" t="s">
        <v>357</v>
      </c>
      <c r="D208" s="182" t="s">
        <v>181</v>
      </c>
      <c r="E208" s="183" t="s">
        <v>2960</v>
      </c>
      <c r="F208" s="184" t="s">
        <v>2961</v>
      </c>
      <c r="G208" s="185" t="s">
        <v>210</v>
      </c>
      <c r="H208" s="186">
        <v>12.363</v>
      </c>
      <c r="I208" s="187"/>
      <c r="J208" s="188">
        <f>ROUND(I208*H208,2)</f>
        <v>0</v>
      </c>
      <c r="K208" s="184" t="s">
        <v>152</v>
      </c>
      <c r="L208" s="189"/>
      <c r="M208" s="190" t="s">
        <v>1</v>
      </c>
      <c r="N208" s="191" t="s">
        <v>38</v>
      </c>
      <c r="O208" s="59"/>
      <c r="P208" s="154">
        <f>O208*H208</f>
        <v>0</v>
      </c>
      <c r="Q208" s="154">
        <v>0.01</v>
      </c>
      <c r="R208" s="154">
        <f>Q208*H208</f>
        <v>0.12363</v>
      </c>
      <c r="S208" s="154">
        <v>0</v>
      </c>
      <c r="T208" s="15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176</v>
      </c>
      <c r="AT208" s="156" t="s">
        <v>181</v>
      </c>
      <c r="AU208" s="156" t="s">
        <v>82</v>
      </c>
      <c r="AY208" s="18" t="s">
        <v>137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8" t="s">
        <v>30</v>
      </c>
      <c r="BK208" s="157">
        <f>ROUND(I208*H208,2)</f>
        <v>0</v>
      </c>
      <c r="BL208" s="18" t="s">
        <v>143</v>
      </c>
      <c r="BM208" s="156" t="s">
        <v>2962</v>
      </c>
    </row>
    <row r="209" spans="1:65" s="13" customFormat="1">
      <c r="B209" s="158"/>
      <c r="D209" s="159" t="s">
        <v>145</v>
      </c>
      <c r="E209" s="160" t="s">
        <v>1</v>
      </c>
      <c r="F209" s="161" t="s">
        <v>2963</v>
      </c>
      <c r="H209" s="162">
        <v>6.09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145</v>
      </c>
      <c r="AU209" s="160" t="s">
        <v>82</v>
      </c>
      <c r="AV209" s="13" t="s">
        <v>82</v>
      </c>
      <c r="AW209" s="13" t="s">
        <v>29</v>
      </c>
      <c r="AX209" s="13" t="s">
        <v>73</v>
      </c>
      <c r="AY209" s="160" t="s">
        <v>137</v>
      </c>
    </row>
    <row r="210" spans="1:65" s="13" customFormat="1">
      <c r="B210" s="158"/>
      <c r="D210" s="159" t="s">
        <v>145</v>
      </c>
      <c r="E210" s="160" t="s">
        <v>1</v>
      </c>
      <c r="F210" s="161" t="s">
        <v>2963</v>
      </c>
      <c r="H210" s="162">
        <v>6.09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145</v>
      </c>
      <c r="AU210" s="160" t="s">
        <v>82</v>
      </c>
      <c r="AV210" s="13" t="s">
        <v>82</v>
      </c>
      <c r="AW210" s="13" t="s">
        <v>29</v>
      </c>
      <c r="AX210" s="13" t="s">
        <v>73</v>
      </c>
      <c r="AY210" s="160" t="s">
        <v>137</v>
      </c>
    </row>
    <row r="211" spans="1:65" s="13" customFormat="1">
      <c r="B211" s="158"/>
      <c r="D211" s="159" t="s">
        <v>145</v>
      </c>
      <c r="F211" s="161" t="s">
        <v>2964</v>
      </c>
      <c r="H211" s="162">
        <v>12.363</v>
      </c>
      <c r="I211" s="163"/>
      <c r="L211" s="158"/>
      <c r="M211" s="164"/>
      <c r="N211" s="165"/>
      <c r="O211" s="165"/>
      <c r="P211" s="165"/>
      <c r="Q211" s="165"/>
      <c r="R211" s="165"/>
      <c r="S211" s="165"/>
      <c r="T211" s="166"/>
      <c r="AT211" s="160" t="s">
        <v>145</v>
      </c>
      <c r="AU211" s="160" t="s">
        <v>82</v>
      </c>
      <c r="AV211" s="13" t="s">
        <v>82</v>
      </c>
      <c r="AW211" s="13" t="s">
        <v>3</v>
      </c>
      <c r="AX211" s="13" t="s">
        <v>30</v>
      </c>
      <c r="AY211" s="160" t="s">
        <v>137</v>
      </c>
    </row>
    <row r="212" spans="1:65" s="2" customFormat="1" ht="24.2" customHeight="1">
      <c r="A212" s="33"/>
      <c r="B212" s="144"/>
      <c r="C212" s="182" t="s">
        <v>362</v>
      </c>
      <c r="D212" s="182" t="s">
        <v>181</v>
      </c>
      <c r="E212" s="183" t="s">
        <v>2965</v>
      </c>
      <c r="F212" s="184" t="s">
        <v>2966</v>
      </c>
      <c r="G212" s="185" t="s">
        <v>210</v>
      </c>
      <c r="H212" s="186">
        <v>6.181</v>
      </c>
      <c r="I212" s="187"/>
      <c r="J212" s="188">
        <f>ROUND(I212*H212,2)</f>
        <v>0</v>
      </c>
      <c r="K212" s="184" t="s">
        <v>152</v>
      </c>
      <c r="L212" s="189"/>
      <c r="M212" s="190" t="s">
        <v>1</v>
      </c>
      <c r="N212" s="191" t="s">
        <v>38</v>
      </c>
      <c r="O212" s="59"/>
      <c r="P212" s="154">
        <f>O212*H212</f>
        <v>0</v>
      </c>
      <c r="Q212" s="154">
        <v>0.01</v>
      </c>
      <c r="R212" s="154">
        <f>Q212*H212</f>
        <v>6.1810000000000004E-2</v>
      </c>
      <c r="S212" s="154">
        <v>0</v>
      </c>
      <c r="T212" s="15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6" t="s">
        <v>176</v>
      </c>
      <c r="AT212" s="156" t="s">
        <v>181</v>
      </c>
      <c r="AU212" s="156" t="s">
        <v>82</v>
      </c>
      <c r="AY212" s="18" t="s">
        <v>137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8" t="s">
        <v>30</v>
      </c>
      <c r="BK212" s="157">
        <f>ROUND(I212*H212,2)</f>
        <v>0</v>
      </c>
      <c r="BL212" s="18" t="s">
        <v>143</v>
      </c>
      <c r="BM212" s="156" t="s">
        <v>2967</v>
      </c>
    </row>
    <row r="213" spans="1:65" s="13" customFormat="1">
      <c r="B213" s="158"/>
      <c r="D213" s="159" t="s">
        <v>145</v>
      </c>
      <c r="E213" s="160" t="s">
        <v>1</v>
      </c>
      <c r="F213" s="161" t="s">
        <v>1431</v>
      </c>
      <c r="H213" s="162">
        <v>3.0449999999999999</v>
      </c>
      <c r="I213" s="163"/>
      <c r="L213" s="158"/>
      <c r="M213" s="164"/>
      <c r="N213" s="165"/>
      <c r="O213" s="165"/>
      <c r="P213" s="165"/>
      <c r="Q213" s="165"/>
      <c r="R213" s="165"/>
      <c r="S213" s="165"/>
      <c r="T213" s="166"/>
      <c r="AT213" s="160" t="s">
        <v>145</v>
      </c>
      <c r="AU213" s="160" t="s">
        <v>82</v>
      </c>
      <c r="AV213" s="13" t="s">
        <v>82</v>
      </c>
      <c r="AW213" s="13" t="s">
        <v>29</v>
      </c>
      <c r="AX213" s="13" t="s">
        <v>73</v>
      </c>
      <c r="AY213" s="160" t="s">
        <v>137</v>
      </c>
    </row>
    <row r="214" spans="1:65" s="13" customFormat="1">
      <c r="B214" s="158"/>
      <c r="D214" s="159" t="s">
        <v>145</v>
      </c>
      <c r="E214" s="160" t="s">
        <v>1</v>
      </c>
      <c r="F214" s="161" t="s">
        <v>1431</v>
      </c>
      <c r="H214" s="162">
        <v>3.0449999999999999</v>
      </c>
      <c r="I214" s="163"/>
      <c r="L214" s="158"/>
      <c r="M214" s="164"/>
      <c r="N214" s="165"/>
      <c r="O214" s="165"/>
      <c r="P214" s="165"/>
      <c r="Q214" s="165"/>
      <c r="R214" s="165"/>
      <c r="S214" s="165"/>
      <c r="T214" s="166"/>
      <c r="AT214" s="160" t="s">
        <v>145</v>
      </c>
      <c r="AU214" s="160" t="s">
        <v>82</v>
      </c>
      <c r="AV214" s="13" t="s">
        <v>82</v>
      </c>
      <c r="AW214" s="13" t="s">
        <v>29</v>
      </c>
      <c r="AX214" s="13" t="s">
        <v>73</v>
      </c>
      <c r="AY214" s="160" t="s">
        <v>137</v>
      </c>
    </row>
    <row r="215" spans="1:65" s="13" customFormat="1">
      <c r="B215" s="158"/>
      <c r="D215" s="159" t="s">
        <v>145</v>
      </c>
      <c r="F215" s="161" t="s">
        <v>2968</v>
      </c>
      <c r="H215" s="162">
        <v>6.181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145</v>
      </c>
      <c r="AU215" s="160" t="s">
        <v>82</v>
      </c>
      <c r="AV215" s="13" t="s">
        <v>82</v>
      </c>
      <c r="AW215" s="13" t="s">
        <v>3</v>
      </c>
      <c r="AX215" s="13" t="s">
        <v>30</v>
      </c>
      <c r="AY215" s="160" t="s">
        <v>137</v>
      </c>
    </row>
    <row r="216" spans="1:65" s="2" customFormat="1" ht="24.2" customHeight="1">
      <c r="A216" s="33"/>
      <c r="B216" s="144"/>
      <c r="C216" s="145" t="s">
        <v>367</v>
      </c>
      <c r="D216" s="145" t="s">
        <v>139</v>
      </c>
      <c r="E216" s="146" t="s">
        <v>2969</v>
      </c>
      <c r="F216" s="147" t="s">
        <v>2970</v>
      </c>
      <c r="G216" s="148" t="s">
        <v>210</v>
      </c>
      <c r="H216" s="149">
        <v>4</v>
      </c>
      <c r="I216" s="150"/>
      <c r="J216" s="151">
        <f>ROUND(I216*H216,2)</f>
        <v>0</v>
      </c>
      <c r="K216" s="147" t="s">
        <v>1</v>
      </c>
      <c r="L216" s="34"/>
      <c r="M216" s="152" t="s">
        <v>1</v>
      </c>
      <c r="N216" s="153" t="s">
        <v>38</v>
      </c>
      <c r="O216" s="59"/>
      <c r="P216" s="154">
        <f>O216*H216</f>
        <v>0</v>
      </c>
      <c r="Q216" s="154">
        <v>0.42368</v>
      </c>
      <c r="R216" s="154">
        <f>Q216*H216</f>
        <v>1.69472</v>
      </c>
      <c r="S216" s="154">
        <v>0</v>
      </c>
      <c r="T216" s="15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6" t="s">
        <v>143</v>
      </c>
      <c r="AT216" s="156" t="s">
        <v>139</v>
      </c>
      <c r="AU216" s="156" t="s">
        <v>82</v>
      </c>
      <c r="AY216" s="18" t="s">
        <v>137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8" t="s">
        <v>30</v>
      </c>
      <c r="BK216" s="157">
        <f>ROUND(I216*H216,2)</f>
        <v>0</v>
      </c>
      <c r="BL216" s="18" t="s">
        <v>143</v>
      </c>
      <c r="BM216" s="156" t="s">
        <v>2971</v>
      </c>
    </row>
    <row r="217" spans="1:65" s="2" customFormat="1" ht="24.2" customHeight="1">
      <c r="A217" s="33"/>
      <c r="B217" s="144"/>
      <c r="C217" s="145" t="s">
        <v>372</v>
      </c>
      <c r="D217" s="145" t="s">
        <v>139</v>
      </c>
      <c r="E217" s="146" t="s">
        <v>2972</v>
      </c>
      <c r="F217" s="147" t="s">
        <v>2973</v>
      </c>
      <c r="G217" s="148" t="s">
        <v>210</v>
      </c>
      <c r="H217" s="149">
        <v>3</v>
      </c>
      <c r="I217" s="150"/>
      <c r="J217" s="151">
        <f>ROUND(I217*H217,2)</f>
        <v>0</v>
      </c>
      <c r="K217" s="147" t="s">
        <v>1</v>
      </c>
      <c r="L217" s="34"/>
      <c r="M217" s="152" t="s">
        <v>1</v>
      </c>
      <c r="N217" s="153" t="s">
        <v>38</v>
      </c>
      <c r="O217" s="59"/>
      <c r="P217" s="154">
        <f>O217*H217</f>
        <v>0</v>
      </c>
      <c r="Q217" s="154">
        <v>0.14494000000000001</v>
      </c>
      <c r="R217" s="154">
        <f>Q217*H217</f>
        <v>0.43482000000000004</v>
      </c>
      <c r="S217" s="154">
        <v>0</v>
      </c>
      <c r="T217" s="15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6" t="s">
        <v>143</v>
      </c>
      <c r="AT217" s="156" t="s">
        <v>139</v>
      </c>
      <c r="AU217" s="156" t="s">
        <v>82</v>
      </c>
      <c r="AY217" s="18" t="s">
        <v>137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8" t="s">
        <v>30</v>
      </c>
      <c r="BK217" s="157">
        <f>ROUND(I217*H217,2)</f>
        <v>0</v>
      </c>
      <c r="BL217" s="18" t="s">
        <v>143</v>
      </c>
      <c r="BM217" s="156" t="s">
        <v>2974</v>
      </c>
    </row>
    <row r="218" spans="1:65" s="2" customFormat="1" ht="24.2" customHeight="1">
      <c r="A218" s="33"/>
      <c r="B218" s="144"/>
      <c r="C218" s="182" t="s">
        <v>376</v>
      </c>
      <c r="D218" s="182" t="s">
        <v>181</v>
      </c>
      <c r="E218" s="183" t="s">
        <v>2975</v>
      </c>
      <c r="F218" s="184" t="s">
        <v>2976</v>
      </c>
      <c r="G218" s="185" t="s">
        <v>210</v>
      </c>
      <c r="H218" s="186">
        <v>3.03</v>
      </c>
      <c r="I218" s="187"/>
      <c r="J218" s="188">
        <f>ROUND(I218*H218,2)</f>
        <v>0</v>
      </c>
      <c r="K218" s="184" t="s">
        <v>1</v>
      </c>
      <c r="L218" s="189"/>
      <c r="M218" s="190" t="s">
        <v>1</v>
      </c>
      <c r="N218" s="191" t="s">
        <v>38</v>
      </c>
      <c r="O218" s="59"/>
      <c r="P218" s="154">
        <f>O218*H218</f>
        <v>0</v>
      </c>
      <c r="Q218" s="154">
        <v>0.23200000000000001</v>
      </c>
      <c r="R218" s="154">
        <f>Q218*H218</f>
        <v>0.70296000000000003</v>
      </c>
      <c r="S218" s="154">
        <v>0</v>
      </c>
      <c r="T218" s="15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6" t="s">
        <v>176</v>
      </c>
      <c r="AT218" s="156" t="s">
        <v>181</v>
      </c>
      <c r="AU218" s="156" t="s">
        <v>82</v>
      </c>
      <c r="AY218" s="18" t="s">
        <v>137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8" t="s">
        <v>30</v>
      </c>
      <c r="BK218" s="157">
        <f>ROUND(I218*H218,2)</f>
        <v>0</v>
      </c>
      <c r="BL218" s="18" t="s">
        <v>143</v>
      </c>
      <c r="BM218" s="156" t="s">
        <v>2977</v>
      </c>
    </row>
    <row r="219" spans="1:65" s="13" customFormat="1">
      <c r="B219" s="158"/>
      <c r="D219" s="159" t="s">
        <v>145</v>
      </c>
      <c r="E219" s="160" t="s">
        <v>1</v>
      </c>
      <c r="F219" s="161" t="s">
        <v>1676</v>
      </c>
      <c r="H219" s="162">
        <v>3.03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145</v>
      </c>
      <c r="AU219" s="160" t="s">
        <v>82</v>
      </c>
      <c r="AV219" s="13" t="s">
        <v>82</v>
      </c>
      <c r="AW219" s="13" t="s">
        <v>29</v>
      </c>
      <c r="AX219" s="13" t="s">
        <v>73</v>
      </c>
      <c r="AY219" s="160" t="s">
        <v>137</v>
      </c>
    </row>
    <row r="220" spans="1:65" s="15" customFormat="1">
      <c r="B220" s="174"/>
      <c r="D220" s="159" t="s">
        <v>145</v>
      </c>
      <c r="E220" s="175" t="s">
        <v>1</v>
      </c>
      <c r="F220" s="176" t="s">
        <v>148</v>
      </c>
      <c r="H220" s="177">
        <v>3.03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145</v>
      </c>
      <c r="AU220" s="175" t="s">
        <v>82</v>
      </c>
      <c r="AV220" s="15" t="s">
        <v>143</v>
      </c>
      <c r="AW220" s="15" t="s">
        <v>29</v>
      </c>
      <c r="AX220" s="15" t="s">
        <v>30</v>
      </c>
      <c r="AY220" s="175" t="s">
        <v>137</v>
      </c>
    </row>
    <row r="221" spans="1:65" s="2" customFormat="1" ht="24.2" customHeight="1">
      <c r="A221" s="33"/>
      <c r="B221" s="144"/>
      <c r="C221" s="182" t="s">
        <v>380</v>
      </c>
      <c r="D221" s="182" t="s">
        <v>181</v>
      </c>
      <c r="E221" s="183" t="s">
        <v>2978</v>
      </c>
      <c r="F221" s="184" t="s">
        <v>2979</v>
      </c>
      <c r="G221" s="185" t="s">
        <v>210</v>
      </c>
      <c r="H221" s="186">
        <v>3.03</v>
      </c>
      <c r="I221" s="187"/>
      <c r="J221" s="188">
        <f>ROUND(I221*H221,2)</f>
        <v>0</v>
      </c>
      <c r="K221" s="184" t="s">
        <v>1</v>
      </c>
      <c r="L221" s="189"/>
      <c r="M221" s="190" t="s">
        <v>1</v>
      </c>
      <c r="N221" s="191" t="s">
        <v>38</v>
      </c>
      <c r="O221" s="59"/>
      <c r="P221" s="154">
        <f>O221*H221</f>
        <v>0</v>
      </c>
      <c r="Q221" s="154">
        <v>0.10299999999999999</v>
      </c>
      <c r="R221" s="154">
        <f>Q221*H221</f>
        <v>0.31208999999999998</v>
      </c>
      <c r="S221" s="154">
        <v>0</v>
      </c>
      <c r="T221" s="15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6" t="s">
        <v>176</v>
      </c>
      <c r="AT221" s="156" t="s">
        <v>181</v>
      </c>
      <c r="AU221" s="156" t="s">
        <v>82</v>
      </c>
      <c r="AY221" s="18" t="s">
        <v>137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8" t="s">
        <v>30</v>
      </c>
      <c r="BK221" s="157">
        <f>ROUND(I221*H221,2)</f>
        <v>0</v>
      </c>
      <c r="BL221" s="18" t="s">
        <v>143</v>
      </c>
      <c r="BM221" s="156" t="s">
        <v>2980</v>
      </c>
    </row>
    <row r="222" spans="1:65" s="13" customFormat="1">
      <c r="B222" s="158"/>
      <c r="D222" s="159" t="s">
        <v>145</v>
      </c>
      <c r="E222" s="160" t="s">
        <v>1</v>
      </c>
      <c r="F222" s="161" t="s">
        <v>1676</v>
      </c>
      <c r="H222" s="162">
        <v>3.03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145</v>
      </c>
      <c r="AU222" s="160" t="s">
        <v>82</v>
      </c>
      <c r="AV222" s="13" t="s">
        <v>82</v>
      </c>
      <c r="AW222" s="13" t="s">
        <v>29</v>
      </c>
      <c r="AX222" s="13" t="s">
        <v>73</v>
      </c>
      <c r="AY222" s="160" t="s">
        <v>137</v>
      </c>
    </row>
    <row r="223" spans="1:65" s="15" customFormat="1">
      <c r="B223" s="174"/>
      <c r="D223" s="159" t="s">
        <v>145</v>
      </c>
      <c r="E223" s="175" t="s">
        <v>1</v>
      </c>
      <c r="F223" s="176" t="s">
        <v>148</v>
      </c>
      <c r="H223" s="177">
        <v>3.03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145</v>
      </c>
      <c r="AU223" s="175" t="s">
        <v>82</v>
      </c>
      <c r="AV223" s="15" t="s">
        <v>143</v>
      </c>
      <c r="AW223" s="15" t="s">
        <v>29</v>
      </c>
      <c r="AX223" s="15" t="s">
        <v>30</v>
      </c>
      <c r="AY223" s="175" t="s">
        <v>137</v>
      </c>
    </row>
    <row r="224" spans="1:65" s="2" customFormat="1" ht="24.2" customHeight="1">
      <c r="A224" s="33"/>
      <c r="B224" s="144"/>
      <c r="C224" s="182" t="s">
        <v>384</v>
      </c>
      <c r="D224" s="182" t="s">
        <v>181</v>
      </c>
      <c r="E224" s="183" t="s">
        <v>2981</v>
      </c>
      <c r="F224" s="184" t="s">
        <v>2982</v>
      </c>
      <c r="G224" s="185" t="s">
        <v>210</v>
      </c>
      <c r="H224" s="186">
        <v>6.06</v>
      </c>
      <c r="I224" s="187"/>
      <c r="J224" s="188">
        <f>ROUND(I224*H224,2)</f>
        <v>0</v>
      </c>
      <c r="K224" s="184" t="s">
        <v>1</v>
      </c>
      <c r="L224" s="189"/>
      <c r="M224" s="190" t="s">
        <v>1</v>
      </c>
      <c r="N224" s="191" t="s">
        <v>38</v>
      </c>
      <c r="O224" s="59"/>
      <c r="P224" s="154">
        <f>O224*H224</f>
        <v>0</v>
      </c>
      <c r="Q224" s="154">
        <v>0.12</v>
      </c>
      <c r="R224" s="154">
        <f>Q224*H224</f>
        <v>0.72719999999999996</v>
      </c>
      <c r="S224" s="154">
        <v>0</v>
      </c>
      <c r="T224" s="155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6" t="s">
        <v>176</v>
      </c>
      <c r="AT224" s="156" t="s">
        <v>181</v>
      </c>
      <c r="AU224" s="156" t="s">
        <v>82</v>
      </c>
      <c r="AY224" s="18" t="s">
        <v>137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8" t="s">
        <v>30</v>
      </c>
      <c r="BK224" s="157">
        <f>ROUND(I224*H224,2)</f>
        <v>0</v>
      </c>
      <c r="BL224" s="18" t="s">
        <v>143</v>
      </c>
      <c r="BM224" s="156" t="s">
        <v>2983</v>
      </c>
    </row>
    <row r="225" spans="1:65" s="13" customFormat="1">
      <c r="B225" s="158"/>
      <c r="D225" s="159" t="s">
        <v>145</v>
      </c>
      <c r="E225" s="160" t="s">
        <v>1</v>
      </c>
      <c r="F225" s="161" t="s">
        <v>1024</v>
      </c>
      <c r="H225" s="162">
        <v>6.06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145</v>
      </c>
      <c r="AU225" s="160" t="s">
        <v>82</v>
      </c>
      <c r="AV225" s="13" t="s">
        <v>82</v>
      </c>
      <c r="AW225" s="13" t="s">
        <v>29</v>
      </c>
      <c r="AX225" s="13" t="s">
        <v>73</v>
      </c>
      <c r="AY225" s="160" t="s">
        <v>137</v>
      </c>
    </row>
    <row r="226" spans="1:65" s="15" customFormat="1">
      <c r="B226" s="174"/>
      <c r="D226" s="159" t="s">
        <v>145</v>
      </c>
      <c r="E226" s="175" t="s">
        <v>1</v>
      </c>
      <c r="F226" s="176" t="s">
        <v>148</v>
      </c>
      <c r="H226" s="177">
        <v>6.06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145</v>
      </c>
      <c r="AU226" s="175" t="s">
        <v>82</v>
      </c>
      <c r="AV226" s="15" t="s">
        <v>143</v>
      </c>
      <c r="AW226" s="15" t="s">
        <v>29</v>
      </c>
      <c r="AX226" s="15" t="s">
        <v>30</v>
      </c>
      <c r="AY226" s="175" t="s">
        <v>137</v>
      </c>
    </row>
    <row r="227" spans="1:65" s="2" customFormat="1" ht="24.2" customHeight="1">
      <c r="A227" s="33"/>
      <c r="B227" s="144"/>
      <c r="C227" s="182" t="s">
        <v>388</v>
      </c>
      <c r="D227" s="182" t="s">
        <v>181</v>
      </c>
      <c r="E227" s="183" t="s">
        <v>2984</v>
      </c>
      <c r="F227" s="184" t="s">
        <v>2985</v>
      </c>
      <c r="G227" s="185" t="s">
        <v>210</v>
      </c>
      <c r="H227" s="186">
        <v>3.03</v>
      </c>
      <c r="I227" s="187"/>
      <c r="J227" s="188">
        <f>ROUND(I227*H227,2)</f>
        <v>0</v>
      </c>
      <c r="K227" s="184" t="s">
        <v>1</v>
      </c>
      <c r="L227" s="189"/>
      <c r="M227" s="190" t="s">
        <v>1</v>
      </c>
      <c r="N227" s="191" t="s">
        <v>38</v>
      </c>
      <c r="O227" s="59"/>
      <c r="P227" s="154">
        <f>O227*H227</f>
        <v>0</v>
      </c>
      <c r="Q227" s="154">
        <v>0.17</v>
      </c>
      <c r="R227" s="154">
        <f>Q227*H227</f>
        <v>0.5151</v>
      </c>
      <c r="S227" s="154">
        <v>0</v>
      </c>
      <c r="T227" s="15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6" t="s">
        <v>176</v>
      </c>
      <c r="AT227" s="156" t="s">
        <v>181</v>
      </c>
      <c r="AU227" s="156" t="s">
        <v>82</v>
      </c>
      <c r="AY227" s="18" t="s">
        <v>137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8" t="s">
        <v>30</v>
      </c>
      <c r="BK227" s="157">
        <f>ROUND(I227*H227,2)</f>
        <v>0</v>
      </c>
      <c r="BL227" s="18" t="s">
        <v>143</v>
      </c>
      <c r="BM227" s="156" t="s">
        <v>2986</v>
      </c>
    </row>
    <row r="228" spans="1:65" s="13" customFormat="1">
      <c r="B228" s="158"/>
      <c r="D228" s="159" t="s">
        <v>145</v>
      </c>
      <c r="E228" s="160" t="s">
        <v>1</v>
      </c>
      <c r="F228" s="161" t="s">
        <v>1676</v>
      </c>
      <c r="H228" s="162">
        <v>3.03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145</v>
      </c>
      <c r="AU228" s="160" t="s">
        <v>82</v>
      </c>
      <c r="AV228" s="13" t="s">
        <v>82</v>
      </c>
      <c r="AW228" s="13" t="s">
        <v>29</v>
      </c>
      <c r="AX228" s="13" t="s">
        <v>73</v>
      </c>
      <c r="AY228" s="160" t="s">
        <v>137</v>
      </c>
    </row>
    <row r="229" spans="1:65" s="15" customFormat="1">
      <c r="B229" s="174"/>
      <c r="D229" s="159" t="s">
        <v>145</v>
      </c>
      <c r="E229" s="175" t="s">
        <v>1</v>
      </c>
      <c r="F229" s="176" t="s">
        <v>148</v>
      </c>
      <c r="H229" s="177">
        <v>3.03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145</v>
      </c>
      <c r="AU229" s="175" t="s">
        <v>82</v>
      </c>
      <c r="AV229" s="15" t="s">
        <v>143</v>
      </c>
      <c r="AW229" s="15" t="s">
        <v>29</v>
      </c>
      <c r="AX229" s="15" t="s">
        <v>30</v>
      </c>
      <c r="AY229" s="175" t="s">
        <v>137</v>
      </c>
    </row>
    <row r="230" spans="1:65" s="2" customFormat="1" ht="24.2" customHeight="1">
      <c r="A230" s="33"/>
      <c r="B230" s="144"/>
      <c r="C230" s="182" t="s">
        <v>390</v>
      </c>
      <c r="D230" s="182" t="s">
        <v>181</v>
      </c>
      <c r="E230" s="183" t="s">
        <v>2987</v>
      </c>
      <c r="F230" s="184" t="s">
        <v>2988</v>
      </c>
      <c r="G230" s="185" t="s">
        <v>210</v>
      </c>
      <c r="H230" s="186">
        <v>3.03</v>
      </c>
      <c r="I230" s="187"/>
      <c r="J230" s="188">
        <f>ROUND(I230*H230,2)</f>
        <v>0</v>
      </c>
      <c r="K230" s="184" t="s">
        <v>1</v>
      </c>
      <c r="L230" s="189"/>
      <c r="M230" s="190" t="s">
        <v>1</v>
      </c>
      <c r="N230" s="191" t="s">
        <v>38</v>
      </c>
      <c r="O230" s="59"/>
      <c r="P230" s="154">
        <f>O230*H230</f>
        <v>0</v>
      </c>
      <c r="Q230" s="154">
        <v>8.6999999999999994E-2</v>
      </c>
      <c r="R230" s="154">
        <f>Q230*H230</f>
        <v>0.26360999999999996</v>
      </c>
      <c r="S230" s="154">
        <v>0</v>
      </c>
      <c r="T230" s="15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6" t="s">
        <v>176</v>
      </c>
      <c r="AT230" s="156" t="s">
        <v>181</v>
      </c>
      <c r="AU230" s="156" t="s">
        <v>82</v>
      </c>
      <c r="AY230" s="18" t="s">
        <v>137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8" t="s">
        <v>30</v>
      </c>
      <c r="BK230" s="157">
        <f>ROUND(I230*H230,2)</f>
        <v>0</v>
      </c>
      <c r="BL230" s="18" t="s">
        <v>143</v>
      </c>
      <c r="BM230" s="156" t="s">
        <v>2989</v>
      </c>
    </row>
    <row r="231" spans="1:65" s="13" customFormat="1">
      <c r="B231" s="158"/>
      <c r="D231" s="159" t="s">
        <v>145</v>
      </c>
      <c r="E231" s="160" t="s">
        <v>1</v>
      </c>
      <c r="F231" s="161" t="s">
        <v>1676</v>
      </c>
      <c r="H231" s="162">
        <v>3.03</v>
      </c>
      <c r="I231" s="163"/>
      <c r="L231" s="158"/>
      <c r="M231" s="164"/>
      <c r="N231" s="165"/>
      <c r="O231" s="165"/>
      <c r="P231" s="165"/>
      <c r="Q231" s="165"/>
      <c r="R231" s="165"/>
      <c r="S231" s="165"/>
      <c r="T231" s="166"/>
      <c r="AT231" s="160" t="s">
        <v>145</v>
      </c>
      <c r="AU231" s="160" t="s">
        <v>82</v>
      </c>
      <c r="AV231" s="13" t="s">
        <v>82</v>
      </c>
      <c r="AW231" s="13" t="s">
        <v>29</v>
      </c>
      <c r="AX231" s="13" t="s">
        <v>73</v>
      </c>
      <c r="AY231" s="160" t="s">
        <v>137</v>
      </c>
    </row>
    <row r="232" spans="1:65" s="15" customFormat="1">
      <c r="B232" s="174"/>
      <c r="D232" s="159" t="s">
        <v>145</v>
      </c>
      <c r="E232" s="175" t="s">
        <v>1</v>
      </c>
      <c r="F232" s="176" t="s">
        <v>148</v>
      </c>
      <c r="H232" s="177">
        <v>3.03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145</v>
      </c>
      <c r="AU232" s="175" t="s">
        <v>82</v>
      </c>
      <c r="AV232" s="15" t="s">
        <v>143</v>
      </c>
      <c r="AW232" s="15" t="s">
        <v>29</v>
      </c>
      <c r="AX232" s="15" t="s">
        <v>30</v>
      </c>
      <c r="AY232" s="175" t="s">
        <v>137</v>
      </c>
    </row>
    <row r="233" spans="1:65" s="2" customFormat="1" ht="24.2" customHeight="1">
      <c r="A233" s="33"/>
      <c r="B233" s="144"/>
      <c r="C233" s="182" t="s">
        <v>396</v>
      </c>
      <c r="D233" s="182" t="s">
        <v>181</v>
      </c>
      <c r="E233" s="183" t="s">
        <v>2990</v>
      </c>
      <c r="F233" s="184" t="s">
        <v>2991</v>
      </c>
      <c r="G233" s="185" t="s">
        <v>210</v>
      </c>
      <c r="H233" s="186">
        <v>3.03</v>
      </c>
      <c r="I233" s="187"/>
      <c r="J233" s="188">
        <f>ROUND(I233*H233,2)</f>
        <v>0</v>
      </c>
      <c r="K233" s="184" t="s">
        <v>1</v>
      </c>
      <c r="L233" s="189"/>
      <c r="M233" s="190" t="s">
        <v>1</v>
      </c>
      <c r="N233" s="191" t="s">
        <v>38</v>
      </c>
      <c r="O233" s="59"/>
      <c r="P233" s="154">
        <f>O233*H233</f>
        <v>0</v>
      </c>
      <c r="Q233" s="154">
        <v>0.06</v>
      </c>
      <c r="R233" s="154">
        <f>Q233*H233</f>
        <v>0.18179999999999999</v>
      </c>
      <c r="S233" s="154">
        <v>0</v>
      </c>
      <c r="T233" s="15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6" t="s">
        <v>176</v>
      </c>
      <c r="AT233" s="156" t="s">
        <v>181</v>
      </c>
      <c r="AU233" s="156" t="s">
        <v>82</v>
      </c>
      <c r="AY233" s="18" t="s">
        <v>137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8" t="s">
        <v>30</v>
      </c>
      <c r="BK233" s="157">
        <f>ROUND(I233*H233,2)</f>
        <v>0</v>
      </c>
      <c r="BL233" s="18" t="s">
        <v>143</v>
      </c>
      <c r="BM233" s="156" t="s">
        <v>2992</v>
      </c>
    </row>
    <row r="234" spans="1:65" s="13" customFormat="1">
      <c r="B234" s="158"/>
      <c r="D234" s="159" t="s">
        <v>145</v>
      </c>
      <c r="E234" s="160" t="s">
        <v>1</v>
      </c>
      <c r="F234" s="161" t="s">
        <v>1676</v>
      </c>
      <c r="H234" s="162">
        <v>3.03</v>
      </c>
      <c r="I234" s="163"/>
      <c r="L234" s="158"/>
      <c r="M234" s="164"/>
      <c r="N234" s="165"/>
      <c r="O234" s="165"/>
      <c r="P234" s="165"/>
      <c r="Q234" s="165"/>
      <c r="R234" s="165"/>
      <c r="S234" s="165"/>
      <c r="T234" s="166"/>
      <c r="AT234" s="160" t="s">
        <v>145</v>
      </c>
      <c r="AU234" s="160" t="s">
        <v>82</v>
      </c>
      <c r="AV234" s="13" t="s">
        <v>82</v>
      </c>
      <c r="AW234" s="13" t="s">
        <v>29</v>
      </c>
      <c r="AX234" s="13" t="s">
        <v>73</v>
      </c>
      <c r="AY234" s="160" t="s">
        <v>137</v>
      </c>
    </row>
    <row r="235" spans="1:65" s="15" customFormat="1">
      <c r="B235" s="174"/>
      <c r="D235" s="159" t="s">
        <v>145</v>
      </c>
      <c r="E235" s="175" t="s">
        <v>1</v>
      </c>
      <c r="F235" s="176" t="s">
        <v>148</v>
      </c>
      <c r="H235" s="177">
        <v>3.03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145</v>
      </c>
      <c r="AU235" s="175" t="s">
        <v>82</v>
      </c>
      <c r="AV235" s="15" t="s">
        <v>143</v>
      </c>
      <c r="AW235" s="15" t="s">
        <v>29</v>
      </c>
      <c r="AX235" s="15" t="s">
        <v>30</v>
      </c>
      <c r="AY235" s="175" t="s">
        <v>137</v>
      </c>
    </row>
    <row r="236" spans="1:65" s="2" customFormat="1" ht="24.2" customHeight="1">
      <c r="A236" s="33"/>
      <c r="B236" s="144"/>
      <c r="C236" s="145" t="s">
        <v>399</v>
      </c>
      <c r="D236" s="145" t="s">
        <v>139</v>
      </c>
      <c r="E236" s="146" t="s">
        <v>1448</v>
      </c>
      <c r="F236" s="147" t="s">
        <v>1449</v>
      </c>
      <c r="G236" s="148" t="s">
        <v>195</v>
      </c>
      <c r="H236" s="149">
        <v>7.4249999999999998</v>
      </c>
      <c r="I236" s="150"/>
      <c r="J236" s="151">
        <f>ROUND(I236*H236,2)</f>
        <v>0</v>
      </c>
      <c r="K236" s="147" t="s">
        <v>152</v>
      </c>
      <c r="L236" s="34"/>
      <c r="M236" s="152" t="s">
        <v>1</v>
      </c>
      <c r="N236" s="153" t="s">
        <v>38</v>
      </c>
      <c r="O236" s="59"/>
      <c r="P236" s="154">
        <f>O236*H236</f>
        <v>0</v>
      </c>
      <c r="Q236" s="154">
        <v>2.3010199999999998</v>
      </c>
      <c r="R236" s="154">
        <f>Q236*H236</f>
        <v>17.0850735</v>
      </c>
      <c r="S236" s="154">
        <v>0</v>
      </c>
      <c r="T236" s="15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56" t="s">
        <v>143</v>
      </c>
      <c r="AT236" s="156" t="s">
        <v>139</v>
      </c>
      <c r="AU236" s="156" t="s">
        <v>82</v>
      </c>
      <c r="AY236" s="18" t="s">
        <v>137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8" t="s">
        <v>30</v>
      </c>
      <c r="BK236" s="157">
        <f>ROUND(I236*H236,2)</f>
        <v>0</v>
      </c>
      <c r="BL236" s="18" t="s">
        <v>143</v>
      </c>
      <c r="BM236" s="156" t="s">
        <v>2993</v>
      </c>
    </row>
    <row r="237" spans="1:65" s="13" customFormat="1">
      <c r="B237" s="158"/>
      <c r="D237" s="159" t="s">
        <v>145</v>
      </c>
      <c r="E237" s="160" t="s">
        <v>1</v>
      </c>
      <c r="F237" s="161" t="s">
        <v>2994</v>
      </c>
      <c r="H237" s="162">
        <v>7.4249999999999998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145</v>
      </c>
      <c r="AU237" s="160" t="s">
        <v>82</v>
      </c>
      <c r="AV237" s="13" t="s">
        <v>82</v>
      </c>
      <c r="AW237" s="13" t="s">
        <v>29</v>
      </c>
      <c r="AX237" s="13" t="s">
        <v>73</v>
      </c>
      <c r="AY237" s="160" t="s">
        <v>137</v>
      </c>
    </row>
    <row r="238" spans="1:65" s="2" customFormat="1" ht="24.2" customHeight="1">
      <c r="A238" s="33"/>
      <c r="B238" s="144"/>
      <c r="C238" s="145" t="s">
        <v>401</v>
      </c>
      <c r="D238" s="145" t="s">
        <v>139</v>
      </c>
      <c r="E238" s="146" t="s">
        <v>2995</v>
      </c>
      <c r="F238" s="147" t="s">
        <v>2996</v>
      </c>
      <c r="G238" s="148" t="s">
        <v>210</v>
      </c>
      <c r="H238" s="149">
        <v>3</v>
      </c>
      <c r="I238" s="150"/>
      <c r="J238" s="151">
        <f>ROUND(I238*H238,2)</f>
        <v>0</v>
      </c>
      <c r="K238" s="147" t="s">
        <v>152</v>
      </c>
      <c r="L238" s="34"/>
      <c r="M238" s="152" t="s">
        <v>1</v>
      </c>
      <c r="N238" s="153" t="s">
        <v>38</v>
      </c>
      <c r="O238" s="59"/>
      <c r="P238" s="154">
        <f>O238*H238</f>
        <v>0</v>
      </c>
      <c r="Q238" s="154">
        <v>0.21734000000000001</v>
      </c>
      <c r="R238" s="154">
        <f>Q238*H238</f>
        <v>0.65202000000000004</v>
      </c>
      <c r="S238" s="154">
        <v>0</v>
      </c>
      <c r="T238" s="155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6" t="s">
        <v>143</v>
      </c>
      <c r="AT238" s="156" t="s">
        <v>139</v>
      </c>
      <c r="AU238" s="156" t="s">
        <v>82</v>
      </c>
      <c r="AY238" s="18" t="s">
        <v>137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8" t="s">
        <v>30</v>
      </c>
      <c r="BK238" s="157">
        <f>ROUND(I238*H238,2)</f>
        <v>0</v>
      </c>
      <c r="BL238" s="18" t="s">
        <v>143</v>
      </c>
      <c r="BM238" s="156" t="s">
        <v>2997</v>
      </c>
    </row>
    <row r="239" spans="1:65" s="13" customFormat="1">
      <c r="B239" s="158"/>
      <c r="D239" s="159" t="s">
        <v>145</v>
      </c>
      <c r="E239" s="160" t="s">
        <v>1</v>
      </c>
      <c r="F239" s="161" t="s">
        <v>155</v>
      </c>
      <c r="H239" s="162">
        <v>3</v>
      </c>
      <c r="I239" s="163"/>
      <c r="L239" s="158"/>
      <c r="M239" s="164"/>
      <c r="N239" s="165"/>
      <c r="O239" s="165"/>
      <c r="P239" s="165"/>
      <c r="Q239" s="165"/>
      <c r="R239" s="165"/>
      <c r="S239" s="165"/>
      <c r="T239" s="166"/>
      <c r="AT239" s="160" t="s">
        <v>145</v>
      </c>
      <c r="AU239" s="160" t="s">
        <v>82</v>
      </c>
      <c r="AV239" s="13" t="s">
        <v>82</v>
      </c>
      <c r="AW239" s="13" t="s">
        <v>29</v>
      </c>
      <c r="AX239" s="13" t="s">
        <v>30</v>
      </c>
      <c r="AY239" s="160" t="s">
        <v>137</v>
      </c>
    </row>
    <row r="240" spans="1:65" s="2" customFormat="1" ht="24.2" customHeight="1">
      <c r="A240" s="33"/>
      <c r="B240" s="144"/>
      <c r="C240" s="182" t="s">
        <v>403</v>
      </c>
      <c r="D240" s="182" t="s">
        <v>181</v>
      </c>
      <c r="E240" s="183" t="s">
        <v>2998</v>
      </c>
      <c r="F240" s="184" t="s">
        <v>2999</v>
      </c>
      <c r="G240" s="185" t="s">
        <v>210</v>
      </c>
      <c r="H240" s="186">
        <v>3</v>
      </c>
      <c r="I240" s="187"/>
      <c r="J240" s="188">
        <f>ROUND(I240*H240,2)</f>
        <v>0</v>
      </c>
      <c r="K240" s="184" t="s">
        <v>1</v>
      </c>
      <c r="L240" s="189"/>
      <c r="M240" s="190" t="s">
        <v>1</v>
      </c>
      <c r="N240" s="191" t="s">
        <v>38</v>
      </c>
      <c r="O240" s="59"/>
      <c r="P240" s="154">
        <f>O240*H240</f>
        <v>0</v>
      </c>
      <c r="Q240" s="154">
        <v>6.8000000000000005E-2</v>
      </c>
      <c r="R240" s="154">
        <f>Q240*H240</f>
        <v>0.20400000000000001</v>
      </c>
      <c r="S240" s="154">
        <v>0</v>
      </c>
      <c r="T240" s="15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6" t="s">
        <v>176</v>
      </c>
      <c r="AT240" s="156" t="s">
        <v>181</v>
      </c>
      <c r="AU240" s="156" t="s">
        <v>82</v>
      </c>
      <c r="AY240" s="18" t="s">
        <v>137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8" t="s">
        <v>30</v>
      </c>
      <c r="BK240" s="157">
        <f>ROUND(I240*H240,2)</f>
        <v>0</v>
      </c>
      <c r="BL240" s="18" t="s">
        <v>143</v>
      </c>
      <c r="BM240" s="156" t="s">
        <v>3000</v>
      </c>
    </row>
    <row r="241" spans="1:65" s="13" customFormat="1">
      <c r="B241" s="158"/>
      <c r="D241" s="159" t="s">
        <v>145</v>
      </c>
      <c r="E241" s="160" t="s">
        <v>1</v>
      </c>
      <c r="F241" s="161" t="s">
        <v>155</v>
      </c>
      <c r="H241" s="162">
        <v>3</v>
      </c>
      <c r="I241" s="163"/>
      <c r="L241" s="158"/>
      <c r="M241" s="164"/>
      <c r="N241" s="165"/>
      <c r="O241" s="165"/>
      <c r="P241" s="165"/>
      <c r="Q241" s="165"/>
      <c r="R241" s="165"/>
      <c r="S241" s="165"/>
      <c r="T241" s="166"/>
      <c r="AT241" s="160" t="s">
        <v>145</v>
      </c>
      <c r="AU241" s="160" t="s">
        <v>82</v>
      </c>
      <c r="AV241" s="13" t="s">
        <v>82</v>
      </c>
      <c r="AW241" s="13" t="s">
        <v>29</v>
      </c>
      <c r="AX241" s="13" t="s">
        <v>30</v>
      </c>
      <c r="AY241" s="160" t="s">
        <v>137</v>
      </c>
    </row>
    <row r="242" spans="1:65" s="12" customFormat="1" ht="22.9" customHeight="1">
      <c r="B242" s="131"/>
      <c r="D242" s="132" t="s">
        <v>72</v>
      </c>
      <c r="E242" s="142" t="s">
        <v>180</v>
      </c>
      <c r="F242" s="142" t="s">
        <v>186</v>
      </c>
      <c r="I242" s="134"/>
      <c r="J242" s="143">
        <f>BK242</f>
        <v>0</v>
      </c>
      <c r="L242" s="131"/>
      <c r="M242" s="136"/>
      <c r="N242" s="137"/>
      <c r="O242" s="137"/>
      <c r="P242" s="138">
        <f>P243</f>
        <v>0</v>
      </c>
      <c r="Q242" s="137"/>
      <c r="R242" s="138">
        <f>R243</f>
        <v>0</v>
      </c>
      <c r="S242" s="137"/>
      <c r="T242" s="139">
        <f>T243</f>
        <v>0</v>
      </c>
      <c r="AR242" s="132" t="s">
        <v>30</v>
      </c>
      <c r="AT242" s="140" t="s">
        <v>72</v>
      </c>
      <c r="AU242" s="140" t="s">
        <v>30</v>
      </c>
      <c r="AY242" s="132" t="s">
        <v>137</v>
      </c>
      <c r="BK242" s="141">
        <f>BK243</f>
        <v>0</v>
      </c>
    </row>
    <row r="243" spans="1:65" s="2" customFormat="1" ht="24.2" customHeight="1">
      <c r="A243" s="33"/>
      <c r="B243" s="144"/>
      <c r="C243" s="145" t="s">
        <v>717</v>
      </c>
      <c r="D243" s="145" t="s">
        <v>139</v>
      </c>
      <c r="E243" s="146" t="s">
        <v>1470</v>
      </c>
      <c r="F243" s="147" t="s">
        <v>1471</v>
      </c>
      <c r="G243" s="148" t="s">
        <v>151</v>
      </c>
      <c r="H243" s="149">
        <v>27.943000000000001</v>
      </c>
      <c r="I243" s="150"/>
      <c r="J243" s="151">
        <f>ROUND(I243*H243,2)</f>
        <v>0</v>
      </c>
      <c r="K243" s="147" t="s">
        <v>152</v>
      </c>
      <c r="L243" s="34"/>
      <c r="M243" s="192" t="s">
        <v>1</v>
      </c>
      <c r="N243" s="193" t="s">
        <v>38</v>
      </c>
      <c r="O243" s="194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56" t="s">
        <v>143</v>
      </c>
      <c r="AT243" s="156" t="s">
        <v>139</v>
      </c>
      <c r="AU243" s="156" t="s">
        <v>82</v>
      </c>
      <c r="AY243" s="18" t="s">
        <v>137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8" t="s">
        <v>30</v>
      </c>
      <c r="BK243" s="157">
        <f>ROUND(I243*H243,2)</f>
        <v>0</v>
      </c>
      <c r="BL243" s="18" t="s">
        <v>143</v>
      </c>
      <c r="BM243" s="156" t="s">
        <v>3001</v>
      </c>
    </row>
    <row r="244" spans="1:65" s="2" customFormat="1" ht="6.95" customHeight="1">
      <c r="A244" s="33"/>
      <c r="B244" s="48"/>
      <c r="C244" s="49"/>
      <c r="D244" s="49"/>
      <c r="E244" s="49"/>
      <c r="F244" s="49"/>
      <c r="G244" s="49"/>
      <c r="H244" s="49"/>
      <c r="I244" s="49"/>
      <c r="J244" s="49"/>
      <c r="K244" s="49"/>
      <c r="L244" s="34"/>
      <c r="M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</row>
  </sheetData>
  <autoFilter ref="C121:K24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SO 120 - Parkovací místa</vt:lpstr>
      <vt:lpstr>SO 130 - Chodníky</vt:lpstr>
      <vt:lpstr>SO 310 - Kanalizace - stoky</vt:lpstr>
      <vt:lpstr>SO 320 - Kanalizační příp...</vt:lpstr>
      <vt:lpstr>SO 330 - Vodovodní řady</vt:lpstr>
      <vt:lpstr>SO 330.1 - Dočasné zásobo...</vt:lpstr>
      <vt:lpstr>SO 340 - Vodovodní přípojky</vt:lpstr>
      <vt:lpstr>SO 110 - Vozovky</vt:lpstr>
      <vt:lpstr>SO 90 - Ostatní rozpočtov...</vt:lpstr>
      <vt:lpstr>SO 140 - Odvodnění</vt:lpstr>
      <vt:lpstr>'Rekapitulace stavby'!Názvy_tisku</vt:lpstr>
      <vt:lpstr>'SO 110 - Vozovky'!Názvy_tisku</vt:lpstr>
      <vt:lpstr>'SO 120 - Parkovací místa'!Názvy_tisku</vt:lpstr>
      <vt:lpstr>'SO 130 - Chodníky'!Názvy_tisku</vt:lpstr>
      <vt:lpstr>'SO 140 - Odvodnění'!Názvy_tisku</vt:lpstr>
      <vt:lpstr>'SO 310 - Kanalizace - stoky'!Názvy_tisku</vt:lpstr>
      <vt:lpstr>'SO 320 - Kanalizační příp...'!Názvy_tisku</vt:lpstr>
      <vt:lpstr>'SO 330 - Vodovodní řady'!Názvy_tisku</vt:lpstr>
      <vt:lpstr>'SO 330.1 - Dočasné zásobo...'!Názvy_tisku</vt:lpstr>
      <vt:lpstr>'SO 340 - Vodovodní přípojky'!Názvy_tisku</vt:lpstr>
      <vt:lpstr>'SO 90 - Ostatní rozpočtov...'!Názvy_tisku</vt:lpstr>
      <vt:lpstr>'Rekapitulace stavby'!Oblast_tisku</vt:lpstr>
      <vt:lpstr>'SO 110 - Vozovky'!Oblast_tisku</vt:lpstr>
      <vt:lpstr>'SO 120 - Parkovací místa'!Oblast_tisku</vt:lpstr>
      <vt:lpstr>'SO 130 - Chodníky'!Oblast_tisku</vt:lpstr>
      <vt:lpstr>'SO 140 - Odvodnění'!Oblast_tisku</vt:lpstr>
      <vt:lpstr>'SO 310 - Kanalizace - stoky'!Oblast_tisku</vt:lpstr>
      <vt:lpstr>'SO 320 - Kanalizační příp...'!Oblast_tisku</vt:lpstr>
      <vt:lpstr>'SO 330 - Vodovodní řady'!Oblast_tisku</vt:lpstr>
      <vt:lpstr>'SO 330.1 - Dočasné zásobo...'!Oblast_tisku</vt:lpstr>
      <vt:lpstr>'SO 340 - Vodovodní přípojky'!Oblast_tisku</vt:lpstr>
      <vt:lpstr>'SO 90 - Ostatní rozpočtov...'!Oblast_tisku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2024-10-03T11:40:47Z</dcterms:created>
  <dcterms:modified xsi:type="dcterms:W3CDTF">2024-10-03T11:48:32Z</dcterms:modified>
</cp:coreProperties>
</file>