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MalinWC2P - Oprava sociál..." sheetId="2" state="visible" r:id="rId4"/>
  </sheets>
  <definedNames>
    <definedName function="false" hidden="false" localSheetId="1" name="_xlnm.Print_Area" vbProcedure="false">'MalinWC2P - Oprava sociál...'!$C$4:$J$76,'MalinWC2P - Oprava sociál...'!$C$82:$J$120,'MalinWC2P - Oprava sociál...'!$C$126:$K$586</definedName>
    <definedName function="false" hidden="false" localSheetId="1" name="_xlnm.Print_Titles" vbProcedure="false">'MalinWC2P - Oprava sociál...'!$136:$136</definedName>
    <definedName function="false" hidden="true" localSheetId="1" name="_xlnm._FilterDatabase" vbProcedure="false">'MalinWC2P - Oprava sociál...'!$C$136:$K$586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<sst xmlns="http://schemas.openxmlformats.org/spreadsheetml/2006/main" count="4959" uniqueCount="1102">
  <si>
    <t xml:space="preserve">Export Komplet</t>
  </si>
  <si>
    <t xml:space="preserve">2.0</t>
  </si>
  <si>
    <t xml:space="preserve">False</t>
  </si>
  <si>
    <t xml:space="preserve">{dd94182a-ed6b-4a55-a19a-4d1f6b4aff54}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</si>
  <si>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</si>
  <si>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</si>
  <si>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</si>
  <si>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</si>
  <si>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</si>
  <si>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</si>
  <si>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</si>
  <si>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</si>
  <si>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</si>
  <si>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MalinWC2P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</si>
  <si>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</si>
  <si>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</si>
  <si>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a dlažby v chodbě</t>
  </si>
  <si>
    <t xml:space="preserve">KSO:</t>
  </si>
  <si>
    <t xml:space="preserve">CC-CZ:</t>
  </si>
  <si>
    <t xml:space="preserve">Místo:</t>
  </si>
  <si>
    <t xml:space="preserve">Malinovského náměstí 3,Brno</t>
  </si>
  <si>
    <t xml:space="preserve">Datum:</t>
  </si>
  <si>
    <t xml:space="preserve">22. 10. 2024</t>
  </si>
  <si>
    <t xml:space="preserve">Zadavatel:</t>
  </si>
  <si>
    <t xml:space="preserve">IČ:</t>
  </si>
  <si>
    <t xml:space="preserve">Magistrát m.Brna,OSM,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</si>
  <si>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</si>
  <si>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</si>
  <si>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</si>
  <si>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</si>
  <si>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</si>
  <si>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</si>
  <si>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</si>
  <si>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</si>
  <si>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</si>
  <si>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</si>
  <si>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</si>
  <si>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</si>
  <si>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</si>
  <si>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</si>
  <si>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</si>
  <si>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</si>
  <si>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</si>
  <si>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</si>
  <si>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</si>
  <si>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</si>
  <si>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</si>
  <si>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</si>
  <si>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</si>
  <si>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</si>
  <si>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</si>
  <si>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</si>
  <si>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</si>
  <si>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</si>
  <si>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</si>
  <si>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</si>
  <si>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</si>
  <si>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</si>
  <si>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</si>
  <si>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</si>
  <si>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</si>
  <si>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</si>
  <si>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</si>
  <si>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</si>
  <si>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</si>
  <si>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</si>
  <si>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</si>
  <si>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</si>
  <si>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</si>
  <si>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</si>
  <si>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</si>
  <si>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</si>
  <si>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</si>
  <si>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</si>
  <si>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</si>
  <si>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</si>
  <si>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</si>
  <si>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</si>
  <si>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</si>
  <si>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</si>
  <si>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</si>
  <si>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</si>
  <si>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</si>
  <si>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</si>
  <si>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</si>
  <si>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</si>
  <si>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</si>
  <si>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</si>
  <si>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</si>
  <si>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</si>
  <si>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</si>
  <si>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</si>
  <si>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</si>
  <si>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</si>
  <si>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</si>
  <si>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</si>
  <si>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</si>
  <si>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</si>
  <si>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</si>
  <si>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</si>
  <si>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</si>
  <si>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</si>
  <si>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</si>
  <si>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</si>
  <si>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</si>
  <si>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</si>
  <si>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</si>
  <si>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</si>
  <si>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</si>
  <si>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</si>
  <si>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</si>
  <si>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</si>
  <si>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</si>
  <si>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</si>
  <si>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</si>
  <si>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</si>
  <si>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</si>
  <si>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</si>
  <si>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</si>
  <si>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</si>
  <si>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</si>
  <si>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</si>
  <si>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</si>
  <si>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</si>
  <si>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</si>
  <si>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</si>
  <si>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</si>
  <si>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</si>
  <si>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</si>
  <si>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</si>
  <si>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</si>
  <si>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</si>
  <si>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317142420</t>
  </si>
  <si>
    <t xml:space="preserve">Překlad nenosný pórobetonový š 100 mm v do 250 mm na tenkovrstvou maltu dl do 1000 mm</t>
  </si>
  <si>
    <t xml:space="preserve">kus</t>
  </si>
  <si>
    <t xml:space="preserve">CS ÚRS 2024 02</t>
  </si>
  <si>
    <t xml:space="preserve">4</t>
  </si>
  <si>
    <t xml:space="preserve">-686659045</t>
  </si>
  <si>
    <t xml:space="preserve">VV</t>
  </si>
  <si>
    <t xml:space="preserve">2+2</t>
  </si>
  <si>
    <t xml:space="preserve">317142422</t>
  </si>
  <si>
    <t xml:space="preserve">Překlad nenosný pórobetonový š 100 mm v do 250 mm na tenkovrstvou maltu dl přes 1000 do 1250 mm</t>
  </si>
  <si>
    <t xml:space="preserve">-598460853</t>
  </si>
  <si>
    <t xml:space="preserve">1+1</t>
  </si>
  <si>
    <t xml:space="preserve">317234410</t>
  </si>
  <si>
    <t xml:space="preserve">Vyzdívka mezi nosníky z cihel pálených na MC</t>
  </si>
  <si>
    <t xml:space="preserve">m3</t>
  </si>
  <si>
    <t xml:space="preserve">1749860757</t>
  </si>
  <si>
    <t xml:space="preserve">1,2*0,15*0,25</t>
  </si>
  <si>
    <t xml:space="preserve">317941121</t>
  </si>
  <si>
    <t xml:space="preserve">Osazování ocelových válcovaných nosníků na zdivu I, IE, U, UE nebo L do č. 12 nebo výšky do 120 mm</t>
  </si>
  <si>
    <t xml:space="preserve">t</t>
  </si>
  <si>
    <t xml:space="preserve">1175008743</t>
  </si>
  <si>
    <t xml:space="preserve">1,2*13,4*0,001*3</t>
  </si>
  <si>
    <t xml:space="preserve">17,8*1,2*0,001*2</t>
  </si>
  <si>
    <t xml:space="preserve">Součet</t>
  </si>
  <si>
    <t xml:space="preserve">5</t>
  </si>
  <si>
    <t xml:space="preserve">M</t>
  </si>
  <si>
    <t xml:space="preserve">13010714</t>
  </si>
  <si>
    <t xml:space="preserve">ocel profilová jakost S235JR (11 375) průřez I (IPN) 120,160</t>
  </si>
  <si>
    <t xml:space="preserve">8</t>
  </si>
  <si>
    <t xml:space="preserve">304068992</t>
  </si>
  <si>
    <t xml:space="preserve">0,091</t>
  </si>
  <si>
    <t xml:space="preserve">0,091*1,1 'Přepočtené koeficientem množství</t>
  </si>
  <si>
    <t xml:space="preserve">6</t>
  </si>
  <si>
    <t xml:space="preserve">342272225.XLA</t>
  </si>
  <si>
    <t xml:space="preserve">Příčka z tvárnic Ytong Klasik 100 na tenkovrstvou maltu tl 100 mm</t>
  </si>
  <si>
    <t xml:space="preserve">m2</t>
  </si>
  <si>
    <t xml:space="preserve">-496096227</t>
  </si>
  <si>
    <t xml:space="preserve">"02"(1,8*2+2,0)*2,2-0,6*2,0*2+1,3*2,2*2</t>
  </si>
  <si>
    <t xml:space="preserve">"08"(1,9+0,9+1,5)*2,2-0,6*2,0*2</t>
  </si>
  <si>
    <t xml:space="preserve">7</t>
  </si>
  <si>
    <t xml:space="preserve">342272235.XLA</t>
  </si>
  <si>
    <t xml:space="preserve">Příčka z tvárnic Ytong Klasik 125 na tenkovrstvou maltu tl 125 mm</t>
  </si>
  <si>
    <t xml:space="preserve">825419904</t>
  </si>
  <si>
    <t xml:space="preserve">"01"2,87*4,2-0,8*2,0</t>
  </si>
  <si>
    <t xml:space="preserve">"11"(1,4)*4,2</t>
  </si>
  <si>
    <t xml:space="preserve">"07"2,5*4,2-0,8*2,0</t>
  </si>
  <si>
    <t xml:space="preserve">342272245.XLA</t>
  </si>
  <si>
    <t xml:space="preserve">Příčka z tvárnic Ytong Klasik 150 na tenkovrstvou maltu tl 150 mm</t>
  </si>
  <si>
    <t xml:space="preserve">731181135</t>
  </si>
  <si>
    <t xml:space="preserve">0,9*1,2*6"zavěsné WC"</t>
  </si>
  <si>
    <t xml:space="preserve">9</t>
  </si>
  <si>
    <t xml:space="preserve">34227-pc1</t>
  </si>
  <si>
    <t xml:space="preserve">Zazdění závěsného WC-předstěn pórobetonovými tvárnicemi</t>
  </si>
  <si>
    <t xml:space="preserve">87558624</t>
  </si>
  <si>
    <t xml:space="preserve">"Ženy"5</t>
  </si>
  <si>
    <t xml:space="preserve">"Muži"1</t>
  </si>
  <si>
    <t xml:space="preserve">10</t>
  </si>
  <si>
    <t xml:space="preserve">34227-pc2</t>
  </si>
  <si>
    <t xml:space="preserve">Zapravení drážek</t>
  </si>
  <si>
    <t xml:space="preserve">sada</t>
  </si>
  <si>
    <t xml:space="preserve">1324725494</t>
  </si>
  <si>
    <t xml:space="preserve">11</t>
  </si>
  <si>
    <t xml:space="preserve">342291121</t>
  </si>
  <si>
    <t xml:space="preserve">Ukotvení příček k cihelným konstrukcím plochými kotvami</t>
  </si>
  <si>
    <t xml:space="preserve">m</t>
  </si>
  <si>
    <t xml:space="preserve">442743502</t>
  </si>
  <si>
    <t xml:space="preserve">2,05*7+4,25*6+4*1,2</t>
  </si>
  <si>
    <t xml:space="preserve">346244381</t>
  </si>
  <si>
    <t xml:space="preserve">Plentování jednostranné v do 200 mm válcovaných nosníků cihlami</t>
  </si>
  <si>
    <t xml:space="preserve">1070270971</t>
  </si>
  <si>
    <t xml:space="preserve">1,0*0,15*6+1,2*0,2*2</t>
  </si>
  <si>
    <t xml:space="preserve">Úpravy povrchů, podlahy a osazování výplní</t>
  </si>
  <si>
    <t xml:space="preserve">13</t>
  </si>
  <si>
    <t xml:space="preserve">612135101</t>
  </si>
  <si>
    <t xml:space="preserve">Hrubá výplň rýh ve stěnách maltou jakékoli šířky rýhy</t>
  </si>
  <si>
    <t xml:space="preserve">1373102193</t>
  </si>
  <si>
    <t xml:space="preserve">(60+30)*0,1</t>
  </si>
  <si>
    <t xml:space="preserve">6*4,0*0,15+2,2*3*0,15</t>
  </si>
  <si>
    <t xml:space="preserve">(6,7+3,35+0,6*2)*2*0,15</t>
  </si>
  <si>
    <t xml:space="preserve">14</t>
  </si>
  <si>
    <t xml:space="preserve">612142001</t>
  </si>
  <si>
    <t xml:space="preserve">Pletivo sklovláknité vnitřních stěn vtlačené do tmelu</t>
  </si>
  <si>
    <t xml:space="preserve">1815666986</t>
  </si>
  <si>
    <t xml:space="preserve">22,7</t>
  </si>
  <si>
    <t xml:space="preserve">Mezisoučet</t>
  </si>
  <si>
    <t xml:space="preserve">"01"(2,87*4,2-0,8*2,0)*2</t>
  </si>
  <si>
    <t xml:space="preserve">"11"(1,4)*4,2*2</t>
  </si>
  <si>
    <t xml:space="preserve">"07"(2,5*4,2-0,8*2,0)*2</t>
  </si>
  <si>
    <t xml:space="preserve">5,0*0,25"obložení ve zdi tl.30"</t>
  </si>
  <si>
    <t xml:space="preserve">15</t>
  </si>
  <si>
    <t xml:space="preserve">612321131</t>
  </si>
  <si>
    <t xml:space="preserve">Vápenocementový štuk vnitřních stěn tloušťky do 3 mm</t>
  </si>
  <si>
    <t xml:space="preserve">-684672271</t>
  </si>
  <si>
    <t xml:space="preserve">"strop-sdk 763"0</t>
  </si>
  <si>
    <t xml:space="preserve">"1,7-do stropu"0</t>
  </si>
  <si>
    <t xml:space="preserve">"2"</t>
  </si>
  <si>
    <t xml:space="preserve">2,9*(4,0-2,2)+"11"1,4*1,8+0,4*1,4</t>
  </si>
  <si>
    <t xml:space="preserve">"8"(1,9+2,5+1,3)*(4,0-2,2)</t>
  </si>
  <si>
    <t xml:space="preserve">16</t>
  </si>
  <si>
    <t xml:space="preserve">612321141</t>
  </si>
  <si>
    <t xml:space="preserve">Vápenocementová omítka štuková dvouvrstvá vnitřních stěn nanášená ručně</t>
  </si>
  <si>
    <t xml:space="preserve">-428059484</t>
  </si>
  <si>
    <t xml:space="preserve">"Po obkladech-1"(1,4*2+2,87)*1,6-0,8*1,6</t>
  </si>
  <si>
    <t xml:space="preserve">"2"(3,45+2,87+3,45)*1,6-1,12*0,6*2-0,6*1,6*3</t>
  </si>
  <si>
    <t xml:space="preserve">"5,6,11"(4,95+1,3+3,55)*1,6-0,6*1,6*3-1,12*0,3-0,8*2+5*0,2</t>
  </si>
  <si>
    <t xml:space="preserve">"7-10"3,55*1,6*2-0,8*1,6+1,9*1,6-1,12*0,6+2,5*1,6+1,3*1,6-0,8*1,6</t>
  </si>
  <si>
    <t xml:space="preserve">17</t>
  </si>
  <si>
    <t xml:space="preserve">612321191</t>
  </si>
  <si>
    <t xml:space="preserve">Příplatek k vápenocementové omítce vnitřních stěn za každých dalších 5 mm tloušťky ručně</t>
  </si>
  <si>
    <t xml:space="preserve">-696842602</t>
  </si>
  <si>
    <t xml:space="preserve">18</t>
  </si>
  <si>
    <t xml:space="preserve">612325422</t>
  </si>
  <si>
    <t xml:space="preserve">Oprava vnitřní vápenocementové štukové omítky stěn v rozsahu plochy přes 10 do 30 %</t>
  </si>
  <si>
    <t xml:space="preserve">-1168603083</t>
  </si>
  <si>
    <t xml:space="preserve">"ženy"(2,87+4,95)*2*(4,2-1,6)-0,8*0,4-0,6*0,4*3-1,12*2,2*2+(1,15+2,8*2)*0,5*2</t>
  </si>
  <si>
    <t xml:space="preserve">"5,6"(1,0*4+1,3)*(4,2-1,6)-0,6*0,4*2-1,12*2,2+(1,15+2,8*2)*0,5</t>
  </si>
  <si>
    <t xml:space="preserve">"11"(2,7+1,4+0,9)*(4,2-1,6)-0,6*0,4*2</t>
  </si>
  <si>
    <t xml:space="preserve">"muži-7"(2,5+1,3)*(4,2-1,6)-0,8*0,4*2</t>
  </si>
  <si>
    <t xml:space="preserve">"8"(3,55*2+1,9)*(4,2-1,6)-0,8*2,0-1,12*2,2+(2,8*2+1,15)*0,5</t>
  </si>
  <si>
    <t xml:space="preserve">19</t>
  </si>
  <si>
    <t xml:space="preserve">619991005</t>
  </si>
  <si>
    <t xml:space="preserve">Zakrytí stěny fólií</t>
  </si>
  <si>
    <t xml:space="preserve">-1451259607</t>
  </si>
  <si>
    <t xml:space="preserve">1,12*2,8*4</t>
  </si>
  <si>
    <t xml:space="preserve">20</t>
  </si>
  <si>
    <t xml:space="preserve">632451032</t>
  </si>
  <si>
    <t xml:space="preserve">Vyrovnávací potěr tl přes 20 do 30 mm z MC 15 provedený v ploše</t>
  </si>
  <si>
    <t xml:space="preserve">751674539</t>
  </si>
  <si>
    <t xml:space="preserve">6,7*3,35+1,0*0,55*2</t>
  </si>
  <si>
    <t xml:space="preserve">2,9*4,95+1,15*0,3+3,5*4,95+1,15*0,3-0,3*3,5</t>
  </si>
  <si>
    <t xml:space="preserve">642942611</t>
  </si>
  <si>
    <t xml:space="preserve">Osazování zárubní nebo rámů dveřních kovových do 2,5 m2 na montážní pěnu</t>
  </si>
  <si>
    <t xml:space="preserve">1465954740</t>
  </si>
  <si>
    <t xml:space="preserve">8+2</t>
  </si>
  <si>
    <t xml:space="preserve">22</t>
  </si>
  <si>
    <t xml:space="preserve">55331480</t>
  </si>
  <si>
    <t xml:space="preserve">zárubeň jednokřídlá ocelová pro zdění tl stěny 100mm rozměru 600/1970mm</t>
  </si>
  <si>
    <t xml:space="preserve">1905875734</t>
  </si>
  <si>
    <t xml:space="preserve">23</t>
  </si>
  <si>
    <t xml:space="preserve">55331487</t>
  </si>
  <si>
    <t xml:space="preserve">zárubeň jednokřídlá ocelová pro zdění tl stěny 110-150mm rozměru 800/1970mm</t>
  </si>
  <si>
    <t xml:space="preserve">1794982357</t>
  </si>
  <si>
    <t xml:space="preserve">Ostatní konstrukce a práce, bourání</t>
  </si>
  <si>
    <t xml:space="preserve">24</t>
  </si>
  <si>
    <t xml:space="preserve">949101112</t>
  </si>
  <si>
    <t xml:space="preserve">Lešení pomocné pro objekty pozemních staveb s lešeňovou podlahou v přes 1,9 do 3,5 m zatížení do 150 kg/m2</t>
  </si>
  <si>
    <t xml:space="preserve">1145726390</t>
  </si>
  <si>
    <t xml:space="preserve">1,4*2,9+3,5*2,9+1,3*3,5+0,9*1,4+2,5*1,3+1,9*3,6</t>
  </si>
  <si>
    <t xml:space="preserve">25</t>
  </si>
  <si>
    <t xml:space="preserve">952901111</t>
  </si>
  <si>
    <t xml:space="preserve">Vyčištění budov bytové a občanské výstavby při výšce podlaží do 4 m</t>
  </si>
  <si>
    <t xml:space="preserve">-1114094129</t>
  </si>
  <si>
    <t xml:space="preserve">26</t>
  </si>
  <si>
    <t xml:space="preserve">952-pc 1</t>
  </si>
  <si>
    <t xml:space="preserve">Odvoz a likvidace, háčků,světel, zrcadel, koše, zásobníky na toal.papir,dávkovače mýdla, osoušeče rukou,štětek na WC</t>
  </si>
  <si>
    <t xml:space="preserve">-53205777</t>
  </si>
  <si>
    <t xml:space="preserve">27</t>
  </si>
  <si>
    <t xml:space="preserve">952-pc 2</t>
  </si>
  <si>
    <t xml:space="preserve">výměna dvířek uzávěrů vody</t>
  </si>
  <si>
    <t xml:space="preserve">694387327</t>
  </si>
  <si>
    <t xml:space="preserve">28</t>
  </si>
  <si>
    <t xml:space="preserve">962031132</t>
  </si>
  <si>
    <t xml:space="preserve">Bourání příček nebo přizdívek z cihel pálených tl do 100 mm</t>
  </si>
  <si>
    <t xml:space="preserve">1708284509</t>
  </si>
  <si>
    <t xml:space="preserve">"ženy"2,87*4,2-0,8*2,0+(1,9+3,3+0,9)*2,2-0,6*3+1,2*0,9*3</t>
  </si>
  <si>
    <t xml:space="preserve">"muži"3,5*4,2-0,6*2-0,8*2+1,05*1,2+1,9*2,2-0,6*2</t>
  </si>
  <si>
    <t xml:space="preserve">29</t>
  </si>
  <si>
    <t xml:space="preserve">965081213</t>
  </si>
  <si>
    <t xml:space="preserve">Bourání podlah z dlaždic keramických  tl do 10 mm plochy přes 1 m2</t>
  </si>
  <si>
    <t xml:space="preserve">1748015075</t>
  </si>
  <si>
    <t xml:space="preserve">30</t>
  </si>
  <si>
    <t xml:space="preserve">965081611</t>
  </si>
  <si>
    <t xml:space="preserve">Odsekání soklíků rovných</t>
  </si>
  <si>
    <t xml:space="preserve">-272509740</t>
  </si>
  <si>
    <t xml:space="preserve">(6,7+3,35+0,6*2)*2</t>
  </si>
  <si>
    <t xml:space="preserve">31</t>
  </si>
  <si>
    <t xml:space="preserve">968072455</t>
  </si>
  <si>
    <t xml:space="preserve">Vybourání kovových dveřních zárubní pl do 2 m2</t>
  </si>
  <si>
    <t xml:space="preserve">773931667</t>
  </si>
  <si>
    <t xml:space="preserve">0,6*2,0*3+0,8*2,0"ženy"+0,6*2,0*2+0,8*2,0"muži"</t>
  </si>
  <si>
    <t xml:space="preserve">32</t>
  </si>
  <si>
    <t xml:space="preserve">971033621</t>
  </si>
  <si>
    <t xml:space="preserve">Vybourání otvorů ve zdivu cihelném pl do 4 m2 na MVC nebo MV tl do 100 mm</t>
  </si>
  <si>
    <t xml:space="preserve">13526882</t>
  </si>
  <si>
    <t xml:space="preserve">0,6*2,0*3</t>
  </si>
  <si>
    <t xml:space="preserve">33</t>
  </si>
  <si>
    <t xml:space="preserve">971033641</t>
  </si>
  <si>
    <t xml:space="preserve">Vybourání otvorů ve zdivu cihelném pl do 4 m2 na MVC nebo MV tl do 300 mm</t>
  </si>
  <si>
    <t xml:space="preserve">866244323</t>
  </si>
  <si>
    <t xml:space="preserve">1,0*2,0*0,3</t>
  </si>
  <si>
    <t xml:space="preserve">34</t>
  </si>
  <si>
    <t xml:space="preserve">973031616</t>
  </si>
  <si>
    <t xml:space="preserve">Vysekání kapes ve zdivu cihelném na MV nebo MVC pro špalíky a krabice do 100x100x50 mm</t>
  </si>
  <si>
    <t xml:space="preserve">1741676930</t>
  </si>
  <si>
    <t xml:space="preserve">35</t>
  </si>
  <si>
    <t xml:space="preserve">974031121</t>
  </si>
  <si>
    <t xml:space="preserve">Vysekání rýh ve zdivu cihelném hl do 30 mm š do 30 mm</t>
  </si>
  <si>
    <t xml:space="preserve">-397356105</t>
  </si>
  <si>
    <t xml:space="preserve">36</t>
  </si>
  <si>
    <t xml:space="preserve">974031132</t>
  </si>
  <si>
    <t xml:space="preserve">Vysekání rýh ve zdivu cihelném hl do 50 mm š do 70 mm</t>
  </si>
  <si>
    <t xml:space="preserve">-360388180</t>
  </si>
  <si>
    <t xml:space="preserve">37</t>
  </si>
  <si>
    <t xml:space="preserve">974031164</t>
  </si>
  <si>
    <t xml:space="preserve">Vysekání rýh ve zdivu cihelném hl do 150 mm š do 150 mm</t>
  </si>
  <si>
    <t xml:space="preserve">-955649705</t>
  </si>
  <si>
    <t xml:space="preserve">38</t>
  </si>
  <si>
    <t xml:space="preserve">974031664</t>
  </si>
  <si>
    <t xml:space="preserve">Vysekání rýh ve zdivu cihelném pro vtahování nosníků hl do 150 mm v do 150 mm</t>
  </si>
  <si>
    <t xml:space="preserve">-765420689</t>
  </si>
  <si>
    <t xml:space="preserve">1,0*3</t>
  </si>
  <si>
    <t xml:space="preserve">39</t>
  </si>
  <si>
    <t xml:space="preserve">974031666</t>
  </si>
  <si>
    <t xml:space="preserve">Vysekání rýh ve zdivu cihelném pro vtahování nosníků hl do 150 mm v do 250 mm</t>
  </si>
  <si>
    <t xml:space="preserve">-1782163483</t>
  </si>
  <si>
    <t xml:space="preserve">1,2*2</t>
  </si>
  <si>
    <t xml:space="preserve">40</t>
  </si>
  <si>
    <t xml:space="preserve">977131119</t>
  </si>
  <si>
    <t xml:space="preserve">Vrty příklepovými vrtáky D přes 28 do 32 mm do cihelného zdiva nebo prostého betonu</t>
  </si>
  <si>
    <t xml:space="preserve">-2066992031</t>
  </si>
  <si>
    <t xml:space="preserve">41</t>
  </si>
  <si>
    <t xml:space="preserve">978013141</t>
  </si>
  <si>
    <t xml:space="preserve">Otlučení (osekání) vnitřní vápenné nebo vápenocementové omítky stěn v rozsahu přes 10 do 30 %</t>
  </si>
  <si>
    <t xml:space="preserve">-727166527</t>
  </si>
  <si>
    <t xml:space="preserve">"ženy1"(2,87+1,55)*2*4,2-0,8*2,0*2</t>
  </si>
  <si>
    <t xml:space="preserve">(2,87+3,3)*2*4,2-1,12*2,8*2+(1,15+2,8*2)*0,5*2-0,8*2,0</t>
  </si>
  <si>
    <t xml:space="preserve">(1,9+3,3+0,9)*2*2,2-0,6*2,0*6</t>
  </si>
  <si>
    <t xml:space="preserve">"muži "(3,5+1,6)*2*4,2-0,8*2,0*2-0,6*2,0</t>
  </si>
  <si>
    <t xml:space="preserve">(1,3+3,25+1,9+3,25)*2*4,2-1,12*2,8*2-0,6*2-0,8*2,0+(1,15+2,8*2)*0,5*2</t>
  </si>
  <si>
    <t xml:space="preserve">1,9*2,2*2-0,6*2,0*2</t>
  </si>
  <si>
    <t xml:space="preserve">-91,248</t>
  </si>
  <si>
    <t xml:space="preserve">42</t>
  </si>
  <si>
    <t xml:space="preserve">978013191</t>
  </si>
  <si>
    <t xml:space="preserve">Otlučení (osekání) vnitřní vápenné nebo vápenocementové omítky stěn v rozsahu přes 50 do 100 %</t>
  </si>
  <si>
    <t xml:space="preserve">-1206085944</t>
  </si>
  <si>
    <t xml:space="preserve">43</t>
  </si>
  <si>
    <t xml:space="preserve">978059541</t>
  </si>
  <si>
    <t xml:space="preserve">Odsekání a odebrání obkladů stěn z vnitřních obkládaček plochy přes 1 m2</t>
  </si>
  <si>
    <t xml:space="preserve">-261910043</t>
  </si>
  <si>
    <t xml:space="preserve">"ženy"(2,45+1,9*2+0,85+0,9*2+1,55+1,7)*2*1,7-0,8*1,7-1,12*0,7*2-0,6*1,7*6</t>
  </si>
  <si>
    <t xml:space="preserve">(2,87+1,5)*2*1,7-0,8*1,7*2</t>
  </si>
  <si>
    <t xml:space="preserve">"muži "(3,5+1,6)*2*1,7-0,8*1,7*2-0,6*1,7</t>
  </si>
  <si>
    <t xml:space="preserve">(1,3+1,9*2+3,22*2)*2*1,7-0,8*1,7-1,12*0,7*2-0,6*1,7*3</t>
  </si>
  <si>
    <t xml:space="preserve">997</t>
  </si>
  <si>
    <t xml:space="preserve">Přesun sutě</t>
  </si>
  <si>
    <t xml:space="preserve">44</t>
  </si>
  <si>
    <t xml:space="preserve">997013213</t>
  </si>
  <si>
    <t xml:space="preserve">Vnitrostaveništní doprava suti a vybouraných hmot pro budovy v přes 9 do 12 m ručně</t>
  </si>
  <si>
    <t xml:space="preserve">2145790835</t>
  </si>
  <si>
    <t xml:space="preserve">45</t>
  </si>
  <si>
    <t xml:space="preserve">997013501</t>
  </si>
  <si>
    <t xml:space="preserve">Odvoz suti a vybouraných hmot na skládku nebo meziskládku do 1 km se složením</t>
  </si>
  <si>
    <t xml:space="preserve">-1207530373</t>
  </si>
  <si>
    <t xml:space="preserve">46</t>
  </si>
  <si>
    <t xml:space="preserve">997013509</t>
  </si>
  <si>
    <t xml:space="preserve">Příplatek k odvozu suti a vybouraných hmot na skládku ZKD 1 km přes 1 km</t>
  </si>
  <si>
    <t xml:space="preserve">1246035732</t>
  </si>
  <si>
    <t xml:space="preserve">24,479*12 'Přepočtené koeficientem množství</t>
  </si>
  <si>
    <t xml:space="preserve">47</t>
  </si>
  <si>
    <t xml:space="preserve">997013631</t>
  </si>
  <si>
    <t xml:space="preserve">Poplatek za uložení na skládce (skládkovné) stavebního odpadu směsného kód odpadu 17 09 04</t>
  </si>
  <si>
    <t xml:space="preserve">-2131347615</t>
  </si>
  <si>
    <t xml:space="preserve">998</t>
  </si>
  <si>
    <t xml:space="preserve">Přesun hmot</t>
  </si>
  <si>
    <t xml:space="preserve">48</t>
  </si>
  <si>
    <t xml:space="preserve">998018002</t>
  </si>
  <si>
    <t xml:space="preserve">Přesun hmot pro budovy ruční pro budovy v přes 6 do 12 m</t>
  </si>
  <si>
    <t xml:space="preserve">73301343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</si>
  <si>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</si>
  <si>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</si>
  <si>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</si>
  <si>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</si>
  <si>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49</t>
  </si>
  <si>
    <t xml:space="preserve">721110963</t>
  </si>
  <si>
    <t xml:space="preserve">Potrubí kameninové propojení potrubí DN 150</t>
  </si>
  <si>
    <t xml:space="preserve">370050051</t>
  </si>
  <si>
    <t xml:space="preserve">50</t>
  </si>
  <si>
    <t xml:space="preserve">721110973</t>
  </si>
  <si>
    <t xml:space="preserve">Potrubí kameninové krácení trub DN 150</t>
  </si>
  <si>
    <t xml:space="preserve">955188599</t>
  </si>
  <si>
    <t xml:space="preserve">51</t>
  </si>
  <si>
    <t xml:space="preserve">721171803</t>
  </si>
  <si>
    <t xml:space="preserve">Demontáž potrubí z PVC D do 75</t>
  </si>
  <si>
    <t xml:space="preserve">299209723</t>
  </si>
  <si>
    <t xml:space="preserve">52</t>
  </si>
  <si>
    <t xml:space="preserve">721171808</t>
  </si>
  <si>
    <t xml:space="preserve">Demontáž potrubí z PVC D přes 75 do 114</t>
  </si>
  <si>
    <t xml:space="preserve">-817281813</t>
  </si>
  <si>
    <t xml:space="preserve">53</t>
  </si>
  <si>
    <t xml:space="preserve">721171809</t>
  </si>
  <si>
    <t xml:space="preserve">Demontáž potrubí z PVC D přes 114 do 160</t>
  </si>
  <si>
    <t xml:space="preserve">1276645910</t>
  </si>
  <si>
    <t xml:space="preserve">54</t>
  </si>
  <si>
    <t xml:space="preserve">721174027</t>
  </si>
  <si>
    <t xml:space="preserve">Potrubí kanalizační z PP odpadní DN 160</t>
  </si>
  <si>
    <t xml:space="preserve">-1912205910</t>
  </si>
  <si>
    <t xml:space="preserve">55</t>
  </si>
  <si>
    <t xml:space="preserve">721174042</t>
  </si>
  <si>
    <t xml:space="preserve">Potrubí kanalizační z PP připojovací DN 40</t>
  </si>
  <si>
    <t xml:space="preserve">-1645386888</t>
  </si>
  <si>
    <t xml:space="preserve">56</t>
  </si>
  <si>
    <t xml:space="preserve">721174043</t>
  </si>
  <si>
    <t xml:space="preserve">Potrubí kanalizační z PP připojovací DN 50</t>
  </si>
  <si>
    <t xml:space="preserve">1033320540</t>
  </si>
  <si>
    <t xml:space="preserve">57</t>
  </si>
  <si>
    <t xml:space="preserve">721174045</t>
  </si>
  <si>
    <t xml:space="preserve">Potrubí kanalizační z PP připojovací DN 110</t>
  </si>
  <si>
    <t xml:space="preserve">-609203434</t>
  </si>
  <si>
    <t xml:space="preserve">58</t>
  </si>
  <si>
    <t xml:space="preserve">721194104</t>
  </si>
  <si>
    <t xml:space="preserve">Vyvedení a upevnění odpadních výpustek DN 40</t>
  </si>
  <si>
    <t xml:space="preserve">1874873889</t>
  </si>
  <si>
    <t xml:space="preserve">"umyvadlo"4</t>
  </si>
  <si>
    <t xml:space="preserve">59</t>
  </si>
  <si>
    <t xml:space="preserve">721194105</t>
  </si>
  <si>
    <t xml:space="preserve">Vyvedení a upevnění odpadních výpustek DN 50</t>
  </si>
  <si>
    <t xml:space="preserve">-1864410195</t>
  </si>
  <si>
    <t xml:space="preserve">"pisoár"1+2+2</t>
  </si>
  <si>
    <t xml:space="preserve">60</t>
  </si>
  <si>
    <t xml:space="preserve">721194109</t>
  </si>
  <si>
    <t xml:space="preserve">Vyvedení a upevnění odpadních výpustek DN 110</t>
  </si>
  <si>
    <t xml:space="preserve">1704601552</t>
  </si>
  <si>
    <t xml:space="preserve">"klozet"5+1</t>
  </si>
  <si>
    <t xml:space="preserve">61</t>
  </si>
  <si>
    <t xml:space="preserve">721212123</t>
  </si>
  <si>
    <t xml:space="preserve">Odtokový sprchový žlab délky 700 mm s krycím roštem a zápachovou uzávěrkou</t>
  </si>
  <si>
    <t xml:space="preserve">1083319954</t>
  </si>
  <si>
    <t xml:space="preserve">62</t>
  </si>
  <si>
    <t xml:space="preserve">721290111</t>
  </si>
  <si>
    <t xml:space="preserve">Zkouška těsnosti potrubí kanalizace vodou DN do 125</t>
  </si>
  <si>
    <t xml:space="preserve">-904217019</t>
  </si>
  <si>
    <t xml:space="preserve">63</t>
  </si>
  <si>
    <t xml:space="preserve">998721312</t>
  </si>
  <si>
    <t xml:space="preserve">Přesun hmot procentní pro vnitřní kanalizaci ruční v objektech v přes 6 do 12 m</t>
  </si>
  <si>
    <t xml:space="preserve">%</t>
  </si>
  <si>
    <t xml:space="preserve">-1068130892</t>
  </si>
  <si>
    <t xml:space="preserve">722</t>
  </si>
  <si>
    <t xml:space="preserve">Zdravotechnika - vnitřní vodovod</t>
  </si>
  <si>
    <t xml:space="preserve">64</t>
  </si>
  <si>
    <t xml:space="preserve">722130821</t>
  </si>
  <si>
    <t xml:space="preserve">Demontáž spoje na závit šroubení G 6/4</t>
  </si>
  <si>
    <t xml:space="preserve">1478124139</t>
  </si>
  <si>
    <t xml:space="preserve">65</t>
  </si>
  <si>
    <t xml:space="preserve">722170801</t>
  </si>
  <si>
    <t xml:space="preserve">Demontáž rozvodů vody z plastů D do 25</t>
  </si>
  <si>
    <t xml:space="preserve">-1055287018</t>
  </si>
  <si>
    <t xml:space="preserve">66</t>
  </si>
  <si>
    <t xml:space="preserve">722170804</t>
  </si>
  <si>
    <t xml:space="preserve">Demontáž rozvodů vody z plastů D přes 25 do 50</t>
  </si>
  <si>
    <t xml:space="preserve">2102446186</t>
  </si>
  <si>
    <t xml:space="preserve">67</t>
  </si>
  <si>
    <t xml:space="preserve">722174002</t>
  </si>
  <si>
    <t xml:space="preserve">Potrubí vodovodní plastové PPR svar polyfúze PN 16 D 20x2,8 mm</t>
  </si>
  <si>
    <t xml:space="preserve">2025071652</t>
  </si>
  <si>
    <t xml:space="preserve">68</t>
  </si>
  <si>
    <t xml:space="preserve">722174003</t>
  </si>
  <si>
    <t xml:space="preserve">Potrubí vodovodní plastové PPR svar polyfúze PN 16 D 25x3,5 mm</t>
  </si>
  <si>
    <t xml:space="preserve">359319784</t>
  </si>
  <si>
    <t xml:space="preserve">69</t>
  </si>
  <si>
    <t xml:space="preserve">722174004</t>
  </si>
  <si>
    <t xml:space="preserve">Potrubí vodovodní plastové PPR svar polyfúze PN 16 D 32x4,4 mm</t>
  </si>
  <si>
    <t xml:space="preserve">394466642</t>
  </si>
  <si>
    <t xml:space="preserve">70</t>
  </si>
  <si>
    <t xml:space="preserve">722181221</t>
  </si>
  <si>
    <t xml:space="preserve">Ochrana vodovodního potrubí přilepenými termoizolačními trubicemi z PE tl přes 6 do 9 mm DN do 22 mm</t>
  </si>
  <si>
    <t xml:space="preserve">580865523</t>
  </si>
  <si>
    <t xml:space="preserve">71</t>
  </si>
  <si>
    <t xml:space="preserve">722181222</t>
  </si>
  <si>
    <t xml:space="preserve">Ochrana vodovodního potrubí přilepenými termoizolačními trubicemi z PE tl přes 6 do 9 mm DN přes 22 do 45 mm</t>
  </si>
  <si>
    <t xml:space="preserve">-2081967676</t>
  </si>
  <si>
    <t xml:space="preserve">72</t>
  </si>
  <si>
    <t xml:space="preserve">722181851</t>
  </si>
  <si>
    <t xml:space="preserve">Demontáž termoizolačních trubic z trub D do 45</t>
  </si>
  <si>
    <t xml:space="preserve">-243962852</t>
  </si>
  <si>
    <t xml:space="preserve">73</t>
  </si>
  <si>
    <t xml:space="preserve">722190401</t>
  </si>
  <si>
    <t xml:space="preserve">Vyvedení a upevnění výpustku DN do 25</t>
  </si>
  <si>
    <t xml:space="preserve">371107519</t>
  </si>
  <si>
    <t xml:space="preserve">"umyvadlo"4*2</t>
  </si>
  <si>
    <t xml:space="preserve">"WC"6*1</t>
  </si>
  <si>
    <t xml:space="preserve">"bidetová sprška u WC"6*2</t>
  </si>
  <si>
    <t xml:space="preserve">74</t>
  </si>
  <si>
    <t xml:space="preserve">722190901</t>
  </si>
  <si>
    <t xml:space="preserve">Uzavření nebo otevření vodovodního potrubí při opravách</t>
  </si>
  <si>
    <t xml:space="preserve">-140775281</t>
  </si>
  <si>
    <t xml:space="preserve">75</t>
  </si>
  <si>
    <t xml:space="preserve">722220862</t>
  </si>
  <si>
    <t xml:space="preserve">Demontáž armatur závitových se dvěma závity G přes 3/4 do 5/4</t>
  </si>
  <si>
    <t xml:space="preserve">-1332763917</t>
  </si>
  <si>
    <t xml:space="preserve">76</t>
  </si>
  <si>
    <t xml:space="preserve">722232046</t>
  </si>
  <si>
    <t xml:space="preserve">Kohout kulový přímý G 5/4" PN 42 do 185°C vnitřní závit</t>
  </si>
  <si>
    <t xml:space="preserve">-640341799</t>
  </si>
  <si>
    <t xml:space="preserve">77</t>
  </si>
  <si>
    <t xml:space="preserve">722232064</t>
  </si>
  <si>
    <t xml:space="preserve">Kohout kulový přímý G 5/4" PN 42 do 185°C vnitřní závit s vypouštěním</t>
  </si>
  <si>
    <t xml:space="preserve">1599953141</t>
  </si>
  <si>
    <t xml:space="preserve">78</t>
  </si>
  <si>
    <t xml:space="preserve">722290234</t>
  </si>
  <si>
    <t xml:space="preserve">Proplach a dezinfekce vodovodního potrubí DN do 80</t>
  </si>
  <si>
    <t xml:space="preserve">-2124568051</t>
  </si>
  <si>
    <t xml:space="preserve">79</t>
  </si>
  <si>
    <t xml:space="preserve">722290246</t>
  </si>
  <si>
    <t xml:space="preserve">Zkouška těsnosti vodovodního potrubí plastového DN do 40</t>
  </si>
  <si>
    <t xml:space="preserve">-1966844101</t>
  </si>
  <si>
    <t xml:space="preserve">80</t>
  </si>
  <si>
    <t xml:space="preserve">998722312</t>
  </si>
  <si>
    <t xml:space="preserve">Přesun hmot procentní pro vnitřní vodovod ruční v objektech v přes 6 do 12 m</t>
  </si>
  <si>
    <t xml:space="preserve">-499298983</t>
  </si>
  <si>
    <t xml:space="preserve">725</t>
  </si>
  <si>
    <t xml:space="preserve">Zdravotechnika - zařizovací předměty</t>
  </si>
  <si>
    <t xml:space="preserve">81</t>
  </si>
  <si>
    <t xml:space="preserve">725110811</t>
  </si>
  <si>
    <t xml:space="preserve">Demontáž klozetů splachovací s nádrží</t>
  </si>
  <si>
    <t xml:space="preserve">soubor</t>
  </si>
  <si>
    <t xml:space="preserve">1326332008</t>
  </si>
  <si>
    <t xml:space="preserve">"WC ženy"3</t>
  </si>
  <si>
    <t xml:space="preserve">"WC muži"2</t>
  </si>
  <si>
    <t xml:space="preserve">82</t>
  </si>
  <si>
    <t xml:space="preserve">725112022</t>
  </si>
  <si>
    <t xml:space="preserve">Klozet keramický závěsný na nosné stěny s hlubokým splachováním odpad vodorovný</t>
  </si>
  <si>
    <t xml:space="preserve">912578577</t>
  </si>
  <si>
    <t xml:space="preserve">"WC ženy"5</t>
  </si>
  <si>
    <t xml:space="preserve">"WC muži"1</t>
  </si>
  <si>
    <t xml:space="preserve">83</t>
  </si>
  <si>
    <t xml:space="preserve">725121525</t>
  </si>
  <si>
    <t xml:space="preserve">Pisoárový záchodek automatický s radarovým senzorem</t>
  </si>
  <si>
    <t xml:space="preserve">-1210315770</t>
  </si>
  <si>
    <t xml:space="preserve">84</t>
  </si>
  <si>
    <t xml:space="preserve">725122813</t>
  </si>
  <si>
    <t xml:space="preserve">Demontáž pisoárových stání s nádrží a jedním záchodkem</t>
  </si>
  <si>
    <t xml:space="preserve">2136255293</t>
  </si>
  <si>
    <t xml:space="preserve">85</t>
  </si>
  <si>
    <t xml:space="preserve">725210821</t>
  </si>
  <si>
    <t xml:space="preserve">Demontáž umyvadel bez výtokových armatur</t>
  </si>
  <si>
    <t xml:space="preserve">-1465892751</t>
  </si>
  <si>
    <t xml:space="preserve">"WC ženy"2</t>
  </si>
  <si>
    <t xml:space="preserve">"WC muži"2+1</t>
  </si>
  <si>
    <t xml:space="preserve">86</t>
  </si>
  <si>
    <t xml:space="preserve">725211651</t>
  </si>
  <si>
    <t xml:space="preserve">Umyvadlo keramické bílé polozápustné šířky 560 mm připevněné do desky</t>
  </si>
  <si>
    <t xml:space="preserve">-799128059</t>
  </si>
  <si>
    <t xml:space="preserve">87</t>
  </si>
  <si>
    <t xml:space="preserve">725244103</t>
  </si>
  <si>
    <t xml:space="preserve">Dveře sprchové rámové se skleněnou výplní z bezp.skla průhledné čiré tl. 6 mm otvíravé jednokřídlové,stěna s dveřmi šířky 900 mm</t>
  </si>
  <si>
    <t xml:space="preserve">452623674</t>
  </si>
  <si>
    <t xml:space="preserve">88</t>
  </si>
  <si>
    <t xml:space="preserve">725291652</t>
  </si>
  <si>
    <t xml:space="preserve">Montáž dávkovače tekutého mýdla</t>
  </si>
  <si>
    <t xml:space="preserve">-69311570</t>
  </si>
  <si>
    <t xml:space="preserve">89</t>
  </si>
  <si>
    <t xml:space="preserve">55431098</t>
  </si>
  <si>
    <t xml:space="preserve">dávkovač tekutého mýdla bílý 0,8L</t>
  </si>
  <si>
    <t xml:space="preserve">1325086075</t>
  </si>
  <si>
    <t xml:space="preserve">90</t>
  </si>
  <si>
    <t xml:space="preserve">725291653</t>
  </si>
  <si>
    <t xml:space="preserve">Montáž zásobníku toaletních papírů</t>
  </si>
  <si>
    <t xml:space="preserve">-1342825170</t>
  </si>
  <si>
    <t xml:space="preserve">91</t>
  </si>
  <si>
    <t xml:space="preserve">55431090</t>
  </si>
  <si>
    <t xml:space="preserve">zásobník toaletních papírů nerez D 310mm (podobné jako původní)</t>
  </si>
  <si>
    <t xml:space="preserve">485391478</t>
  </si>
  <si>
    <t xml:space="preserve">92</t>
  </si>
  <si>
    <t xml:space="preserve">725291654</t>
  </si>
  <si>
    <t xml:space="preserve">Montáž zásobníku papírových ručníků</t>
  </si>
  <si>
    <t xml:space="preserve">-1055871934</t>
  </si>
  <si>
    <t xml:space="preserve">93</t>
  </si>
  <si>
    <t xml:space="preserve">55431084</t>
  </si>
  <si>
    <t xml:space="preserve">zásobník papírových ručníků skládaných nerezové provedení</t>
  </si>
  <si>
    <t xml:space="preserve">1294980407</t>
  </si>
  <si>
    <t xml:space="preserve">94</t>
  </si>
  <si>
    <t xml:space="preserve">725291664</t>
  </si>
  <si>
    <t xml:space="preserve">Montáž štětky závěsné</t>
  </si>
  <si>
    <t xml:space="preserve">1956248360</t>
  </si>
  <si>
    <t xml:space="preserve">95</t>
  </si>
  <si>
    <t xml:space="preserve">55779012</t>
  </si>
  <si>
    <t xml:space="preserve">štětka na WC závěsná nebo na podlahu kartáč nylon nerezové záchytné pouzdro lesk</t>
  </si>
  <si>
    <t xml:space="preserve">-710778942</t>
  </si>
  <si>
    <t xml:space="preserve">96</t>
  </si>
  <si>
    <t xml:space="preserve">72529-pc1</t>
  </si>
  <si>
    <t xml:space="preserve">D+M odpadkový koš nerez 12l-závěsný</t>
  </si>
  <si>
    <t xml:space="preserve">1816547530</t>
  </si>
  <si>
    <t xml:space="preserve">"WC ženy, kabiny"5</t>
  </si>
  <si>
    <t xml:space="preserve">97</t>
  </si>
  <si>
    <t xml:space="preserve">72529-pc2</t>
  </si>
  <si>
    <t xml:space="preserve">D+M odpadkový koš nerez 20l-závěsný</t>
  </si>
  <si>
    <t xml:space="preserve">394314758</t>
  </si>
  <si>
    <t xml:space="preserve">"WC ženy"1</t>
  </si>
  <si>
    <t xml:space="preserve">98</t>
  </si>
  <si>
    <t xml:space="preserve">725820802</t>
  </si>
  <si>
    <t xml:space="preserve">Demontáž baterie stojánkové do jednoho otvoru</t>
  </si>
  <si>
    <t xml:space="preserve">-1516354426</t>
  </si>
  <si>
    <t xml:space="preserve">"WC ženy, umyvadla"2</t>
  </si>
  <si>
    <t xml:space="preserve">"WC muži, umyvadla"3</t>
  </si>
  <si>
    <t xml:space="preserve">99</t>
  </si>
  <si>
    <t xml:space="preserve">725822613</t>
  </si>
  <si>
    <t xml:space="preserve">Baterie umyvadlová stojánková páková s výpustí</t>
  </si>
  <si>
    <t xml:space="preserve">1748717530</t>
  </si>
  <si>
    <t xml:space="preserve">100</t>
  </si>
  <si>
    <t xml:space="preserve">725841322</t>
  </si>
  <si>
    <t xml:space="preserve">Baterie sprchová nástěnná klasická </t>
  </si>
  <si>
    <t xml:space="preserve">-1634922876</t>
  </si>
  <si>
    <t xml:space="preserve">101</t>
  </si>
  <si>
    <t xml:space="preserve">7258-pc01</t>
  </si>
  <si>
    <t xml:space="preserve">D+M  bidetová sprška ke klozetu</t>
  </si>
  <si>
    <t xml:space="preserve">-2021005481</t>
  </si>
  <si>
    <t xml:space="preserve">"WC ženy"4</t>
  </si>
  <si>
    <t xml:space="preserve">102</t>
  </si>
  <si>
    <t xml:space="preserve">998725312</t>
  </si>
  <si>
    <t xml:space="preserve">Přesun hmot procentní pro zařizovací předměty ruční v objektech v přes 6 do 12 m</t>
  </si>
  <si>
    <t xml:space="preserve">275786404</t>
  </si>
  <si>
    <t xml:space="preserve">726</t>
  </si>
  <si>
    <t xml:space="preserve">Zdravotechnika - předstěnové instalace</t>
  </si>
  <si>
    <t xml:space="preserve">103</t>
  </si>
  <si>
    <t xml:space="preserve">726111031</t>
  </si>
  <si>
    <t xml:space="preserve">Instalační předstěna pro závěsný klozet s ovládáním zepředu v 1080 mm</t>
  </si>
  <si>
    <t xml:space="preserve">1343463827</t>
  </si>
  <si>
    <t xml:space="preserve">104</t>
  </si>
  <si>
    <t xml:space="preserve">998726312</t>
  </si>
  <si>
    <t xml:space="preserve">Přesun hmot procentní pro instalační prefabrikáty ruční v objektech v přes 6 do 12 m</t>
  </si>
  <si>
    <t xml:space="preserve">-463499790</t>
  </si>
  <si>
    <t xml:space="preserve">734</t>
  </si>
  <si>
    <t xml:space="preserve">Ústřední vytápění - armatury</t>
  </si>
  <si>
    <t xml:space="preserve">105</t>
  </si>
  <si>
    <t xml:space="preserve">734200811</t>
  </si>
  <si>
    <t xml:space="preserve">Demontáž armatury závitové s jedním závitem přes G 1/2 do G 1/2</t>
  </si>
  <si>
    <t xml:space="preserve">-2044223364</t>
  </si>
  <si>
    <t xml:space="preserve">106</t>
  </si>
  <si>
    <t xml:space="preserve">734200821</t>
  </si>
  <si>
    <t xml:space="preserve">Demontáž armatury závitové se dvěma závity přes G 1/2 do G 1/2</t>
  </si>
  <si>
    <t xml:space="preserve">213570714</t>
  </si>
  <si>
    <t xml:space="preserve">107</t>
  </si>
  <si>
    <t xml:space="preserve">734221532</t>
  </si>
  <si>
    <t xml:space="preserve">Ventil závitový termostatický rohový jednoregulační G 1/2 PN 16 do 110°C bez hlavice ovládání</t>
  </si>
  <si>
    <t xml:space="preserve">-1212258936</t>
  </si>
  <si>
    <t xml:space="preserve">108</t>
  </si>
  <si>
    <t xml:space="preserve">734221681</t>
  </si>
  <si>
    <t xml:space="preserve">Termostatická hlavice kapalinová PN 10 do 110°C s vestavěným čidlem</t>
  </si>
  <si>
    <t xml:space="preserve">96176703</t>
  </si>
  <si>
    <t xml:space="preserve">109</t>
  </si>
  <si>
    <t xml:space="preserve">734261417</t>
  </si>
  <si>
    <t xml:space="preserve">Šroubení regulační radiátorové rohové G 1/2 s vypouštěním</t>
  </si>
  <si>
    <t xml:space="preserve">-335929934</t>
  </si>
  <si>
    <t xml:space="preserve">110</t>
  </si>
  <si>
    <t xml:space="preserve">998734312</t>
  </si>
  <si>
    <t xml:space="preserve">Přesun hmot procentní pro armatury ruční v objektech v přes 6 do 12 m</t>
  </si>
  <si>
    <t xml:space="preserve">837637010</t>
  </si>
  <si>
    <t xml:space="preserve">735</t>
  </si>
  <si>
    <t xml:space="preserve">Ústřední vytápění - otopná tělesa</t>
  </si>
  <si>
    <t xml:space="preserve">111</t>
  </si>
  <si>
    <t xml:space="preserve">735151821</t>
  </si>
  <si>
    <t xml:space="preserve">Demontáž otopného tělesa panelového dvouřadého dl do 1500 mm</t>
  </si>
  <si>
    <t xml:space="preserve">-1421559095</t>
  </si>
  <si>
    <t xml:space="preserve">112</t>
  </si>
  <si>
    <t xml:space="preserve">735159210</t>
  </si>
  <si>
    <t xml:space="preserve">Zpětná montáž otopných těles panelových dvouřadých dl do 1140 mm</t>
  </si>
  <si>
    <t xml:space="preserve">-484750700</t>
  </si>
  <si>
    <t xml:space="preserve">113</t>
  </si>
  <si>
    <t xml:space="preserve">735191910</t>
  </si>
  <si>
    <t xml:space="preserve">Napuštění vody do otopných těles</t>
  </si>
  <si>
    <t xml:space="preserve">1143971963</t>
  </si>
  <si>
    <t xml:space="preserve">114</t>
  </si>
  <si>
    <t xml:space="preserve">735494811</t>
  </si>
  <si>
    <t xml:space="preserve">Vypuštění vody z otopných těles</t>
  </si>
  <si>
    <t xml:space="preserve">-1511583180</t>
  </si>
  <si>
    <t xml:space="preserve">115</t>
  </si>
  <si>
    <t xml:space="preserve">998735312</t>
  </si>
  <si>
    <t xml:space="preserve">Přesun hmot procentní pro otopná tělesa ruční v objektech v přes 6 do 12 m</t>
  </si>
  <si>
    <t xml:space="preserve">-1518374749</t>
  </si>
  <si>
    <t xml:space="preserve">741</t>
  </si>
  <si>
    <t xml:space="preserve">Elektroinstalace - silnoproud</t>
  </si>
  <si>
    <t xml:space="preserve">116</t>
  </si>
  <si>
    <t xml:space="preserve">741110001</t>
  </si>
  <si>
    <t xml:space="preserve">Montáž trubka plastová tuhá D přes 16 do 23 mm uložená pevně</t>
  </si>
  <si>
    <t xml:space="preserve">-6388356</t>
  </si>
  <si>
    <t xml:space="preserve">117</t>
  </si>
  <si>
    <t xml:space="preserve">34571092</t>
  </si>
  <si>
    <t xml:space="preserve">trubka elektroinstalační tuhá z PVC D 17,4/20 mm, délka 3m</t>
  </si>
  <si>
    <t xml:space="preserve">675212860</t>
  </si>
  <si>
    <t xml:space="preserve">10*1,05 'Přepočtené koeficientem množství</t>
  </si>
  <si>
    <t xml:space="preserve">118</t>
  </si>
  <si>
    <t xml:space="preserve">741111801</t>
  </si>
  <si>
    <t xml:space="preserve">Demontáž trubky plastové tuhé D do 50 mm uložené pevně</t>
  </si>
  <si>
    <t xml:space="preserve">1577448929</t>
  </si>
  <si>
    <t xml:space="preserve">119</t>
  </si>
  <si>
    <t xml:space="preserve">741112001</t>
  </si>
  <si>
    <t xml:space="preserve">Montáž krabice zapuštěná plastová kruhová</t>
  </si>
  <si>
    <t xml:space="preserve">1962538308</t>
  </si>
  <si>
    <t xml:space="preserve">120</t>
  </si>
  <si>
    <t xml:space="preserve">34571450</t>
  </si>
  <si>
    <t xml:space="preserve">krabice pod omítku PVC přístrojová kruhová D 70mm</t>
  </si>
  <si>
    <t xml:space="preserve">1736967123</t>
  </si>
  <si>
    <t xml:space="preserve">121</t>
  </si>
  <si>
    <t xml:space="preserve">34571563</t>
  </si>
  <si>
    <t xml:space="preserve">krabice pod omítku PVC odbočná kruhová D 100mm s víčkem a svorkovnicí</t>
  </si>
  <si>
    <t xml:space="preserve">993325377</t>
  </si>
  <si>
    <t xml:space="preserve">122</t>
  </si>
  <si>
    <t xml:space="preserve">741120301</t>
  </si>
  <si>
    <t xml:space="preserve">Montáž vodič Cu izolovaný plný a laněný s PVC pláštěm žíla 0,55-16 mm2 pevně (např. CY, CHAH-V)</t>
  </si>
  <si>
    <t xml:space="preserve">1832200208</t>
  </si>
  <si>
    <t xml:space="preserve">123</t>
  </si>
  <si>
    <t xml:space="preserve">34141025</t>
  </si>
  <si>
    <t xml:space="preserve">vodič propojovací flexibilní jádro Cu lanované izolace PVC 450/750V (H07V-K) 1x2,5mm2</t>
  </si>
  <si>
    <t xml:space="preserve">-1643198857</t>
  </si>
  <si>
    <t xml:space="preserve">10*1,15 'Přepočtené koeficientem množství</t>
  </si>
  <si>
    <t xml:space="preserve">124</t>
  </si>
  <si>
    <t xml:space="preserve">741122611</t>
  </si>
  <si>
    <t xml:space="preserve">Montáž kabel Cu plný kulatý žíla 3x1,5 až 6 mm2 uložený pevně (např. CYKY)</t>
  </si>
  <si>
    <t xml:space="preserve">1372797947</t>
  </si>
  <si>
    <t xml:space="preserve">125</t>
  </si>
  <si>
    <t xml:space="preserve">34111030</t>
  </si>
  <si>
    <t xml:space="preserve">kabel instalační jádro Cu plné izolace PVC plášť PVC 450/750V (CYKY) 3x1,5mm2</t>
  </si>
  <si>
    <t xml:space="preserve">-1602350580</t>
  </si>
  <si>
    <t xml:space="preserve">110*1,15 'Přepočtené koeficientem množství</t>
  </si>
  <si>
    <t xml:space="preserve">126</t>
  </si>
  <si>
    <t xml:space="preserve">34111036</t>
  </si>
  <si>
    <t xml:space="preserve">kabel instalační jádro Cu plné izolace PVC plášť PVC 450/750V (CYKY) 3x2,5mm2</t>
  </si>
  <si>
    <t xml:space="preserve">-1891379856</t>
  </si>
  <si>
    <t xml:space="preserve">70*1,15 'Přepočtené koeficientem množství</t>
  </si>
  <si>
    <t xml:space="preserve">127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</si>
  <si>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</si>
  <si>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</si>
  <si>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11217459</t>
  </si>
  <si>
    <t xml:space="preserve">128</t>
  </si>
  <si>
    <t xml:space="preserve">741130001</t>
  </si>
  <si>
    <t xml:space="preserve">Ukončení vodič izolovaný do 2,5 mm2 v rozváděči nebo na přístroji</t>
  </si>
  <si>
    <t xml:space="preserve">-1508147960</t>
  </si>
  <si>
    <t xml:space="preserve">129</t>
  </si>
  <si>
    <t xml:space="preserve">741310001</t>
  </si>
  <si>
    <t xml:space="preserve">Montáž spínač nástěnný 1-jednopólový prostředí normální se zapojením vodičů</t>
  </si>
  <si>
    <t xml:space="preserve">-1594115145</t>
  </si>
  <si>
    <t xml:space="preserve">130</t>
  </si>
  <si>
    <t xml:space="preserve">34535025</t>
  </si>
  <si>
    <t xml:space="preserve">přístroj spínače zápustného jednopólového, s krytem, řazení 1, IP44, šroubové svorky</t>
  </si>
  <si>
    <t xml:space="preserve">1542138854</t>
  </si>
  <si>
    <t xml:space="preserve">131</t>
  </si>
  <si>
    <t xml:space="preserve">741311803</t>
  </si>
  <si>
    <t xml:space="preserve">Demontáž spínačů nástěnných normálních do 10 A bezšroubových bez zachování funkčnosti do 2 svorek</t>
  </si>
  <si>
    <t xml:space="preserve">-1883078781</t>
  </si>
  <si>
    <t xml:space="preserve">132</t>
  </si>
  <si>
    <t xml:space="preserve">741313001</t>
  </si>
  <si>
    <t xml:space="preserve">Montáž zásuvka (polo)zapuštěná bezšroubové připojení 2P+PE se zapojením vodičů</t>
  </si>
  <si>
    <t xml:space="preserve">1696260602</t>
  </si>
  <si>
    <t xml:space="preserve">133</t>
  </si>
  <si>
    <t xml:space="preserve">34555241</t>
  </si>
  <si>
    <t xml:space="preserve">přístroj zásuvky zápustné jednonásobné, krytka s clonkami, bezšroubové svorky</t>
  </si>
  <si>
    <t xml:space="preserve">278934755</t>
  </si>
  <si>
    <t xml:space="preserve">134</t>
  </si>
  <si>
    <t xml:space="preserve">741315813</t>
  </si>
  <si>
    <t xml:space="preserve">Demontáž zásuvek domovních normální prostředí do 16A zapuštěných bezšroubových bez zachování funkčnosti 2P+PE</t>
  </si>
  <si>
    <t xml:space="preserve">-947489391</t>
  </si>
  <si>
    <t xml:space="preserve">135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</si>
  <si>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</si>
  <si>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</si>
  <si>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-1047986746</t>
  </si>
  <si>
    <t xml:space="preserve">136</t>
  </si>
  <si>
    <t xml:space="preserve">741372021</t>
  </si>
  <si>
    <t xml:space="preserve">Montáž svítidlo LED interiérové přisazené nástěnné hranaté nebo kruhové do 0,09 m2 se zapojením vodičů</t>
  </si>
  <si>
    <t xml:space="preserve">923084305</t>
  </si>
  <si>
    <t xml:space="preserve">"nad zrcadla"1+1</t>
  </si>
  <si>
    <t xml:space="preserve">137</t>
  </si>
  <si>
    <t xml:space="preserve">34825-pc1</t>
  </si>
  <si>
    <t xml:space="preserve">svítidlo interiérové nástěnné nad zrcadlem</t>
  </si>
  <si>
    <t xml:space="preserve">1850165129</t>
  </si>
  <si>
    <t xml:space="preserve">138</t>
  </si>
  <si>
    <t xml:space="preserve">741372076</t>
  </si>
  <si>
    <t xml:space="preserve">Montáž svítidlo LED interiérové přisazené stropní hranaté nebo kruhové do 0,09 m2 s pohybovým čidlem se zapojením vodičů</t>
  </si>
  <si>
    <t xml:space="preserve">-329377098</t>
  </si>
  <si>
    <t xml:space="preserve">"WC ženy"8</t>
  </si>
  <si>
    <t xml:space="preserve">"WC muži"4</t>
  </si>
  <si>
    <t xml:space="preserve">139</t>
  </si>
  <si>
    <t xml:space="preserve">34825054</t>
  </si>
  <si>
    <t xml:space="preserve">svítidlo interiérové stropní přisazené kruhové D 200-300mm 900-1900lm s pohybovým čidlem</t>
  </si>
  <si>
    <t xml:space="preserve">-1952501435</t>
  </si>
  <si>
    <t xml:space="preserve">140</t>
  </si>
  <si>
    <t xml:space="preserve">741810001</t>
  </si>
  <si>
    <t xml:space="preserve">Celková prohlídka elektrického rozvodu a zařízení do 100 000,- Kč</t>
  </si>
  <si>
    <t xml:space="preserve">-1587728173</t>
  </si>
  <si>
    <t xml:space="preserve">141</t>
  </si>
  <si>
    <t xml:space="preserve">741811011</t>
  </si>
  <si>
    <t xml:space="preserve">Kontrola rozvaděč nn silový hmotnosti do 200 kg</t>
  </si>
  <si>
    <t xml:space="preserve">1156966869</t>
  </si>
  <si>
    <t xml:space="preserve">142</t>
  </si>
  <si>
    <t xml:space="preserve">7419-pc 1</t>
  </si>
  <si>
    <t xml:space="preserve">Pomocný instalační materiál (svorky, sádra, pásky, aj.)</t>
  </si>
  <si>
    <t xml:space="preserve">-225848677</t>
  </si>
  <si>
    <t xml:space="preserve">143</t>
  </si>
  <si>
    <t xml:space="preserve">998741312</t>
  </si>
  <si>
    <t xml:space="preserve">Přesun hmot procentní pro silnoproud ruční v objektech v přes 6 do 12 m</t>
  </si>
  <si>
    <t xml:space="preserve">-351212566</t>
  </si>
  <si>
    <t xml:space="preserve">763</t>
  </si>
  <si>
    <t xml:space="preserve">Konstrukce suché výstavby</t>
  </si>
  <si>
    <t xml:space="preserve">144</t>
  </si>
  <si>
    <t xml:space="preserve">763131471</t>
  </si>
  <si>
    <t xml:space="preserve">SDK podhled deska 1xDFH2 12,5 bez izolace dvouvrstvá spodní kce profil CD+UD REI do 90</t>
  </si>
  <si>
    <t xml:space="preserve">1368594622</t>
  </si>
  <si>
    <t xml:space="preserve">1,4*2,9+3,5*2,9+1,3*3,5+0,9*1,4</t>
  </si>
  <si>
    <t xml:space="preserve">1,9*3,6+2,5*1,3</t>
  </si>
  <si>
    <t xml:space="preserve">145</t>
  </si>
  <si>
    <t xml:space="preserve">763131714</t>
  </si>
  <si>
    <t xml:space="preserve">SDK podhled základní penetrační nátěr</t>
  </si>
  <si>
    <t xml:space="preserve">79220277</t>
  </si>
  <si>
    <t xml:space="preserve">146</t>
  </si>
  <si>
    <t xml:space="preserve">763131751</t>
  </si>
  <si>
    <t xml:space="preserve">Montáž parotěsné zábrany do SDK podhledu</t>
  </si>
  <si>
    <t xml:space="preserve">-1547560513</t>
  </si>
  <si>
    <t xml:space="preserve">147</t>
  </si>
  <si>
    <t xml:space="preserve">28329027</t>
  </si>
  <si>
    <t xml:space="preserve">fólie PE vyztužená Al vrstvou pro parotěsnou vrstvu 150g/m2</t>
  </si>
  <si>
    <t xml:space="preserve">570781356</t>
  </si>
  <si>
    <t xml:space="preserve">30,11*1,1235 'Přepočtené koeficientem množství</t>
  </si>
  <si>
    <t xml:space="preserve">148</t>
  </si>
  <si>
    <t xml:space="preserve">998763311</t>
  </si>
  <si>
    <t xml:space="preserve">Přesun hmot procentní pro dřevostavby ruční v objektech v přes 6 do 12 m</t>
  </si>
  <si>
    <t xml:space="preserve">784162440</t>
  </si>
  <si>
    <t xml:space="preserve">766</t>
  </si>
  <si>
    <t xml:space="preserve">Konstrukce truhlářské</t>
  </si>
  <si>
    <t xml:space="preserve">149</t>
  </si>
  <si>
    <t xml:space="preserve">766-pc 1</t>
  </si>
  <si>
    <t xml:space="preserve">D+m - dveře bílé prosklené 80/197cm včetně kování, klik, zámku, větracích mřížek-přeměřit na stavbě</t>
  </si>
  <si>
    <t xml:space="preserve">1265094767</t>
  </si>
  <si>
    <t xml:space="preserve">1+1"ženy+muži"</t>
  </si>
  <si>
    <t xml:space="preserve">150</t>
  </si>
  <si>
    <t xml:space="preserve">766-pc 1a</t>
  </si>
  <si>
    <t xml:space="preserve">D+m - dveře bílé plné 60/197cm včetně kování, klik, zámku WC, háček na kabát</t>
  </si>
  <si>
    <t xml:space="preserve">-1692092549</t>
  </si>
  <si>
    <t xml:space="preserve">4+2+1</t>
  </si>
  <si>
    <t xml:space="preserve">151</t>
  </si>
  <si>
    <t xml:space="preserve">766-pc 1b</t>
  </si>
  <si>
    <t xml:space="preserve">D+m - dveře bílé plné 80/197cm včetně kování, klik, zámku, -WC muži</t>
  </si>
  <si>
    <t xml:space="preserve">170368235</t>
  </si>
  <si>
    <t xml:space="preserve">152</t>
  </si>
  <si>
    <t xml:space="preserve">766-pc 2</t>
  </si>
  <si>
    <t xml:space="preserve">Očištění a seřízení okna, nalepení folie cca 120cm výšky</t>
  </si>
  <si>
    <t xml:space="preserve">-5065578</t>
  </si>
  <si>
    <t xml:space="preserve">3+1</t>
  </si>
  <si>
    <t xml:space="preserve">153</t>
  </si>
  <si>
    <t xml:space="preserve">766-pc 5</t>
  </si>
  <si>
    <t xml:space="preserve">Repase vstupních dveří a zárubní, výměna kování,klika-koule,zámek (použít původní vložky),+nový práh a zavírač dveří+cedulka</t>
  </si>
  <si>
    <t xml:space="preserve">219488172</t>
  </si>
  <si>
    <t xml:space="preserve">154</t>
  </si>
  <si>
    <t xml:space="preserve">766-pc 6</t>
  </si>
  <si>
    <t xml:space="preserve">D+M umyvadlová deska š.50 cm (vč. ukotvení ke stěně, vyřezání otvorů, atd.)</t>
  </si>
  <si>
    <t xml:space="preserve">1510363292</t>
  </si>
  <si>
    <t xml:space="preserve">"WC ženy"1,4</t>
  </si>
  <si>
    <t xml:space="preserve">"WC ženy"1,3</t>
  </si>
  <si>
    <t xml:space="preserve">155</t>
  </si>
  <si>
    <t xml:space="preserve">766-pc 7</t>
  </si>
  <si>
    <t xml:space="preserve">Repase prosklené stěny s dveřmi, výměna kování,klika-koule,zámek (použít původní vložky)-chodba</t>
  </si>
  <si>
    <t xml:space="preserve">-1257611262</t>
  </si>
  <si>
    <t xml:space="preserve">156</t>
  </si>
  <si>
    <t xml:space="preserve">998766312</t>
  </si>
  <si>
    <t xml:space="preserve">Přesun hmot procentní pro kce truhlářské ruční v objektech v přes 6 do 12 m</t>
  </si>
  <si>
    <t xml:space="preserve">1124500853</t>
  </si>
  <si>
    <t xml:space="preserve">771</t>
  </si>
  <si>
    <t xml:space="preserve">Podlahy z dlaždic</t>
  </si>
  <si>
    <t xml:space="preserve">157</t>
  </si>
  <si>
    <t xml:space="preserve">771111011</t>
  </si>
  <si>
    <t xml:space="preserve">Vysátí podkladu před pokládkou dlažby</t>
  </si>
  <si>
    <t xml:space="preserve">-1895600020</t>
  </si>
  <si>
    <t xml:space="preserve">158</t>
  </si>
  <si>
    <t xml:space="preserve">771121011</t>
  </si>
  <si>
    <t xml:space="preserve">Nátěr penetrační na podlahu</t>
  </si>
  <si>
    <t xml:space="preserve">1275388219</t>
  </si>
  <si>
    <t xml:space="preserve">159</t>
  </si>
  <si>
    <t xml:space="preserve">771151012</t>
  </si>
  <si>
    <t xml:space="preserve">Samonivelační stěrka podlah pevnosti 20 MPa tl přes 3 do 5 mm</t>
  </si>
  <si>
    <t xml:space="preserve">-1626842625</t>
  </si>
  <si>
    <t xml:space="preserve">160</t>
  </si>
  <si>
    <t xml:space="preserve">771574413</t>
  </si>
  <si>
    <t xml:space="preserve">Montáž podlah keramických hladkých lepených cementovým flexibilním lepidlem přes 2 do 4 ks/m2</t>
  </si>
  <si>
    <t xml:space="preserve">-991608501</t>
  </si>
  <si>
    <t xml:space="preserve">161</t>
  </si>
  <si>
    <t xml:space="preserve">59761136</t>
  </si>
  <si>
    <t xml:space="preserve">dlažba keramická slinutá mrazuvzdorná povrch hladký/lesklý tl do 10mm přes 2 do 4ks/m2</t>
  </si>
  <si>
    <t xml:space="preserve">-684539729</t>
  </si>
  <si>
    <t xml:space="preserve">54,865*1,15 'Přepočtené koeficientem množství</t>
  </si>
  <si>
    <t xml:space="preserve">162</t>
  </si>
  <si>
    <t xml:space="preserve">771577211</t>
  </si>
  <si>
    <t xml:space="preserve">Příplatek k montáži podlah keramických lepených cementovým flexibilním lepidlem za plochu do 5 m2</t>
  </si>
  <si>
    <t xml:space="preserve">1191319669</t>
  </si>
  <si>
    <t xml:space="preserve">54,865-23,55</t>
  </si>
  <si>
    <t xml:space="preserve">163</t>
  </si>
  <si>
    <t xml:space="preserve">771591112</t>
  </si>
  <si>
    <t xml:space="preserve">Izolace pod dlažbu nátěrem nebo stěrkou ve dvou vrstvách</t>
  </si>
  <si>
    <t xml:space="preserve">-314174693</t>
  </si>
  <si>
    <t xml:space="preserve">1,5*2,95+3,55*2,95</t>
  </si>
  <si>
    <t xml:space="preserve">2,0*3,65+2,6*1,4+1,0*1,5+1,4*3,55+1,15*0,3+1,0*0,2</t>
  </si>
  <si>
    <t xml:space="preserve">164</t>
  </si>
  <si>
    <t xml:space="preserve">771591115</t>
  </si>
  <si>
    <t xml:space="preserve">Podlahy spárování silikonem</t>
  </si>
  <si>
    <t xml:space="preserve">490294972</t>
  </si>
  <si>
    <t xml:space="preserve">"1,7"(2,9+1,4+1,3+2,5)*2</t>
  </si>
  <si>
    <t xml:space="preserve">"2-4"(2,9+3,45+0,9*2+1,8*2)*2</t>
  </si>
  <si>
    <t xml:space="preserve">"5-6"(1,3+1,0)*2*2</t>
  </si>
  <si>
    <t xml:space="preserve">"11"(2,7+1,5)*2</t>
  </si>
  <si>
    <t xml:space="preserve">"8-10"(0,9+1,9+0,9+1,5+1,9+2,55)*2</t>
  </si>
  <si>
    <t xml:space="preserve">165</t>
  </si>
  <si>
    <t xml:space="preserve">998771312</t>
  </si>
  <si>
    <t xml:space="preserve">Přesun hmot procentní pro podlahy z dlaždic ruční v objektech v přes 6 do 12 m</t>
  </si>
  <si>
    <t xml:space="preserve">-1182514227</t>
  </si>
  <si>
    <t xml:space="preserve">781</t>
  </si>
  <si>
    <t xml:space="preserve">Dokončovací práce - obklady</t>
  </si>
  <si>
    <t xml:space="preserve">166</t>
  </si>
  <si>
    <t xml:space="preserve">781121011</t>
  </si>
  <si>
    <t xml:space="preserve">Nátěr penetrační na stěnu</t>
  </si>
  <si>
    <t xml:space="preserve">-137054586</t>
  </si>
  <si>
    <t xml:space="preserve">"01,07"(1,4+1,3+2,9+2,5)*2*2,6-0,8*2,0*4</t>
  </si>
  <si>
    <t xml:space="preserve">"11"(1,3+2,7)*2*2,2-0,6*2,0-0,8*2,0</t>
  </si>
  <si>
    <t xml:space="preserve">"2"(2,9+3,45)*2*2,2-0,8*2,0-0,6*2,0*5</t>
  </si>
  <si>
    <t xml:space="preserve">"03-06"(1,77+0,9)*2*2*2,2-0,6*2,0*2</t>
  </si>
  <si>
    <t xml:space="preserve">"5-6"(1,3+1,0)*2*2*2,2-0,6*2,0*2</t>
  </si>
  <si>
    <t xml:space="preserve">"8"(1,9+2,55)*2*2,2-0,8*2,0*2-0,6*2,0*2</t>
  </si>
  <si>
    <t xml:space="preserve">"9-10"(0,9+1,9+0,9+1,5)*2*2,2-0,6*2,0*2-1*1,2</t>
  </si>
  <si>
    <t xml:space="preserve">167</t>
  </si>
  <si>
    <t xml:space="preserve">781131112</t>
  </si>
  <si>
    <t xml:space="preserve">Izolace pod obklad nátěrem nebo stěrkou ve dvou vrstvách</t>
  </si>
  <si>
    <t xml:space="preserve">944366708</t>
  </si>
  <si>
    <t xml:space="preserve">"11"(0,9+1,5*2)*2,0</t>
  </si>
  <si>
    <t xml:space="preserve">"1,7"(0,5*4+1,4+1,3)*1,5</t>
  </si>
  <si>
    <t xml:space="preserve">"0,8"(1,0+0,6*2)*2,0</t>
  </si>
  <si>
    <t xml:space="preserve">168</t>
  </si>
  <si>
    <t xml:space="preserve">781131241</t>
  </si>
  <si>
    <t xml:space="preserve">Izolace pod obklad těsnícími pásy vnitřní kout</t>
  </si>
  <si>
    <t xml:space="preserve">-431032299</t>
  </si>
  <si>
    <t xml:space="preserve">4+4</t>
  </si>
  <si>
    <t xml:space="preserve">169</t>
  </si>
  <si>
    <t xml:space="preserve">781131264</t>
  </si>
  <si>
    <t xml:space="preserve">Izolace pod obklad těsnícími pásy mezi podlahou a stěnou</t>
  </si>
  <si>
    <t xml:space="preserve">1986421601</t>
  </si>
  <si>
    <t xml:space="preserve">1,4+1,3+0,5*4</t>
  </si>
  <si>
    <t xml:space="preserve">(1,4*2+0,9)</t>
  </si>
  <si>
    <t xml:space="preserve">(0,6*2+1,0)</t>
  </si>
  <si>
    <t xml:space="preserve">170</t>
  </si>
  <si>
    <t xml:space="preserve">781472214</t>
  </si>
  <si>
    <t xml:space="preserve">Montáž obkladů keramických hladkých lepených cementovým flexibilním lepidlem přes 4 do 6 ks/m2</t>
  </si>
  <si>
    <t xml:space="preserve">-1290815802</t>
  </si>
  <si>
    <t xml:space="preserve">171</t>
  </si>
  <si>
    <t xml:space="preserve">59761707</t>
  </si>
  <si>
    <t xml:space="preserve">obklad keramický nemrazuvzdorný povrch hladký/lesklý tl do 10mm přes 4 do 6ks/m2</t>
  </si>
  <si>
    <t xml:space="preserve">-51191210</t>
  </si>
  <si>
    <t xml:space="preserve">143,056*1,15 'Přepočtené koeficientem množství</t>
  </si>
  <si>
    <t xml:space="preserve">172</t>
  </si>
  <si>
    <t xml:space="preserve">781491012</t>
  </si>
  <si>
    <t xml:space="preserve">Montáž zrcadel plochy přes 1 m2 lepených silikonovým tmelem na podkladní omítku</t>
  </si>
  <si>
    <t xml:space="preserve">1569640565</t>
  </si>
  <si>
    <t xml:space="preserve">"WC ženy, předpokládaný rozměr"1,4*1,0</t>
  </si>
  <si>
    <t xml:space="preserve">"WC muží, předpokládaný rozměr"1,3*1,0</t>
  </si>
  <si>
    <t xml:space="preserve">173</t>
  </si>
  <si>
    <t xml:space="preserve">63465124</t>
  </si>
  <si>
    <t xml:space="preserve">zrcadlo nemontované čiré tl 4mm max rozměr 3210x2250mm</t>
  </si>
  <si>
    <t xml:space="preserve">-2145710426</t>
  </si>
  <si>
    <t xml:space="preserve">2,7*1,1 'Přepočtené koeficientem množství</t>
  </si>
  <si>
    <t xml:space="preserve">174</t>
  </si>
  <si>
    <t xml:space="preserve">7815-pc01</t>
  </si>
  <si>
    <t xml:space="preserve">Fazetování zrcadel</t>
  </si>
  <si>
    <t xml:space="preserve">-19266836</t>
  </si>
  <si>
    <t xml:space="preserve">"WC ženy, předpokládaný rozměr"1,4*2+1,0*2</t>
  </si>
  <si>
    <t xml:space="preserve">"WC ženy, předpokládaný rozměr"1,3*2+1,0*2</t>
  </si>
  <si>
    <t xml:space="preserve">175</t>
  </si>
  <si>
    <t xml:space="preserve">781-pc 1</t>
  </si>
  <si>
    <t xml:space="preserve">D+m háčků u sprchy</t>
  </si>
  <si>
    <t xml:space="preserve">898024775</t>
  </si>
  <si>
    <t xml:space="preserve">176</t>
  </si>
  <si>
    <t xml:space="preserve">781-pc 2</t>
  </si>
  <si>
    <t xml:space="preserve">D+m obložení parapetu</t>
  </si>
  <si>
    <t xml:space="preserve">1439540619</t>
  </si>
  <si>
    <t xml:space="preserve">177</t>
  </si>
  <si>
    <t xml:space="preserve">998781312</t>
  </si>
  <si>
    <t xml:space="preserve">Přesun hmot procentní pro obklady keramické ruční v objektech v přes 6 do 12 m</t>
  </si>
  <si>
    <t xml:space="preserve">1597676596</t>
  </si>
  <si>
    <t xml:space="preserve">783</t>
  </si>
  <si>
    <t xml:space="preserve">Dokončovací práce - nátěry</t>
  </si>
  <si>
    <t xml:space="preserve">178</t>
  </si>
  <si>
    <t xml:space="preserve">783106801</t>
  </si>
  <si>
    <t xml:space="preserve">Odstranění nátěrů z truhlářských konstrukcí obroušením</t>
  </si>
  <si>
    <t xml:space="preserve">1032659059</t>
  </si>
  <si>
    <t xml:space="preserve">(2,2*2+0,8)*0,3*2+0,9*2,3*4</t>
  </si>
  <si>
    <t xml:space="preserve">3,3*4,3*2</t>
  </si>
  <si>
    <t xml:space="preserve">179</t>
  </si>
  <si>
    <t xml:space="preserve">783114101</t>
  </si>
  <si>
    <t xml:space="preserve">Základní jednonásobný syntetický nátěr truhlářských konstrukcí</t>
  </si>
  <si>
    <t xml:space="preserve">173480429</t>
  </si>
  <si>
    <t xml:space="preserve">180</t>
  </si>
  <si>
    <t xml:space="preserve">783117101</t>
  </si>
  <si>
    <t xml:space="preserve">Krycí jednonásobný syntetický nátěr truhlářských konstrukcí 2x</t>
  </si>
  <si>
    <t xml:space="preserve">1725990097</t>
  </si>
  <si>
    <t xml:space="preserve">181</t>
  </si>
  <si>
    <t xml:space="preserve">783122131</t>
  </si>
  <si>
    <t xml:space="preserve">Plošné (plné) tmelení truhlářských konstrukcí včetně přebroušení disperzním tmelem</t>
  </si>
  <si>
    <t xml:space="preserve">1284398080</t>
  </si>
  <si>
    <t xml:space="preserve">182</t>
  </si>
  <si>
    <t xml:space="preserve">783301311</t>
  </si>
  <si>
    <t xml:space="preserve">Odmaštění zámečnických konstrukcí vodou ředitelným odmašťovačem</t>
  </si>
  <si>
    <t xml:space="preserve">-755167043</t>
  </si>
  <si>
    <t xml:space="preserve">4,8*0,25*3+4,6*0,25*7</t>
  </si>
  <si>
    <t xml:space="preserve">183</t>
  </si>
  <si>
    <t xml:space="preserve">783314101</t>
  </si>
  <si>
    <t xml:space="preserve">Základní jednonásobný syntetický nátěr zámečnických konstrukcí</t>
  </si>
  <si>
    <t xml:space="preserve">2035811210</t>
  </si>
  <si>
    <t xml:space="preserve">184</t>
  </si>
  <si>
    <t xml:space="preserve">783315101</t>
  </si>
  <si>
    <t xml:space="preserve">Mezinátěr jednonásobný syntetický standardní zámečnických konstrukcí</t>
  </si>
  <si>
    <t xml:space="preserve">-1816334947</t>
  </si>
  <si>
    <t xml:space="preserve">185</t>
  </si>
  <si>
    <t xml:space="preserve">783317101</t>
  </si>
  <si>
    <t xml:space="preserve">Krycí jednonásobný syntetický standardní nátěr zámečnických konstrukcí</t>
  </si>
  <si>
    <t xml:space="preserve">-14687157</t>
  </si>
  <si>
    <t xml:space="preserve">186</t>
  </si>
  <si>
    <t xml:space="preserve">783-pc 1</t>
  </si>
  <si>
    <t xml:space="preserve">Nátěr trub a radiátoru</t>
  </si>
  <si>
    <t xml:space="preserve">-2077335252</t>
  </si>
  <si>
    <t xml:space="preserve">784</t>
  </si>
  <si>
    <t xml:space="preserve">Dokončovací práce - malby a tapety</t>
  </si>
  <si>
    <t xml:space="preserve">187</t>
  </si>
  <si>
    <t xml:space="preserve">784121001</t>
  </si>
  <si>
    <t xml:space="preserve">Oškrabání malby v místnostech v do 3,80 m</t>
  </si>
  <si>
    <t xml:space="preserve">35060415</t>
  </si>
  <si>
    <t xml:space="preserve">188</t>
  </si>
  <si>
    <t xml:space="preserve">784121011</t>
  </si>
  <si>
    <t xml:space="preserve">Rozmývání podkladu po oškrabání malby v místnostech v do 3,80 m</t>
  </si>
  <si>
    <t xml:space="preserve">385951014</t>
  </si>
  <si>
    <t xml:space="preserve">189</t>
  </si>
  <si>
    <t xml:space="preserve">784181101</t>
  </si>
  <si>
    <t xml:space="preserve">Základní akrylátová jednonásobná bezbarvá penetrace podkladu v místnostech v do 3,80 m</t>
  </si>
  <si>
    <t xml:space="preserve">268177740</t>
  </si>
  <si>
    <t xml:space="preserve">"1,7,11-do stropu"0</t>
  </si>
  <si>
    <t xml:space="preserve">"2"(3,5+2,9)*2*(4,0-2,2)+4</t>
  </si>
  <si>
    <t xml:space="preserve">"5,6,11"(4,95+1,3)*2*1,8+4</t>
  </si>
  <si>
    <t xml:space="preserve">"8"(1,9+3,6)*2*(4,0-2,2)+4</t>
  </si>
  <si>
    <t xml:space="preserve">190</t>
  </si>
  <si>
    <t xml:space="preserve">784221101</t>
  </si>
  <si>
    <t xml:space="preserve">Dvojnásobné bílé malby ze směsí za sucha dobře otěruvzdorných v místnostech do 3,80 m</t>
  </si>
  <si>
    <t xml:space="preserve">-205666001</t>
  </si>
  <si>
    <t xml:space="preserve">77,34</t>
  </si>
  <si>
    <t xml:space="preserve">HZS</t>
  </si>
  <si>
    <t xml:space="preserve">Hodinové zúčtovací sazby</t>
  </si>
  <si>
    <t xml:space="preserve">191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</si>
  <si>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</si>
  <si>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</si>
  <si>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</si>
  <si>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</si>
  <si>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-235926011</t>
  </si>
  <si>
    <t xml:space="preserve">"drobné pomocné instalatérské práce"20</t>
  </si>
  <si>
    <t xml:space="preserve">192</t>
  </si>
  <si>
    <t xml:space="preserve">HZS2231</t>
  </si>
  <si>
    <t xml:space="preserve">Hodinová zúčtovací sazba elektrikář</t>
  </si>
  <si>
    <t xml:space="preserve">-2024019084</t>
  </si>
  <si>
    <t xml:space="preserve">"drobné pomocné práce"16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</si>
  <si>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</si>
  <si>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</si>
  <si>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</si>
  <si>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</si>
  <si>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193</t>
  </si>
  <si>
    <t xml:space="preserve">030001000</t>
  </si>
  <si>
    <t xml:space="preserve">Zařízení staveniště 1%</t>
  </si>
  <si>
    <t xml:space="preserve">1024</t>
  </si>
  <si>
    <t xml:space="preserve">816595608</t>
  </si>
  <si>
    <t xml:space="preserve">VRN6</t>
  </si>
  <si>
    <t xml:space="preserve">Územní vlivy</t>
  </si>
  <si>
    <t xml:space="preserve">194</t>
  </si>
  <si>
    <t xml:space="preserve">060001000</t>
  </si>
  <si>
    <t xml:space="preserve">Územní vlivy 3,2%</t>
  </si>
  <si>
    <t xml:space="preserve">1444996888</t>
  </si>
  <si>
    <t xml:space="preserve">VRN7</t>
  </si>
  <si>
    <t xml:space="preserve">Provozní vlivy</t>
  </si>
  <si>
    <t xml:space="preserve">195</t>
  </si>
  <si>
    <t xml:space="preserve">070001000</t>
  </si>
  <si>
    <t xml:space="preserve">Provozní vlivy 1%</t>
  </si>
  <si>
    <t xml:space="preserve">536404509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</si>
</sst>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80008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1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80008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58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6"/>
      <c r="BE25" s="12"/>
    </row>
    <row r="26" s="26" customFormat="true" ht="25.9" hidden="false" customHeight="true" outlineLevel="0" collapsed="false">
      <c r="A26" s="21"/>
      <c r="B26" s="22"/>
      <c r="C26" s="21"/>
      <c r="D26" s="23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5" t="n">
        <f aca="false">ROUND(AG94,2)</f>
        <v>0</v>
      </c>
      <c r="AL26" s="25"/>
      <c r="AM26" s="25"/>
      <c r="AN26" s="25"/>
      <c r="AO26" s="25"/>
      <c r="AP26" s="21"/>
      <c r="AQ26" s="21"/>
      <c r="AR26" s="22"/>
      <c r="BE26" s="12"/>
    </row>
    <row r="27" s="26" customFormat="true" ht="6.95" hidden="false" customHeight="true" outlineLevel="0" collapsed="false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12"/>
    </row>
    <row r="28" s="26" customFormat="true" ht="12.8" hidden="false" customHeight="false" outlineLevel="0" collapsed="false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7" t="s">
        <v>35</v>
      </c>
      <c r="M28" s="27"/>
      <c r="N28" s="27"/>
      <c r="O28" s="27"/>
      <c r="P28" s="27"/>
      <c r="Q28" s="21"/>
      <c r="R28" s="21"/>
      <c r="S28" s="21"/>
      <c r="T28" s="21"/>
      <c r="U28" s="21"/>
      <c r="V28" s="21"/>
      <c r="W28" s="27" t="s">
        <v>36</v>
      </c>
      <c r="X28" s="27"/>
      <c r="Y28" s="27"/>
      <c r="Z28" s="27"/>
      <c r="AA28" s="27"/>
      <c r="AB28" s="27"/>
      <c r="AC28" s="27"/>
      <c r="AD28" s="27"/>
      <c r="AE28" s="27"/>
      <c r="AF28" s="21"/>
      <c r="AG28" s="21"/>
      <c r="AH28" s="21"/>
      <c r="AI28" s="21"/>
      <c r="AJ28" s="21"/>
      <c r="AK28" s="27" t="s">
        <v>37</v>
      </c>
      <c r="AL28" s="27"/>
      <c r="AM28" s="27"/>
      <c r="AN28" s="27"/>
      <c r="AO28" s="27"/>
      <c r="AP28" s="21"/>
      <c r="AQ28" s="21"/>
      <c r="AR28" s="22"/>
      <c r="BE28" s="12"/>
    </row>
    <row r="29" s="28" customFormat="true" ht="14.4" hidden="false" customHeight="true" outlineLevel="0" collapsed="false">
      <c r="B29" s="29"/>
      <c r="D29" s="15" t="s">
        <v>38</v>
      </c>
      <c r="F29" s="15" t="s">
        <v>39</v>
      </c>
      <c r="L29" s="30" t="n">
        <v>0.21</v>
      </c>
      <c r="M29" s="30"/>
      <c r="N29" s="30"/>
      <c r="O29" s="30"/>
      <c r="P29" s="30"/>
      <c r="W29" s="31" t="n">
        <f aca="false">ROUND(AZ94, 2)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0</v>
      </c>
      <c r="AL29" s="31"/>
      <c r="AM29" s="31"/>
      <c r="AN29" s="31"/>
      <c r="AO29" s="31"/>
      <c r="AR29" s="29"/>
      <c r="BE29" s="12"/>
    </row>
    <row r="30" s="28" customFormat="true" ht="14.4" hidden="false" customHeight="true" outlineLevel="0" collapsed="false">
      <c r="B30" s="29"/>
      <c r="F30" s="15" t="s">
        <v>40</v>
      </c>
      <c r="L30" s="30" t="n">
        <v>0.12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s="28" customFormat="true" ht="14.4" hidden="true" customHeight="true" outlineLevel="0" collapsed="false">
      <c r="B31" s="29"/>
      <c r="F31" s="15" t="s">
        <v>41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4" hidden="true" customHeight="true" outlineLevel="0" collapsed="false">
      <c r="B32" s="29"/>
      <c r="F32" s="15" t="s">
        <v>42</v>
      </c>
      <c r="L32" s="30" t="n">
        <v>0.12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4" hidden="true" customHeight="true" outlineLevel="0" collapsed="false">
      <c r="B33" s="29"/>
      <c r="F33" s="15" t="s">
        <v>43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6" customFormat="true" ht="6.95" hidden="false" customHeight="true" outlineLevel="0" collapsed="false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12"/>
    </row>
    <row r="35" s="26" customFormat="true" ht="25.9" hidden="false" customHeight="true" outlineLevel="0" collapsed="false">
      <c r="A35" s="21"/>
      <c r="B35" s="22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" t="s">
        <v>46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2"/>
      <c r="B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="26" customFormat="true" ht="14.4" hidden="false" customHeight="true" outlineLevel="0" collapsed="false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6" customFormat="true" ht="14.4" hidden="false" customHeight="true" outlineLevel="0" collapsed="false">
      <c r="B49" s="38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8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6" customFormat="true" ht="12.8" hidden="false" customHeight="false" outlineLevel="0" collapsed="false">
      <c r="A60" s="21"/>
      <c r="B60" s="22"/>
      <c r="C60" s="21"/>
      <c r="D60" s="41" t="s">
        <v>49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41" t="s">
        <v>50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41" t="s">
        <v>49</v>
      </c>
      <c r="AI60" s="24"/>
      <c r="AJ60" s="24"/>
      <c r="AK60" s="24"/>
      <c r="AL60" s="24"/>
      <c r="AM60" s="41" t="s">
        <v>50</v>
      </c>
      <c r="AN60" s="24"/>
      <c r="AO60" s="24"/>
      <c r="AP60" s="21"/>
      <c r="AQ60" s="21"/>
      <c r="AR60" s="22"/>
      <c r="BE60" s="21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6" customFormat="true" ht="12.8" hidden="false" customHeight="false" outlineLevel="0" collapsed="false">
      <c r="A64" s="21"/>
      <c r="B64" s="22"/>
      <c r="C64" s="21"/>
      <c r="D64" s="39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52</v>
      </c>
      <c r="AI64" s="42"/>
      <c r="AJ64" s="42"/>
      <c r="AK64" s="42"/>
      <c r="AL64" s="42"/>
      <c r="AM64" s="42"/>
      <c r="AN64" s="42"/>
      <c r="AO64" s="42"/>
      <c r="AP64" s="21"/>
      <c r="AQ64" s="21"/>
      <c r="AR64" s="22"/>
      <c r="BE64" s="21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6" customFormat="true" ht="12.8" hidden="false" customHeight="false" outlineLevel="0" collapsed="false">
      <c r="A75" s="21"/>
      <c r="B75" s="22"/>
      <c r="C75" s="21"/>
      <c r="D75" s="41" t="s">
        <v>49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41" t="s">
        <v>50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41" t="s">
        <v>49</v>
      </c>
      <c r="AI75" s="24"/>
      <c r="AJ75" s="24"/>
      <c r="AK75" s="24"/>
      <c r="AL75" s="24"/>
      <c r="AM75" s="41" t="s">
        <v>50</v>
      </c>
      <c r="AN75" s="24"/>
      <c r="AO75" s="24"/>
      <c r="AP75" s="21"/>
      <c r="AQ75" s="21"/>
      <c r="AR75" s="22"/>
      <c r="BE75" s="21"/>
    </row>
    <row r="76" s="26" customFormat="true" ht="12.8" hidden="false" customHeight="false" outlineLevel="0" collapsed="false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="26" customFormat="true" ht="6.95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2"/>
      <c r="B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2"/>
      <c r="BE81" s="21"/>
    </row>
    <row r="82" s="26" customFormat="true" ht="24.95" hidden="false" customHeight="true" outlineLevel="0" collapsed="false">
      <c r="A82" s="21"/>
      <c r="B82" s="22"/>
      <c r="C82" s="7" t="s">
        <v>53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="47" customFormat="true" ht="12" hidden="false" customHeight="true" outlineLevel="0" collapsed="false">
      <c r="B84" s="48"/>
      <c r="C84" s="15" t="s">
        <v>12</v>
      </c>
      <c r="L84" s="47" t="str">
        <f aca="false">K5</f>
        <v>MalinWC2P</v>
      </c>
      <c r="AR84" s="48"/>
    </row>
    <row r="85" s="49" customFormat="true" ht="36.95" hidden="false" customHeight="true" outlineLevel="0" collapsed="false">
      <c r="B85" s="50"/>
      <c r="C85" s="51" t="s">
        <v>15</v>
      </c>
      <c r="L85" s="52" t="str">
        <f aca="false">K6</f>
        <v>Oprava sociálního zařízení a dlažby v chodbě</v>
      </c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R85" s="50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21"/>
      <c r="G87" s="21"/>
      <c r="H87" s="21"/>
      <c r="I87" s="21"/>
      <c r="J87" s="21"/>
      <c r="K87" s="21"/>
      <c r="L87" s="53" t="str">
        <f aca="false">IF(K8="","",K8)</f>
        <v>Malinovského náměstí 3,Brno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5" t="s">
        <v>21</v>
      </c>
      <c r="AJ87" s="21"/>
      <c r="AK87" s="21"/>
      <c r="AL87" s="21"/>
      <c r="AM87" s="54" t="str">
        <f aca="false">IF(AN8= "","",AN8)</f>
        <v>22. 10. 2024</v>
      </c>
      <c r="AN87" s="54"/>
      <c r="AO87" s="21"/>
      <c r="AP87" s="21"/>
      <c r="AQ87" s="21"/>
      <c r="AR87" s="22"/>
      <c r="B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21"/>
      <c r="G89" s="21"/>
      <c r="H89" s="21"/>
      <c r="I89" s="21"/>
      <c r="J89" s="21"/>
      <c r="K89" s="21"/>
      <c r="L89" s="47" t="str">
        <f aca="false">IF(E11= "","",E11)</f>
        <v>Magistrát m.Brna,OSM, Husova 3, Brno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5" t="s">
        <v>29</v>
      </c>
      <c r="AJ89" s="21"/>
      <c r="AK89" s="21"/>
      <c r="AL89" s="21"/>
      <c r="AM89" s="55" t="str">
        <f aca="false">IF(E17="","",E17)</f>
        <v>Radka Volková</v>
      </c>
      <c r="AN89" s="55"/>
      <c r="AO89" s="55"/>
      <c r="AP89" s="55"/>
      <c r="AQ89" s="21"/>
      <c r="AR89" s="22"/>
      <c r="AS89" s="56" t="s">
        <v>54</v>
      </c>
      <c r="AT89" s="5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21"/>
      <c r="G90" s="21"/>
      <c r="H90" s="21"/>
      <c r="I90" s="21"/>
      <c r="J90" s="21"/>
      <c r="K90" s="21"/>
      <c r="L90" s="47" t="str">
        <f aca="false"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5" t="s">
        <v>32</v>
      </c>
      <c r="AJ90" s="21"/>
      <c r="AK90" s="21"/>
      <c r="AL90" s="21"/>
      <c r="AM90" s="55" t="str">
        <f aca="false">IF(E20="","",E20)</f>
        <v>Radka Volková</v>
      </c>
      <c r="AN90" s="55"/>
      <c r="AO90" s="55"/>
      <c r="AP90" s="55"/>
      <c r="AQ90" s="21"/>
      <c r="AR90" s="22"/>
      <c r="AS90" s="56"/>
      <c r="AT90" s="5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21"/>
    </row>
    <row r="91" s="26" customFormat="true" ht="10.8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56"/>
      <c r="AT91" s="5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21"/>
    </row>
    <row r="92" s="26" customFormat="true" ht="29.3" hidden="false" customHeight="true" outlineLevel="0" collapsed="false">
      <c r="A92" s="21"/>
      <c r="B92" s="22"/>
      <c r="C92" s="61" t="s">
        <v>55</v>
      </c>
      <c r="D92" s="61"/>
      <c r="E92" s="61"/>
      <c r="F92" s="61"/>
      <c r="G92" s="61"/>
      <c r="H92" s="62"/>
      <c r="I92" s="63" t="s">
        <v>56</v>
      </c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4" t="s">
        <v>57</v>
      </c>
      <c r="AH92" s="64"/>
      <c r="AI92" s="64"/>
      <c r="AJ92" s="64"/>
      <c r="AK92" s="64"/>
      <c r="AL92" s="64"/>
      <c r="AM92" s="64"/>
      <c r="AN92" s="65" t="s">
        <v>58</v>
      </c>
      <c r="AO92" s="65"/>
      <c r="AP92" s="65"/>
      <c r="AQ92" s="66" t="s">
        <v>59</v>
      </c>
      <c r="AR92" s="22"/>
      <c r="AS92" s="67" t="s">
        <v>60</v>
      </c>
      <c r="AT92" s="68" t="s">
        <v>61</v>
      </c>
      <c r="AU92" s="68" t="s">
        <v>62</v>
      </c>
      <c r="AV92" s="68" t="s">
        <v>63</v>
      </c>
      <c r="AW92" s="68" t="s">
        <v>64</v>
      </c>
      <c r="AX92" s="68" t="s">
        <v>65</v>
      </c>
      <c r="AY92" s="68" t="s">
        <v>66</v>
      </c>
      <c r="AZ92" s="68" t="s">
        <v>67</v>
      </c>
      <c r="BA92" s="68" t="s">
        <v>68</v>
      </c>
      <c r="BB92" s="68" t="s">
        <v>69</v>
      </c>
      <c r="BC92" s="68" t="s">
        <v>70</v>
      </c>
      <c r="BD92" s="69" t="s">
        <v>71</v>
      </c>
      <c r="BE92" s="21"/>
    </row>
    <row r="93" s="26" customFormat="true" ht="10.8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21"/>
    </row>
    <row r="94" s="73" customFormat="true" ht="32.4" hidden="false" customHeight="true" outlineLevel="0" collapsed="false">
      <c r="B94" s="74"/>
      <c r="C94" s="75" t="s">
        <v>72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7" t="n">
        <f aca="false">ROUND(AG95,2)</f>
        <v>0</v>
      </c>
      <c r="AH94" s="77"/>
      <c r="AI94" s="77"/>
      <c r="AJ94" s="77"/>
      <c r="AK94" s="77"/>
      <c r="AL94" s="77"/>
      <c r="AM94" s="77"/>
      <c r="AN94" s="78" t="n">
        <f aca="false">SUM(AG94,AT94)</f>
        <v>0</v>
      </c>
      <c r="AO94" s="78"/>
      <c r="AP94" s="78"/>
      <c r="AQ94" s="79"/>
      <c r="AR94" s="74"/>
      <c r="AS94" s="80" t="n">
        <f aca="false">ROUND(AS95,2)</f>
        <v>0</v>
      </c>
      <c r="AT94" s="81" t="n">
        <f aca="false">ROUND(SUM(AV94:AW94),2)</f>
        <v>0</v>
      </c>
      <c r="AU94" s="82" t="n">
        <f aca="false">ROUND(AU95,5)</f>
        <v>0</v>
      </c>
      <c r="AV94" s="81" t="n">
        <f aca="false">ROUND(AZ94*L29,2)</f>
        <v>0</v>
      </c>
      <c r="AW94" s="81" t="n">
        <f aca="false">ROUND(BA94*L30,2)</f>
        <v>0</v>
      </c>
      <c r="AX94" s="81" t="n">
        <f aca="false">ROUND(BB94*L29,2)</f>
        <v>0</v>
      </c>
      <c r="AY94" s="81" t="n">
        <f aca="false">ROUND(BC94*L30,2)</f>
        <v>0</v>
      </c>
      <c r="AZ94" s="81" t="n">
        <f aca="false">ROUND(AZ95,2)</f>
        <v>0</v>
      </c>
      <c r="BA94" s="81" t="n">
        <f aca="false">ROUND(BA95,2)</f>
        <v>0</v>
      </c>
      <c r="BB94" s="81" t="n">
        <f aca="false">ROUND(BB95,2)</f>
        <v>0</v>
      </c>
      <c r="BC94" s="81" t="n">
        <f aca="false">ROUND(BC95,2)</f>
        <v>0</v>
      </c>
      <c r="BD94" s="83" t="n">
        <f aca="false">ROUND(BD95,2)</f>
        <v>0</v>
      </c>
      <c r="BS94" s="84" t="s">
        <v>73</v>
      </c>
      <c r="BT94" s="84" t="s">
        <v>74</v>
      </c>
      <c r="BV94" s="84" t="s">
        <v>75</v>
      </c>
      <c r="BW94" s="84" t="s">
        <v>3</v>
      </c>
      <c r="BX94" s="84" t="s">
        <v>76</v>
      </c>
      <c r="CL94" s="84"/>
    </row>
    <row r="95" s="96" customFormat="true" ht="24.75" hidden="false" customHeight="true" outlineLevel="0" collapsed="false">
      <c r="A95" s="85" t="s">
        <v>77</v>
      </c>
      <c r="B95" s="86"/>
      <c r="C95" s="87"/>
      <c r="D95" s="88" t="s">
        <v>13</v>
      </c>
      <c r="E95" s="88"/>
      <c r="F95" s="88"/>
      <c r="G95" s="88"/>
      <c r="H95" s="88"/>
      <c r="I95" s="89"/>
      <c r="J95" s="88" t="s">
        <v>16</v>
      </c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90" t="n">
        <f aca="false">'MalinWC2P - Oprava sociál...'!J28</f>
        <v>0</v>
      </c>
      <c r="AH95" s="90"/>
      <c r="AI95" s="90"/>
      <c r="AJ95" s="90"/>
      <c r="AK95" s="90"/>
      <c r="AL95" s="90"/>
      <c r="AM95" s="90"/>
      <c r="AN95" s="90" t="n">
        <f aca="false">SUM(AG95,AT95)</f>
        <v>0</v>
      </c>
      <c r="AO95" s="90"/>
      <c r="AP95" s="90"/>
      <c r="AQ95" s="91" t="s">
        <v>78</v>
      </c>
      <c r="AR95" s="86"/>
      <c r="AS95" s="92" t="n">
        <v>0</v>
      </c>
      <c r="AT95" s="93" t="n">
        <f aca="false">ROUND(SUM(AV95:AW95),2)</f>
        <v>0</v>
      </c>
      <c r="AU95" s="94" t="n">
        <f aca="false">'MalinWC2P - Oprava sociál...'!P137</f>
        <v>0</v>
      </c>
      <c r="AV95" s="93" t="n">
        <f aca="false">'MalinWC2P - Oprava sociál...'!J31</f>
        <v>0</v>
      </c>
      <c r="AW95" s="93" t="n">
        <f aca="false">'MalinWC2P - Oprava sociál...'!J32</f>
        <v>0</v>
      </c>
      <c r="AX95" s="93" t="n">
        <f aca="false">'MalinWC2P - Oprava sociál...'!J33</f>
        <v>0</v>
      </c>
      <c r="AY95" s="93" t="n">
        <f aca="false">'MalinWC2P - Oprava sociál...'!J34</f>
        <v>0</v>
      </c>
      <c r="AZ95" s="93" t="n">
        <f aca="false">'MalinWC2P - Oprava sociál...'!F31</f>
        <v>0</v>
      </c>
      <c r="BA95" s="93" t="n">
        <f aca="false">'MalinWC2P - Oprava sociál...'!F32</f>
        <v>0</v>
      </c>
      <c r="BB95" s="93" t="n">
        <f aca="false">'MalinWC2P - Oprava sociál...'!F33</f>
        <v>0</v>
      </c>
      <c r="BC95" s="93" t="n">
        <f aca="false">'MalinWC2P - Oprava sociál...'!F34</f>
        <v>0</v>
      </c>
      <c r="BD95" s="95" t="n">
        <f aca="false">'MalinWC2P - Oprava sociál...'!F35</f>
        <v>0</v>
      </c>
      <c r="BT95" s="97" t="s">
        <v>79</v>
      </c>
      <c r="BU95" s="97" t="s">
        <v>80</v>
      </c>
      <c r="BV95" s="97" t="s">
        <v>75</v>
      </c>
      <c r="BW95" s="97" t="s">
        <v>3</v>
      </c>
      <c r="BX95" s="97" t="s">
        <v>76</v>
      </c>
      <c r="CL95" s="97"/>
    </row>
    <row r="96" s="26" customFormat="true" ht="30" hidden="false" customHeight="true" outlineLevel="0" collapsed="false">
      <c r="A96" s="21"/>
      <c r="B96" s="22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2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</row>
    <row r="97" s="26" customFormat="true" ht="6.95" hidden="false" customHeight="true" outlineLevel="0" collapsed="false">
      <c r="A97" s="21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WC2P - Oprava sociál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587"/>
  <sheetViews>
    <sheetView showFormulas="false" showGridLines="false" showRowColHeaders="true" showZeros="true" rightToLeft="false" tabSelected="true" showOutlineSymbols="true" defaultGridColor="true" view="normal" topLeftCell="A562" colorId="64" zoomScale="100" zoomScaleNormal="100" zoomScalePageLayoutView="100" workbookViewId="0">
      <selection pane="topLeft" activeCell="K586" activeCellId="0" sqref="K58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8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6" customFormat="true" ht="12" hidden="false" customHeight="true" outlineLevel="0" collapsed="false">
      <c r="A6" s="21"/>
      <c r="B6" s="22"/>
      <c r="C6" s="21"/>
      <c r="D6" s="15" t="s">
        <v>15</v>
      </c>
      <c r="E6" s="21"/>
      <c r="F6" s="21"/>
      <c r="G6" s="21"/>
      <c r="H6" s="21"/>
      <c r="I6" s="21"/>
      <c r="J6" s="21"/>
      <c r="K6" s="21"/>
      <c r="L6" s="38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="26" customFormat="true" ht="16.5" hidden="false" customHeight="true" outlineLevel="0" collapsed="false">
      <c r="A7" s="21"/>
      <c r="B7" s="22"/>
      <c r="C7" s="21"/>
      <c r="D7" s="21"/>
      <c r="E7" s="99" t="s">
        <v>16</v>
      </c>
      <c r="F7" s="99"/>
      <c r="G7" s="99"/>
      <c r="H7" s="99"/>
      <c r="I7" s="21"/>
      <c r="J7" s="21"/>
      <c r="K7" s="21"/>
      <c r="L7" s="38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="26" customFormat="true" ht="12.8" hidden="false" customHeight="false" outlineLevel="0" collapsed="false">
      <c r="A8" s="21"/>
      <c r="B8" s="22"/>
      <c r="C8" s="21"/>
      <c r="D8" s="21"/>
      <c r="E8" s="21"/>
      <c r="F8" s="21"/>
      <c r="G8" s="21"/>
      <c r="H8" s="21"/>
      <c r="I8" s="21"/>
      <c r="J8" s="21"/>
      <c r="K8" s="21"/>
      <c r="L8" s="38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="26" customFormat="true" ht="12" hidden="false" customHeight="true" outlineLevel="0" collapsed="false">
      <c r="A9" s="21"/>
      <c r="B9" s="22"/>
      <c r="C9" s="21"/>
      <c r="D9" s="15" t="s">
        <v>17</v>
      </c>
      <c r="E9" s="21"/>
      <c r="F9" s="16"/>
      <c r="G9" s="21"/>
      <c r="H9" s="21"/>
      <c r="I9" s="15" t="s">
        <v>18</v>
      </c>
      <c r="J9" s="16"/>
      <c r="K9" s="21"/>
      <c r="L9" s="38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="26" customFormat="true" ht="12" hidden="false" customHeight="true" outlineLevel="0" collapsed="false">
      <c r="A10" s="21"/>
      <c r="B10" s="22"/>
      <c r="C10" s="21"/>
      <c r="D10" s="15" t="s">
        <v>19</v>
      </c>
      <c r="E10" s="21"/>
      <c r="F10" s="16" t="s">
        <v>20</v>
      </c>
      <c r="G10" s="21"/>
      <c r="H10" s="21"/>
      <c r="I10" s="15" t="s">
        <v>21</v>
      </c>
      <c r="J10" s="100" t="str">
        <f aca="false">'Rekapitulace stavby'!AN8</f>
        <v>22. 10. 2024</v>
      </c>
      <c r="K10" s="21"/>
      <c r="L10" s="38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="26" customFormat="true" ht="10.8" hidden="false" customHeight="true" outlineLevel="0" collapsed="false">
      <c r="A11" s="21"/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38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="26" customFormat="true" ht="12" hidden="false" customHeight="true" outlineLevel="0" collapsed="false">
      <c r="A12" s="21"/>
      <c r="B12" s="22"/>
      <c r="C12" s="21"/>
      <c r="D12" s="15" t="s">
        <v>23</v>
      </c>
      <c r="E12" s="21"/>
      <c r="F12" s="21"/>
      <c r="G12" s="21"/>
      <c r="H12" s="21"/>
      <c r="I12" s="15" t="s">
        <v>24</v>
      </c>
      <c r="J12" s="16"/>
      <c r="K12" s="21"/>
      <c r="L12" s="38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="26" customFormat="true" ht="18" hidden="false" customHeight="true" outlineLevel="0" collapsed="false">
      <c r="A13" s="21"/>
      <c r="B13" s="22"/>
      <c r="C13" s="21"/>
      <c r="D13" s="21"/>
      <c r="E13" s="16" t="s">
        <v>25</v>
      </c>
      <c r="F13" s="21"/>
      <c r="G13" s="21"/>
      <c r="H13" s="21"/>
      <c r="I13" s="15" t="s">
        <v>26</v>
      </c>
      <c r="J13" s="16"/>
      <c r="K13" s="21"/>
      <c r="L13" s="38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="26" customFormat="true" ht="6.95" hidden="false" customHeight="true" outlineLevel="0" collapsed="false">
      <c r="A14" s="21"/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38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="26" customFormat="true" ht="12" hidden="false" customHeight="true" outlineLevel="0" collapsed="false">
      <c r="A15" s="21"/>
      <c r="B15" s="22"/>
      <c r="C15" s="21"/>
      <c r="D15" s="15" t="s">
        <v>27</v>
      </c>
      <c r="E15" s="21"/>
      <c r="F15" s="21"/>
      <c r="G15" s="21"/>
      <c r="H15" s="21"/>
      <c r="I15" s="15" t="s">
        <v>24</v>
      </c>
      <c r="J15" s="17" t="str">
        <f aca="false">'Rekapitulace stavby'!AN13</f>
        <v>Vyplň údaj</v>
      </c>
      <c r="K15" s="21"/>
      <c r="L15" s="38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="26" customFormat="true" ht="18" hidden="false" customHeight="true" outlineLevel="0" collapsed="false">
      <c r="A16" s="21"/>
      <c r="B16" s="22"/>
      <c r="C16" s="21"/>
      <c r="D16" s="21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1"/>
      <c r="L16" s="38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="26" customFormat="true" ht="6.95" hidden="false" customHeight="true" outlineLevel="0" collapsed="false">
      <c r="A17" s="21"/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38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="26" customFormat="true" ht="12" hidden="false" customHeight="true" outlineLevel="0" collapsed="false">
      <c r="A18" s="21"/>
      <c r="B18" s="22"/>
      <c r="C18" s="21"/>
      <c r="D18" s="15" t="s">
        <v>29</v>
      </c>
      <c r="E18" s="21"/>
      <c r="F18" s="21"/>
      <c r="G18" s="21"/>
      <c r="H18" s="21"/>
      <c r="I18" s="15" t="s">
        <v>24</v>
      </c>
      <c r="J18" s="16"/>
      <c r="K18" s="21"/>
      <c r="L18" s="38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="26" customFormat="true" ht="18" hidden="false" customHeight="true" outlineLevel="0" collapsed="false">
      <c r="A19" s="21"/>
      <c r="B19" s="22"/>
      <c r="C19" s="21"/>
      <c r="D19" s="21"/>
      <c r="E19" s="16" t="s">
        <v>30</v>
      </c>
      <c r="F19" s="21"/>
      <c r="G19" s="21"/>
      <c r="H19" s="21"/>
      <c r="I19" s="15" t="s">
        <v>26</v>
      </c>
      <c r="J19" s="16"/>
      <c r="K19" s="21"/>
      <c r="L19" s="38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="26" customFormat="true" ht="6.95" hidden="false" customHeight="true" outlineLevel="0" collapsed="false">
      <c r="A20" s="21"/>
      <c r="B20" s="22"/>
      <c r="C20" s="21"/>
      <c r="D20" s="21"/>
      <c r="E20" s="21"/>
      <c r="F20" s="21"/>
      <c r="G20" s="21"/>
      <c r="H20" s="21"/>
      <c r="I20" s="21"/>
      <c r="J20" s="21"/>
      <c r="K20" s="21"/>
      <c r="L20" s="38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="26" customFormat="true" ht="12" hidden="false" customHeight="true" outlineLevel="0" collapsed="false">
      <c r="A21" s="21"/>
      <c r="B21" s="22"/>
      <c r="C21" s="21"/>
      <c r="D21" s="15" t="s">
        <v>32</v>
      </c>
      <c r="E21" s="21"/>
      <c r="F21" s="21"/>
      <c r="G21" s="21"/>
      <c r="H21" s="21"/>
      <c r="I21" s="15" t="s">
        <v>24</v>
      </c>
      <c r="J21" s="16"/>
      <c r="K21" s="21"/>
      <c r="L21" s="38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="26" customFormat="true" ht="18" hidden="false" customHeight="true" outlineLevel="0" collapsed="false">
      <c r="A22" s="21"/>
      <c r="B22" s="22"/>
      <c r="C22" s="21"/>
      <c r="D22" s="21"/>
      <c r="E22" s="16" t="s">
        <v>30</v>
      </c>
      <c r="F22" s="21"/>
      <c r="G22" s="21"/>
      <c r="H22" s="21"/>
      <c r="I22" s="15" t="s">
        <v>26</v>
      </c>
      <c r="J22" s="16"/>
      <c r="K22" s="21"/>
      <c r="L22" s="38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="26" customFormat="true" ht="6.95" hidden="false" customHeight="true" outlineLevel="0" collapsed="false">
      <c r="A23" s="21"/>
      <c r="B23" s="22"/>
      <c r="C23" s="21"/>
      <c r="D23" s="21"/>
      <c r="E23" s="21"/>
      <c r="F23" s="21"/>
      <c r="G23" s="21"/>
      <c r="H23" s="21"/>
      <c r="I23" s="21"/>
      <c r="J23" s="21"/>
      <c r="K23" s="21"/>
      <c r="L23" s="38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="26" customFormat="true" ht="12" hidden="false" customHeight="true" outlineLevel="0" collapsed="false">
      <c r="A24" s="21"/>
      <c r="B24" s="22"/>
      <c r="C24" s="21"/>
      <c r="D24" s="15" t="s">
        <v>33</v>
      </c>
      <c r="E24" s="21"/>
      <c r="F24" s="21"/>
      <c r="G24" s="21"/>
      <c r="H24" s="21"/>
      <c r="I24" s="21"/>
      <c r="J24" s="21"/>
      <c r="K24" s="21"/>
      <c r="L24" s="38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="26" customFormat="true" ht="16.5" hidden="false" customHeight="true" outlineLevel="0" collapsed="false">
      <c r="A25" s="21"/>
      <c r="B25" s="22"/>
      <c r="C25" s="21"/>
      <c r="D25" s="21"/>
      <c r="E25" s="11"/>
      <c r="F25" s="11"/>
      <c r="G25" s="11"/>
      <c r="H25" s="11"/>
      <c r="I25" s="21"/>
      <c r="J25" s="21"/>
      <c r="K25" s="21"/>
      <c r="L25" s="38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="26" customFormat="true" ht="6.95" hidden="false" customHeight="true" outlineLevel="0" collapsed="false">
      <c r="A26" s="21"/>
      <c r="B26" s="22"/>
      <c r="C26" s="21"/>
      <c r="D26" s="21"/>
      <c r="E26" s="21"/>
      <c r="F26" s="21"/>
      <c r="G26" s="21"/>
      <c r="H26" s="21"/>
      <c r="I26" s="21"/>
      <c r="J26" s="21"/>
      <c r="K26" s="21"/>
      <c r="L26" s="38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="26" customFormat="true" ht="6.95" hidden="false" customHeight="true" outlineLevel="0" collapsed="false">
      <c r="A27" s="21"/>
      <c r="B27" s="22"/>
      <c r="C27" s="21"/>
      <c r="D27" s="71"/>
      <c r="E27" s="71"/>
      <c r="F27" s="71"/>
      <c r="G27" s="71"/>
      <c r="H27" s="71"/>
      <c r="I27" s="71"/>
      <c r="J27" s="71"/>
      <c r="K27" s="71"/>
      <c r="L27" s="38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="26" customFormat="true" ht="25.45" hidden="false" customHeight="true" outlineLevel="0" collapsed="false">
      <c r="A28" s="21"/>
      <c r="B28" s="22"/>
      <c r="C28" s="21"/>
      <c r="D28" s="102" t="s">
        <v>34</v>
      </c>
      <c r="E28" s="21"/>
      <c r="F28" s="21"/>
      <c r="G28" s="21"/>
      <c r="H28" s="21"/>
      <c r="I28" s="21"/>
      <c r="J28" s="103" t="n">
        <f aca="false">ROUND(J137, 2)</f>
        <v>0</v>
      </c>
      <c r="K28" s="21"/>
      <c r="L28" s="38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="26" customFormat="true" ht="6.95" hidden="false" customHeight="true" outlineLevel="0" collapsed="false">
      <c r="A29" s="21"/>
      <c r="B29" s="22"/>
      <c r="C29" s="21"/>
      <c r="D29" s="71"/>
      <c r="E29" s="71"/>
      <c r="F29" s="71"/>
      <c r="G29" s="71"/>
      <c r="H29" s="71"/>
      <c r="I29" s="71"/>
      <c r="J29" s="71"/>
      <c r="K29" s="71"/>
      <c r="L29" s="38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="26" customFormat="true" ht="14.4" hidden="false" customHeight="true" outlineLevel="0" collapsed="false">
      <c r="A30" s="21"/>
      <c r="B30" s="22"/>
      <c r="C30" s="21"/>
      <c r="D30" s="21"/>
      <c r="E30" s="21"/>
      <c r="F30" s="104" t="s">
        <v>36</v>
      </c>
      <c r="G30" s="21"/>
      <c r="H30" s="21"/>
      <c r="I30" s="104" t="s">
        <v>35</v>
      </c>
      <c r="J30" s="104" t="s">
        <v>37</v>
      </c>
      <c r="K30" s="21"/>
      <c r="L30" s="38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="26" customFormat="true" ht="14.4" hidden="false" customHeight="true" outlineLevel="0" collapsed="false">
      <c r="A31" s="21"/>
      <c r="B31" s="22"/>
      <c r="C31" s="21"/>
      <c r="D31" s="105" t="s">
        <v>38</v>
      </c>
      <c r="E31" s="15" t="s">
        <v>39</v>
      </c>
      <c r="F31" s="106" t="n">
        <f aca="false">ROUND((SUM(BE137:BE586)),  2)</f>
        <v>0</v>
      </c>
      <c r="G31" s="21"/>
      <c r="H31" s="21"/>
      <c r="I31" s="107" t="n">
        <v>0.21</v>
      </c>
      <c r="J31" s="106" t="n">
        <f aca="false">ROUND(((SUM(BE137:BE586))*I31),  2)</f>
        <v>0</v>
      </c>
      <c r="K31" s="21"/>
      <c r="L31" s="38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="26" customFormat="true" ht="14.4" hidden="false" customHeight="true" outlineLevel="0" collapsed="false">
      <c r="A32" s="21"/>
      <c r="B32" s="22"/>
      <c r="C32" s="21"/>
      <c r="D32" s="21"/>
      <c r="E32" s="15" t="s">
        <v>40</v>
      </c>
      <c r="F32" s="106" t="n">
        <f aca="false">ROUND((SUM(BF137:BF586)),  2)</f>
        <v>0</v>
      </c>
      <c r="G32" s="21"/>
      <c r="H32" s="21"/>
      <c r="I32" s="107" t="n">
        <v>0.12</v>
      </c>
      <c r="J32" s="106" t="n">
        <f aca="false">ROUND(((SUM(BF137:BF586))*I32),  2)</f>
        <v>0</v>
      </c>
      <c r="K32" s="21"/>
      <c r="L32" s="38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="26" customFormat="true" ht="14.4" hidden="true" customHeight="true" outlineLevel="0" collapsed="false">
      <c r="A33" s="21"/>
      <c r="B33" s="22"/>
      <c r="C33" s="21"/>
      <c r="D33" s="21"/>
      <c r="E33" s="15" t="s">
        <v>41</v>
      </c>
      <c r="F33" s="106" t="n">
        <f aca="false">ROUND((SUM(BG137:BG586)),  2)</f>
        <v>0</v>
      </c>
      <c r="G33" s="21"/>
      <c r="H33" s="21"/>
      <c r="I33" s="107" t="n">
        <v>0.21</v>
      </c>
      <c r="J33" s="106" t="n">
        <f aca="false">0</f>
        <v>0</v>
      </c>
      <c r="K33" s="21"/>
      <c r="L33" s="38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="26" customFormat="true" ht="14.4" hidden="true" customHeight="true" outlineLevel="0" collapsed="false">
      <c r="A34" s="21"/>
      <c r="B34" s="22"/>
      <c r="C34" s="21"/>
      <c r="D34" s="21"/>
      <c r="E34" s="15" t="s">
        <v>42</v>
      </c>
      <c r="F34" s="106" t="n">
        <f aca="false">ROUND((SUM(BH137:BH586)),  2)</f>
        <v>0</v>
      </c>
      <c r="G34" s="21"/>
      <c r="H34" s="21"/>
      <c r="I34" s="107" t="n">
        <v>0.12</v>
      </c>
      <c r="J34" s="106" t="n">
        <f aca="false">0</f>
        <v>0</v>
      </c>
      <c r="K34" s="21"/>
      <c r="L34" s="38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="26" customFormat="true" ht="14.4" hidden="true" customHeight="true" outlineLevel="0" collapsed="false">
      <c r="A35" s="21"/>
      <c r="B35" s="22"/>
      <c r="C35" s="21"/>
      <c r="D35" s="21"/>
      <c r="E35" s="15" t="s">
        <v>43</v>
      </c>
      <c r="F35" s="106" t="n">
        <f aca="false">ROUND((SUM(BI137:BI586)),  2)</f>
        <v>0</v>
      </c>
      <c r="G35" s="21"/>
      <c r="H35" s="21"/>
      <c r="I35" s="107" t="n">
        <v>0</v>
      </c>
      <c r="J35" s="106" t="n">
        <f aca="false">0</f>
        <v>0</v>
      </c>
      <c r="K35" s="21"/>
      <c r="L35" s="38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38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="26" customFormat="true" ht="25.45" hidden="false" customHeight="true" outlineLevel="0" collapsed="false">
      <c r="A37" s="21"/>
      <c r="B37" s="22"/>
      <c r="C37" s="108"/>
      <c r="D37" s="109" t="s">
        <v>44</v>
      </c>
      <c r="E37" s="62"/>
      <c r="F37" s="62"/>
      <c r="G37" s="110" t="s">
        <v>45</v>
      </c>
      <c r="H37" s="111" t="s">
        <v>46</v>
      </c>
      <c r="I37" s="62"/>
      <c r="J37" s="112" t="n">
        <f aca="false">SUM(J28:J35)</f>
        <v>0</v>
      </c>
      <c r="K37" s="113"/>
      <c r="L37" s="38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="26" customFormat="true" ht="14.4" hidden="false" customHeight="true" outlineLevel="0" collapsed="false">
      <c r="A38" s="21"/>
      <c r="B38" s="22"/>
      <c r="C38" s="21"/>
      <c r="D38" s="21"/>
      <c r="E38" s="21"/>
      <c r="F38" s="21"/>
      <c r="G38" s="21"/>
      <c r="H38" s="21"/>
      <c r="I38" s="21"/>
      <c r="J38" s="21"/>
      <c r="K38" s="21"/>
      <c r="L38" s="38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6" customFormat="true" ht="14.4" hidden="false" customHeight="true" outlineLevel="0" collapsed="false">
      <c r="B50" s="38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8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6" customFormat="true" ht="12.8" hidden="false" customHeight="false" outlineLevel="0" collapsed="false">
      <c r="A61" s="21"/>
      <c r="B61" s="22"/>
      <c r="C61" s="21"/>
      <c r="D61" s="41" t="s">
        <v>49</v>
      </c>
      <c r="E61" s="24"/>
      <c r="F61" s="114" t="s">
        <v>50</v>
      </c>
      <c r="G61" s="41" t="s">
        <v>49</v>
      </c>
      <c r="H61" s="24"/>
      <c r="I61" s="24"/>
      <c r="J61" s="115" t="s">
        <v>50</v>
      </c>
      <c r="K61" s="24"/>
      <c r="L61" s="38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6" customFormat="true" ht="12.8" hidden="false" customHeight="false" outlineLevel="0" collapsed="false">
      <c r="A65" s="21"/>
      <c r="B65" s="22"/>
      <c r="C65" s="21"/>
      <c r="D65" s="39" t="s">
        <v>51</v>
      </c>
      <c r="E65" s="42"/>
      <c r="F65" s="42"/>
      <c r="G65" s="39" t="s">
        <v>52</v>
      </c>
      <c r="H65" s="42"/>
      <c r="I65" s="42"/>
      <c r="J65" s="42"/>
      <c r="K65" s="42"/>
      <c r="L65" s="38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6" customFormat="true" ht="12.8" hidden="false" customHeight="false" outlineLevel="0" collapsed="false">
      <c r="A76" s="21"/>
      <c r="B76" s="22"/>
      <c r="C76" s="21"/>
      <c r="D76" s="41" t="s">
        <v>49</v>
      </c>
      <c r="E76" s="24"/>
      <c r="F76" s="114" t="s">
        <v>50</v>
      </c>
      <c r="G76" s="41" t="s">
        <v>49</v>
      </c>
      <c r="H76" s="24"/>
      <c r="I76" s="24"/>
      <c r="J76" s="115" t="s">
        <v>50</v>
      </c>
      <c r="K76" s="24"/>
      <c r="L76" s="38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="26" customFormat="true" ht="14.4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="26" customFormat="true" ht="24.95" hidden="false" customHeight="true" outlineLevel="0" collapsed="false">
      <c r="A82" s="21"/>
      <c r="B82" s="22"/>
      <c r="C82" s="7" t="s">
        <v>83</v>
      </c>
      <c r="D82" s="21"/>
      <c r="E82" s="21"/>
      <c r="F82" s="21"/>
      <c r="G82" s="21"/>
      <c r="H82" s="21"/>
      <c r="I82" s="21"/>
      <c r="J82" s="21"/>
      <c r="K82" s="21"/>
      <c r="L82" s="38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8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="26" customFormat="true" ht="12" hidden="false" customHeight="true" outlineLevel="0" collapsed="false">
      <c r="A84" s="21"/>
      <c r="B84" s="22"/>
      <c r="C84" s="15" t="s">
        <v>15</v>
      </c>
      <c r="D84" s="21"/>
      <c r="E84" s="21"/>
      <c r="F84" s="21"/>
      <c r="G84" s="21"/>
      <c r="H84" s="21"/>
      <c r="I84" s="21"/>
      <c r="J84" s="21"/>
      <c r="K84" s="21"/>
      <c r="L84" s="38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="26" customFormat="true" ht="16.5" hidden="false" customHeight="true" outlineLevel="0" collapsed="false">
      <c r="A85" s="21"/>
      <c r="B85" s="22"/>
      <c r="C85" s="21"/>
      <c r="D85" s="21"/>
      <c r="E85" s="99" t="str">
        <f aca="false">E7</f>
        <v>Oprava sociálního zařízení a dlažby v chodbě</v>
      </c>
      <c r="F85" s="99"/>
      <c r="G85" s="99"/>
      <c r="H85" s="99"/>
      <c r="I85" s="21"/>
      <c r="J85" s="21"/>
      <c r="K85" s="21"/>
      <c r="L85" s="38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38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16" t="str">
        <f aca="false">F10</f>
        <v>Malinovského náměstí 3,Brno</v>
      </c>
      <c r="G87" s="21"/>
      <c r="H87" s="21"/>
      <c r="I87" s="15" t="s">
        <v>21</v>
      </c>
      <c r="J87" s="100" t="str">
        <f aca="false">IF(J10="","",J10)</f>
        <v>22. 10. 2024</v>
      </c>
      <c r="K87" s="21"/>
      <c r="L87" s="38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38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16" t="str">
        <f aca="false">E13</f>
        <v>Magistrát m.Brna,OSM, Husova 3, Brno</v>
      </c>
      <c r="G89" s="21"/>
      <c r="H89" s="21"/>
      <c r="I89" s="15" t="s">
        <v>29</v>
      </c>
      <c r="J89" s="16" t="str">
        <f aca="false">E19</f>
        <v>Radka Volková</v>
      </c>
      <c r="K89" s="21"/>
      <c r="L89" s="38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16" t="str">
        <f aca="false">IF(E16="","",E16)</f>
        <v>Vyplň údaj</v>
      </c>
      <c r="G90" s="21"/>
      <c r="H90" s="21"/>
      <c r="I90" s="15" t="s">
        <v>32</v>
      </c>
      <c r="J90" s="16" t="str">
        <f aca="false">E22</f>
        <v>Radka Volková</v>
      </c>
      <c r="K90" s="21"/>
      <c r="L90" s="38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="26" customFormat="true" ht="10.3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38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="26" customFormat="true" ht="29.3" hidden="false" customHeight="true" outlineLevel="0" collapsed="false">
      <c r="A92" s="21"/>
      <c r="B92" s="22"/>
      <c r="C92" s="116" t="s">
        <v>84</v>
      </c>
      <c r="D92" s="108"/>
      <c r="E92" s="108"/>
      <c r="F92" s="108"/>
      <c r="G92" s="108"/>
      <c r="H92" s="108"/>
      <c r="I92" s="108"/>
      <c r="J92" s="117" t="s">
        <v>85</v>
      </c>
      <c r="K92" s="108"/>
      <c r="L92" s="38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="26" customFormat="true" ht="10.3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38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="26" customFormat="true" ht="22.8" hidden="false" customHeight="true" outlineLevel="0" collapsed="false">
      <c r="A94" s="21"/>
      <c r="B94" s="22"/>
      <c r="C94" s="118" t="s">
        <v>86</v>
      </c>
      <c r="D94" s="21"/>
      <c r="E94" s="21"/>
      <c r="F94" s="21"/>
      <c r="G94" s="21"/>
      <c r="H94" s="21"/>
      <c r="I94" s="21"/>
      <c r="J94" s="103" t="n">
        <f aca="false">J137</f>
        <v>0</v>
      </c>
      <c r="K94" s="21"/>
      <c r="L94" s="38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U94" s="3" t="s">
        <v>87</v>
      </c>
    </row>
    <row r="95" s="119" customFormat="true" ht="24.95" hidden="false" customHeight="true" outlineLevel="0" collapsed="false">
      <c r="B95" s="120"/>
      <c r="D95" s="121" t="s">
        <v>88</v>
      </c>
      <c r="E95" s="122"/>
      <c r="F95" s="122"/>
      <c r="G95" s="122"/>
      <c r="H95" s="122"/>
      <c r="I95" s="122"/>
      <c r="J95" s="123" t="n">
        <f aca="false">J138</f>
        <v>0</v>
      </c>
      <c r="L95" s="120"/>
    </row>
    <row r="96" s="124" customFormat="true" ht="19.9" hidden="false" customHeight="true" outlineLevel="0" collapsed="false">
      <c r="B96" s="125"/>
      <c r="D96" s="126" t="s">
        <v>89</v>
      </c>
      <c r="E96" s="127"/>
      <c r="F96" s="127"/>
      <c r="G96" s="127"/>
      <c r="H96" s="127"/>
      <c r="I96" s="127"/>
      <c r="J96" s="128" t="n">
        <f aca="false">J139</f>
        <v>0</v>
      </c>
      <c r="L96" s="125"/>
    </row>
    <row r="97" s="124" customFormat="true" ht="19.9" hidden="false" customHeight="true" outlineLevel="0" collapsed="false">
      <c r="B97" s="125"/>
      <c r="D97" s="126" t="s">
        <v>90</v>
      </c>
      <c r="E97" s="127"/>
      <c r="F97" s="127"/>
      <c r="G97" s="127"/>
      <c r="H97" s="127"/>
      <c r="I97" s="127"/>
      <c r="J97" s="128" t="n">
        <f aca="false">J174</f>
        <v>0</v>
      </c>
      <c r="L97" s="125"/>
    </row>
    <row r="98" s="124" customFormat="true" ht="19.9" hidden="false" customHeight="true" outlineLevel="0" collapsed="false">
      <c r="B98" s="125"/>
      <c r="D98" s="126" t="s">
        <v>91</v>
      </c>
      <c r="E98" s="127"/>
      <c r="F98" s="127"/>
      <c r="G98" s="127"/>
      <c r="H98" s="127"/>
      <c r="I98" s="127"/>
      <c r="J98" s="128" t="n">
        <f aca="false">J227</f>
        <v>0</v>
      </c>
      <c r="L98" s="125"/>
    </row>
    <row r="99" s="124" customFormat="true" ht="19.9" hidden="false" customHeight="true" outlineLevel="0" collapsed="false">
      <c r="B99" s="125"/>
      <c r="D99" s="126" t="s">
        <v>92</v>
      </c>
      <c r="E99" s="127"/>
      <c r="F99" s="127"/>
      <c r="G99" s="127"/>
      <c r="H99" s="127"/>
      <c r="I99" s="127"/>
      <c r="J99" s="128" t="n">
        <f aca="false">J281</f>
        <v>0</v>
      </c>
      <c r="L99" s="125"/>
    </row>
    <row r="100" s="124" customFormat="true" ht="19.9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J287</f>
        <v>0</v>
      </c>
      <c r="L100" s="125"/>
    </row>
    <row r="101" s="119" customFormat="true" ht="24.95" hidden="false" customHeight="true" outlineLevel="0" collapsed="false">
      <c r="B101" s="120"/>
      <c r="D101" s="121" t="s">
        <v>94</v>
      </c>
      <c r="E101" s="122"/>
      <c r="F101" s="122"/>
      <c r="G101" s="122"/>
      <c r="H101" s="122"/>
      <c r="I101" s="122"/>
      <c r="J101" s="123" t="n">
        <f aca="false">J289</f>
        <v>0</v>
      </c>
      <c r="L101" s="120"/>
    </row>
    <row r="102" s="124" customFormat="true" ht="19.9" hidden="false" customHeight="true" outlineLevel="0" collapsed="false">
      <c r="B102" s="125"/>
      <c r="D102" s="126" t="s">
        <v>95</v>
      </c>
      <c r="E102" s="127"/>
      <c r="F102" s="127"/>
      <c r="G102" s="127"/>
      <c r="H102" s="127"/>
      <c r="I102" s="127"/>
      <c r="J102" s="128" t="n">
        <f aca="false">J290</f>
        <v>0</v>
      </c>
      <c r="L102" s="125"/>
    </row>
    <row r="103" s="124" customFormat="true" ht="19.9" hidden="false" customHeight="true" outlineLevel="0" collapsed="false">
      <c r="B103" s="125"/>
      <c r="D103" s="126" t="s">
        <v>96</v>
      </c>
      <c r="E103" s="127"/>
      <c r="F103" s="127"/>
      <c r="G103" s="127"/>
      <c r="H103" s="127"/>
      <c r="I103" s="127"/>
      <c r="J103" s="128" t="n">
        <f aca="false">J312</f>
        <v>0</v>
      </c>
      <c r="L103" s="125"/>
    </row>
    <row r="104" s="124" customFormat="true" ht="19.9" hidden="false" customHeight="true" outlineLevel="0" collapsed="false">
      <c r="B104" s="125"/>
      <c r="D104" s="126" t="s">
        <v>97</v>
      </c>
      <c r="E104" s="127"/>
      <c r="F104" s="127"/>
      <c r="G104" s="127"/>
      <c r="H104" s="127"/>
      <c r="I104" s="127"/>
      <c r="J104" s="128" t="n">
        <f aca="false">J335</f>
        <v>0</v>
      </c>
      <c r="L104" s="125"/>
    </row>
    <row r="105" s="124" customFormat="true" ht="19.9" hidden="false" customHeight="true" outlineLevel="0" collapsed="false">
      <c r="B105" s="125"/>
      <c r="D105" s="126" t="s">
        <v>98</v>
      </c>
      <c r="E105" s="127"/>
      <c r="F105" s="127"/>
      <c r="G105" s="127"/>
      <c r="H105" s="127"/>
      <c r="I105" s="127"/>
      <c r="J105" s="128" t="n">
        <f aca="false">J384</f>
        <v>0</v>
      </c>
      <c r="L105" s="125"/>
    </row>
    <row r="106" s="124" customFormat="true" ht="19.9" hidden="false" customHeight="true" outlineLevel="0" collapsed="false">
      <c r="B106" s="125"/>
      <c r="D106" s="126" t="s">
        <v>99</v>
      </c>
      <c r="E106" s="127"/>
      <c r="F106" s="127"/>
      <c r="G106" s="127"/>
      <c r="H106" s="127"/>
      <c r="I106" s="127"/>
      <c r="J106" s="128" t="n">
        <f aca="false">J390</f>
        <v>0</v>
      </c>
      <c r="L106" s="125"/>
    </row>
    <row r="107" s="124" customFormat="true" ht="19.9" hidden="false" customHeight="true" outlineLevel="0" collapsed="false">
      <c r="B107" s="125"/>
      <c r="D107" s="126" t="s">
        <v>100</v>
      </c>
      <c r="E107" s="127"/>
      <c r="F107" s="127"/>
      <c r="G107" s="127"/>
      <c r="H107" s="127"/>
      <c r="I107" s="127"/>
      <c r="J107" s="128" t="n">
        <f aca="false">J397</f>
        <v>0</v>
      </c>
      <c r="L107" s="125"/>
    </row>
    <row r="108" s="124" customFormat="true" ht="19.9" hidden="false" customHeight="true" outlineLevel="0" collapsed="false">
      <c r="B108" s="125"/>
      <c r="D108" s="126" t="s">
        <v>101</v>
      </c>
      <c r="E108" s="127"/>
      <c r="F108" s="127"/>
      <c r="G108" s="127"/>
      <c r="H108" s="127"/>
      <c r="I108" s="127"/>
      <c r="J108" s="128" t="n">
        <f aca="false">J406</f>
        <v>0</v>
      </c>
      <c r="L108" s="125"/>
    </row>
    <row r="109" s="124" customFormat="true" ht="19.9" hidden="false" customHeight="true" outlineLevel="0" collapsed="false">
      <c r="B109" s="125"/>
      <c r="D109" s="126" t="s">
        <v>102</v>
      </c>
      <c r="E109" s="127"/>
      <c r="F109" s="127"/>
      <c r="G109" s="127"/>
      <c r="H109" s="127"/>
      <c r="I109" s="127"/>
      <c r="J109" s="128" t="n">
        <f aca="false">J444</f>
        <v>0</v>
      </c>
      <c r="L109" s="125"/>
    </row>
    <row r="110" s="124" customFormat="true" ht="19.9" hidden="false" customHeight="true" outlineLevel="0" collapsed="false">
      <c r="B110" s="125"/>
      <c r="D110" s="126" t="s">
        <v>103</v>
      </c>
      <c r="E110" s="127"/>
      <c r="F110" s="127"/>
      <c r="G110" s="127"/>
      <c r="H110" s="127"/>
      <c r="I110" s="127"/>
      <c r="J110" s="128" t="n">
        <f aca="false">J454</f>
        <v>0</v>
      </c>
      <c r="L110" s="125"/>
    </row>
    <row r="111" s="124" customFormat="true" ht="19.9" hidden="false" customHeight="true" outlineLevel="0" collapsed="false">
      <c r="B111" s="125"/>
      <c r="D111" s="126" t="s">
        <v>104</v>
      </c>
      <c r="E111" s="127"/>
      <c r="F111" s="127"/>
      <c r="G111" s="127"/>
      <c r="H111" s="127"/>
      <c r="I111" s="127"/>
      <c r="J111" s="128" t="n">
        <f aca="false">J472</f>
        <v>0</v>
      </c>
      <c r="L111" s="125"/>
    </row>
    <row r="112" s="124" customFormat="true" ht="19.9" hidden="false" customHeight="true" outlineLevel="0" collapsed="false">
      <c r="B112" s="125"/>
      <c r="D112" s="126" t="s">
        <v>105</v>
      </c>
      <c r="E112" s="127"/>
      <c r="F112" s="127"/>
      <c r="G112" s="127"/>
      <c r="H112" s="127"/>
      <c r="I112" s="127"/>
      <c r="J112" s="128" t="n">
        <f aca="false">J496</f>
        <v>0</v>
      </c>
      <c r="L112" s="125"/>
    </row>
    <row r="113" s="124" customFormat="true" ht="19.9" hidden="false" customHeight="true" outlineLevel="0" collapsed="false">
      <c r="B113" s="125"/>
      <c r="D113" s="126" t="s">
        <v>106</v>
      </c>
      <c r="E113" s="127"/>
      <c r="F113" s="127"/>
      <c r="G113" s="127"/>
      <c r="H113" s="127"/>
      <c r="I113" s="127"/>
      <c r="J113" s="128" t="n">
        <f aca="false">J544</f>
        <v>0</v>
      </c>
      <c r="L113" s="125"/>
    </row>
    <row r="114" s="124" customFormat="true" ht="19.9" hidden="false" customHeight="true" outlineLevel="0" collapsed="false">
      <c r="B114" s="125"/>
      <c r="D114" s="126" t="s">
        <v>107</v>
      </c>
      <c r="E114" s="127"/>
      <c r="F114" s="127"/>
      <c r="G114" s="127"/>
      <c r="H114" s="127"/>
      <c r="I114" s="127"/>
      <c r="J114" s="128" t="n">
        <f aca="false">J558</f>
        <v>0</v>
      </c>
      <c r="L114" s="125"/>
    </row>
    <row r="115" s="119" customFormat="true" ht="24.95" hidden="false" customHeight="true" outlineLevel="0" collapsed="false">
      <c r="B115" s="120"/>
      <c r="D115" s="121" t="s">
        <v>108</v>
      </c>
      <c r="E115" s="122"/>
      <c r="F115" s="122"/>
      <c r="G115" s="122"/>
      <c r="H115" s="122"/>
      <c r="I115" s="122"/>
      <c r="J115" s="123" t="n">
        <f aca="false">J573</f>
        <v>0</v>
      </c>
      <c r="L115" s="120"/>
    </row>
    <row r="116" s="119" customFormat="true" ht="24.95" hidden="false" customHeight="true" outlineLevel="0" collapsed="false">
      <c r="B116" s="120"/>
      <c r="D116" s="121" t="s">
        <v>109</v>
      </c>
      <c r="E116" s="122"/>
      <c r="F116" s="122"/>
      <c r="G116" s="122"/>
      <c r="H116" s="122"/>
      <c r="I116" s="122"/>
      <c r="J116" s="123" t="n">
        <f aca="false">J580</f>
        <v>0</v>
      </c>
      <c r="L116" s="120"/>
    </row>
    <row r="117" s="124" customFormat="true" ht="19.9" hidden="false" customHeight="true" outlineLevel="0" collapsed="false">
      <c r="B117" s="125"/>
      <c r="D117" s="126" t="s">
        <v>110</v>
      </c>
      <c r="E117" s="127"/>
      <c r="F117" s="127"/>
      <c r="G117" s="127"/>
      <c r="H117" s="127"/>
      <c r="I117" s="127"/>
      <c r="J117" s="128" t="n">
        <f aca="false">J581</f>
        <v>0</v>
      </c>
      <c r="L117" s="125"/>
    </row>
    <row r="118" s="124" customFormat="true" ht="19.9" hidden="false" customHeight="true" outlineLevel="0" collapsed="false">
      <c r="B118" s="125"/>
      <c r="D118" s="126" t="s">
        <v>111</v>
      </c>
      <c r="E118" s="127"/>
      <c r="F118" s="127"/>
      <c r="G118" s="127"/>
      <c r="H118" s="127"/>
      <c r="I118" s="127"/>
      <c r="J118" s="128" t="n">
        <f aca="false">J583</f>
        <v>0</v>
      </c>
      <c r="L118" s="125"/>
    </row>
    <row r="119" s="124" customFormat="true" ht="19.9" hidden="false" customHeight="true" outlineLevel="0" collapsed="false">
      <c r="B119" s="125"/>
      <c r="D119" s="126" t="s">
        <v>112</v>
      </c>
      <c r="E119" s="127"/>
      <c r="F119" s="127"/>
      <c r="G119" s="127"/>
      <c r="H119" s="127"/>
      <c r="I119" s="127"/>
      <c r="J119" s="128" t="n">
        <f aca="false">J585</f>
        <v>0</v>
      </c>
      <c r="L119" s="125"/>
    </row>
    <row r="120" s="26" customFormat="true" ht="21.85" hidden="false" customHeight="true" outlineLevel="0" collapsed="false">
      <c r="A120" s="21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38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="26" customFormat="true" ht="6.95" hidden="false" customHeight="true" outlineLevel="0" collapsed="false">
      <c r="A121" s="21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8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5" s="26" customFormat="true" ht="6.95" hidden="false" customHeight="true" outlineLevel="0" collapsed="false">
      <c r="A125" s="21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8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="26" customFormat="true" ht="24.95" hidden="false" customHeight="true" outlineLevel="0" collapsed="false">
      <c r="A126" s="21"/>
      <c r="B126" s="22"/>
      <c r="C126" s="7" t="s">
        <v>113</v>
      </c>
      <c r="D126" s="21"/>
      <c r="E126" s="21"/>
      <c r="F126" s="21"/>
      <c r="G126" s="21"/>
      <c r="H126" s="21"/>
      <c r="I126" s="21"/>
      <c r="J126" s="21"/>
      <c r="K126" s="21"/>
      <c r="L126" s="38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="26" customFormat="true" ht="6.95" hidden="false" customHeight="true" outlineLevel="0" collapsed="false">
      <c r="A127" s="21"/>
      <c r="B127" s="22"/>
      <c r="C127" s="21"/>
      <c r="D127" s="21"/>
      <c r="E127" s="21"/>
      <c r="F127" s="21"/>
      <c r="G127" s="21"/>
      <c r="H127" s="21"/>
      <c r="I127" s="21"/>
      <c r="J127" s="21"/>
      <c r="K127" s="21"/>
      <c r="L127" s="38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="26" customFormat="true" ht="12" hidden="false" customHeight="true" outlineLevel="0" collapsed="false">
      <c r="A128" s="21"/>
      <c r="B128" s="22"/>
      <c r="C128" s="15" t="s">
        <v>15</v>
      </c>
      <c r="D128" s="21"/>
      <c r="E128" s="21"/>
      <c r="F128" s="21"/>
      <c r="G128" s="21"/>
      <c r="H128" s="21"/>
      <c r="I128" s="21"/>
      <c r="J128" s="21"/>
      <c r="K128" s="21"/>
      <c r="L128" s="38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="26" customFormat="true" ht="16.5" hidden="false" customHeight="true" outlineLevel="0" collapsed="false">
      <c r="A129" s="21"/>
      <c r="B129" s="22"/>
      <c r="C129" s="21"/>
      <c r="D129" s="21"/>
      <c r="E129" s="99" t="str">
        <f aca="false">E7</f>
        <v>Oprava sociálního zařízení a dlažby v chodbě</v>
      </c>
      <c r="F129" s="99"/>
      <c r="G129" s="99"/>
      <c r="H129" s="99"/>
      <c r="I129" s="21"/>
      <c r="J129" s="21"/>
      <c r="K129" s="21"/>
      <c r="L129" s="38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="26" customFormat="true" ht="6.95" hidden="false" customHeight="true" outlineLevel="0" collapsed="false">
      <c r="A130" s="21"/>
      <c r="B130" s="22"/>
      <c r="C130" s="21"/>
      <c r="D130" s="21"/>
      <c r="E130" s="21"/>
      <c r="F130" s="21"/>
      <c r="G130" s="21"/>
      <c r="H130" s="21"/>
      <c r="I130" s="21"/>
      <c r="J130" s="21"/>
      <c r="K130" s="21"/>
      <c r="L130" s="38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="26" customFormat="true" ht="12" hidden="false" customHeight="true" outlineLevel="0" collapsed="false">
      <c r="A131" s="21"/>
      <c r="B131" s="22"/>
      <c r="C131" s="15" t="s">
        <v>19</v>
      </c>
      <c r="D131" s="21"/>
      <c r="E131" s="21"/>
      <c r="F131" s="16" t="str">
        <f aca="false">F10</f>
        <v>Malinovského náměstí 3,Brno</v>
      </c>
      <c r="G131" s="21"/>
      <c r="H131" s="21"/>
      <c r="I131" s="15" t="s">
        <v>21</v>
      </c>
      <c r="J131" s="100" t="str">
        <f aca="false">IF(J10="","",J10)</f>
        <v>22. 10. 2024</v>
      </c>
      <c r="K131" s="21"/>
      <c r="L131" s="38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="26" customFormat="true" ht="6.95" hidden="false" customHeight="true" outlineLevel="0" collapsed="false">
      <c r="A132" s="21"/>
      <c r="B132" s="22"/>
      <c r="C132" s="21"/>
      <c r="D132" s="21"/>
      <c r="E132" s="21"/>
      <c r="F132" s="21"/>
      <c r="G132" s="21"/>
      <c r="H132" s="21"/>
      <c r="I132" s="21"/>
      <c r="J132" s="21"/>
      <c r="K132" s="21"/>
      <c r="L132" s="38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</row>
    <row r="133" s="26" customFormat="true" ht="15.15" hidden="false" customHeight="true" outlineLevel="0" collapsed="false">
      <c r="A133" s="21"/>
      <c r="B133" s="22"/>
      <c r="C133" s="15" t="s">
        <v>23</v>
      </c>
      <c r="D133" s="21"/>
      <c r="E133" s="21"/>
      <c r="F133" s="16" t="str">
        <f aca="false">E13</f>
        <v>Magistrát m.Brna,OSM, Husova 3, Brno</v>
      </c>
      <c r="G133" s="21"/>
      <c r="H133" s="21"/>
      <c r="I133" s="15" t="s">
        <v>29</v>
      </c>
      <c r="J133" s="16" t="str">
        <f aca="false">E19</f>
        <v>Radka Volková</v>
      </c>
      <c r="K133" s="21"/>
      <c r="L133" s="38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</row>
    <row r="134" s="26" customFormat="true" ht="15.15" hidden="false" customHeight="true" outlineLevel="0" collapsed="false">
      <c r="A134" s="21"/>
      <c r="B134" s="22"/>
      <c r="C134" s="15" t="s">
        <v>27</v>
      </c>
      <c r="D134" s="21"/>
      <c r="E134" s="21"/>
      <c r="F134" s="16" t="str">
        <f aca="false">IF(E16="","",E16)</f>
        <v>Vyplň údaj</v>
      </c>
      <c r="G134" s="21"/>
      <c r="H134" s="21"/>
      <c r="I134" s="15" t="s">
        <v>32</v>
      </c>
      <c r="J134" s="16" t="str">
        <f aca="false">E22</f>
        <v>Radka Volková</v>
      </c>
      <c r="K134" s="21"/>
      <c r="L134" s="38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</row>
    <row r="135" s="26" customFormat="true" ht="10.3" hidden="false" customHeight="true" outlineLevel="0" collapsed="false">
      <c r="A135" s="21"/>
      <c r="B135" s="22"/>
      <c r="C135" s="21"/>
      <c r="D135" s="21"/>
      <c r="E135" s="21"/>
      <c r="F135" s="21"/>
      <c r="G135" s="21"/>
      <c r="H135" s="21"/>
      <c r="I135" s="21"/>
      <c r="J135" s="21"/>
      <c r="K135" s="21"/>
      <c r="L135" s="38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</row>
    <row r="136" s="135" customFormat="true" ht="29.3" hidden="false" customHeight="true" outlineLevel="0" collapsed="false">
      <c r="A136" s="129"/>
      <c r="B136" s="130"/>
      <c r="C136" s="131" t="s">
        <v>114</v>
      </c>
      <c r="D136" s="132" t="s">
        <v>59</v>
      </c>
      <c r="E136" s="132" t="s">
        <v>55</v>
      </c>
      <c r="F136" s="132" t="s">
        <v>56</v>
      </c>
      <c r="G136" s="132" t="s">
        <v>115</v>
      </c>
      <c r="H136" s="132" t="s">
        <v>116</v>
      </c>
      <c r="I136" s="132" t="s">
        <v>117</v>
      </c>
      <c r="J136" s="132" t="s">
        <v>85</v>
      </c>
      <c r="K136" s="133" t="s">
        <v>118</v>
      </c>
      <c r="L136" s="134"/>
      <c r="M136" s="67"/>
      <c r="N136" s="68" t="s">
        <v>38</v>
      </c>
      <c r="O136" s="68" t="s">
        <v>119</v>
      </c>
      <c r="P136" s="68" t="s">
        <v>120</v>
      </c>
      <c r="Q136" s="68" t="s">
        <v>121</v>
      </c>
      <c r="R136" s="68" t="s">
        <v>122</v>
      </c>
      <c r="S136" s="68" t="s">
        <v>123</v>
      </c>
      <c r="T136" s="69" t="s">
        <v>124</v>
      </c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</row>
    <row r="137" s="26" customFormat="true" ht="22.8" hidden="false" customHeight="true" outlineLevel="0" collapsed="false">
      <c r="A137" s="21"/>
      <c r="B137" s="22"/>
      <c r="C137" s="75" t="s">
        <v>125</v>
      </c>
      <c r="D137" s="21"/>
      <c r="E137" s="21"/>
      <c r="F137" s="21"/>
      <c r="G137" s="21"/>
      <c r="H137" s="21"/>
      <c r="I137" s="21"/>
      <c r="J137" s="136" t="n">
        <f aca="false">BK137</f>
        <v>0</v>
      </c>
      <c r="K137" s="21"/>
      <c r="L137" s="22"/>
      <c r="M137" s="70"/>
      <c r="N137" s="57"/>
      <c r="O137" s="71"/>
      <c r="P137" s="137" t="n">
        <f aca="false">P138+P289+P573+P580</f>
        <v>0</v>
      </c>
      <c r="Q137" s="71"/>
      <c r="R137" s="137" t="n">
        <f aca="false">R138+R289+R573+R580</f>
        <v>19.78518745</v>
      </c>
      <c r="S137" s="71"/>
      <c r="T137" s="138" t="n">
        <f aca="false">T138+T289+T573+T580</f>
        <v>24.47880644</v>
      </c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T137" s="3" t="s">
        <v>73</v>
      </c>
      <c r="AU137" s="3" t="s">
        <v>87</v>
      </c>
      <c r="BK137" s="139" t="n">
        <f aca="false">BK138+BK289+BK573+BK580</f>
        <v>0</v>
      </c>
    </row>
    <row r="138" s="140" customFormat="true" ht="25.9" hidden="false" customHeight="true" outlineLevel="0" collapsed="false">
      <c r="B138" s="141"/>
      <c r="D138" s="142" t="s">
        <v>73</v>
      </c>
      <c r="E138" s="143" t="s">
        <v>126</v>
      </c>
      <c r="F138" s="143" t="s">
        <v>127</v>
      </c>
      <c r="I138" s="144"/>
      <c r="J138" s="145" t="n">
        <f aca="false">BK138</f>
        <v>0</v>
      </c>
      <c r="L138" s="141"/>
      <c r="M138" s="146"/>
      <c r="N138" s="147"/>
      <c r="O138" s="147"/>
      <c r="P138" s="148" t="n">
        <f aca="false">P139+P174+P227+P281+P287</f>
        <v>0</v>
      </c>
      <c r="Q138" s="147"/>
      <c r="R138" s="148" t="n">
        <f aca="false">R139+R174+R227+R281+R287</f>
        <v>12.53869182</v>
      </c>
      <c r="S138" s="147"/>
      <c r="T138" s="149" t="n">
        <f aca="false">T139+T174+T227+T281+T287</f>
        <v>23.98453364</v>
      </c>
      <c r="AR138" s="142" t="s">
        <v>79</v>
      </c>
      <c r="AT138" s="150" t="s">
        <v>73</v>
      </c>
      <c r="AU138" s="150" t="s">
        <v>74</v>
      </c>
      <c r="AY138" s="142" t="s">
        <v>128</v>
      </c>
      <c r="BK138" s="151" t="n">
        <f aca="false">BK139+BK174+BK227+BK281+BK287</f>
        <v>0</v>
      </c>
    </row>
    <row r="139" s="140" customFormat="true" ht="22.8" hidden="false" customHeight="true" outlineLevel="0" collapsed="false">
      <c r="B139" s="141"/>
      <c r="D139" s="142" t="s">
        <v>73</v>
      </c>
      <c r="E139" s="152" t="s">
        <v>129</v>
      </c>
      <c r="F139" s="152" t="s">
        <v>130</v>
      </c>
      <c r="I139" s="144"/>
      <c r="J139" s="153" t="n">
        <f aca="false">BK139</f>
        <v>0</v>
      </c>
      <c r="L139" s="141"/>
      <c r="M139" s="146"/>
      <c r="N139" s="147"/>
      <c r="O139" s="147"/>
      <c r="P139" s="148" t="n">
        <f aca="false">SUM(P140:P173)</f>
        <v>0</v>
      </c>
      <c r="Q139" s="147"/>
      <c r="R139" s="148" t="n">
        <f aca="false">SUM(R140:R173)</f>
        <v>4.44039478</v>
      </c>
      <c r="S139" s="147"/>
      <c r="T139" s="149" t="n">
        <f aca="false">SUM(T140:T173)</f>
        <v>0</v>
      </c>
      <c r="AR139" s="142" t="s">
        <v>79</v>
      </c>
      <c r="AT139" s="150" t="s">
        <v>73</v>
      </c>
      <c r="AU139" s="150" t="s">
        <v>79</v>
      </c>
      <c r="AY139" s="142" t="s">
        <v>128</v>
      </c>
      <c r="BK139" s="151" t="n">
        <f aca="false">SUM(BK140:BK173)</f>
        <v>0</v>
      </c>
    </row>
    <row r="140" s="26" customFormat="true" ht="33" hidden="false" customHeight="true" outlineLevel="0" collapsed="false">
      <c r="A140" s="21"/>
      <c r="B140" s="154"/>
      <c r="C140" s="155" t="s">
        <v>79</v>
      </c>
      <c r="D140" s="155" t="s">
        <v>131</v>
      </c>
      <c r="E140" s="156" t="s">
        <v>132</v>
      </c>
      <c r="F140" s="157" t="s">
        <v>133</v>
      </c>
      <c r="G140" s="158" t="s">
        <v>134</v>
      </c>
      <c r="H140" s="159" t="n">
        <v>4</v>
      </c>
      <c r="I140" s="160"/>
      <c r="J140" s="161" t="n">
        <f aca="false">ROUND(I140*H140,2)</f>
        <v>0</v>
      </c>
      <c r="K140" s="157" t="s">
        <v>135</v>
      </c>
      <c r="L140" s="22"/>
      <c r="M140" s="162"/>
      <c r="N140" s="163" t="s">
        <v>39</v>
      </c>
      <c r="O140" s="59"/>
      <c r="P140" s="164" t="n">
        <f aca="false">O140*H140</f>
        <v>0</v>
      </c>
      <c r="Q140" s="164" t="n">
        <v>0.02228</v>
      </c>
      <c r="R140" s="164" t="n">
        <f aca="false">Q140*H140</f>
        <v>0.08912</v>
      </c>
      <c r="S140" s="164" t="n">
        <v>0</v>
      </c>
      <c r="T140" s="165" t="n">
        <f aca="false"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66" t="s">
        <v>136</v>
      </c>
      <c r="AT140" s="166" t="s">
        <v>131</v>
      </c>
      <c r="AU140" s="166" t="s">
        <v>81</v>
      </c>
      <c r="AY140" s="3" t="s">
        <v>128</v>
      </c>
      <c r="BE140" s="167" t="n">
        <f aca="false">IF(N140="základní",J140,0)</f>
        <v>0</v>
      </c>
      <c r="BF140" s="167" t="n">
        <f aca="false">IF(N140="snížená",J140,0)</f>
        <v>0</v>
      </c>
      <c r="BG140" s="167" t="n">
        <f aca="false">IF(N140="zákl. přenesená",J140,0)</f>
        <v>0</v>
      </c>
      <c r="BH140" s="167" t="n">
        <f aca="false">IF(N140="sníž. přenesená",J140,0)</f>
        <v>0</v>
      </c>
      <c r="BI140" s="167" t="n">
        <f aca="false">IF(N140="nulová",J140,0)</f>
        <v>0</v>
      </c>
      <c r="BJ140" s="3" t="s">
        <v>79</v>
      </c>
      <c r="BK140" s="167" t="n">
        <f aca="false">ROUND(I140*H140,2)</f>
        <v>0</v>
      </c>
      <c r="BL140" s="3" t="s">
        <v>136</v>
      </c>
      <c r="BM140" s="166" t="s">
        <v>137</v>
      </c>
    </row>
    <row r="141" s="168" customFormat="true" ht="12.8" hidden="false" customHeight="false" outlineLevel="0" collapsed="false">
      <c r="B141" s="169"/>
      <c r="D141" s="170" t="s">
        <v>138</v>
      </c>
      <c r="E141" s="171"/>
      <c r="F141" s="172" t="s">
        <v>139</v>
      </c>
      <c r="H141" s="173" t="n">
        <v>4</v>
      </c>
      <c r="I141" s="174"/>
      <c r="L141" s="169"/>
      <c r="M141" s="175"/>
      <c r="N141" s="176"/>
      <c r="O141" s="176"/>
      <c r="P141" s="176"/>
      <c r="Q141" s="176"/>
      <c r="R141" s="176"/>
      <c r="S141" s="176"/>
      <c r="T141" s="177"/>
      <c r="AT141" s="171" t="s">
        <v>138</v>
      </c>
      <c r="AU141" s="171" t="s">
        <v>81</v>
      </c>
      <c r="AV141" s="168" t="s">
        <v>81</v>
      </c>
      <c r="AW141" s="168" t="s">
        <v>31</v>
      </c>
      <c r="AX141" s="168" t="s">
        <v>79</v>
      </c>
      <c r="AY141" s="171" t="s">
        <v>128</v>
      </c>
    </row>
    <row r="142" s="26" customFormat="true" ht="33" hidden="false" customHeight="true" outlineLevel="0" collapsed="false">
      <c r="A142" s="21"/>
      <c r="B142" s="154"/>
      <c r="C142" s="155" t="s">
        <v>81</v>
      </c>
      <c r="D142" s="155" t="s">
        <v>131</v>
      </c>
      <c r="E142" s="156" t="s">
        <v>140</v>
      </c>
      <c r="F142" s="157" t="s">
        <v>141</v>
      </c>
      <c r="G142" s="158" t="s">
        <v>134</v>
      </c>
      <c r="H142" s="159" t="n">
        <v>2</v>
      </c>
      <c r="I142" s="160"/>
      <c r="J142" s="161" t="n">
        <f aca="false">ROUND(I142*H142,2)</f>
        <v>0</v>
      </c>
      <c r="K142" s="157" t="s">
        <v>135</v>
      </c>
      <c r="L142" s="22"/>
      <c r="M142" s="162"/>
      <c r="N142" s="163" t="s">
        <v>39</v>
      </c>
      <c r="O142" s="59"/>
      <c r="P142" s="164" t="n">
        <f aca="false">O142*H142</f>
        <v>0</v>
      </c>
      <c r="Q142" s="164" t="n">
        <v>0.02628</v>
      </c>
      <c r="R142" s="164" t="n">
        <f aca="false">Q142*H142</f>
        <v>0.05256</v>
      </c>
      <c r="S142" s="164" t="n">
        <v>0</v>
      </c>
      <c r="T142" s="165" t="n">
        <f aca="false">S142*H142</f>
        <v>0</v>
      </c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R142" s="166" t="s">
        <v>136</v>
      </c>
      <c r="AT142" s="166" t="s">
        <v>131</v>
      </c>
      <c r="AU142" s="166" t="s">
        <v>81</v>
      </c>
      <c r="AY142" s="3" t="s">
        <v>128</v>
      </c>
      <c r="BE142" s="167" t="n">
        <f aca="false">IF(N142="základní",J142,0)</f>
        <v>0</v>
      </c>
      <c r="BF142" s="167" t="n">
        <f aca="false">IF(N142="snížená",J142,0)</f>
        <v>0</v>
      </c>
      <c r="BG142" s="167" t="n">
        <f aca="false">IF(N142="zákl. přenesená",J142,0)</f>
        <v>0</v>
      </c>
      <c r="BH142" s="167" t="n">
        <f aca="false">IF(N142="sníž. přenesená",J142,0)</f>
        <v>0</v>
      </c>
      <c r="BI142" s="167" t="n">
        <f aca="false">IF(N142="nulová",J142,0)</f>
        <v>0</v>
      </c>
      <c r="BJ142" s="3" t="s">
        <v>79</v>
      </c>
      <c r="BK142" s="167" t="n">
        <f aca="false">ROUND(I142*H142,2)</f>
        <v>0</v>
      </c>
      <c r="BL142" s="3" t="s">
        <v>136</v>
      </c>
      <c r="BM142" s="166" t="s">
        <v>142</v>
      </c>
    </row>
    <row r="143" s="168" customFormat="true" ht="12.8" hidden="false" customHeight="false" outlineLevel="0" collapsed="false">
      <c r="B143" s="169"/>
      <c r="D143" s="170" t="s">
        <v>138</v>
      </c>
      <c r="E143" s="171"/>
      <c r="F143" s="172" t="s">
        <v>143</v>
      </c>
      <c r="H143" s="173" t="n">
        <v>2</v>
      </c>
      <c r="I143" s="174"/>
      <c r="L143" s="169"/>
      <c r="M143" s="175"/>
      <c r="N143" s="176"/>
      <c r="O143" s="176"/>
      <c r="P143" s="176"/>
      <c r="Q143" s="176"/>
      <c r="R143" s="176"/>
      <c r="S143" s="176"/>
      <c r="T143" s="177"/>
      <c r="AT143" s="171" t="s">
        <v>138</v>
      </c>
      <c r="AU143" s="171" t="s">
        <v>81</v>
      </c>
      <c r="AV143" s="168" t="s">
        <v>81</v>
      </c>
      <c r="AW143" s="168" t="s">
        <v>31</v>
      </c>
      <c r="AX143" s="168" t="s">
        <v>79</v>
      </c>
      <c r="AY143" s="171" t="s">
        <v>128</v>
      </c>
    </row>
    <row r="144" s="26" customFormat="true" ht="16.5" hidden="false" customHeight="true" outlineLevel="0" collapsed="false">
      <c r="A144" s="21"/>
      <c r="B144" s="154"/>
      <c r="C144" s="155" t="s">
        <v>129</v>
      </c>
      <c r="D144" s="155" t="s">
        <v>131</v>
      </c>
      <c r="E144" s="156" t="s">
        <v>144</v>
      </c>
      <c r="F144" s="157" t="s">
        <v>145</v>
      </c>
      <c r="G144" s="158" t="s">
        <v>146</v>
      </c>
      <c r="H144" s="159" t="n">
        <v>0.045</v>
      </c>
      <c r="I144" s="160"/>
      <c r="J144" s="161" t="n">
        <f aca="false">ROUND(I144*H144,2)</f>
        <v>0</v>
      </c>
      <c r="K144" s="157" t="s">
        <v>135</v>
      </c>
      <c r="L144" s="22"/>
      <c r="M144" s="162"/>
      <c r="N144" s="163" t="s">
        <v>39</v>
      </c>
      <c r="O144" s="59"/>
      <c r="P144" s="164" t="n">
        <f aca="false">O144*H144</f>
        <v>0</v>
      </c>
      <c r="Q144" s="164" t="n">
        <v>1.94302</v>
      </c>
      <c r="R144" s="164" t="n">
        <f aca="false">Q144*H144</f>
        <v>0.0874359</v>
      </c>
      <c r="S144" s="164" t="n">
        <v>0</v>
      </c>
      <c r="T144" s="165" t="n">
        <f aca="false">S144*H144</f>
        <v>0</v>
      </c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R144" s="166" t="s">
        <v>136</v>
      </c>
      <c r="AT144" s="166" t="s">
        <v>131</v>
      </c>
      <c r="AU144" s="166" t="s">
        <v>81</v>
      </c>
      <c r="AY144" s="3" t="s">
        <v>128</v>
      </c>
      <c r="BE144" s="167" t="n">
        <f aca="false">IF(N144="základní",J144,0)</f>
        <v>0</v>
      </c>
      <c r="BF144" s="167" t="n">
        <f aca="false">IF(N144="snížená",J144,0)</f>
        <v>0</v>
      </c>
      <c r="BG144" s="167" t="n">
        <f aca="false">IF(N144="zákl. přenesená",J144,0)</f>
        <v>0</v>
      </c>
      <c r="BH144" s="167" t="n">
        <f aca="false">IF(N144="sníž. přenesená",J144,0)</f>
        <v>0</v>
      </c>
      <c r="BI144" s="167" t="n">
        <f aca="false">IF(N144="nulová",J144,0)</f>
        <v>0</v>
      </c>
      <c r="BJ144" s="3" t="s">
        <v>79</v>
      </c>
      <c r="BK144" s="167" t="n">
        <f aca="false">ROUND(I144*H144,2)</f>
        <v>0</v>
      </c>
      <c r="BL144" s="3" t="s">
        <v>136</v>
      </c>
      <c r="BM144" s="166" t="s">
        <v>147</v>
      </c>
    </row>
    <row r="145" s="168" customFormat="true" ht="12.8" hidden="false" customHeight="false" outlineLevel="0" collapsed="false">
      <c r="B145" s="169"/>
      <c r="D145" s="170" t="s">
        <v>138</v>
      </c>
      <c r="E145" s="171"/>
      <c r="F145" s="172" t="s">
        <v>148</v>
      </c>
      <c r="H145" s="173" t="n">
        <v>0.045</v>
      </c>
      <c r="I145" s="174"/>
      <c r="L145" s="169"/>
      <c r="M145" s="175"/>
      <c r="N145" s="176"/>
      <c r="O145" s="176"/>
      <c r="P145" s="176"/>
      <c r="Q145" s="176"/>
      <c r="R145" s="176"/>
      <c r="S145" s="176"/>
      <c r="T145" s="177"/>
      <c r="AT145" s="171" t="s">
        <v>138</v>
      </c>
      <c r="AU145" s="171" t="s">
        <v>81</v>
      </c>
      <c r="AV145" s="168" t="s">
        <v>81</v>
      </c>
      <c r="AW145" s="168" t="s">
        <v>31</v>
      </c>
      <c r="AX145" s="168" t="s">
        <v>79</v>
      </c>
      <c r="AY145" s="171" t="s">
        <v>128</v>
      </c>
    </row>
    <row r="146" s="26" customFormat="true" ht="33" hidden="false" customHeight="true" outlineLevel="0" collapsed="false">
      <c r="A146" s="21"/>
      <c r="B146" s="154"/>
      <c r="C146" s="155" t="s">
        <v>136</v>
      </c>
      <c r="D146" s="155" t="s">
        <v>131</v>
      </c>
      <c r="E146" s="156" t="s">
        <v>149</v>
      </c>
      <c r="F146" s="157" t="s">
        <v>150</v>
      </c>
      <c r="G146" s="158" t="s">
        <v>151</v>
      </c>
      <c r="H146" s="159" t="n">
        <v>0.091</v>
      </c>
      <c r="I146" s="160"/>
      <c r="J146" s="161" t="n">
        <f aca="false">ROUND(I146*H146,2)</f>
        <v>0</v>
      </c>
      <c r="K146" s="157" t="s">
        <v>135</v>
      </c>
      <c r="L146" s="22"/>
      <c r="M146" s="162"/>
      <c r="N146" s="163" t="s">
        <v>39</v>
      </c>
      <c r="O146" s="59"/>
      <c r="P146" s="164" t="n">
        <f aca="false">O146*H146</f>
        <v>0</v>
      </c>
      <c r="Q146" s="164" t="n">
        <v>0.01954</v>
      </c>
      <c r="R146" s="164" t="n">
        <f aca="false">Q146*H146</f>
        <v>0.00177814</v>
      </c>
      <c r="S146" s="164" t="n">
        <v>0</v>
      </c>
      <c r="T146" s="165" t="n">
        <f aca="false">S146*H146</f>
        <v>0</v>
      </c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R146" s="166" t="s">
        <v>136</v>
      </c>
      <c r="AT146" s="166" t="s">
        <v>131</v>
      </c>
      <c r="AU146" s="166" t="s">
        <v>81</v>
      </c>
      <c r="AY146" s="3" t="s">
        <v>128</v>
      </c>
      <c r="BE146" s="167" t="n">
        <f aca="false">IF(N146="základní",J146,0)</f>
        <v>0</v>
      </c>
      <c r="BF146" s="167" t="n">
        <f aca="false">IF(N146="snížená",J146,0)</f>
        <v>0</v>
      </c>
      <c r="BG146" s="167" t="n">
        <f aca="false">IF(N146="zákl. přenesená",J146,0)</f>
        <v>0</v>
      </c>
      <c r="BH146" s="167" t="n">
        <f aca="false">IF(N146="sníž. přenesená",J146,0)</f>
        <v>0</v>
      </c>
      <c r="BI146" s="167" t="n">
        <f aca="false">IF(N146="nulová",J146,0)</f>
        <v>0</v>
      </c>
      <c r="BJ146" s="3" t="s">
        <v>79</v>
      </c>
      <c r="BK146" s="167" t="n">
        <f aca="false">ROUND(I146*H146,2)</f>
        <v>0</v>
      </c>
      <c r="BL146" s="3" t="s">
        <v>136</v>
      </c>
      <c r="BM146" s="166" t="s">
        <v>152</v>
      </c>
    </row>
    <row r="147" s="168" customFormat="true" ht="12.8" hidden="false" customHeight="false" outlineLevel="0" collapsed="false">
      <c r="B147" s="169"/>
      <c r="D147" s="170" t="s">
        <v>138</v>
      </c>
      <c r="E147" s="171"/>
      <c r="F147" s="172" t="s">
        <v>153</v>
      </c>
      <c r="H147" s="173" t="n">
        <v>0.048</v>
      </c>
      <c r="I147" s="174"/>
      <c r="L147" s="169"/>
      <c r="M147" s="175"/>
      <c r="N147" s="176"/>
      <c r="O147" s="176"/>
      <c r="P147" s="176"/>
      <c r="Q147" s="176"/>
      <c r="R147" s="176"/>
      <c r="S147" s="176"/>
      <c r="T147" s="177"/>
      <c r="AT147" s="171" t="s">
        <v>138</v>
      </c>
      <c r="AU147" s="171" t="s">
        <v>81</v>
      </c>
      <c r="AV147" s="168" t="s">
        <v>81</v>
      </c>
      <c r="AW147" s="168" t="s">
        <v>31</v>
      </c>
      <c r="AX147" s="168" t="s">
        <v>74</v>
      </c>
      <c r="AY147" s="171" t="s">
        <v>128</v>
      </c>
    </row>
    <row r="148" s="168" customFormat="true" ht="12.8" hidden="false" customHeight="false" outlineLevel="0" collapsed="false">
      <c r="B148" s="169"/>
      <c r="D148" s="170" t="s">
        <v>138</v>
      </c>
      <c r="E148" s="171"/>
      <c r="F148" s="172" t="s">
        <v>154</v>
      </c>
      <c r="H148" s="173" t="n">
        <v>0.043</v>
      </c>
      <c r="I148" s="174"/>
      <c r="L148" s="169"/>
      <c r="M148" s="175"/>
      <c r="N148" s="176"/>
      <c r="O148" s="176"/>
      <c r="P148" s="176"/>
      <c r="Q148" s="176"/>
      <c r="R148" s="176"/>
      <c r="S148" s="176"/>
      <c r="T148" s="177"/>
      <c r="AT148" s="171" t="s">
        <v>138</v>
      </c>
      <c r="AU148" s="171" t="s">
        <v>81</v>
      </c>
      <c r="AV148" s="168" t="s">
        <v>81</v>
      </c>
      <c r="AW148" s="168" t="s">
        <v>31</v>
      </c>
      <c r="AX148" s="168" t="s">
        <v>74</v>
      </c>
      <c r="AY148" s="171" t="s">
        <v>128</v>
      </c>
    </row>
    <row r="149" s="178" customFormat="true" ht="12.8" hidden="false" customHeight="false" outlineLevel="0" collapsed="false">
      <c r="B149" s="179"/>
      <c r="D149" s="170" t="s">
        <v>138</v>
      </c>
      <c r="E149" s="180"/>
      <c r="F149" s="181" t="s">
        <v>155</v>
      </c>
      <c r="H149" s="182" t="n">
        <v>0.091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138</v>
      </c>
      <c r="AU149" s="180" t="s">
        <v>81</v>
      </c>
      <c r="AV149" s="178" t="s">
        <v>136</v>
      </c>
      <c r="AW149" s="178" t="s">
        <v>31</v>
      </c>
      <c r="AX149" s="178" t="s">
        <v>79</v>
      </c>
      <c r="AY149" s="180" t="s">
        <v>128</v>
      </c>
    </row>
    <row r="150" s="26" customFormat="true" ht="24.15" hidden="false" customHeight="true" outlineLevel="0" collapsed="false">
      <c r="A150" s="21"/>
      <c r="B150" s="154"/>
      <c r="C150" s="187" t="s">
        <v>156</v>
      </c>
      <c r="D150" s="187" t="s">
        <v>157</v>
      </c>
      <c r="E150" s="188" t="s">
        <v>158</v>
      </c>
      <c r="F150" s="189" t="s">
        <v>159</v>
      </c>
      <c r="G150" s="190" t="s">
        <v>151</v>
      </c>
      <c r="H150" s="191" t="n">
        <v>0.1</v>
      </c>
      <c r="I150" s="192"/>
      <c r="J150" s="193" t="n">
        <f aca="false">ROUND(I150*H150,2)</f>
        <v>0</v>
      </c>
      <c r="K150" s="189" t="s">
        <v>135</v>
      </c>
      <c r="L150" s="194"/>
      <c r="M150" s="195"/>
      <c r="N150" s="196" t="s">
        <v>39</v>
      </c>
      <c r="O150" s="59"/>
      <c r="P150" s="164" t="n">
        <f aca="false">O150*H150</f>
        <v>0</v>
      </c>
      <c r="Q150" s="164" t="n">
        <v>1</v>
      </c>
      <c r="R150" s="164" t="n">
        <f aca="false">Q150*H150</f>
        <v>0.1</v>
      </c>
      <c r="S150" s="164" t="n">
        <v>0</v>
      </c>
      <c r="T150" s="165" t="n">
        <f aca="false">S150*H150</f>
        <v>0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R150" s="166" t="s">
        <v>160</v>
      </c>
      <c r="AT150" s="166" t="s">
        <v>157</v>
      </c>
      <c r="AU150" s="166" t="s">
        <v>81</v>
      </c>
      <c r="AY150" s="3" t="s">
        <v>128</v>
      </c>
      <c r="BE150" s="167" t="n">
        <f aca="false">IF(N150="základní",J150,0)</f>
        <v>0</v>
      </c>
      <c r="BF150" s="167" t="n">
        <f aca="false">IF(N150="snížená",J150,0)</f>
        <v>0</v>
      </c>
      <c r="BG150" s="167" t="n">
        <f aca="false">IF(N150="zákl. přenesená",J150,0)</f>
        <v>0</v>
      </c>
      <c r="BH150" s="167" t="n">
        <f aca="false">IF(N150="sníž. přenesená",J150,0)</f>
        <v>0</v>
      </c>
      <c r="BI150" s="167" t="n">
        <f aca="false">IF(N150="nulová",J150,0)</f>
        <v>0</v>
      </c>
      <c r="BJ150" s="3" t="s">
        <v>79</v>
      </c>
      <c r="BK150" s="167" t="n">
        <f aca="false">ROUND(I150*H150,2)</f>
        <v>0</v>
      </c>
      <c r="BL150" s="3" t="s">
        <v>136</v>
      </c>
      <c r="BM150" s="166" t="s">
        <v>161</v>
      </c>
    </row>
    <row r="151" s="168" customFormat="true" ht="12.8" hidden="false" customHeight="false" outlineLevel="0" collapsed="false">
      <c r="B151" s="169"/>
      <c r="D151" s="170" t="s">
        <v>138</v>
      </c>
      <c r="E151" s="171"/>
      <c r="F151" s="172" t="s">
        <v>162</v>
      </c>
      <c r="H151" s="173" t="n">
        <v>0.091</v>
      </c>
      <c r="I151" s="174"/>
      <c r="L151" s="169"/>
      <c r="M151" s="175"/>
      <c r="N151" s="176"/>
      <c r="O151" s="176"/>
      <c r="P151" s="176"/>
      <c r="Q151" s="176"/>
      <c r="R151" s="176"/>
      <c r="S151" s="176"/>
      <c r="T151" s="177"/>
      <c r="AT151" s="171" t="s">
        <v>138</v>
      </c>
      <c r="AU151" s="171" t="s">
        <v>81</v>
      </c>
      <c r="AV151" s="168" t="s">
        <v>81</v>
      </c>
      <c r="AW151" s="168" t="s">
        <v>31</v>
      </c>
      <c r="AX151" s="168" t="s">
        <v>79</v>
      </c>
      <c r="AY151" s="171" t="s">
        <v>128</v>
      </c>
    </row>
    <row r="152" s="168" customFormat="true" ht="12.8" hidden="false" customHeight="false" outlineLevel="0" collapsed="false">
      <c r="B152" s="169"/>
      <c r="D152" s="170" t="s">
        <v>138</v>
      </c>
      <c r="F152" s="172" t="s">
        <v>163</v>
      </c>
      <c r="H152" s="173" t="n">
        <v>0.1</v>
      </c>
      <c r="I152" s="174"/>
      <c r="L152" s="169"/>
      <c r="M152" s="175"/>
      <c r="N152" s="176"/>
      <c r="O152" s="176"/>
      <c r="P152" s="176"/>
      <c r="Q152" s="176"/>
      <c r="R152" s="176"/>
      <c r="S152" s="176"/>
      <c r="T152" s="177"/>
      <c r="AT152" s="171" t="s">
        <v>138</v>
      </c>
      <c r="AU152" s="171" t="s">
        <v>81</v>
      </c>
      <c r="AV152" s="168" t="s">
        <v>81</v>
      </c>
      <c r="AW152" s="168" t="s">
        <v>2</v>
      </c>
      <c r="AX152" s="168" t="s">
        <v>79</v>
      </c>
      <c r="AY152" s="171" t="s">
        <v>128</v>
      </c>
    </row>
    <row r="153" s="26" customFormat="true" ht="24.15" hidden="false" customHeight="true" outlineLevel="0" collapsed="false">
      <c r="A153" s="21"/>
      <c r="B153" s="154"/>
      <c r="C153" s="155" t="s">
        <v>164</v>
      </c>
      <c r="D153" s="155" t="s">
        <v>131</v>
      </c>
      <c r="E153" s="156" t="s">
        <v>165</v>
      </c>
      <c r="F153" s="157" t="s">
        <v>166</v>
      </c>
      <c r="G153" s="158" t="s">
        <v>167</v>
      </c>
      <c r="H153" s="159" t="n">
        <v>22.7</v>
      </c>
      <c r="I153" s="160"/>
      <c r="J153" s="161" t="n">
        <f aca="false">ROUND(I153*H153,2)</f>
        <v>0</v>
      </c>
      <c r="K153" s="157"/>
      <c r="L153" s="22"/>
      <c r="M153" s="162"/>
      <c r="N153" s="163" t="s">
        <v>39</v>
      </c>
      <c r="O153" s="59"/>
      <c r="P153" s="164" t="n">
        <f aca="false">O153*H153</f>
        <v>0</v>
      </c>
      <c r="Q153" s="164" t="n">
        <v>0.06166</v>
      </c>
      <c r="R153" s="164" t="n">
        <f aca="false">Q153*H153</f>
        <v>1.399682</v>
      </c>
      <c r="S153" s="164" t="n">
        <v>0</v>
      </c>
      <c r="T153" s="165" t="n">
        <f aca="false">S153*H153</f>
        <v>0</v>
      </c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R153" s="166" t="s">
        <v>136</v>
      </c>
      <c r="AT153" s="166" t="s">
        <v>131</v>
      </c>
      <c r="AU153" s="166" t="s">
        <v>81</v>
      </c>
      <c r="AY153" s="3" t="s">
        <v>128</v>
      </c>
      <c r="BE153" s="167" t="n">
        <f aca="false">IF(N153="základní",J153,0)</f>
        <v>0</v>
      </c>
      <c r="BF153" s="167" t="n">
        <f aca="false">IF(N153="snížená",J153,0)</f>
        <v>0</v>
      </c>
      <c r="BG153" s="167" t="n">
        <f aca="false">IF(N153="zákl. přenesená",J153,0)</f>
        <v>0</v>
      </c>
      <c r="BH153" s="167" t="n">
        <f aca="false">IF(N153="sníž. přenesená",J153,0)</f>
        <v>0</v>
      </c>
      <c r="BI153" s="167" t="n">
        <f aca="false">IF(N153="nulová",J153,0)</f>
        <v>0</v>
      </c>
      <c r="BJ153" s="3" t="s">
        <v>79</v>
      </c>
      <c r="BK153" s="167" t="n">
        <f aca="false">ROUND(I153*H153,2)</f>
        <v>0</v>
      </c>
      <c r="BL153" s="3" t="s">
        <v>136</v>
      </c>
      <c r="BM153" s="166" t="s">
        <v>168</v>
      </c>
    </row>
    <row r="154" s="168" customFormat="true" ht="12.8" hidden="false" customHeight="false" outlineLevel="0" collapsed="false">
      <c r="B154" s="169"/>
      <c r="D154" s="170" t="s">
        <v>138</v>
      </c>
      <c r="E154" s="171"/>
      <c r="F154" s="172" t="s">
        <v>169</v>
      </c>
      <c r="H154" s="173" t="n">
        <v>15.64</v>
      </c>
      <c r="I154" s="174"/>
      <c r="L154" s="169"/>
      <c r="M154" s="175"/>
      <c r="N154" s="176"/>
      <c r="O154" s="176"/>
      <c r="P154" s="176"/>
      <c r="Q154" s="176"/>
      <c r="R154" s="176"/>
      <c r="S154" s="176"/>
      <c r="T154" s="177"/>
      <c r="AT154" s="171" t="s">
        <v>138</v>
      </c>
      <c r="AU154" s="171" t="s">
        <v>81</v>
      </c>
      <c r="AV154" s="168" t="s">
        <v>81</v>
      </c>
      <c r="AW154" s="168" t="s">
        <v>31</v>
      </c>
      <c r="AX154" s="168" t="s">
        <v>74</v>
      </c>
      <c r="AY154" s="171" t="s">
        <v>128</v>
      </c>
    </row>
    <row r="155" s="168" customFormat="true" ht="12.8" hidden="false" customHeight="false" outlineLevel="0" collapsed="false">
      <c r="B155" s="169"/>
      <c r="D155" s="170" t="s">
        <v>138</v>
      </c>
      <c r="E155" s="171"/>
      <c r="F155" s="172" t="s">
        <v>170</v>
      </c>
      <c r="H155" s="173" t="n">
        <v>7.06</v>
      </c>
      <c r="I155" s="174"/>
      <c r="L155" s="169"/>
      <c r="M155" s="175"/>
      <c r="N155" s="176"/>
      <c r="O155" s="176"/>
      <c r="P155" s="176"/>
      <c r="Q155" s="176"/>
      <c r="R155" s="176"/>
      <c r="S155" s="176"/>
      <c r="T155" s="177"/>
      <c r="AT155" s="171" t="s">
        <v>138</v>
      </c>
      <c r="AU155" s="171" t="s">
        <v>81</v>
      </c>
      <c r="AV155" s="168" t="s">
        <v>81</v>
      </c>
      <c r="AW155" s="168" t="s">
        <v>31</v>
      </c>
      <c r="AX155" s="168" t="s">
        <v>74</v>
      </c>
      <c r="AY155" s="171" t="s">
        <v>128</v>
      </c>
    </row>
    <row r="156" s="178" customFormat="true" ht="12.8" hidden="false" customHeight="false" outlineLevel="0" collapsed="false">
      <c r="B156" s="179"/>
      <c r="D156" s="170" t="s">
        <v>138</v>
      </c>
      <c r="E156" s="180"/>
      <c r="F156" s="181" t="s">
        <v>155</v>
      </c>
      <c r="H156" s="182" t="n">
        <v>22.7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138</v>
      </c>
      <c r="AU156" s="180" t="s">
        <v>81</v>
      </c>
      <c r="AV156" s="178" t="s">
        <v>136</v>
      </c>
      <c r="AW156" s="178" t="s">
        <v>31</v>
      </c>
      <c r="AX156" s="178" t="s">
        <v>79</v>
      </c>
      <c r="AY156" s="180" t="s">
        <v>128</v>
      </c>
    </row>
    <row r="157" s="26" customFormat="true" ht="24.15" hidden="false" customHeight="true" outlineLevel="0" collapsed="false">
      <c r="A157" s="21"/>
      <c r="B157" s="154"/>
      <c r="C157" s="155" t="s">
        <v>171</v>
      </c>
      <c r="D157" s="155" t="s">
        <v>131</v>
      </c>
      <c r="E157" s="156" t="s">
        <v>172</v>
      </c>
      <c r="F157" s="157" t="s">
        <v>173</v>
      </c>
      <c r="G157" s="158" t="s">
        <v>167</v>
      </c>
      <c r="H157" s="159" t="n">
        <v>25.234</v>
      </c>
      <c r="I157" s="160"/>
      <c r="J157" s="161" t="n">
        <f aca="false">ROUND(I157*H157,2)</f>
        <v>0</v>
      </c>
      <c r="K157" s="157"/>
      <c r="L157" s="22"/>
      <c r="M157" s="162"/>
      <c r="N157" s="163" t="s">
        <v>39</v>
      </c>
      <c r="O157" s="59"/>
      <c r="P157" s="164" t="n">
        <f aca="false">O157*H157</f>
        <v>0</v>
      </c>
      <c r="Q157" s="164" t="n">
        <v>0.05996</v>
      </c>
      <c r="R157" s="164" t="n">
        <f aca="false">Q157*H157</f>
        <v>1.51303064</v>
      </c>
      <c r="S157" s="164" t="n">
        <v>0</v>
      </c>
      <c r="T157" s="165" t="n">
        <f aca="false">S157*H157</f>
        <v>0</v>
      </c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R157" s="166" t="s">
        <v>136</v>
      </c>
      <c r="AT157" s="166" t="s">
        <v>131</v>
      </c>
      <c r="AU157" s="166" t="s">
        <v>81</v>
      </c>
      <c r="AY157" s="3" t="s">
        <v>128</v>
      </c>
      <c r="BE157" s="167" t="n">
        <f aca="false">IF(N157="základní",J157,0)</f>
        <v>0</v>
      </c>
      <c r="BF157" s="167" t="n">
        <f aca="false">IF(N157="snížená",J157,0)</f>
        <v>0</v>
      </c>
      <c r="BG157" s="167" t="n">
        <f aca="false">IF(N157="zákl. přenesená",J157,0)</f>
        <v>0</v>
      </c>
      <c r="BH157" s="167" t="n">
        <f aca="false">IF(N157="sníž. přenesená",J157,0)</f>
        <v>0</v>
      </c>
      <c r="BI157" s="167" t="n">
        <f aca="false">IF(N157="nulová",J157,0)</f>
        <v>0</v>
      </c>
      <c r="BJ157" s="3" t="s">
        <v>79</v>
      </c>
      <c r="BK157" s="167" t="n">
        <f aca="false">ROUND(I157*H157,2)</f>
        <v>0</v>
      </c>
      <c r="BL157" s="3" t="s">
        <v>136</v>
      </c>
      <c r="BM157" s="166" t="s">
        <v>174</v>
      </c>
    </row>
    <row r="158" s="168" customFormat="true" ht="12.8" hidden="false" customHeight="false" outlineLevel="0" collapsed="false">
      <c r="B158" s="169"/>
      <c r="D158" s="170" t="s">
        <v>138</v>
      </c>
      <c r="E158" s="171"/>
      <c r="F158" s="172" t="s">
        <v>175</v>
      </c>
      <c r="H158" s="173" t="n">
        <v>10.454</v>
      </c>
      <c r="I158" s="174"/>
      <c r="L158" s="169"/>
      <c r="M158" s="175"/>
      <c r="N158" s="176"/>
      <c r="O158" s="176"/>
      <c r="P158" s="176"/>
      <c r="Q158" s="176"/>
      <c r="R158" s="176"/>
      <c r="S158" s="176"/>
      <c r="T158" s="177"/>
      <c r="AT158" s="171" t="s">
        <v>138</v>
      </c>
      <c r="AU158" s="171" t="s">
        <v>81</v>
      </c>
      <c r="AV158" s="168" t="s">
        <v>81</v>
      </c>
      <c r="AW158" s="168" t="s">
        <v>31</v>
      </c>
      <c r="AX158" s="168" t="s">
        <v>74</v>
      </c>
      <c r="AY158" s="171" t="s">
        <v>128</v>
      </c>
    </row>
    <row r="159" s="168" customFormat="true" ht="12.8" hidden="false" customHeight="false" outlineLevel="0" collapsed="false">
      <c r="B159" s="169"/>
      <c r="D159" s="170" t="s">
        <v>138</v>
      </c>
      <c r="E159" s="171"/>
      <c r="F159" s="172" t="s">
        <v>176</v>
      </c>
      <c r="H159" s="173" t="n">
        <v>5.88</v>
      </c>
      <c r="I159" s="174"/>
      <c r="L159" s="169"/>
      <c r="M159" s="175"/>
      <c r="N159" s="176"/>
      <c r="O159" s="176"/>
      <c r="P159" s="176"/>
      <c r="Q159" s="176"/>
      <c r="R159" s="176"/>
      <c r="S159" s="176"/>
      <c r="T159" s="177"/>
      <c r="AT159" s="171" t="s">
        <v>138</v>
      </c>
      <c r="AU159" s="171" t="s">
        <v>81</v>
      </c>
      <c r="AV159" s="168" t="s">
        <v>81</v>
      </c>
      <c r="AW159" s="168" t="s">
        <v>31</v>
      </c>
      <c r="AX159" s="168" t="s">
        <v>74</v>
      </c>
      <c r="AY159" s="171" t="s">
        <v>128</v>
      </c>
    </row>
    <row r="160" s="168" customFormat="true" ht="12.8" hidden="false" customHeight="false" outlineLevel="0" collapsed="false">
      <c r="B160" s="169"/>
      <c r="D160" s="170" t="s">
        <v>138</v>
      </c>
      <c r="E160" s="171"/>
      <c r="F160" s="172" t="s">
        <v>177</v>
      </c>
      <c r="H160" s="173" t="n">
        <v>8.9</v>
      </c>
      <c r="I160" s="174"/>
      <c r="L160" s="169"/>
      <c r="M160" s="175"/>
      <c r="N160" s="176"/>
      <c r="O160" s="176"/>
      <c r="P160" s="176"/>
      <c r="Q160" s="176"/>
      <c r="R160" s="176"/>
      <c r="S160" s="176"/>
      <c r="T160" s="177"/>
      <c r="AT160" s="171" t="s">
        <v>138</v>
      </c>
      <c r="AU160" s="171" t="s">
        <v>81</v>
      </c>
      <c r="AV160" s="168" t="s">
        <v>81</v>
      </c>
      <c r="AW160" s="168" t="s">
        <v>31</v>
      </c>
      <c r="AX160" s="168" t="s">
        <v>74</v>
      </c>
      <c r="AY160" s="171" t="s">
        <v>128</v>
      </c>
    </row>
    <row r="161" s="178" customFormat="true" ht="12.8" hidden="false" customHeight="false" outlineLevel="0" collapsed="false">
      <c r="B161" s="179"/>
      <c r="D161" s="170" t="s">
        <v>138</v>
      </c>
      <c r="E161" s="180"/>
      <c r="F161" s="181" t="s">
        <v>155</v>
      </c>
      <c r="H161" s="182" t="n">
        <v>25.234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138</v>
      </c>
      <c r="AU161" s="180" t="s">
        <v>81</v>
      </c>
      <c r="AV161" s="178" t="s">
        <v>136</v>
      </c>
      <c r="AW161" s="178" t="s">
        <v>31</v>
      </c>
      <c r="AX161" s="178" t="s">
        <v>79</v>
      </c>
      <c r="AY161" s="180" t="s">
        <v>128</v>
      </c>
    </row>
    <row r="162" s="26" customFormat="true" ht="24.15" hidden="false" customHeight="true" outlineLevel="0" collapsed="false">
      <c r="A162" s="21"/>
      <c r="B162" s="154"/>
      <c r="C162" s="155" t="s">
        <v>160</v>
      </c>
      <c r="D162" s="155" t="s">
        <v>131</v>
      </c>
      <c r="E162" s="156" t="s">
        <v>178</v>
      </c>
      <c r="F162" s="157" t="s">
        <v>179</v>
      </c>
      <c r="G162" s="158" t="s">
        <v>167</v>
      </c>
      <c r="H162" s="159" t="n">
        <v>6.48</v>
      </c>
      <c r="I162" s="160"/>
      <c r="J162" s="161" t="n">
        <f aca="false">ROUND(I162*H162,2)</f>
        <v>0</v>
      </c>
      <c r="K162" s="157"/>
      <c r="L162" s="22"/>
      <c r="M162" s="162"/>
      <c r="N162" s="163" t="s">
        <v>39</v>
      </c>
      <c r="O162" s="59"/>
      <c r="P162" s="164" t="n">
        <f aca="false">O162*H162</f>
        <v>0</v>
      </c>
      <c r="Q162" s="164" t="n">
        <v>0.07924</v>
      </c>
      <c r="R162" s="164" t="n">
        <f aca="false">Q162*H162</f>
        <v>0.5134752</v>
      </c>
      <c r="S162" s="164" t="n">
        <v>0</v>
      </c>
      <c r="T162" s="165" t="n">
        <f aca="false">S162*H162</f>
        <v>0</v>
      </c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R162" s="166" t="s">
        <v>136</v>
      </c>
      <c r="AT162" s="166" t="s">
        <v>131</v>
      </c>
      <c r="AU162" s="166" t="s">
        <v>81</v>
      </c>
      <c r="AY162" s="3" t="s">
        <v>128</v>
      </c>
      <c r="BE162" s="167" t="n">
        <f aca="false">IF(N162="základní",J162,0)</f>
        <v>0</v>
      </c>
      <c r="BF162" s="167" t="n">
        <f aca="false">IF(N162="snížená",J162,0)</f>
        <v>0</v>
      </c>
      <c r="BG162" s="167" t="n">
        <f aca="false">IF(N162="zákl. přenesená",J162,0)</f>
        <v>0</v>
      </c>
      <c r="BH162" s="167" t="n">
        <f aca="false">IF(N162="sníž. přenesená",J162,0)</f>
        <v>0</v>
      </c>
      <c r="BI162" s="167" t="n">
        <f aca="false">IF(N162="nulová",J162,0)</f>
        <v>0</v>
      </c>
      <c r="BJ162" s="3" t="s">
        <v>79</v>
      </c>
      <c r="BK162" s="167" t="n">
        <f aca="false">ROUND(I162*H162,2)</f>
        <v>0</v>
      </c>
      <c r="BL162" s="3" t="s">
        <v>136</v>
      </c>
      <c r="BM162" s="166" t="s">
        <v>180</v>
      </c>
    </row>
    <row r="163" s="168" customFormat="true" ht="12.8" hidden="false" customHeight="false" outlineLevel="0" collapsed="false">
      <c r="B163" s="169"/>
      <c r="D163" s="170" t="s">
        <v>138</v>
      </c>
      <c r="E163" s="171"/>
      <c r="F163" s="172" t="s">
        <v>181</v>
      </c>
      <c r="H163" s="173" t="n">
        <v>6.48</v>
      </c>
      <c r="I163" s="174"/>
      <c r="L163" s="169"/>
      <c r="M163" s="175"/>
      <c r="N163" s="176"/>
      <c r="O163" s="176"/>
      <c r="P163" s="176"/>
      <c r="Q163" s="176"/>
      <c r="R163" s="176"/>
      <c r="S163" s="176"/>
      <c r="T163" s="177"/>
      <c r="AT163" s="171" t="s">
        <v>138</v>
      </c>
      <c r="AU163" s="171" t="s">
        <v>81</v>
      </c>
      <c r="AV163" s="168" t="s">
        <v>81</v>
      </c>
      <c r="AW163" s="168" t="s">
        <v>31</v>
      </c>
      <c r="AX163" s="168" t="s">
        <v>79</v>
      </c>
      <c r="AY163" s="171" t="s">
        <v>128</v>
      </c>
    </row>
    <row r="164" s="26" customFormat="true" ht="24.15" hidden="false" customHeight="true" outlineLevel="0" collapsed="false">
      <c r="A164" s="21"/>
      <c r="B164" s="154"/>
      <c r="C164" s="155" t="s">
        <v>182</v>
      </c>
      <c r="D164" s="155" t="s">
        <v>131</v>
      </c>
      <c r="E164" s="156" t="s">
        <v>183</v>
      </c>
      <c r="F164" s="157" t="s">
        <v>184</v>
      </c>
      <c r="G164" s="158" t="s">
        <v>134</v>
      </c>
      <c r="H164" s="159" t="n">
        <v>6</v>
      </c>
      <c r="I164" s="160"/>
      <c r="J164" s="161" t="n">
        <f aca="false">ROUND(I164*H164,2)</f>
        <v>0</v>
      </c>
      <c r="K164" s="157"/>
      <c r="L164" s="22"/>
      <c r="M164" s="162"/>
      <c r="N164" s="163" t="s">
        <v>39</v>
      </c>
      <c r="O164" s="59"/>
      <c r="P164" s="164" t="n">
        <f aca="false">O164*H164</f>
        <v>0</v>
      </c>
      <c r="Q164" s="164" t="n">
        <v>0.06166</v>
      </c>
      <c r="R164" s="164" t="n">
        <f aca="false">Q164*H164</f>
        <v>0.36996</v>
      </c>
      <c r="S164" s="164" t="n">
        <v>0</v>
      </c>
      <c r="T164" s="165" t="n">
        <f aca="false">S164*H164</f>
        <v>0</v>
      </c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R164" s="166" t="s">
        <v>136</v>
      </c>
      <c r="AT164" s="166" t="s">
        <v>131</v>
      </c>
      <c r="AU164" s="166" t="s">
        <v>81</v>
      </c>
      <c r="AY164" s="3" t="s">
        <v>128</v>
      </c>
      <c r="BE164" s="167" t="n">
        <f aca="false">IF(N164="základní",J164,0)</f>
        <v>0</v>
      </c>
      <c r="BF164" s="167" t="n">
        <f aca="false">IF(N164="snížená",J164,0)</f>
        <v>0</v>
      </c>
      <c r="BG164" s="167" t="n">
        <f aca="false">IF(N164="zákl. přenesená",J164,0)</f>
        <v>0</v>
      </c>
      <c r="BH164" s="167" t="n">
        <f aca="false">IF(N164="sníž. přenesená",J164,0)</f>
        <v>0</v>
      </c>
      <c r="BI164" s="167" t="n">
        <f aca="false">IF(N164="nulová",J164,0)</f>
        <v>0</v>
      </c>
      <c r="BJ164" s="3" t="s">
        <v>79</v>
      </c>
      <c r="BK164" s="167" t="n">
        <f aca="false">ROUND(I164*H164,2)</f>
        <v>0</v>
      </c>
      <c r="BL164" s="3" t="s">
        <v>136</v>
      </c>
      <c r="BM164" s="166" t="s">
        <v>185</v>
      </c>
    </row>
    <row r="165" s="168" customFormat="true" ht="12.8" hidden="false" customHeight="false" outlineLevel="0" collapsed="false">
      <c r="B165" s="169"/>
      <c r="D165" s="170" t="s">
        <v>138</v>
      </c>
      <c r="E165" s="171"/>
      <c r="F165" s="172" t="s">
        <v>186</v>
      </c>
      <c r="H165" s="173" t="n">
        <v>5</v>
      </c>
      <c r="I165" s="174"/>
      <c r="L165" s="169"/>
      <c r="M165" s="175"/>
      <c r="N165" s="176"/>
      <c r="O165" s="176"/>
      <c r="P165" s="176"/>
      <c r="Q165" s="176"/>
      <c r="R165" s="176"/>
      <c r="S165" s="176"/>
      <c r="T165" s="177"/>
      <c r="AT165" s="171" t="s">
        <v>138</v>
      </c>
      <c r="AU165" s="171" t="s">
        <v>81</v>
      </c>
      <c r="AV165" s="168" t="s">
        <v>81</v>
      </c>
      <c r="AW165" s="168" t="s">
        <v>31</v>
      </c>
      <c r="AX165" s="168" t="s">
        <v>74</v>
      </c>
      <c r="AY165" s="171" t="s">
        <v>128</v>
      </c>
    </row>
    <row r="166" s="168" customFormat="true" ht="12.8" hidden="false" customHeight="false" outlineLevel="0" collapsed="false">
      <c r="B166" s="169"/>
      <c r="D166" s="170" t="s">
        <v>138</v>
      </c>
      <c r="E166" s="171"/>
      <c r="F166" s="172" t="s">
        <v>187</v>
      </c>
      <c r="H166" s="173" t="n">
        <v>1</v>
      </c>
      <c r="I166" s="174"/>
      <c r="L166" s="169"/>
      <c r="M166" s="175"/>
      <c r="N166" s="176"/>
      <c r="O166" s="176"/>
      <c r="P166" s="176"/>
      <c r="Q166" s="176"/>
      <c r="R166" s="176"/>
      <c r="S166" s="176"/>
      <c r="T166" s="177"/>
      <c r="AT166" s="171" t="s">
        <v>138</v>
      </c>
      <c r="AU166" s="171" t="s">
        <v>81</v>
      </c>
      <c r="AV166" s="168" t="s">
        <v>81</v>
      </c>
      <c r="AW166" s="168" t="s">
        <v>31</v>
      </c>
      <c r="AX166" s="168" t="s">
        <v>74</v>
      </c>
      <c r="AY166" s="171" t="s">
        <v>128</v>
      </c>
    </row>
    <row r="167" s="178" customFormat="true" ht="12.8" hidden="false" customHeight="false" outlineLevel="0" collapsed="false">
      <c r="B167" s="179"/>
      <c r="D167" s="170" t="s">
        <v>138</v>
      </c>
      <c r="E167" s="180"/>
      <c r="F167" s="181" t="s">
        <v>155</v>
      </c>
      <c r="H167" s="182" t="n">
        <v>6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0" t="s">
        <v>138</v>
      </c>
      <c r="AU167" s="180" t="s">
        <v>81</v>
      </c>
      <c r="AV167" s="178" t="s">
        <v>136</v>
      </c>
      <c r="AW167" s="178" t="s">
        <v>31</v>
      </c>
      <c r="AX167" s="178" t="s">
        <v>79</v>
      </c>
      <c r="AY167" s="180" t="s">
        <v>128</v>
      </c>
    </row>
    <row r="168" s="26" customFormat="true" ht="16.5" hidden="false" customHeight="true" outlineLevel="0" collapsed="false">
      <c r="A168" s="21"/>
      <c r="B168" s="154"/>
      <c r="C168" s="155" t="s">
        <v>188</v>
      </c>
      <c r="D168" s="155" t="s">
        <v>131</v>
      </c>
      <c r="E168" s="156" t="s">
        <v>189</v>
      </c>
      <c r="F168" s="157" t="s">
        <v>190</v>
      </c>
      <c r="G168" s="158" t="s">
        <v>191</v>
      </c>
      <c r="H168" s="159" t="n">
        <v>1</v>
      </c>
      <c r="I168" s="160"/>
      <c r="J168" s="161" t="n">
        <f aca="false">ROUND(I168*H168,2)</f>
        <v>0</v>
      </c>
      <c r="K168" s="157"/>
      <c r="L168" s="22"/>
      <c r="M168" s="162"/>
      <c r="N168" s="163" t="s">
        <v>39</v>
      </c>
      <c r="O168" s="59"/>
      <c r="P168" s="164" t="n">
        <f aca="false">O168*H168</f>
        <v>0</v>
      </c>
      <c r="Q168" s="164" t="n">
        <v>0.06166</v>
      </c>
      <c r="R168" s="164" t="n">
        <f aca="false">Q168*H168</f>
        <v>0.06166</v>
      </c>
      <c r="S168" s="164" t="n">
        <v>0</v>
      </c>
      <c r="T168" s="165" t="n">
        <f aca="false">S168*H168</f>
        <v>0</v>
      </c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R168" s="166" t="s">
        <v>136</v>
      </c>
      <c r="AT168" s="166" t="s">
        <v>131</v>
      </c>
      <c r="AU168" s="166" t="s">
        <v>81</v>
      </c>
      <c r="AY168" s="3" t="s">
        <v>128</v>
      </c>
      <c r="BE168" s="167" t="n">
        <f aca="false">IF(N168="základní",J168,0)</f>
        <v>0</v>
      </c>
      <c r="BF168" s="167" t="n">
        <f aca="false">IF(N168="snížená",J168,0)</f>
        <v>0</v>
      </c>
      <c r="BG168" s="167" t="n">
        <f aca="false">IF(N168="zákl. přenesená",J168,0)</f>
        <v>0</v>
      </c>
      <c r="BH168" s="167" t="n">
        <f aca="false">IF(N168="sníž. přenesená",J168,0)</f>
        <v>0</v>
      </c>
      <c r="BI168" s="167" t="n">
        <f aca="false">IF(N168="nulová",J168,0)</f>
        <v>0</v>
      </c>
      <c r="BJ168" s="3" t="s">
        <v>79</v>
      </c>
      <c r="BK168" s="167" t="n">
        <f aca="false">ROUND(I168*H168,2)</f>
        <v>0</v>
      </c>
      <c r="BL168" s="3" t="s">
        <v>136</v>
      </c>
      <c r="BM168" s="166" t="s">
        <v>192</v>
      </c>
    </row>
    <row r="169" s="168" customFormat="true" ht="12.8" hidden="false" customHeight="false" outlineLevel="0" collapsed="false">
      <c r="B169" s="169"/>
      <c r="D169" s="170" t="s">
        <v>138</v>
      </c>
      <c r="E169" s="171"/>
      <c r="F169" s="172" t="s">
        <v>79</v>
      </c>
      <c r="H169" s="173" t="n">
        <v>1</v>
      </c>
      <c r="I169" s="174"/>
      <c r="L169" s="169"/>
      <c r="M169" s="175"/>
      <c r="N169" s="176"/>
      <c r="O169" s="176"/>
      <c r="P169" s="176"/>
      <c r="Q169" s="176"/>
      <c r="R169" s="176"/>
      <c r="S169" s="176"/>
      <c r="T169" s="177"/>
      <c r="AT169" s="171" t="s">
        <v>138</v>
      </c>
      <c r="AU169" s="171" t="s">
        <v>81</v>
      </c>
      <c r="AV169" s="168" t="s">
        <v>81</v>
      </c>
      <c r="AW169" s="168" t="s">
        <v>31</v>
      </c>
      <c r="AX169" s="168" t="s">
        <v>79</v>
      </c>
      <c r="AY169" s="171" t="s">
        <v>128</v>
      </c>
    </row>
    <row r="170" s="26" customFormat="true" ht="24.15" hidden="false" customHeight="true" outlineLevel="0" collapsed="false">
      <c r="A170" s="21"/>
      <c r="B170" s="154"/>
      <c r="C170" s="155" t="s">
        <v>193</v>
      </c>
      <c r="D170" s="155" t="s">
        <v>131</v>
      </c>
      <c r="E170" s="156" t="s">
        <v>194</v>
      </c>
      <c r="F170" s="157" t="s">
        <v>195</v>
      </c>
      <c r="G170" s="158" t="s">
        <v>196</v>
      </c>
      <c r="H170" s="159" t="n">
        <v>44.65</v>
      </c>
      <c r="I170" s="160"/>
      <c r="J170" s="161" t="n">
        <f aca="false">ROUND(I170*H170,2)</f>
        <v>0</v>
      </c>
      <c r="K170" s="157" t="s">
        <v>135</v>
      </c>
      <c r="L170" s="22"/>
      <c r="M170" s="162"/>
      <c r="N170" s="163" t="s">
        <v>39</v>
      </c>
      <c r="O170" s="59"/>
      <c r="P170" s="164" t="n">
        <f aca="false">O170*H170</f>
        <v>0</v>
      </c>
      <c r="Q170" s="164" t="n">
        <v>0.00013</v>
      </c>
      <c r="R170" s="164" t="n">
        <f aca="false">Q170*H170</f>
        <v>0.0058045</v>
      </c>
      <c r="S170" s="164" t="n">
        <v>0</v>
      </c>
      <c r="T170" s="165" t="n">
        <f aca="false">S170*H170</f>
        <v>0</v>
      </c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R170" s="166" t="s">
        <v>136</v>
      </c>
      <c r="AT170" s="166" t="s">
        <v>131</v>
      </c>
      <c r="AU170" s="166" t="s">
        <v>81</v>
      </c>
      <c r="AY170" s="3" t="s">
        <v>128</v>
      </c>
      <c r="BE170" s="167" t="n">
        <f aca="false">IF(N170="základní",J170,0)</f>
        <v>0</v>
      </c>
      <c r="BF170" s="167" t="n">
        <f aca="false">IF(N170="snížená",J170,0)</f>
        <v>0</v>
      </c>
      <c r="BG170" s="167" t="n">
        <f aca="false">IF(N170="zákl. přenesená",J170,0)</f>
        <v>0</v>
      </c>
      <c r="BH170" s="167" t="n">
        <f aca="false">IF(N170="sníž. přenesená",J170,0)</f>
        <v>0</v>
      </c>
      <c r="BI170" s="167" t="n">
        <f aca="false">IF(N170="nulová",J170,0)</f>
        <v>0</v>
      </c>
      <c r="BJ170" s="3" t="s">
        <v>79</v>
      </c>
      <c r="BK170" s="167" t="n">
        <f aca="false">ROUND(I170*H170,2)</f>
        <v>0</v>
      </c>
      <c r="BL170" s="3" t="s">
        <v>136</v>
      </c>
      <c r="BM170" s="166" t="s">
        <v>197</v>
      </c>
    </row>
    <row r="171" s="168" customFormat="true" ht="12.8" hidden="false" customHeight="false" outlineLevel="0" collapsed="false">
      <c r="B171" s="169"/>
      <c r="D171" s="170" t="s">
        <v>138</v>
      </c>
      <c r="E171" s="171"/>
      <c r="F171" s="172" t="s">
        <v>198</v>
      </c>
      <c r="H171" s="173" t="n">
        <v>44.65</v>
      </c>
      <c r="I171" s="174"/>
      <c r="L171" s="169"/>
      <c r="M171" s="175"/>
      <c r="N171" s="176"/>
      <c r="O171" s="176"/>
      <c r="P171" s="176"/>
      <c r="Q171" s="176"/>
      <c r="R171" s="176"/>
      <c r="S171" s="176"/>
      <c r="T171" s="177"/>
      <c r="AT171" s="171" t="s">
        <v>138</v>
      </c>
      <c r="AU171" s="171" t="s">
        <v>81</v>
      </c>
      <c r="AV171" s="168" t="s">
        <v>81</v>
      </c>
      <c r="AW171" s="168" t="s">
        <v>31</v>
      </c>
      <c r="AX171" s="168" t="s">
        <v>79</v>
      </c>
      <c r="AY171" s="171" t="s">
        <v>128</v>
      </c>
    </row>
    <row r="172" s="26" customFormat="true" ht="24.15" hidden="false" customHeight="true" outlineLevel="0" collapsed="false">
      <c r="A172" s="21"/>
      <c r="B172" s="154"/>
      <c r="C172" s="155" t="s">
        <v>7</v>
      </c>
      <c r="D172" s="155" t="s">
        <v>131</v>
      </c>
      <c r="E172" s="156" t="s">
        <v>199</v>
      </c>
      <c r="F172" s="157" t="s">
        <v>200</v>
      </c>
      <c r="G172" s="158" t="s">
        <v>167</v>
      </c>
      <c r="H172" s="159" t="n">
        <v>1.38</v>
      </c>
      <c r="I172" s="160"/>
      <c r="J172" s="161" t="n">
        <f aca="false">ROUND(I172*H172,2)</f>
        <v>0</v>
      </c>
      <c r="K172" s="157" t="s">
        <v>135</v>
      </c>
      <c r="L172" s="22"/>
      <c r="M172" s="162"/>
      <c r="N172" s="163" t="s">
        <v>39</v>
      </c>
      <c r="O172" s="59"/>
      <c r="P172" s="164" t="n">
        <f aca="false">O172*H172</f>
        <v>0</v>
      </c>
      <c r="Q172" s="164" t="n">
        <v>0.17818</v>
      </c>
      <c r="R172" s="164" t="n">
        <f aca="false">Q172*H172</f>
        <v>0.2458884</v>
      </c>
      <c r="S172" s="164" t="n">
        <v>0</v>
      </c>
      <c r="T172" s="165" t="n">
        <f aca="false">S172*H172</f>
        <v>0</v>
      </c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R172" s="166" t="s">
        <v>136</v>
      </c>
      <c r="AT172" s="166" t="s">
        <v>131</v>
      </c>
      <c r="AU172" s="166" t="s">
        <v>81</v>
      </c>
      <c r="AY172" s="3" t="s">
        <v>128</v>
      </c>
      <c r="BE172" s="167" t="n">
        <f aca="false">IF(N172="základní",J172,0)</f>
        <v>0</v>
      </c>
      <c r="BF172" s="167" t="n">
        <f aca="false">IF(N172="snížená",J172,0)</f>
        <v>0</v>
      </c>
      <c r="BG172" s="167" t="n">
        <f aca="false">IF(N172="zákl. přenesená",J172,0)</f>
        <v>0</v>
      </c>
      <c r="BH172" s="167" t="n">
        <f aca="false">IF(N172="sníž. přenesená",J172,0)</f>
        <v>0</v>
      </c>
      <c r="BI172" s="167" t="n">
        <f aca="false">IF(N172="nulová",J172,0)</f>
        <v>0</v>
      </c>
      <c r="BJ172" s="3" t="s">
        <v>79</v>
      </c>
      <c r="BK172" s="167" t="n">
        <f aca="false">ROUND(I172*H172,2)</f>
        <v>0</v>
      </c>
      <c r="BL172" s="3" t="s">
        <v>136</v>
      </c>
      <c r="BM172" s="166" t="s">
        <v>201</v>
      </c>
    </row>
    <row r="173" s="168" customFormat="true" ht="12.8" hidden="false" customHeight="false" outlineLevel="0" collapsed="false">
      <c r="B173" s="169"/>
      <c r="D173" s="170" t="s">
        <v>138</v>
      </c>
      <c r="E173" s="171"/>
      <c r="F173" s="172" t="s">
        <v>202</v>
      </c>
      <c r="H173" s="173" t="n">
        <v>1.38</v>
      </c>
      <c r="I173" s="174"/>
      <c r="L173" s="169"/>
      <c r="M173" s="175"/>
      <c r="N173" s="176"/>
      <c r="O173" s="176"/>
      <c r="P173" s="176"/>
      <c r="Q173" s="176"/>
      <c r="R173" s="176"/>
      <c r="S173" s="176"/>
      <c r="T173" s="177"/>
      <c r="AT173" s="171" t="s">
        <v>138</v>
      </c>
      <c r="AU173" s="171" t="s">
        <v>81</v>
      </c>
      <c r="AV173" s="168" t="s">
        <v>81</v>
      </c>
      <c r="AW173" s="168" t="s">
        <v>31</v>
      </c>
      <c r="AX173" s="168" t="s">
        <v>79</v>
      </c>
      <c r="AY173" s="171" t="s">
        <v>128</v>
      </c>
    </row>
    <row r="174" s="140" customFormat="true" ht="22.8" hidden="false" customHeight="true" outlineLevel="0" collapsed="false">
      <c r="B174" s="141"/>
      <c r="D174" s="142" t="s">
        <v>73</v>
      </c>
      <c r="E174" s="152" t="s">
        <v>164</v>
      </c>
      <c r="F174" s="152" t="s">
        <v>203</v>
      </c>
      <c r="I174" s="144"/>
      <c r="J174" s="153" t="n">
        <f aca="false">BK174</f>
        <v>0</v>
      </c>
      <c r="L174" s="141"/>
      <c r="M174" s="146"/>
      <c r="N174" s="147"/>
      <c r="O174" s="147"/>
      <c r="P174" s="148" t="n">
        <f aca="false">SUM(P175:P226)</f>
        <v>0</v>
      </c>
      <c r="Q174" s="147"/>
      <c r="R174" s="148" t="n">
        <f aca="false">SUM(R175:R226)</f>
        <v>8.08959934</v>
      </c>
      <c r="S174" s="147"/>
      <c r="T174" s="149" t="n">
        <f aca="false">SUM(T175:T226)</f>
        <v>0.00075264</v>
      </c>
      <c r="AR174" s="142" t="s">
        <v>79</v>
      </c>
      <c r="AT174" s="150" t="s">
        <v>73</v>
      </c>
      <c r="AU174" s="150" t="s">
        <v>79</v>
      </c>
      <c r="AY174" s="142" t="s">
        <v>128</v>
      </c>
      <c r="BK174" s="151" t="n">
        <f aca="false">SUM(BK175:BK226)</f>
        <v>0</v>
      </c>
    </row>
    <row r="175" s="26" customFormat="true" ht="21.75" hidden="false" customHeight="true" outlineLevel="0" collapsed="false">
      <c r="A175" s="21"/>
      <c r="B175" s="154"/>
      <c r="C175" s="155" t="s">
        <v>204</v>
      </c>
      <c r="D175" s="155" t="s">
        <v>131</v>
      </c>
      <c r="E175" s="156" t="s">
        <v>205</v>
      </c>
      <c r="F175" s="157" t="s">
        <v>206</v>
      </c>
      <c r="G175" s="158" t="s">
        <v>167</v>
      </c>
      <c r="H175" s="159" t="n">
        <v>16.965</v>
      </c>
      <c r="I175" s="160"/>
      <c r="J175" s="161" t="n">
        <f aca="false">ROUND(I175*H175,2)</f>
        <v>0</v>
      </c>
      <c r="K175" s="157" t="s">
        <v>135</v>
      </c>
      <c r="L175" s="22"/>
      <c r="M175" s="162"/>
      <c r="N175" s="163" t="s">
        <v>39</v>
      </c>
      <c r="O175" s="59"/>
      <c r="P175" s="164" t="n">
        <f aca="false">O175*H175</f>
        <v>0</v>
      </c>
      <c r="Q175" s="164" t="n">
        <v>0.056</v>
      </c>
      <c r="R175" s="164" t="n">
        <f aca="false">Q175*H175</f>
        <v>0.95004</v>
      </c>
      <c r="S175" s="164" t="n">
        <v>0</v>
      </c>
      <c r="T175" s="165" t="n">
        <f aca="false">S175*H175</f>
        <v>0</v>
      </c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R175" s="166" t="s">
        <v>136</v>
      </c>
      <c r="AT175" s="166" t="s">
        <v>131</v>
      </c>
      <c r="AU175" s="166" t="s">
        <v>81</v>
      </c>
      <c r="AY175" s="3" t="s">
        <v>128</v>
      </c>
      <c r="BE175" s="167" t="n">
        <f aca="false">IF(N175="základní",J175,0)</f>
        <v>0</v>
      </c>
      <c r="BF175" s="167" t="n">
        <f aca="false">IF(N175="snížená",J175,0)</f>
        <v>0</v>
      </c>
      <c r="BG175" s="167" t="n">
        <f aca="false">IF(N175="zákl. přenesená",J175,0)</f>
        <v>0</v>
      </c>
      <c r="BH175" s="167" t="n">
        <f aca="false">IF(N175="sníž. přenesená",J175,0)</f>
        <v>0</v>
      </c>
      <c r="BI175" s="167" t="n">
        <f aca="false">IF(N175="nulová",J175,0)</f>
        <v>0</v>
      </c>
      <c r="BJ175" s="3" t="s">
        <v>79</v>
      </c>
      <c r="BK175" s="167" t="n">
        <f aca="false">ROUND(I175*H175,2)</f>
        <v>0</v>
      </c>
      <c r="BL175" s="3" t="s">
        <v>136</v>
      </c>
      <c r="BM175" s="166" t="s">
        <v>207</v>
      </c>
    </row>
    <row r="176" s="168" customFormat="true" ht="12.8" hidden="false" customHeight="false" outlineLevel="0" collapsed="false">
      <c r="B176" s="169"/>
      <c r="D176" s="170" t="s">
        <v>138</v>
      </c>
      <c r="E176" s="171"/>
      <c r="F176" s="172" t="s">
        <v>208</v>
      </c>
      <c r="H176" s="173" t="n">
        <v>9</v>
      </c>
      <c r="I176" s="174"/>
      <c r="L176" s="169"/>
      <c r="M176" s="175"/>
      <c r="N176" s="176"/>
      <c r="O176" s="176"/>
      <c r="P176" s="176"/>
      <c r="Q176" s="176"/>
      <c r="R176" s="176"/>
      <c r="S176" s="176"/>
      <c r="T176" s="177"/>
      <c r="AT176" s="171" t="s">
        <v>138</v>
      </c>
      <c r="AU176" s="171" t="s">
        <v>81</v>
      </c>
      <c r="AV176" s="168" t="s">
        <v>81</v>
      </c>
      <c r="AW176" s="168" t="s">
        <v>31</v>
      </c>
      <c r="AX176" s="168" t="s">
        <v>74</v>
      </c>
      <c r="AY176" s="171" t="s">
        <v>128</v>
      </c>
    </row>
    <row r="177" s="168" customFormat="true" ht="12.8" hidden="false" customHeight="false" outlineLevel="0" collapsed="false">
      <c r="B177" s="169"/>
      <c r="D177" s="170" t="s">
        <v>138</v>
      </c>
      <c r="E177" s="171"/>
      <c r="F177" s="172" t="s">
        <v>209</v>
      </c>
      <c r="H177" s="173" t="n">
        <v>4.59</v>
      </c>
      <c r="I177" s="174"/>
      <c r="L177" s="169"/>
      <c r="M177" s="175"/>
      <c r="N177" s="176"/>
      <c r="O177" s="176"/>
      <c r="P177" s="176"/>
      <c r="Q177" s="176"/>
      <c r="R177" s="176"/>
      <c r="S177" s="176"/>
      <c r="T177" s="177"/>
      <c r="AT177" s="171" t="s">
        <v>138</v>
      </c>
      <c r="AU177" s="171" t="s">
        <v>81</v>
      </c>
      <c r="AV177" s="168" t="s">
        <v>81</v>
      </c>
      <c r="AW177" s="168" t="s">
        <v>31</v>
      </c>
      <c r="AX177" s="168" t="s">
        <v>74</v>
      </c>
      <c r="AY177" s="171" t="s">
        <v>128</v>
      </c>
    </row>
    <row r="178" s="168" customFormat="true" ht="12.8" hidden="false" customHeight="false" outlineLevel="0" collapsed="false">
      <c r="B178" s="169"/>
      <c r="D178" s="170" t="s">
        <v>138</v>
      </c>
      <c r="E178" s="171"/>
      <c r="F178" s="172" t="s">
        <v>210</v>
      </c>
      <c r="H178" s="173" t="n">
        <v>3.375</v>
      </c>
      <c r="I178" s="174"/>
      <c r="L178" s="169"/>
      <c r="M178" s="175"/>
      <c r="N178" s="176"/>
      <c r="O178" s="176"/>
      <c r="P178" s="176"/>
      <c r="Q178" s="176"/>
      <c r="R178" s="176"/>
      <c r="S178" s="176"/>
      <c r="T178" s="177"/>
      <c r="AT178" s="171" t="s">
        <v>138</v>
      </c>
      <c r="AU178" s="171" t="s">
        <v>81</v>
      </c>
      <c r="AV178" s="168" t="s">
        <v>81</v>
      </c>
      <c r="AW178" s="168" t="s">
        <v>31</v>
      </c>
      <c r="AX178" s="168" t="s">
        <v>74</v>
      </c>
      <c r="AY178" s="171" t="s">
        <v>128</v>
      </c>
    </row>
    <row r="179" s="178" customFormat="true" ht="12.8" hidden="false" customHeight="false" outlineLevel="0" collapsed="false">
      <c r="B179" s="179"/>
      <c r="D179" s="170" t="s">
        <v>138</v>
      </c>
      <c r="E179" s="180"/>
      <c r="F179" s="181" t="s">
        <v>155</v>
      </c>
      <c r="H179" s="182" t="n">
        <v>16.965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138</v>
      </c>
      <c r="AU179" s="180" t="s">
        <v>81</v>
      </c>
      <c r="AV179" s="178" t="s">
        <v>136</v>
      </c>
      <c r="AW179" s="178" t="s">
        <v>31</v>
      </c>
      <c r="AX179" s="178" t="s">
        <v>79</v>
      </c>
      <c r="AY179" s="180" t="s">
        <v>128</v>
      </c>
    </row>
    <row r="180" s="26" customFormat="true" ht="21.75" hidden="false" customHeight="true" outlineLevel="0" collapsed="false">
      <c r="A180" s="21"/>
      <c r="B180" s="154"/>
      <c r="C180" s="155" t="s">
        <v>211</v>
      </c>
      <c r="D180" s="155" t="s">
        <v>131</v>
      </c>
      <c r="E180" s="156" t="s">
        <v>212</v>
      </c>
      <c r="F180" s="157" t="s">
        <v>213</v>
      </c>
      <c r="G180" s="158" t="s">
        <v>167</v>
      </c>
      <c r="H180" s="159" t="n">
        <v>103.598</v>
      </c>
      <c r="I180" s="160"/>
      <c r="J180" s="161" t="n">
        <f aca="false">ROUND(I180*H180,2)</f>
        <v>0</v>
      </c>
      <c r="K180" s="157" t="s">
        <v>135</v>
      </c>
      <c r="L180" s="22"/>
      <c r="M180" s="162"/>
      <c r="N180" s="163" t="s">
        <v>39</v>
      </c>
      <c r="O180" s="59"/>
      <c r="P180" s="164" t="n">
        <f aca="false">O180*H180</f>
        <v>0</v>
      </c>
      <c r="Q180" s="164" t="n">
        <v>0.00438</v>
      </c>
      <c r="R180" s="164" t="n">
        <f aca="false">Q180*H180</f>
        <v>0.45375924</v>
      </c>
      <c r="S180" s="164" t="n">
        <v>0</v>
      </c>
      <c r="T180" s="165" t="n">
        <f aca="false">S180*H180</f>
        <v>0</v>
      </c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R180" s="166" t="s">
        <v>136</v>
      </c>
      <c r="AT180" s="166" t="s">
        <v>131</v>
      </c>
      <c r="AU180" s="166" t="s">
        <v>81</v>
      </c>
      <c r="AY180" s="3" t="s">
        <v>128</v>
      </c>
      <c r="BE180" s="167" t="n">
        <f aca="false">IF(N180="základní",J180,0)</f>
        <v>0</v>
      </c>
      <c r="BF180" s="167" t="n">
        <f aca="false">IF(N180="snížená",J180,0)</f>
        <v>0</v>
      </c>
      <c r="BG180" s="167" t="n">
        <f aca="false">IF(N180="zákl. přenesená",J180,0)</f>
        <v>0</v>
      </c>
      <c r="BH180" s="167" t="n">
        <f aca="false">IF(N180="sníž. přenesená",J180,0)</f>
        <v>0</v>
      </c>
      <c r="BI180" s="167" t="n">
        <f aca="false">IF(N180="nulová",J180,0)</f>
        <v>0</v>
      </c>
      <c r="BJ180" s="3" t="s">
        <v>79</v>
      </c>
      <c r="BK180" s="167" t="n">
        <f aca="false">ROUND(I180*H180,2)</f>
        <v>0</v>
      </c>
      <c r="BL180" s="3" t="s">
        <v>136</v>
      </c>
      <c r="BM180" s="166" t="s">
        <v>214</v>
      </c>
    </row>
    <row r="181" s="168" customFormat="true" ht="12.8" hidden="false" customHeight="false" outlineLevel="0" collapsed="false">
      <c r="B181" s="169"/>
      <c r="D181" s="170" t="s">
        <v>138</v>
      </c>
      <c r="E181" s="171"/>
      <c r="F181" s="172" t="s">
        <v>169</v>
      </c>
      <c r="H181" s="173" t="n">
        <v>15.64</v>
      </c>
      <c r="I181" s="174"/>
      <c r="L181" s="169"/>
      <c r="M181" s="175"/>
      <c r="N181" s="176"/>
      <c r="O181" s="176"/>
      <c r="P181" s="176"/>
      <c r="Q181" s="176"/>
      <c r="R181" s="176"/>
      <c r="S181" s="176"/>
      <c r="T181" s="177"/>
      <c r="AT181" s="171" t="s">
        <v>138</v>
      </c>
      <c r="AU181" s="171" t="s">
        <v>81</v>
      </c>
      <c r="AV181" s="168" t="s">
        <v>81</v>
      </c>
      <c r="AW181" s="168" t="s">
        <v>31</v>
      </c>
      <c r="AX181" s="168" t="s">
        <v>74</v>
      </c>
      <c r="AY181" s="171" t="s">
        <v>128</v>
      </c>
    </row>
    <row r="182" s="168" customFormat="true" ht="12.8" hidden="false" customHeight="false" outlineLevel="0" collapsed="false">
      <c r="B182" s="169"/>
      <c r="D182" s="170" t="s">
        <v>138</v>
      </c>
      <c r="E182" s="171"/>
      <c r="F182" s="172" t="s">
        <v>170</v>
      </c>
      <c r="H182" s="173" t="n">
        <v>7.06</v>
      </c>
      <c r="I182" s="174"/>
      <c r="L182" s="169"/>
      <c r="M182" s="175"/>
      <c r="N182" s="176"/>
      <c r="O182" s="176"/>
      <c r="P182" s="176"/>
      <c r="Q182" s="176"/>
      <c r="R182" s="176"/>
      <c r="S182" s="176"/>
      <c r="T182" s="177"/>
      <c r="AT182" s="171" t="s">
        <v>138</v>
      </c>
      <c r="AU182" s="171" t="s">
        <v>81</v>
      </c>
      <c r="AV182" s="168" t="s">
        <v>81</v>
      </c>
      <c r="AW182" s="168" t="s">
        <v>31</v>
      </c>
      <c r="AX182" s="168" t="s">
        <v>74</v>
      </c>
      <c r="AY182" s="171" t="s">
        <v>128</v>
      </c>
    </row>
    <row r="183" s="168" customFormat="true" ht="12.8" hidden="false" customHeight="false" outlineLevel="0" collapsed="false">
      <c r="B183" s="169"/>
      <c r="D183" s="170" t="s">
        <v>138</v>
      </c>
      <c r="E183" s="171"/>
      <c r="F183" s="172" t="s">
        <v>215</v>
      </c>
      <c r="H183" s="173" t="n">
        <v>22.7</v>
      </c>
      <c r="I183" s="174"/>
      <c r="L183" s="169"/>
      <c r="M183" s="175"/>
      <c r="N183" s="176"/>
      <c r="O183" s="176"/>
      <c r="P183" s="176"/>
      <c r="Q183" s="176"/>
      <c r="R183" s="176"/>
      <c r="S183" s="176"/>
      <c r="T183" s="177"/>
      <c r="AT183" s="171" t="s">
        <v>138</v>
      </c>
      <c r="AU183" s="171" t="s">
        <v>81</v>
      </c>
      <c r="AV183" s="168" t="s">
        <v>81</v>
      </c>
      <c r="AW183" s="168" t="s">
        <v>31</v>
      </c>
      <c r="AX183" s="168" t="s">
        <v>74</v>
      </c>
      <c r="AY183" s="171" t="s">
        <v>128</v>
      </c>
    </row>
    <row r="184" s="197" customFormat="true" ht="12.8" hidden="false" customHeight="false" outlineLevel="0" collapsed="false">
      <c r="B184" s="198"/>
      <c r="D184" s="170" t="s">
        <v>138</v>
      </c>
      <c r="E184" s="199"/>
      <c r="F184" s="200" t="s">
        <v>216</v>
      </c>
      <c r="H184" s="201" t="n">
        <v>45.4</v>
      </c>
      <c r="I184" s="202"/>
      <c r="L184" s="198"/>
      <c r="M184" s="203"/>
      <c r="N184" s="204"/>
      <c r="O184" s="204"/>
      <c r="P184" s="204"/>
      <c r="Q184" s="204"/>
      <c r="R184" s="204"/>
      <c r="S184" s="204"/>
      <c r="T184" s="205"/>
      <c r="AT184" s="199" t="s">
        <v>138</v>
      </c>
      <c r="AU184" s="199" t="s">
        <v>81</v>
      </c>
      <c r="AV184" s="197" t="s">
        <v>129</v>
      </c>
      <c r="AW184" s="197" t="s">
        <v>31</v>
      </c>
      <c r="AX184" s="197" t="s">
        <v>74</v>
      </c>
      <c r="AY184" s="199" t="s">
        <v>128</v>
      </c>
    </row>
    <row r="185" s="168" customFormat="true" ht="12.8" hidden="false" customHeight="false" outlineLevel="0" collapsed="false">
      <c r="B185" s="169"/>
      <c r="D185" s="170" t="s">
        <v>138</v>
      </c>
      <c r="E185" s="171"/>
      <c r="F185" s="172" t="s">
        <v>217</v>
      </c>
      <c r="H185" s="173" t="n">
        <v>20.908</v>
      </c>
      <c r="I185" s="174"/>
      <c r="L185" s="169"/>
      <c r="M185" s="175"/>
      <c r="N185" s="176"/>
      <c r="O185" s="176"/>
      <c r="P185" s="176"/>
      <c r="Q185" s="176"/>
      <c r="R185" s="176"/>
      <c r="S185" s="176"/>
      <c r="T185" s="177"/>
      <c r="AT185" s="171" t="s">
        <v>138</v>
      </c>
      <c r="AU185" s="171" t="s">
        <v>81</v>
      </c>
      <c r="AV185" s="168" t="s">
        <v>81</v>
      </c>
      <c r="AW185" s="168" t="s">
        <v>31</v>
      </c>
      <c r="AX185" s="168" t="s">
        <v>74</v>
      </c>
      <c r="AY185" s="171" t="s">
        <v>128</v>
      </c>
    </row>
    <row r="186" s="168" customFormat="true" ht="12.8" hidden="false" customHeight="false" outlineLevel="0" collapsed="false">
      <c r="B186" s="169"/>
      <c r="D186" s="170" t="s">
        <v>138</v>
      </c>
      <c r="E186" s="171"/>
      <c r="F186" s="172" t="s">
        <v>218</v>
      </c>
      <c r="H186" s="173" t="n">
        <v>11.76</v>
      </c>
      <c r="I186" s="174"/>
      <c r="L186" s="169"/>
      <c r="M186" s="175"/>
      <c r="N186" s="176"/>
      <c r="O186" s="176"/>
      <c r="P186" s="176"/>
      <c r="Q186" s="176"/>
      <c r="R186" s="176"/>
      <c r="S186" s="176"/>
      <c r="T186" s="177"/>
      <c r="AT186" s="171" t="s">
        <v>138</v>
      </c>
      <c r="AU186" s="171" t="s">
        <v>81</v>
      </c>
      <c r="AV186" s="168" t="s">
        <v>81</v>
      </c>
      <c r="AW186" s="168" t="s">
        <v>31</v>
      </c>
      <c r="AX186" s="168" t="s">
        <v>74</v>
      </c>
      <c r="AY186" s="171" t="s">
        <v>128</v>
      </c>
    </row>
    <row r="187" s="168" customFormat="true" ht="12.8" hidden="false" customHeight="false" outlineLevel="0" collapsed="false">
      <c r="B187" s="169"/>
      <c r="D187" s="170" t="s">
        <v>138</v>
      </c>
      <c r="E187" s="171"/>
      <c r="F187" s="172" t="s">
        <v>219</v>
      </c>
      <c r="H187" s="173" t="n">
        <v>17.8</v>
      </c>
      <c r="I187" s="174"/>
      <c r="L187" s="169"/>
      <c r="M187" s="175"/>
      <c r="N187" s="176"/>
      <c r="O187" s="176"/>
      <c r="P187" s="176"/>
      <c r="Q187" s="176"/>
      <c r="R187" s="176"/>
      <c r="S187" s="176"/>
      <c r="T187" s="177"/>
      <c r="AT187" s="171" t="s">
        <v>138</v>
      </c>
      <c r="AU187" s="171" t="s">
        <v>81</v>
      </c>
      <c r="AV187" s="168" t="s">
        <v>81</v>
      </c>
      <c r="AW187" s="168" t="s">
        <v>31</v>
      </c>
      <c r="AX187" s="168" t="s">
        <v>74</v>
      </c>
      <c r="AY187" s="171" t="s">
        <v>128</v>
      </c>
    </row>
    <row r="188" s="197" customFormat="true" ht="12.8" hidden="false" customHeight="false" outlineLevel="0" collapsed="false">
      <c r="B188" s="198"/>
      <c r="D188" s="170" t="s">
        <v>138</v>
      </c>
      <c r="E188" s="199"/>
      <c r="F188" s="200" t="s">
        <v>216</v>
      </c>
      <c r="H188" s="201" t="n">
        <v>50.468</v>
      </c>
      <c r="I188" s="202"/>
      <c r="L188" s="198"/>
      <c r="M188" s="203"/>
      <c r="N188" s="204"/>
      <c r="O188" s="204"/>
      <c r="P188" s="204"/>
      <c r="Q188" s="204"/>
      <c r="R188" s="204"/>
      <c r="S188" s="204"/>
      <c r="T188" s="205"/>
      <c r="AT188" s="199" t="s">
        <v>138</v>
      </c>
      <c r="AU188" s="199" t="s">
        <v>81</v>
      </c>
      <c r="AV188" s="197" t="s">
        <v>129</v>
      </c>
      <c r="AW188" s="197" t="s">
        <v>31</v>
      </c>
      <c r="AX188" s="197" t="s">
        <v>74</v>
      </c>
      <c r="AY188" s="199" t="s">
        <v>128</v>
      </c>
    </row>
    <row r="189" s="168" customFormat="true" ht="12.8" hidden="false" customHeight="false" outlineLevel="0" collapsed="false">
      <c r="B189" s="169"/>
      <c r="D189" s="170" t="s">
        <v>138</v>
      </c>
      <c r="E189" s="171"/>
      <c r="F189" s="172" t="s">
        <v>181</v>
      </c>
      <c r="H189" s="173" t="n">
        <v>6.48</v>
      </c>
      <c r="I189" s="174"/>
      <c r="L189" s="169"/>
      <c r="M189" s="175"/>
      <c r="N189" s="176"/>
      <c r="O189" s="176"/>
      <c r="P189" s="176"/>
      <c r="Q189" s="176"/>
      <c r="R189" s="176"/>
      <c r="S189" s="176"/>
      <c r="T189" s="177"/>
      <c r="AT189" s="171" t="s">
        <v>138</v>
      </c>
      <c r="AU189" s="171" t="s">
        <v>81</v>
      </c>
      <c r="AV189" s="168" t="s">
        <v>81</v>
      </c>
      <c r="AW189" s="168" t="s">
        <v>31</v>
      </c>
      <c r="AX189" s="168" t="s">
        <v>74</v>
      </c>
      <c r="AY189" s="171" t="s">
        <v>128</v>
      </c>
    </row>
    <row r="190" s="197" customFormat="true" ht="12.8" hidden="false" customHeight="false" outlineLevel="0" collapsed="false">
      <c r="B190" s="198"/>
      <c r="D190" s="170" t="s">
        <v>138</v>
      </c>
      <c r="E190" s="199"/>
      <c r="F190" s="200" t="s">
        <v>216</v>
      </c>
      <c r="H190" s="201" t="n">
        <v>6.48</v>
      </c>
      <c r="I190" s="202"/>
      <c r="L190" s="198"/>
      <c r="M190" s="203"/>
      <c r="N190" s="204"/>
      <c r="O190" s="204"/>
      <c r="P190" s="204"/>
      <c r="Q190" s="204"/>
      <c r="R190" s="204"/>
      <c r="S190" s="204"/>
      <c r="T190" s="205"/>
      <c r="AT190" s="199" t="s">
        <v>138</v>
      </c>
      <c r="AU190" s="199" t="s">
        <v>81</v>
      </c>
      <c r="AV190" s="197" t="s">
        <v>129</v>
      </c>
      <c r="AW190" s="197" t="s">
        <v>31</v>
      </c>
      <c r="AX190" s="197" t="s">
        <v>74</v>
      </c>
      <c r="AY190" s="199" t="s">
        <v>128</v>
      </c>
    </row>
    <row r="191" s="168" customFormat="true" ht="12.8" hidden="false" customHeight="false" outlineLevel="0" collapsed="false">
      <c r="B191" s="169"/>
      <c r="D191" s="170" t="s">
        <v>138</v>
      </c>
      <c r="E191" s="171"/>
      <c r="F191" s="172" t="s">
        <v>220</v>
      </c>
      <c r="H191" s="173" t="n">
        <v>1.25</v>
      </c>
      <c r="I191" s="174"/>
      <c r="L191" s="169"/>
      <c r="M191" s="175"/>
      <c r="N191" s="176"/>
      <c r="O191" s="176"/>
      <c r="P191" s="176"/>
      <c r="Q191" s="176"/>
      <c r="R191" s="176"/>
      <c r="S191" s="176"/>
      <c r="T191" s="177"/>
      <c r="AT191" s="171" t="s">
        <v>138</v>
      </c>
      <c r="AU191" s="171" t="s">
        <v>81</v>
      </c>
      <c r="AV191" s="168" t="s">
        <v>81</v>
      </c>
      <c r="AW191" s="168" t="s">
        <v>31</v>
      </c>
      <c r="AX191" s="168" t="s">
        <v>74</v>
      </c>
      <c r="AY191" s="171" t="s">
        <v>128</v>
      </c>
    </row>
    <row r="192" s="178" customFormat="true" ht="12.8" hidden="false" customHeight="false" outlineLevel="0" collapsed="false">
      <c r="B192" s="179"/>
      <c r="D192" s="170" t="s">
        <v>138</v>
      </c>
      <c r="E192" s="180"/>
      <c r="F192" s="181" t="s">
        <v>155</v>
      </c>
      <c r="H192" s="182" t="n">
        <v>103.598</v>
      </c>
      <c r="I192" s="183"/>
      <c r="L192" s="179"/>
      <c r="M192" s="184"/>
      <c r="N192" s="185"/>
      <c r="O192" s="185"/>
      <c r="P192" s="185"/>
      <c r="Q192" s="185"/>
      <c r="R192" s="185"/>
      <c r="S192" s="185"/>
      <c r="T192" s="186"/>
      <c r="AT192" s="180" t="s">
        <v>138</v>
      </c>
      <c r="AU192" s="180" t="s">
        <v>81</v>
      </c>
      <c r="AV192" s="178" t="s">
        <v>136</v>
      </c>
      <c r="AW192" s="178" t="s">
        <v>31</v>
      </c>
      <c r="AX192" s="178" t="s">
        <v>79</v>
      </c>
      <c r="AY192" s="180" t="s">
        <v>128</v>
      </c>
    </row>
    <row r="193" s="26" customFormat="true" ht="21.75" hidden="false" customHeight="true" outlineLevel="0" collapsed="false">
      <c r="A193" s="21"/>
      <c r="B193" s="154"/>
      <c r="C193" s="155" t="s">
        <v>221</v>
      </c>
      <c r="D193" s="155" t="s">
        <v>131</v>
      </c>
      <c r="E193" s="156" t="s">
        <v>222</v>
      </c>
      <c r="F193" s="157" t="s">
        <v>223</v>
      </c>
      <c r="G193" s="158" t="s">
        <v>167</v>
      </c>
      <c r="H193" s="159" t="n">
        <v>18.56</v>
      </c>
      <c r="I193" s="160"/>
      <c r="J193" s="161" t="n">
        <f aca="false">ROUND(I193*H193,2)</f>
        <v>0</v>
      </c>
      <c r="K193" s="157" t="s">
        <v>135</v>
      </c>
      <c r="L193" s="22"/>
      <c r="M193" s="162"/>
      <c r="N193" s="163" t="s">
        <v>39</v>
      </c>
      <c r="O193" s="59"/>
      <c r="P193" s="164" t="n">
        <f aca="false">O193*H193</f>
        <v>0</v>
      </c>
      <c r="Q193" s="164" t="n">
        <v>0.003</v>
      </c>
      <c r="R193" s="164" t="n">
        <f aca="false">Q193*H193</f>
        <v>0.05568</v>
      </c>
      <c r="S193" s="164" t="n">
        <v>0</v>
      </c>
      <c r="T193" s="165" t="n">
        <f aca="false">S193*H193</f>
        <v>0</v>
      </c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R193" s="166" t="s">
        <v>136</v>
      </c>
      <c r="AT193" s="166" t="s">
        <v>131</v>
      </c>
      <c r="AU193" s="166" t="s">
        <v>81</v>
      </c>
      <c r="AY193" s="3" t="s">
        <v>128</v>
      </c>
      <c r="BE193" s="167" t="n">
        <f aca="false">IF(N193="základní",J193,0)</f>
        <v>0</v>
      </c>
      <c r="BF193" s="167" t="n">
        <f aca="false">IF(N193="snížená",J193,0)</f>
        <v>0</v>
      </c>
      <c r="BG193" s="167" t="n">
        <f aca="false">IF(N193="zákl. přenesená",J193,0)</f>
        <v>0</v>
      </c>
      <c r="BH193" s="167" t="n">
        <f aca="false">IF(N193="sníž. přenesená",J193,0)</f>
        <v>0</v>
      </c>
      <c r="BI193" s="167" t="n">
        <f aca="false">IF(N193="nulová",J193,0)</f>
        <v>0</v>
      </c>
      <c r="BJ193" s="3" t="s">
        <v>79</v>
      </c>
      <c r="BK193" s="167" t="n">
        <f aca="false">ROUND(I193*H193,2)</f>
        <v>0</v>
      </c>
      <c r="BL193" s="3" t="s">
        <v>136</v>
      </c>
      <c r="BM193" s="166" t="s">
        <v>224</v>
      </c>
    </row>
    <row r="194" s="168" customFormat="true" ht="12.8" hidden="false" customHeight="false" outlineLevel="0" collapsed="false">
      <c r="B194" s="169"/>
      <c r="D194" s="170" t="s">
        <v>138</v>
      </c>
      <c r="E194" s="171"/>
      <c r="F194" s="172" t="s">
        <v>225</v>
      </c>
      <c r="H194" s="173" t="n">
        <v>0</v>
      </c>
      <c r="I194" s="174"/>
      <c r="L194" s="169"/>
      <c r="M194" s="175"/>
      <c r="N194" s="176"/>
      <c r="O194" s="176"/>
      <c r="P194" s="176"/>
      <c r="Q194" s="176"/>
      <c r="R194" s="176"/>
      <c r="S194" s="176"/>
      <c r="T194" s="177"/>
      <c r="AT194" s="171" t="s">
        <v>138</v>
      </c>
      <c r="AU194" s="171" t="s">
        <v>81</v>
      </c>
      <c r="AV194" s="168" t="s">
        <v>81</v>
      </c>
      <c r="AW194" s="168" t="s">
        <v>31</v>
      </c>
      <c r="AX194" s="168" t="s">
        <v>74</v>
      </c>
      <c r="AY194" s="171" t="s">
        <v>128</v>
      </c>
    </row>
    <row r="195" s="168" customFormat="true" ht="12.8" hidden="false" customHeight="false" outlineLevel="0" collapsed="false">
      <c r="B195" s="169"/>
      <c r="D195" s="170" t="s">
        <v>138</v>
      </c>
      <c r="E195" s="171"/>
      <c r="F195" s="172" t="s">
        <v>226</v>
      </c>
      <c r="H195" s="173" t="n">
        <v>0</v>
      </c>
      <c r="I195" s="174"/>
      <c r="L195" s="169"/>
      <c r="M195" s="175"/>
      <c r="N195" s="176"/>
      <c r="O195" s="176"/>
      <c r="P195" s="176"/>
      <c r="Q195" s="176"/>
      <c r="R195" s="176"/>
      <c r="S195" s="176"/>
      <c r="T195" s="177"/>
      <c r="AT195" s="171" t="s">
        <v>138</v>
      </c>
      <c r="AU195" s="171" t="s">
        <v>81</v>
      </c>
      <c r="AV195" s="168" t="s">
        <v>81</v>
      </c>
      <c r="AW195" s="168" t="s">
        <v>31</v>
      </c>
      <c r="AX195" s="168" t="s">
        <v>74</v>
      </c>
      <c r="AY195" s="171" t="s">
        <v>128</v>
      </c>
    </row>
    <row r="196" s="206" customFormat="true" ht="12.8" hidden="false" customHeight="false" outlineLevel="0" collapsed="false">
      <c r="B196" s="207"/>
      <c r="D196" s="170" t="s">
        <v>138</v>
      </c>
      <c r="E196" s="208"/>
      <c r="F196" s="209" t="s">
        <v>227</v>
      </c>
      <c r="H196" s="208"/>
      <c r="I196" s="210"/>
      <c r="L196" s="207"/>
      <c r="M196" s="211"/>
      <c r="N196" s="212"/>
      <c r="O196" s="212"/>
      <c r="P196" s="212"/>
      <c r="Q196" s="212"/>
      <c r="R196" s="212"/>
      <c r="S196" s="212"/>
      <c r="T196" s="213"/>
      <c r="AT196" s="208" t="s">
        <v>138</v>
      </c>
      <c r="AU196" s="208" t="s">
        <v>81</v>
      </c>
      <c r="AV196" s="206" t="s">
        <v>79</v>
      </c>
      <c r="AW196" s="206" t="s">
        <v>31</v>
      </c>
      <c r="AX196" s="206" t="s">
        <v>74</v>
      </c>
      <c r="AY196" s="208" t="s">
        <v>128</v>
      </c>
    </row>
    <row r="197" s="168" customFormat="true" ht="12.8" hidden="false" customHeight="false" outlineLevel="0" collapsed="false">
      <c r="B197" s="169"/>
      <c r="D197" s="170" t="s">
        <v>138</v>
      </c>
      <c r="E197" s="171"/>
      <c r="F197" s="172" t="s">
        <v>228</v>
      </c>
      <c r="H197" s="173" t="n">
        <v>8.3</v>
      </c>
      <c r="I197" s="174"/>
      <c r="L197" s="169"/>
      <c r="M197" s="175"/>
      <c r="N197" s="176"/>
      <c r="O197" s="176"/>
      <c r="P197" s="176"/>
      <c r="Q197" s="176"/>
      <c r="R197" s="176"/>
      <c r="S197" s="176"/>
      <c r="T197" s="177"/>
      <c r="AT197" s="171" t="s">
        <v>138</v>
      </c>
      <c r="AU197" s="171" t="s">
        <v>81</v>
      </c>
      <c r="AV197" s="168" t="s">
        <v>81</v>
      </c>
      <c r="AW197" s="168" t="s">
        <v>31</v>
      </c>
      <c r="AX197" s="168" t="s">
        <v>74</v>
      </c>
      <c r="AY197" s="171" t="s">
        <v>128</v>
      </c>
    </row>
    <row r="198" s="168" customFormat="true" ht="12.8" hidden="false" customHeight="false" outlineLevel="0" collapsed="false">
      <c r="B198" s="169"/>
      <c r="D198" s="170" t="s">
        <v>138</v>
      </c>
      <c r="E198" s="171"/>
      <c r="F198" s="172" t="s">
        <v>229</v>
      </c>
      <c r="H198" s="173" t="n">
        <v>10.26</v>
      </c>
      <c r="I198" s="174"/>
      <c r="L198" s="169"/>
      <c r="M198" s="175"/>
      <c r="N198" s="176"/>
      <c r="O198" s="176"/>
      <c r="P198" s="176"/>
      <c r="Q198" s="176"/>
      <c r="R198" s="176"/>
      <c r="S198" s="176"/>
      <c r="T198" s="177"/>
      <c r="AT198" s="171" t="s">
        <v>138</v>
      </c>
      <c r="AU198" s="171" t="s">
        <v>81</v>
      </c>
      <c r="AV198" s="168" t="s">
        <v>81</v>
      </c>
      <c r="AW198" s="168" t="s">
        <v>31</v>
      </c>
      <c r="AX198" s="168" t="s">
        <v>74</v>
      </c>
      <c r="AY198" s="171" t="s">
        <v>128</v>
      </c>
    </row>
    <row r="199" s="178" customFormat="true" ht="12.8" hidden="false" customHeight="false" outlineLevel="0" collapsed="false">
      <c r="B199" s="179"/>
      <c r="D199" s="170" t="s">
        <v>138</v>
      </c>
      <c r="E199" s="180"/>
      <c r="F199" s="181" t="s">
        <v>155</v>
      </c>
      <c r="H199" s="182" t="n">
        <v>18.56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138</v>
      </c>
      <c r="AU199" s="180" t="s">
        <v>81</v>
      </c>
      <c r="AV199" s="178" t="s">
        <v>136</v>
      </c>
      <c r="AW199" s="178" t="s">
        <v>31</v>
      </c>
      <c r="AX199" s="178" t="s">
        <v>79</v>
      </c>
      <c r="AY199" s="180" t="s">
        <v>128</v>
      </c>
    </row>
    <row r="200" s="26" customFormat="true" ht="24.15" hidden="false" customHeight="true" outlineLevel="0" collapsed="false">
      <c r="A200" s="21"/>
      <c r="B200" s="154"/>
      <c r="C200" s="155" t="s">
        <v>230</v>
      </c>
      <c r="D200" s="155" t="s">
        <v>131</v>
      </c>
      <c r="E200" s="156" t="s">
        <v>231</v>
      </c>
      <c r="F200" s="157" t="s">
        <v>232</v>
      </c>
      <c r="G200" s="158" t="s">
        <v>167</v>
      </c>
      <c r="H200" s="159" t="n">
        <v>48.312</v>
      </c>
      <c r="I200" s="160"/>
      <c r="J200" s="161" t="n">
        <f aca="false">ROUND(I200*H200,2)</f>
        <v>0</v>
      </c>
      <c r="K200" s="157" t="s">
        <v>135</v>
      </c>
      <c r="L200" s="22"/>
      <c r="M200" s="162"/>
      <c r="N200" s="163" t="s">
        <v>39</v>
      </c>
      <c r="O200" s="59"/>
      <c r="P200" s="164" t="n">
        <f aca="false">O200*H200</f>
        <v>0</v>
      </c>
      <c r="Q200" s="164" t="n">
        <v>0.01838</v>
      </c>
      <c r="R200" s="164" t="n">
        <f aca="false">Q200*H200</f>
        <v>0.88797456</v>
      </c>
      <c r="S200" s="164" t="n">
        <v>0</v>
      </c>
      <c r="T200" s="165" t="n">
        <f aca="false">S200*H200</f>
        <v>0</v>
      </c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R200" s="166" t="s">
        <v>136</v>
      </c>
      <c r="AT200" s="166" t="s">
        <v>131</v>
      </c>
      <c r="AU200" s="166" t="s">
        <v>81</v>
      </c>
      <c r="AY200" s="3" t="s">
        <v>128</v>
      </c>
      <c r="BE200" s="167" t="n">
        <f aca="false">IF(N200="základní",J200,0)</f>
        <v>0</v>
      </c>
      <c r="BF200" s="167" t="n">
        <f aca="false">IF(N200="snížená",J200,0)</f>
        <v>0</v>
      </c>
      <c r="BG200" s="167" t="n">
        <f aca="false">IF(N200="zákl. přenesená",J200,0)</f>
        <v>0</v>
      </c>
      <c r="BH200" s="167" t="n">
        <f aca="false">IF(N200="sníž. přenesená",J200,0)</f>
        <v>0</v>
      </c>
      <c r="BI200" s="167" t="n">
        <f aca="false">IF(N200="nulová",J200,0)</f>
        <v>0</v>
      </c>
      <c r="BJ200" s="3" t="s">
        <v>79</v>
      </c>
      <c r="BK200" s="167" t="n">
        <f aca="false">ROUND(I200*H200,2)</f>
        <v>0</v>
      </c>
      <c r="BL200" s="3" t="s">
        <v>136</v>
      </c>
      <c r="BM200" s="166" t="s">
        <v>233</v>
      </c>
    </row>
    <row r="201" s="168" customFormat="true" ht="12.8" hidden="false" customHeight="false" outlineLevel="0" collapsed="false">
      <c r="B201" s="169"/>
      <c r="D201" s="170" t="s">
        <v>138</v>
      </c>
      <c r="E201" s="171"/>
      <c r="F201" s="172" t="s">
        <v>234</v>
      </c>
      <c r="H201" s="173" t="n">
        <v>7.792</v>
      </c>
      <c r="I201" s="174"/>
      <c r="L201" s="169"/>
      <c r="M201" s="175"/>
      <c r="N201" s="176"/>
      <c r="O201" s="176"/>
      <c r="P201" s="176"/>
      <c r="Q201" s="176"/>
      <c r="R201" s="176"/>
      <c r="S201" s="176"/>
      <c r="T201" s="177"/>
      <c r="AT201" s="171" t="s">
        <v>138</v>
      </c>
      <c r="AU201" s="171" t="s">
        <v>81</v>
      </c>
      <c r="AV201" s="168" t="s">
        <v>81</v>
      </c>
      <c r="AW201" s="168" t="s">
        <v>31</v>
      </c>
      <c r="AX201" s="168" t="s">
        <v>74</v>
      </c>
      <c r="AY201" s="171" t="s">
        <v>128</v>
      </c>
    </row>
    <row r="202" s="168" customFormat="true" ht="12.8" hidden="false" customHeight="false" outlineLevel="0" collapsed="false">
      <c r="B202" s="169"/>
      <c r="D202" s="170" t="s">
        <v>138</v>
      </c>
      <c r="E202" s="171"/>
      <c r="F202" s="172" t="s">
        <v>235</v>
      </c>
      <c r="H202" s="173" t="n">
        <v>11.408</v>
      </c>
      <c r="I202" s="174"/>
      <c r="L202" s="169"/>
      <c r="M202" s="175"/>
      <c r="N202" s="176"/>
      <c r="O202" s="176"/>
      <c r="P202" s="176"/>
      <c r="Q202" s="176"/>
      <c r="R202" s="176"/>
      <c r="S202" s="176"/>
      <c r="T202" s="177"/>
      <c r="AT202" s="171" t="s">
        <v>138</v>
      </c>
      <c r="AU202" s="171" t="s">
        <v>81</v>
      </c>
      <c r="AV202" s="168" t="s">
        <v>81</v>
      </c>
      <c r="AW202" s="168" t="s">
        <v>31</v>
      </c>
      <c r="AX202" s="168" t="s">
        <v>74</v>
      </c>
      <c r="AY202" s="171" t="s">
        <v>128</v>
      </c>
    </row>
    <row r="203" s="168" customFormat="true" ht="12.8" hidden="false" customHeight="false" outlineLevel="0" collapsed="false">
      <c r="B203" s="169"/>
      <c r="D203" s="170" t="s">
        <v>138</v>
      </c>
      <c r="E203" s="171"/>
      <c r="F203" s="172" t="s">
        <v>236</v>
      </c>
      <c r="H203" s="173" t="n">
        <v>11.864</v>
      </c>
      <c r="I203" s="174"/>
      <c r="L203" s="169"/>
      <c r="M203" s="175"/>
      <c r="N203" s="176"/>
      <c r="O203" s="176"/>
      <c r="P203" s="176"/>
      <c r="Q203" s="176"/>
      <c r="R203" s="176"/>
      <c r="S203" s="176"/>
      <c r="T203" s="177"/>
      <c r="AT203" s="171" t="s">
        <v>138</v>
      </c>
      <c r="AU203" s="171" t="s">
        <v>81</v>
      </c>
      <c r="AV203" s="168" t="s">
        <v>81</v>
      </c>
      <c r="AW203" s="168" t="s">
        <v>31</v>
      </c>
      <c r="AX203" s="168" t="s">
        <v>74</v>
      </c>
      <c r="AY203" s="171" t="s">
        <v>128</v>
      </c>
    </row>
    <row r="204" s="168" customFormat="true" ht="19.25" hidden="false" customHeight="false" outlineLevel="0" collapsed="false">
      <c r="B204" s="169"/>
      <c r="D204" s="170" t="s">
        <v>138</v>
      </c>
      <c r="E204" s="171"/>
      <c r="F204" s="172" t="s">
        <v>237</v>
      </c>
      <c r="H204" s="173" t="n">
        <v>17.248</v>
      </c>
      <c r="I204" s="174"/>
      <c r="L204" s="169"/>
      <c r="M204" s="175"/>
      <c r="N204" s="176"/>
      <c r="O204" s="176"/>
      <c r="P204" s="176"/>
      <c r="Q204" s="176"/>
      <c r="R204" s="176"/>
      <c r="S204" s="176"/>
      <c r="T204" s="177"/>
      <c r="AT204" s="171" t="s">
        <v>138</v>
      </c>
      <c r="AU204" s="171" t="s">
        <v>81</v>
      </c>
      <c r="AV204" s="168" t="s">
        <v>81</v>
      </c>
      <c r="AW204" s="168" t="s">
        <v>31</v>
      </c>
      <c r="AX204" s="168" t="s">
        <v>74</v>
      </c>
      <c r="AY204" s="171" t="s">
        <v>128</v>
      </c>
    </row>
    <row r="205" s="197" customFormat="true" ht="12.8" hidden="false" customHeight="false" outlineLevel="0" collapsed="false">
      <c r="B205" s="198"/>
      <c r="D205" s="170" t="s">
        <v>138</v>
      </c>
      <c r="E205" s="199"/>
      <c r="F205" s="200" t="s">
        <v>216</v>
      </c>
      <c r="H205" s="201" t="n">
        <v>48.312</v>
      </c>
      <c r="I205" s="202"/>
      <c r="L205" s="198"/>
      <c r="M205" s="203"/>
      <c r="N205" s="204"/>
      <c r="O205" s="204"/>
      <c r="P205" s="204"/>
      <c r="Q205" s="204"/>
      <c r="R205" s="204"/>
      <c r="S205" s="204"/>
      <c r="T205" s="205"/>
      <c r="AT205" s="199" t="s">
        <v>138</v>
      </c>
      <c r="AU205" s="199" t="s">
        <v>81</v>
      </c>
      <c r="AV205" s="197" t="s">
        <v>129</v>
      </c>
      <c r="AW205" s="197" t="s">
        <v>31</v>
      </c>
      <c r="AX205" s="197" t="s">
        <v>74</v>
      </c>
      <c r="AY205" s="199" t="s">
        <v>128</v>
      </c>
    </row>
    <row r="206" s="178" customFormat="true" ht="12.8" hidden="false" customHeight="false" outlineLevel="0" collapsed="false">
      <c r="B206" s="179"/>
      <c r="D206" s="170" t="s">
        <v>138</v>
      </c>
      <c r="E206" s="180"/>
      <c r="F206" s="181" t="s">
        <v>155</v>
      </c>
      <c r="H206" s="182" t="n">
        <v>48.312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138</v>
      </c>
      <c r="AU206" s="180" t="s">
        <v>81</v>
      </c>
      <c r="AV206" s="178" t="s">
        <v>136</v>
      </c>
      <c r="AW206" s="178" t="s">
        <v>31</v>
      </c>
      <c r="AX206" s="178" t="s">
        <v>79</v>
      </c>
      <c r="AY206" s="180" t="s">
        <v>128</v>
      </c>
    </row>
    <row r="207" s="26" customFormat="true" ht="24.15" hidden="false" customHeight="true" outlineLevel="0" collapsed="false">
      <c r="A207" s="21"/>
      <c r="B207" s="154"/>
      <c r="C207" s="155" t="s">
        <v>238</v>
      </c>
      <c r="D207" s="155" t="s">
        <v>131</v>
      </c>
      <c r="E207" s="156" t="s">
        <v>239</v>
      </c>
      <c r="F207" s="157" t="s">
        <v>240</v>
      </c>
      <c r="G207" s="158" t="s">
        <v>167</v>
      </c>
      <c r="H207" s="159" t="n">
        <v>48.312</v>
      </c>
      <c r="I207" s="160"/>
      <c r="J207" s="161" t="n">
        <f aca="false">ROUND(I207*H207,2)</f>
        <v>0</v>
      </c>
      <c r="K207" s="157" t="s">
        <v>135</v>
      </c>
      <c r="L207" s="22"/>
      <c r="M207" s="162"/>
      <c r="N207" s="163" t="s">
        <v>39</v>
      </c>
      <c r="O207" s="59"/>
      <c r="P207" s="164" t="n">
        <f aca="false">O207*H207</f>
        <v>0</v>
      </c>
      <c r="Q207" s="164" t="n">
        <v>0.0079</v>
      </c>
      <c r="R207" s="164" t="n">
        <f aca="false">Q207*H207</f>
        <v>0.3816648</v>
      </c>
      <c r="S207" s="164" t="n">
        <v>0</v>
      </c>
      <c r="T207" s="165" t="n">
        <f aca="false">S207*H207</f>
        <v>0</v>
      </c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R207" s="166" t="s">
        <v>136</v>
      </c>
      <c r="AT207" s="166" t="s">
        <v>131</v>
      </c>
      <c r="AU207" s="166" t="s">
        <v>81</v>
      </c>
      <c r="AY207" s="3" t="s">
        <v>128</v>
      </c>
      <c r="BE207" s="167" t="n">
        <f aca="false">IF(N207="základní",J207,0)</f>
        <v>0</v>
      </c>
      <c r="BF207" s="167" t="n">
        <f aca="false">IF(N207="snížená",J207,0)</f>
        <v>0</v>
      </c>
      <c r="BG207" s="167" t="n">
        <f aca="false">IF(N207="zákl. přenesená",J207,0)</f>
        <v>0</v>
      </c>
      <c r="BH207" s="167" t="n">
        <f aca="false">IF(N207="sníž. přenesená",J207,0)</f>
        <v>0</v>
      </c>
      <c r="BI207" s="167" t="n">
        <f aca="false">IF(N207="nulová",J207,0)</f>
        <v>0</v>
      </c>
      <c r="BJ207" s="3" t="s">
        <v>79</v>
      </c>
      <c r="BK207" s="167" t="n">
        <f aca="false">ROUND(I207*H207,2)</f>
        <v>0</v>
      </c>
      <c r="BL207" s="3" t="s">
        <v>136</v>
      </c>
      <c r="BM207" s="166" t="s">
        <v>241</v>
      </c>
    </row>
    <row r="208" s="26" customFormat="true" ht="24.15" hidden="false" customHeight="true" outlineLevel="0" collapsed="false">
      <c r="A208" s="21"/>
      <c r="B208" s="154"/>
      <c r="C208" s="155" t="s">
        <v>242</v>
      </c>
      <c r="D208" s="155" t="s">
        <v>131</v>
      </c>
      <c r="E208" s="156" t="s">
        <v>243</v>
      </c>
      <c r="F208" s="157" t="s">
        <v>244</v>
      </c>
      <c r="G208" s="158" t="s">
        <v>167</v>
      </c>
      <c r="H208" s="159" t="n">
        <v>100.128</v>
      </c>
      <c r="I208" s="160"/>
      <c r="J208" s="161" t="n">
        <f aca="false">ROUND(I208*H208,2)</f>
        <v>0</v>
      </c>
      <c r="K208" s="157" t="s">
        <v>135</v>
      </c>
      <c r="L208" s="22"/>
      <c r="M208" s="162"/>
      <c r="N208" s="163" t="s">
        <v>39</v>
      </c>
      <c r="O208" s="59"/>
      <c r="P208" s="164" t="n">
        <f aca="false">O208*H208</f>
        <v>0</v>
      </c>
      <c r="Q208" s="164" t="n">
        <v>0.017</v>
      </c>
      <c r="R208" s="164" t="n">
        <f aca="false">Q208*H208</f>
        <v>1.702176</v>
      </c>
      <c r="S208" s="164" t="n">
        <v>0</v>
      </c>
      <c r="T208" s="165" t="n">
        <f aca="false">S208*H208</f>
        <v>0</v>
      </c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R208" s="166" t="s">
        <v>136</v>
      </c>
      <c r="AT208" s="166" t="s">
        <v>131</v>
      </c>
      <c r="AU208" s="166" t="s">
        <v>81</v>
      </c>
      <c r="AY208" s="3" t="s">
        <v>128</v>
      </c>
      <c r="BE208" s="167" t="n">
        <f aca="false">IF(N208="základní",J208,0)</f>
        <v>0</v>
      </c>
      <c r="BF208" s="167" t="n">
        <f aca="false">IF(N208="snížená",J208,0)</f>
        <v>0</v>
      </c>
      <c r="BG208" s="167" t="n">
        <f aca="false">IF(N208="zákl. přenesená",J208,0)</f>
        <v>0</v>
      </c>
      <c r="BH208" s="167" t="n">
        <f aca="false">IF(N208="sníž. přenesená",J208,0)</f>
        <v>0</v>
      </c>
      <c r="BI208" s="167" t="n">
        <f aca="false">IF(N208="nulová",J208,0)</f>
        <v>0</v>
      </c>
      <c r="BJ208" s="3" t="s">
        <v>79</v>
      </c>
      <c r="BK208" s="167" t="n">
        <f aca="false">ROUND(I208*H208,2)</f>
        <v>0</v>
      </c>
      <c r="BL208" s="3" t="s">
        <v>136</v>
      </c>
      <c r="BM208" s="166" t="s">
        <v>245</v>
      </c>
    </row>
    <row r="209" s="168" customFormat="true" ht="19.25" hidden="false" customHeight="false" outlineLevel="0" collapsed="false">
      <c r="B209" s="169"/>
      <c r="D209" s="170" t="s">
        <v>138</v>
      </c>
      <c r="E209" s="171"/>
      <c r="F209" s="172" t="s">
        <v>246</v>
      </c>
      <c r="H209" s="173" t="n">
        <v>41.446</v>
      </c>
      <c r="I209" s="174"/>
      <c r="L209" s="169"/>
      <c r="M209" s="175"/>
      <c r="N209" s="176"/>
      <c r="O209" s="176"/>
      <c r="P209" s="176"/>
      <c r="Q209" s="176"/>
      <c r="R209" s="176"/>
      <c r="S209" s="176"/>
      <c r="T209" s="177"/>
      <c r="AT209" s="171" t="s">
        <v>138</v>
      </c>
      <c r="AU209" s="171" t="s">
        <v>81</v>
      </c>
      <c r="AV209" s="168" t="s">
        <v>81</v>
      </c>
      <c r="AW209" s="168" t="s">
        <v>31</v>
      </c>
      <c r="AX209" s="168" t="s">
        <v>74</v>
      </c>
      <c r="AY209" s="171" t="s">
        <v>128</v>
      </c>
    </row>
    <row r="210" s="168" customFormat="true" ht="12.8" hidden="false" customHeight="false" outlineLevel="0" collapsed="false">
      <c r="B210" s="169"/>
      <c r="D210" s="170" t="s">
        <v>138</v>
      </c>
      <c r="E210" s="171"/>
      <c r="F210" s="172" t="s">
        <v>247</v>
      </c>
      <c r="H210" s="173" t="n">
        <v>14.211</v>
      </c>
      <c r="I210" s="174"/>
      <c r="L210" s="169"/>
      <c r="M210" s="175"/>
      <c r="N210" s="176"/>
      <c r="O210" s="176"/>
      <c r="P210" s="176"/>
      <c r="Q210" s="176"/>
      <c r="R210" s="176"/>
      <c r="S210" s="176"/>
      <c r="T210" s="177"/>
      <c r="AT210" s="171" t="s">
        <v>138</v>
      </c>
      <c r="AU210" s="171" t="s">
        <v>81</v>
      </c>
      <c r="AV210" s="168" t="s">
        <v>81</v>
      </c>
      <c r="AW210" s="168" t="s">
        <v>31</v>
      </c>
      <c r="AX210" s="168" t="s">
        <v>74</v>
      </c>
      <c r="AY210" s="171" t="s">
        <v>128</v>
      </c>
    </row>
    <row r="211" s="168" customFormat="true" ht="12.8" hidden="false" customHeight="false" outlineLevel="0" collapsed="false">
      <c r="B211" s="169"/>
      <c r="D211" s="170" t="s">
        <v>138</v>
      </c>
      <c r="E211" s="171"/>
      <c r="F211" s="172" t="s">
        <v>248</v>
      </c>
      <c r="H211" s="173" t="n">
        <v>12.52</v>
      </c>
      <c r="I211" s="174"/>
      <c r="L211" s="169"/>
      <c r="M211" s="175"/>
      <c r="N211" s="176"/>
      <c r="O211" s="176"/>
      <c r="P211" s="176"/>
      <c r="Q211" s="176"/>
      <c r="R211" s="176"/>
      <c r="S211" s="176"/>
      <c r="T211" s="177"/>
      <c r="AT211" s="171" t="s">
        <v>138</v>
      </c>
      <c r="AU211" s="171" t="s">
        <v>81</v>
      </c>
      <c r="AV211" s="168" t="s">
        <v>81</v>
      </c>
      <c r="AW211" s="168" t="s">
        <v>31</v>
      </c>
      <c r="AX211" s="168" t="s">
        <v>74</v>
      </c>
      <c r="AY211" s="171" t="s">
        <v>128</v>
      </c>
    </row>
    <row r="212" s="197" customFormat="true" ht="12.8" hidden="false" customHeight="false" outlineLevel="0" collapsed="false">
      <c r="B212" s="198"/>
      <c r="D212" s="170" t="s">
        <v>138</v>
      </c>
      <c r="E212" s="199"/>
      <c r="F212" s="200" t="s">
        <v>216</v>
      </c>
      <c r="H212" s="201" t="n">
        <v>68.177</v>
      </c>
      <c r="I212" s="202"/>
      <c r="L212" s="198"/>
      <c r="M212" s="203"/>
      <c r="N212" s="204"/>
      <c r="O212" s="204"/>
      <c r="P212" s="204"/>
      <c r="Q212" s="204"/>
      <c r="R212" s="204"/>
      <c r="S212" s="204"/>
      <c r="T212" s="205"/>
      <c r="AT212" s="199" t="s">
        <v>138</v>
      </c>
      <c r="AU212" s="199" t="s">
        <v>81</v>
      </c>
      <c r="AV212" s="197" t="s">
        <v>129</v>
      </c>
      <c r="AW212" s="197" t="s">
        <v>31</v>
      </c>
      <c r="AX212" s="197" t="s">
        <v>74</v>
      </c>
      <c r="AY212" s="199" t="s">
        <v>128</v>
      </c>
    </row>
    <row r="213" s="168" customFormat="true" ht="12.8" hidden="false" customHeight="false" outlineLevel="0" collapsed="false">
      <c r="B213" s="169"/>
      <c r="D213" s="170" t="s">
        <v>138</v>
      </c>
      <c r="E213" s="171"/>
      <c r="F213" s="172" t="s">
        <v>249</v>
      </c>
      <c r="H213" s="173" t="n">
        <v>9.24</v>
      </c>
      <c r="I213" s="174"/>
      <c r="L213" s="169"/>
      <c r="M213" s="175"/>
      <c r="N213" s="176"/>
      <c r="O213" s="176"/>
      <c r="P213" s="176"/>
      <c r="Q213" s="176"/>
      <c r="R213" s="176"/>
      <c r="S213" s="176"/>
      <c r="T213" s="177"/>
      <c r="AT213" s="171" t="s">
        <v>138</v>
      </c>
      <c r="AU213" s="171" t="s">
        <v>81</v>
      </c>
      <c r="AV213" s="168" t="s">
        <v>81</v>
      </c>
      <c r="AW213" s="168" t="s">
        <v>31</v>
      </c>
      <c r="AX213" s="168" t="s">
        <v>74</v>
      </c>
      <c r="AY213" s="171" t="s">
        <v>128</v>
      </c>
    </row>
    <row r="214" s="168" customFormat="true" ht="12.8" hidden="false" customHeight="false" outlineLevel="0" collapsed="false">
      <c r="B214" s="169"/>
      <c r="D214" s="170" t="s">
        <v>138</v>
      </c>
      <c r="E214" s="171"/>
      <c r="F214" s="172" t="s">
        <v>250</v>
      </c>
      <c r="H214" s="173" t="n">
        <v>22.711</v>
      </c>
      <c r="I214" s="174"/>
      <c r="L214" s="169"/>
      <c r="M214" s="175"/>
      <c r="N214" s="176"/>
      <c r="O214" s="176"/>
      <c r="P214" s="176"/>
      <c r="Q214" s="176"/>
      <c r="R214" s="176"/>
      <c r="S214" s="176"/>
      <c r="T214" s="177"/>
      <c r="AT214" s="171" t="s">
        <v>138</v>
      </c>
      <c r="AU214" s="171" t="s">
        <v>81</v>
      </c>
      <c r="AV214" s="168" t="s">
        <v>81</v>
      </c>
      <c r="AW214" s="168" t="s">
        <v>31</v>
      </c>
      <c r="AX214" s="168" t="s">
        <v>74</v>
      </c>
      <c r="AY214" s="171" t="s">
        <v>128</v>
      </c>
    </row>
    <row r="215" s="197" customFormat="true" ht="12.8" hidden="false" customHeight="false" outlineLevel="0" collapsed="false">
      <c r="B215" s="198"/>
      <c r="D215" s="170" t="s">
        <v>138</v>
      </c>
      <c r="E215" s="199"/>
      <c r="F215" s="200" t="s">
        <v>216</v>
      </c>
      <c r="H215" s="201" t="n">
        <v>31.951</v>
      </c>
      <c r="I215" s="202"/>
      <c r="L215" s="198"/>
      <c r="M215" s="203"/>
      <c r="N215" s="204"/>
      <c r="O215" s="204"/>
      <c r="P215" s="204"/>
      <c r="Q215" s="204"/>
      <c r="R215" s="204"/>
      <c r="S215" s="204"/>
      <c r="T215" s="205"/>
      <c r="AT215" s="199" t="s">
        <v>138</v>
      </c>
      <c r="AU215" s="199" t="s">
        <v>81</v>
      </c>
      <c r="AV215" s="197" t="s">
        <v>129</v>
      </c>
      <c r="AW215" s="197" t="s">
        <v>31</v>
      </c>
      <c r="AX215" s="197" t="s">
        <v>74</v>
      </c>
      <c r="AY215" s="199" t="s">
        <v>128</v>
      </c>
    </row>
    <row r="216" s="178" customFormat="true" ht="12.8" hidden="false" customHeight="false" outlineLevel="0" collapsed="false">
      <c r="B216" s="179"/>
      <c r="D216" s="170" t="s">
        <v>138</v>
      </c>
      <c r="E216" s="180"/>
      <c r="F216" s="181" t="s">
        <v>155</v>
      </c>
      <c r="H216" s="182" t="n">
        <v>100.128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0" t="s">
        <v>138</v>
      </c>
      <c r="AU216" s="180" t="s">
        <v>81</v>
      </c>
      <c r="AV216" s="178" t="s">
        <v>136</v>
      </c>
      <c r="AW216" s="178" t="s">
        <v>31</v>
      </c>
      <c r="AX216" s="178" t="s">
        <v>79</v>
      </c>
      <c r="AY216" s="180" t="s">
        <v>128</v>
      </c>
    </row>
    <row r="217" s="26" customFormat="true" ht="16.5" hidden="false" customHeight="true" outlineLevel="0" collapsed="false">
      <c r="A217" s="21"/>
      <c r="B217" s="154"/>
      <c r="C217" s="155" t="s">
        <v>251</v>
      </c>
      <c r="D217" s="155" t="s">
        <v>131</v>
      </c>
      <c r="E217" s="156" t="s">
        <v>252</v>
      </c>
      <c r="F217" s="157" t="s">
        <v>253</v>
      </c>
      <c r="G217" s="158" t="s">
        <v>167</v>
      </c>
      <c r="H217" s="159" t="n">
        <v>12.544</v>
      </c>
      <c r="I217" s="160"/>
      <c r="J217" s="161" t="n">
        <f aca="false">ROUND(I217*H217,2)</f>
        <v>0</v>
      </c>
      <c r="K217" s="157" t="s">
        <v>135</v>
      </c>
      <c r="L217" s="22"/>
      <c r="M217" s="162"/>
      <c r="N217" s="163" t="s">
        <v>39</v>
      </c>
      <c r="O217" s="59"/>
      <c r="P217" s="164" t="n">
        <f aca="false">O217*H217</f>
        <v>0</v>
      </c>
      <c r="Q217" s="164" t="n">
        <v>0.00011</v>
      </c>
      <c r="R217" s="164" t="n">
        <f aca="false">Q217*H217</f>
        <v>0.00137984</v>
      </c>
      <c r="S217" s="164" t="n">
        <v>6E-005</v>
      </c>
      <c r="T217" s="165" t="n">
        <f aca="false">S217*H217</f>
        <v>0.00075264</v>
      </c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R217" s="166" t="s">
        <v>136</v>
      </c>
      <c r="AT217" s="166" t="s">
        <v>131</v>
      </c>
      <c r="AU217" s="166" t="s">
        <v>81</v>
      </c>
      <c r="AY217" s="3" t="s">
        <v>128</v>
      </c>
      <c r="BE217" s="167" t="n">
        <f aca="false">IF(N217="základní",J217,0)</f>
        <v>0</v>
      </c>
      <c r="BF217" s="167" t="n">
        <f aca="false">IF(N217="snížená",J217,0)</f>
        <v>0</v>
      </c>
      <c r="BG217" s="167" t="n">
        <f aca="false">IF(N217="zákl. přenesená",J217,0)</f>
        <v>0</v>
      </c>
      <c r="BH217" s="167" t="n">
        <f aca="false">IF(N217="sníž. přenesená",J217,0)</f>
        <v>0</v>
      </c>
      <c r="BI217" s="167" t="n">
        <f aca="false">IF(N217="nulová",J217,0)</f>
        <v>0</v>
      </c>
      <c r="BJ217" s="3" t="s">
        <v>79</v>
      </c>
      <c r="BK217" s="167" t="n">
        <f aca="false">ROUND(I217*H217,2)</f>
        <v>0</v>
      </c>
      <c r="BL217" s="3" t="s">
        <v>136</v>
      </c>
      <c r="BM217" s="166" t="s">
        <v>254</v>
      </c>
    </row>
    <row r="218" s="168" customFormat="true" ht="12.8" hidden="false" customHeight="false" outlineLevel="0" collapsed="false">
      <c r="B218" s="169"/>
      <c r="D218" s="170" t="s">
        <v>138</v>
      </c>
      <c r="E218" s="171"/>
      <c r="F218" s="172" t="s">
        <v>255</v>
      </c>
      <c r="H218" s="173" t="n">
        <v>12.544</v>
      </c>
      <c r="I218" s="174"/>
      <c r="L218" s="169"/>
      <c r="M218" s="175"/>
      <c r="N218" s="176"/>
      <c r="O218" s="176"/>
      <c r="P218" s="176"/>
      <c r="Q218" s="176"/>
      <c r="R218" s="176"/>
      <c r="S218" s="176"/>
      <c r="T218" s="177"/>
      <c r="AT218" s="171" t="s">
        <v>138</v>
      </c>
      <c r="AU218" s="171" t="s">
        <v>81</v>
      </c>
      <c r="AV218" s="168" t="s">
        <v>81</v>
      </c>
      <c r="AW218" s="168" t="s">
        <v>31</v>
      </c>
      <c r="AX218" s="168" t="s">
        <v>79</v>
      </c>
      <c r="AY218" s="171" t="s">
        <v>128</v>
      </c>
    </row>
    <row r="219" s="26" customFormat="true" ht="24.15" hidden="false" customHeight="true" outlineLevel="0" collapsed="false">
      <c r="A219" s="21"/>
      <c r="B219" s="154"/>
      <c r="C219" s="155" t="s">
        <v>256</v>
      </c>
      <c r="D219" s="155" t="s">
        <v>131</v>
      </c>
      <c r="E219" s="156" t="s">
        <v>257</v>
      </c>
      <c r="F219" s="157" t="s">
        <v>258</v>
      </c>
      <c r="G219" s="158" t="s">
        <v>167</v>
      </c>
      <c r="H219" s="159" t="n">
        <v>54.865</v>
      </c>
      <c r="I219" s="160"/>
      <c r="J219" s="161" t="n">
        <f aca="false">ROUND(I219*H219,2)</f>
        <v>0</v>
      </c>
      <c r="K219" s="157" t="s">
        <v>135</v>
      </c>
      <c r="L219" s="22"/>
      <c r="M219" s="162"/>
      <c r="N219" s="163" t="s">
        <v>39</v>
      </c>
      <c r="O219" s="59"/>
      <c r="P219" s="164" t="n">
        <f aca="false">O219*H219</f>
        <v>0</v>
      </c>
      <c r="Q219" s="164" t="n">
        <v>0.06426</v>
      </c>
      <c r="R219" s="164" t="n">
        <f aca="false">Q219*H219</f>
        <v>3.5256249</v>
      </c>
      <c r="S219" s="164" t="n">
        <v>0</v>
      </c>
      <c r="T219" s="165" t="n">
        <f aca="false">S219*H219</f>
        <v>0</v>
      </c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R219" s="166" t="s">
        <v>136</v>
      </c>
      <c r="AT219" s="166" t="s">
        <v>131</v>
      </c>
      <c r="AU219" s="166" t="s">
        <v>81</v>
      </c>
      <c r="AY219" s="3" t="s">
        <v>128</v>
      </c>
      <c r="BE219" s="167" t="n">
        <f aca="false">IF(N219="základní",J219,0)</f>
        <v>0</v>
      </c>
      <c r="BF219" s="167" t="n">
        <f aca="false">IF(N219="snížená",J219,0)</f>
        <v>0</v>
      </c>
      <c r="BG219" s="167" t="n">
        <f aca="false">IF(N219="zákl. přenesená",J219,0)</f>
        <v>0</v>
      </c>
      <c r="BH219" s="167" t="n">
        <f aca="false">IF(N219="sníž. přenesená",J219,0)</f>
        <v>0</v>
      </c>
      <c r="BI219" s="167" t="n">
        <f aca="false">IF(N219="nulová",J219,0)</f>
        <v>0</v>
      </c>
      <c r="BJ219" s="3" t="s">
        <v>79</v>
      </c>
      <c r="BK219" s="167" t="n">
        <f aca="false">ROUND(I219*H219,2)</f>
        <v>0</v>
      </c>
      <c r="BL219" s="3" t="s">
        <v>136</v>
      </c>
      <c r="BM219" s="166" t="s">
        <v>259</v>
      </c>
    </row>
    <row r="220" s="168" customFormat="true" ht="12.8" hidden="false" customHeight="false" outlineLevel="0" collapsed="false">
      <c r="B220" s="169"/>
      <c r="D220" s="170" t="s">
        <v>138</v>
      </c>
      <c r="E220" s="171"/>
      <c r="F220" s="172" t="s">
        <v>260</v>
      </c>
      <c r="H220" s="173" t="n">
        <v>23.545</v>
      </c>
      <c r="I220" s="174"/>
      <c r="L220" s="169"/>
      <c r="M220" s="175"/>
      <c r="N220" s="176"/>
      <c r="O220" s="176"/>
      <c r="P220" s="176"/>
      <c r="Q220" s="176"/>
      <c r="R220" s="176"/>
      <c r="S220" s="176"/>
      <c r="T220" s="177"/>
      <c r="AT220" s="171" t="s">
        <v>138</v>
      </c>
      <c r="AU220" s="171" t="s">
        <v>81</v>
      </c>
      <c r="AV220" s="168" t="s">
        <v>81</v>
      </c>
      <c r="AW220" s="168" t="s">
        <v>31</v>
      </c>
      <c r="AX220" s="168" t="s">
        <v>74</v>
      </c>
      <c r="AY220" s="171" t="s">
        <v>128</v>
      </c>
    </row>
    <row r="221" s="168" customFormat="true" ht="12.8" hidden="false" customHeight="false" outlineLevel="0" collapsed="false">
      <c r="B221" s="169"/>
      <c r="D221" s="170" t="s">
        <v>138</v>
      </c>
      <c r="E221" s="171"/>
      <c r="F221" s="172" t="s">
        <v>261</v>
      </c>
      <c r="H221" s="173" t="n">
        <v>31.32</v>
      </c>
      <c r="I221" s="174"/>
      <c r="L221" s="169"/>
      <c r="M221" s="175"/>
      <c r="N221" s="176"/>
      <c r="O221" s="176"/>
      <c r="P221" s="176"/>
      <c r="Q221" s="176"/>
      <c r="R221" s="176"/>
      <c r="S221" s="176"/>
      <c r="T221" s="177"/>
      <c r="AT221" s="171" t="s">
        <v>138</v>
      </c>
      <c r="AU221" s="171" t="s">
        <v>81</v>
      </c>
      <c r="AV221" s="168" t="s">
        <v>81</v>
      </c>
      <c r="AW221" s="168" t="s">
        <v>31</v>
      </c>
      <c r="AX221" s="168" t="s">
        <v>74</v>
      </c>
      <c r="AY221" s="171" t="s">
        <v>128</v>
      </c>
    </row>
    <row r="222" s="178" customFormat="true" ht="12.8" hidden="false" customHeight="false" outlineLevel="0" collapsed="false">
      <c r="B222" s="179"/>
      <c r="D222" s="170" t="s">
        <v>138</v>
      </c>
      <c r="E222" s="180"/>
      <c r="F222" s="181" t="s">
        <v>155</v>
      </c>
      <c r="H222" s="182" t="n">
        <v>54.865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138</v>
      </c>
      <c r="AU222" s="180" t="s">
        <v>81</v>
      </c>
      <c r="AV222" s="178" t="s">
        <v>136</v>
      </c>
      <c r="AW222" s="178" t="s">
        <v>31</v>
      </c>
      <c r="AX222" s="178" t="s">
        <v>79</v>
      </c>
      <c r="AY222" s="180" t="s">
        <v>128</v>
      </c>
    </row>
    <row r="223" s="26" customFormat="true" ht="24.15" hidden="false" customHeight="true" outlineLevel="0" collapsed="false">
      <c r="A223" s="21"/>
      <c r="B223" s="154"/>
      <c r="C223" s="155" t="s">
        <v>6</v>
      </c>
      <c r="D223" s="155" t="s">
        <v>131</v>
      </c>
      <c r="E223" s="156" t="s">
        <v>262</v>
      </c>
      <c r="F223" s="157" t="s">
        <v>263</v>
      </c>
      <c r="G223" s="158" t="s">
        <v>134</v>
      </c>
      <c r="H223" s="159" t="n">
        <v>10</v>
      </c>
      <c r="I223" s="160"/>
      <c r="J223" s="161" t="n">
        <f aca="false">ROUND(I223*H223,2)</f>
        <v>0</v>
      </c>
      <c r="K223" s="157" t="s">
        <v>135</v>
      </c>
      <c r="L223" s="22"/>
      <c r="M223" s="162"/>
      <c r="N223" s="163" t="s">
        <v>39</v>
      </c>
      <c r="O223" s="59"/>
      <c r="P223" s="164" t="n">
        <f aca="false">O223*H223</f>
        <v>0</v>
      </c>
      <c r="Q223" s="164" t="n">
        <v>0.00048</v>
      </c>
      <c r="R223" s="164" t="n">
        <f aca="false">Q223*H223</f>
        <v>0.0048</v>
      </c>
      <c r="S223" s="164" t="n">
        <v>0</v>
      </c>
      <c r="T223" s="165" t="n">
        <f aca="false">S223*H223</f>
        <v>0</v>
      </c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R223" s="166" t="s">
        <v>136</v>
      </c>
      <c r="AT223" s="166" t="s">
        <v>131</v>
      </c>
      <c r="AU223" s="166" t="s">
        <v>81</v>
      </c>
      <c r="AY223" s="3" t="s">
        <v>128</v>
      </c>
      <c r="BE223" s="167" t="n">
        <f aca="false">IF(N223="základní",J223,0)</f>
        <v>0</v>
      </c>
      <c r="BF223" s="167" t="n">
        <f aca="false">IF(N223="snížená",J223,0)</f>
        <v>0</v>
      </c>
      <c r="BG223" s="167" t="n">
        <f aca="false">IF(N223="zákl. přenesená",J223,0)</f>
        <v>0</v>
      </c>
      <c r="BH223" s="167" t="n">
        <f aca="false">IF(N223="sníž. přenesená",J223,0)</f>
        <v>0</v>
      </c>
      <c r="BI223" s="167" t="n">
        <f aca="false">IF(N223="nulová",J223,0)</f>
        <v>0</v>
      </c>
      <c r="BJ223" s="3" t="s">
        <v>79</v>
      </c>
      <c r="BK223" s="167" t="n">
        <f aca="false">ROUND(I223*H223,2)</f>
        <v>0</v>
      </c>
      <c r="BL223" s="3" t="s">
        <v>136</v>
      </c>
      <c r="BM223" s="166" t="s">
        <v>264</v>
      </c>
    </row>
    <row r="224" s="168" customFormat="true" ht="12.8" hidden="false" customHeight="false" outlineLevel="0" collapsed="false">
      <c r="B224" s="169"/>
      <c r="D224" s="170" t="s">
        <v>138</v>
      </c>
      <c r="E224" s="171"/>
      <c r="F224" s="172" t="s">
        <v>265</v>
      </c>
      <c r="H224" s="173" t="n">
        <v>10</v>
      </c>
      <c r="I224" s="174"/>
      <c r="L224" s="169"/>
      <c r="M224" s="175"/>
      <c r="N224" s="176"/>
      <c r="O224" s="176"/>
      <c r="P224" s="176"/>
      <c r="Q224" s="176"/>
      <c r="R224" s="176"/>
      <c r="S224" s="176"/>
      <c r="T224" s="177"/>
      <c r="AT224" s="171" t="s">
        <v>138</v>
      </c>
      <c r="AU224" s="171" t="s">
        <v>81</v>
      </c>
      <c r="AV224" s="168" t="s">
        <v>81</v>
      </c>
      <c r="AW224" s="168" t="s">
        <v>31</v>
      </c>
      <c r="AX224" s="168" t="s">
        <v>79</v>
      </c>
      <c r="AY224" s="171" t="s">
        <v>128</v>
      </c>
    </row>
    <row r="225" s="26" customFormat="true" ht="24.15" hidden="false" customHeight="true" outlineLevel="0" collapsed="false">
      <c r="A225" s="21"/>
      <c r="B225" s="154"/>
      <c r="C225" s="187" t="s">
        <v>266</v>
      </c>
      <c r="D225" s="187" t="s">
        <v>157</v>
      </c>
      <c r="E225" s="188" t="s">
        <v>267</v>
      </c>
      <c r="F225" s="189" t="s">
        <v>268</v>
      </c>
      <c r="G225" s="190" t="s">
        <v>134</v>
      </c>
      <c r="H225" s="191" t="n">
        <v>8</v>
      </c>
      <c r="I225" s="192"/>
      <c r="J225" s="193" t="n">
        <f aca="false">ROUND(I225*H225,2)</f>
        <v>0</v>
      </c>
      <c r="K225" s="189" t="s">
        <v>135</v>
      </c>
      <c r="L225" s="194"/>
      <c r="M225" s="195"/>
      <c r="N225" s="196" t="s">
        <v>39</v>
      </c>
      <c r="O225" s="59"/>
      <c r="P225" s="164" t="n">
        <f aca="false">O225*H225</f>
        <v>0</v>
      </c>
      <c r="Q225" s="164" t="n">
        <v>0.01201</v>
      </c>
      <c r="R225" s="164" t="n">
        <f aca="false">Q225*H225</f>
        <v>0.09608</v>
      </c>
      <c r="S225" s="164" t="n">
        <v>0</v>
      </c>
      <c r="T225" s="165" t="n">
        <f aca="false">S225*H225</f>
        <v>0</v>
      </c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R225" s="166" t="s">
        <v>160</v>
      </c>
      <c r="AT225" s="166" t="s">
        <v>157</v>
      </c>
      <c r="AU225" s="166" t="s">
        <v>81</v>
      </c>
      <c r="AY225" s="3" t="s">
        <v>128</v>
      </c>
      <c r="BE225" s="167" t="n">
        <f aca="false">IF(N225="základní",J225,0)</f>
        <v>0</v>
      </c>
      <c r="BF225" s="167" t="n">
        <f aca="false">IF(N225="snížená",J225,0)</f>
        <v>0</v>
      </c>
      <c r="BG225" s="167" t="n">
        <f aca="false">IF(N225="zákl. přenesená",J225,0)</f>
        <v>0</v>
      </c>
      <c r="BH225" s="167" t="n">
        <f aca="false">IF(N225="sníž. přenesená",J225,0)</f>
        <v>0</v>
      </c>
      <c r="BI225" s="167" t="n">
        <f aca="false">IF(N225="nulová",J225,0)</f>
        <v>0</v>
      </c>
      <c r="BJ225" s="3" t="s">
        <v>79</v>
      </c>
      <c r="BK225" s="167" t="n">
        <f aca="false">ROUND(I225*H225,2)</f>
        <v>0</v>
      </c>
      <c r="BL225" s="3" t="s">
        <v>136</v>
      </c>
      <c r="BM225" s="166" t="s">
        <v>269</v>
      </c>
    </row>
    <row r="226" s="26" customFormat="true" ht="24.15" hidden="false" customHeight="true" outlineLevel="0" collapsed="false">
      <c r="A226" s="21"/>
      <c r="B226" s="154"/>
      <c r="C226" s="187" t="s">
        <v>270</v>
      </c>
      <c r="D226" s="187" t="s">
        <v>157</v>
      </c>
      <c r="E226" s="188" t="s">
        <v>271</v>
      </c>
      <c r="F226" s="189" t="s">
        <v>272</v>
      </c>
      <c r="G226" s="190" t="s">
        <v>134</v>
      </c>
      <c r="H226" s="191" t="n">
        <v>2</v>
      </c>
      <c r="I226" s="192"/>
      <c r="J226" s="193" t="n">
        <f aca="false">ROUND(I226*H226,2)</f>
        <v>0</v>
      </c>
      <c r="K226" s="189" t="s">
        <v>135</v>
      </c>
      <c r="L226" s="194"/>
      <c r="M226" s="195"/>
      <c r="N226" s="196" t="s">
        <v>39</v>
      </c>
      <c r="O226" s="59"/>
      <c r="P226" s="164" t="n">
        <f aca="false">O226*H226</f>
        <v>0</v>
      </c>
      <c r="Q226" s="164" t="n">
        <v>0.01521</v>
      </c>
      <c r="R226" s="164" t="n">
        <f aca="false">Q226*H226</f>
        <v>0.03042</v>
      </c>
      <c r="S226" s="164" t="n">
        <v>0</v>
      </c>
      <c r="T226" s="165" t="n">
        <f aca="false">S226*H226</f>
        <v>0</v>
      </c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R226" s="166" t="s">
        <v>160</v>
      </c>
      <c r="AT226" s="166" t="s">
        <v>157</v>
      </c>
      <c r="AU226" s="166" t="s">
        <v>81</v>
      </c>
      <c r="AY226" s="3" t="s">
        <v>128</v>
      </c>
      <c r="BE226" s="167" t="n">
        <f aca="false">IF(N226="základní",J226,0)</f>
        <v>0</v>
      </c>
      <c r="BF226" s="167" t="n">
        <f aca="false">IF(N226="snížená",J226,0)</f>
        <v>0</v>
      </c>
      <c r="BG226" s="167" t="n">
        <f aca="false">IF(N226="zákl. přenesená",J226,0)</f>
        <v>0</v>
      </c>
      <c r="BH226" s="167" t="n">
        <f aca="false">IF(N226="sníž. přenesená",J226,0)</f>
        <v>0</v>
      </c>
      <c r="BI226" s="167" t="n">
        <f aca="false">IF(N226="nulová",J226,0)</f>
        <v>0</v>
      </c>
      <c r="BJ226" s="3" t="s">
        <v>79</v>
      </c>
      <c r="BK226" s="167" t="n">
        <f aca="false">ROUND(I226*H226,2)</f>
        <v>0</v>
      </c>
      <c r="BL226" s="3" t="s">
        <v>136</v>
      </c>
      <c r="BM226" s="166" t="s">
        <v>273</v>
      </c>
    </row>
    <row r="227" s="140" customFormat="true" ht="22.8" hidden="false" customHeight="true" outlineLevel="0" collapsed="false">
      <c r="B227" s="141"/>
      <c r="D227" s="142" t="s">
        <v>73</v>
      </c>
      <c r="E227" s="152" t="s">
        <v>182</v>
      </c>
      <c r="F227" s="152" t="s">
        <v>274</v>
      </c>
      <c r="I227" s="144"/>
      <c r="J227" s="153" t="n">
        <f aca="false">BK227</f>
        <v>0</v>
      </c>
      <c r="L227" s="141"/>
      <c r="M227" s="146"/>
      <c r="N227" s="147"/>
      <c r="O227" s="147"/>
      <c r="P227" s="148" t="n">
        <f aca="false">SUM(P228:P280)</f>
        <v>0</v>
      </c>
      <c r="Q227" s="147"/>
      <c r="R227" s="148" t="n">
        <f aca="false">SUM(R228:R280)</f>
        <v>0.0086977</v>
      </c>
      <c r="S227" s="147"/>
      <c r="T227" s="149" t="n">
        <f aca="false">SUM(T228:T280)</f>
        <v>23.983781</v>
      </c>
      <c r="AR227" s="142" t="s">
        <v>79</v>
      </c>
      <c r="AT227" s="150" t="s">
        <v>73</v>
      </c>
      <c r="AU227" s="150" t="s">
        <v>79</v>
      </c>
      <c r="AY227" s="142" t="s">
        <v>128</v>
      </c>
      <c r="BK227" s="151" t="n">
        <f aca="false">SUM(BK228:BK280)</f>
        <v>0</v>
      </c>
    </row>
    <row r="228" s="26" customFormat="true" ht="37.8" hidden="false" customHeight="true" outlineLevel="0" collapsed="false">
      <c r="A228" s="21"/>
      <c r="B228" s="154"/>
      <c r="C228" s="155" t="s">
        <v>275</v>
      </c>
      <c r="D228" s="155" t="s">
        <v>131</v>
      </c>
      <c r="E228" s="156" t="s">
        <v>276</v>
      </c>
      <c r="F228" s="157" t="s">
        <v>277</v>
      </c>
      <c r="G228" s="158" t="s">
        <v>167</v>
      </c>
      <c r="H228" s="159" t="n">
        <v>30.11</v>
      </c>
      <c r="I228" s="160"/>
      <c r="J228" s="161" t="n">
        <f aca="false">ROUND(I228*H228,2)</f>
        <v>0</v>
      </c>
      <c r="K228" s="157" t="s">
        <v>135</v>
      </c>
      <c r="L228" s="22"/>
      <c r="M228" s="162"/>
      <c r="N228" s="163" t="s">
        <v>39</v>
      </c>
      <c r="O228" s="59"/>
      <c r="P228" s="164" t="n">
        <f aca="false">O228*H228</f>
        <v>0</v>
      </c>
      <c r="Q228" s="164" t="n">
        <v>0.00021</v>
      </c>
      <c r="R228" s="164" t="n">
        <f aca="false">Q228*H228</f>
        <v>0.0063231</v>
      </c>
      <c r="S228" s="164" t="n">
        <v>0</v>
      </c>
      <c r="T228" s="165" t="n">
        <f aca="false">S228*H228</f>
        <v>0</v>
      </c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R228" s="166" t="s">
        <v>136</v>
      </c>
      <c r="AT228" s="166" t="s">
        <v>131</v>
      </c>
      <c r="AU228" s="166" t="s">
        <v>81</v>
      </c>
      <c r="AY228" s="3" t="s">
        <v>128</v>
      </c>
      <c r="BE228" s="167" t="n">
        <f aca="false">IF(N228="základní",J228,0)</f>
        <v>0</v>
      </c>
      <c r="BF228" s="167" t="n">
        <f aca="false">IF(N228="snížená",J228,0)</f>
        <v>0</v>
      </c>
      <c r="BG228" s="167" t="n">
        <f aca="false">IF(N228="zákl. přenesená",J228,0)</f>
        <v>0</v>
      </c>
      <c r="BH228" s="167" t="n">
        <f aca="false">IF(N228="sníž. přenesená",J228,0)</f>
        <v>0</v>
      </c>
      <c r="BI228" s="167" t="n">
        <f aca="false">IF(N228="nulová",J228,0)</f>
        <v>0</v>
      </c>
      <c r="BJ228" s="3" t="s">
        <v>79</v>
      </c>
      <c r="BK228" s="167" t="n">
        <f aca="false">ROUND(I228*H228,2)</f>
        <v>0</v>
      </c>
      <c r="BL228" s="3" t="s">
        <v>136</v>
      </c>
      <c r="BM228" s="166" t="s">
        <v>278</v>
      </c>
    </row>
    <row r="229" s="168" customFormat="true" ht="12.8" hidden="false" customHeight="false" outlineLevel="0" collapsed="false">
      <c r="B229" s="169"/>
      <c r="D229" s="170" t="s">
        <v>138</v>
      </c>
      <c r="E229" s="171"/>
      <c r="F229" s="172" t="s">
        <v>279</v>
      </c>
      <c r="H229" s="173" t="n">
        <v>30.11</v>
      </c>
      <c r="I229" s="174"/>
      <c r="L229" s="169"/>
      <c r="M229" s="175"/>
      <c r="N229" s="176"/>
      <c r="O229" s="176"/>
      <c r="P229" s="176"/>
      <c r="Q229" s="176"/>
      <c r="R229" s="176"/>
      <c r="S229" s="176"/>
      <c r="T229" s="177"/>
      <c r="AT229" s="171" t="s">
        <v>138</v>
      </c>
      <c r="AU229" s="171" t="s">
        <v>81</v>
      </c>
      <c r="AV229" s="168" t="s">
        <v>81</v>
      </c>
      <c r="AW229" s="168" t="s">
        <v>31</v>
      </c>
      <c r="AX229" s="168" t="s">
        <v>79</v>
      </c>
      <c r="AY229" s="171" t="s">
        <v>128</v>
      </c>
    </row>
    <row r="230" s="26" customFormat="true" ht="24.15" hidden="false" customHeight="true" outlineLevel="0" collapsed="false">
      <c r="A230" s="21"/>
      <c r="B230" s="154"/>
      <c r="C230" s="155" t="s">
        <v>280</v>
      </c>
      <c r="D230" s="155" t="s">
        <v>131</v>
      </c>
      <c r="E230" s="156" t="s">
        <v>281</v>
      </c>
      <c r="F230" s="157" t="s">
        <v>282</v>
      </c>
      <c r="G230" s="158" t="s">
        <v>167</v>
      </c>
      <c r="H230" s="159" t="n">
        <v>54.865</v>
      </c>
      <c r="I230" s="160"/>
      <c r="J230" s="161" t="n">
        <f aca="false">ROUND(I230*H230,2)</f>
        <v>0</v>
      </c>
      <c r="K230" s="157" t="s">
        <v>135</v>
      </c>
      <c r="L230" s="22"/>
      <c r="M230" s="162"/>
      <c r="N230" s="163" t="s">
        <v>39</v>
      </c>
      <c r="O230" s="59"/>
      <c r="P230" s="164" t="n">
        <f aca="false">O230*H230</f>
        <v>0</v>
      </c>
      <c r="Q230" s="164" t="n">
        <v>4E-005</v>
      </c>
      <c r="R230" s="164" t="n">
        <f aca="false">Q230*H230</f>
        <v>0.0021946</v>
      </c>
      <c r="S230" s="164" t="n">
        <v>0</v>
      </c>
      <c r="T230" s="165" t="n">
        <f aca="false">S230*H230</f>
        <v>0</v>
      </c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R230" s="166" t="s">
        <v>136</v>
      </c>
      <c r="AT230" s="166" t="s">
        <v>131</v>
      </c>
      <c r="AU230" s="166" t="s">
        <v>81</v>
      </c>
      <c r="AY230" s="3" t="s">
        <v>128</v>
      </c>
      <c r="BE230" s="167" t="n">
        <f aca="false">IF(N230="základní",J230,0)</f>
        <v>0</v>
      </c>
      <c r="BF230" s="167" t="n">
        <f aca="false">IF(N230="snížená",J230,0)</f>
        <v>0</v>
      </c>
      <c r="BG230" s="167" t="n">
        <f aca="false">IF(N230="zákl. přenesená",J230,0)</f>
        <v>0</v>
      </c>
      <c r="BH230" s="167" t="n">
        <f aca="false">IF(N230="sníž. přenesená",J230,0)</f>
        <v>0</v>
      </c>
      <c r="BI230" s="167" t="n">
        <f aca="false">IF(N230="nulová",J230,0)</f>
        <v>0</v>
      </c>
      <c r="BJ230" s="3" t="s">
        <v>79</v>
      </c>
      <c r="BK230" s="167" t="n">
        <f aca="false">ROUND(I230*H230,2)</f>
        <v>0</v>
      </c>
      <c r="BL230" s="3" t="s">
        <v>136</v>
      </c>
      <c r="BM230" s="166" t="s">
        <v>283</v>
      </c>
    </row>
    <row r="231" s="168" customFormat="true" ht="12.8" hidden="false" customHeight="false" outlineLevel="0" collapsed="false">
      <c r="B231" s="169"/>
      <c r="D231" s="170" t="s">
        <v>138</v>
      </c>
      <c r="E231" s="171"/>
      <c r="F231" s="172" t="s">
        <v>260</v>
      </c>
      <c r="H231" s="173" t="n">
        <v>23.545</v>
      </c>
      <c r="I231" s="174"/>
      <c r="L231" s="169"/>
      <c r="M231" s="175"/>
      <c r="N231" s="176"/>
      <c r="O231" s="176"/>
      <c r="P231" s="176"/>
      <c r="Q231" s="176"/>
      <c r="R231" s="176"/>
      <c r="S231" s="176"/>
      <c r="T231" s="177"/>
      <c r="AT231" s="171" t="s">
        <v>138</v>
      </c>
      <c r="AU231" s="171" t="s">
        <v>81</v>
      </c>
      <c r="AV231" s="168" t="s">
        <v>81</v>
      </c>
      <c r="AW231" s="168" t="s">
        <v>31</v>
      </c>
      <c r="AX231" s="168" t="s">
        <v>74</v>
      </c>
      <c r="AY231" s="171" t="s">
        <v>128</v>
      </c>
    </row>
    <row r="232" s="168" customFormat="true" ht="12.8" hidden="false" customHeight="false" outlineLevel="0" collapsed="false">
      <c r="B232" s="169"/>
      <c r="D232" s="170" t="s">
        <v>138</v>
      </c>
      <c r="E232" s="171"/>
      <c r="F232" s="172" t="s">
        <v>261</v>
      </c>
      <c r="H232" s="173" t="n">
        <v>31.32</v>
      </c>
      <c r="I232" s="174"/>
      <c r="L232" s="169"/>
      <c r="M232" s="175"/>
      <c r="N232" s="176"/>
      <c r="O232" s="176"/>
      <c r="P232" s="176"/>
      <c r="Q232" s="176"/>
      <c r="R232" s="176"/>
      <c r="S232" s="176"/>
      <c r="T232" s="177"/>
      <c r="AT232" s="171" t="s">
        <v>138</v>
      </c>
      <c r="AU232" s="171" t="s">
        <v>81</v>
      </c>
      <c r="AV232" s="168" t="s">
        <v>81</v>
      </c>
      <c r="AW232" s="168" t="s">
        <v>31</v>
      </c>
      <c r="AX232" s="168" t="s">
        <v>74</v>
      </c>
      <c r="AY232" s="171" t="s">
        <v>128</v>
      </c>
    </row>
    <row r="233" s="178" customFormat="true" ht="12.8" hidden="false" customHeight="false" outlineLevel="0" collapsed="false">
      <c r="B233" s="179"/>
      <c r="D233" s="170" t="s">
        <v>138</v>
      </c>
      <c r="E233" s="180"/>
      <c r="F233" s="181" t="s">
        <v>155</v>
      </c>
      <c r="H233" s="182" t="n">
        <v>54.865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138</v>
      </c>
      <c r="AU233" s="180" t="s">
        <v>81</v>
      </c>
      <c r="AV233" s="178" t="s">
        <v>136</v>
      </c>
      <c r="AW233" s="178" t="s">
        <v>31</v>
      </c>
      <c r="AX233" s="178" t="s">
        <v>79</v>
      </c>
      <c r="AY233" s="180" t="s">
        <v>128</v>
      </c>
    </row>
    <row r="234" s="26" customFormat="true" ht="37.8" hidden="false" customHeight="true" outlineLevel="0" collapsed="false">
      <c r="A234" s="21"/>
      <c r="B234" s="154"/>
      <c r="C234" s="155" t="s">
        <v>284</v>
      </c>
      <c r="D234" s="155" t="s">
        <v>131</v>
      </c>
      <c r="E234" s="156" t="s">
        <v>285</v>
      </c>
      <c r="F234" s="157" t="s">
        <v>286</v>
      </c>
      <c r="G234" s="158" t="s">
        <v>191</v>
      </c>
      <c r="H234" s="159" t="n">
        <v>1</v>
      </c>
      <c r="I234" s="160"/>
      <c r="J234" s="161" t="n">
        <f aca="false">ROUND(I234*H234,2)</f>
        <v>0</v>
      </c>
      <c r="K234" s="157"/>
      <c r="L234" s="22"/>
      <c r="M234" s="162"/>
      <c r="N234" s="163" t="s">
        <v>39</v>
      </c>
      <c r="O234" s="59"/>
      <c r="P234" s="164" t="n">
        <f aca="false">O234*H234</f>
        <v>0</v>
      </c>
      <c r="Q234" s="164" t="n">
        <v>0</v>
      </c>
      <c r="R234" s="164" t="n">
        <f aca="false">Q234*H234</f>
        <v>0</v>
      </c>
      <c r="S234" s="164" t="n">
        <v>0.151</v>
      </c>
      <c r="T234" s="165" t="n">
        <f aca="false">S234*H234</f>
        <v>0.151</v>
      </c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R234" s="166" t="s">
        <v>136</v>
      </c>
      <c r="AT234" s="166" t="s">
        <v>131</v>
      </c>
      <c r="AU234" s="166" t="s">
        <v>81</v>
      </c>
      <c r="AY234" s="3" t="s">
        <v>128</v>
      </c>
      <c r="BE234" s="167" t="n">
        <f aca="false">IF(N234="základní",J234,0)</f>
        <v>0</v>
      </c>
      <c r="BF234" s="167" t="n">
        <f aca="false">IF(N234="snížená",J234,0)</f>
        <v>0</v>
      </c>
      <c r="BG234" s="167" t="n">
        <f aca="false">IF(N234="zákl. přenesená",J234,0)</f>
        <v>0</v>
      </c>
      <c r="BH234" s="167" t="n">
        <f aca="false">IF(N234="sníž. přenesená",J234,0)</f>
        <v>0</v>
      </c>
      <c r="BI234" s="167" t="n">
        <f aca="false">IF(N234="nulová",J234,0)</f>
        <v>0</v>
      </c>
      <c r="BJ234" s="3" t="s">
        <v>79</v>
      </c>
      <c r="BK234" s="167" t="n">
        <f aca="false">ROUND(I234*H234,2)</f>
        <v>0</v>
      </c>
      <c r="BL234" s="3" t="s">
        <v>136</v>
      </c>
      <c r="BM234" s="166" t="s">
        <v>287</v>
      </c>
    </row>
    <row r="235" s="26" customFormat="true" ht="16.5" hidden="false" customHeight="true" outlineLevel="0" collapsed="false">
      <c r="A235" s="21"/>
      <c r="B235" s="154"/>
      <c r="C235" s="155" t="s">
        <v>288</v>
      </c>
      <c r="D235" s="155" t="s">
        <v>131</v>
      </c>
      <c r="E235" s="156" t="s">
        <v>289</v>
      </c>
      <c r="F235" s="157" t="s">
        <v>290</v>
      </c>
      <c r="G235" s="158" t="s">
        <v>134</v>
      </c>
      <c r="H235" s="159" t="n">
        <v>2</v>
      </c>
      <c r="I235" s="160"/>
      <c r="J235" s="161" t="n">
        <f aca="false">ROUND(I235*H235,2)</f>
        <v>0</v>
      </c>
      <c r="K235" s="157"/>
      <c r="L235" s="22"/>
      <c r="M235" s="162"/>
      <c r="N235" s="163" t="s">
        <v>39</v>
      </c>
      <c r="O235" s="59"/>
      <c r="P235" s="164" t="n">
        <f aca="false">O235*H235</f>
        <v>0</v>
      </c>
      <c r="Q235" s="164" t="n">
        <v>0</v>
      </c>
      <c r="R235" s="164" t="n">
        <f aca="false">Q235*H235</f>
        <v>0</v>
      </c>
      <c r="S235" s="164" t="n">
        <v>0</v>
      </c>
      <c r="T235" s="165" t="n">
        <f aca="false">S235*H235</f>
        <v>0</v>
      </c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R235" s="166" t="s">
        <v>136</v>
      </c>
      <c r="AT235" s="166" t="s">
        <v>131</v>
      </c>
      <c r="AU235" s="166" t="s">
        <v>81</v>
      </c>
      <c r="AY235" s="3" t="s">
        <v>128</v>
      </c>
      <c r="BE235" s="167" t="n">
        <f aca="false">IF(N235="základní",J235,0)</f>
        <v>0</v>
      </c>
      <c r="BF235" s="167" t="n">
        <f aca="false">IF(N235="snížená",J235,0)</f>
        <v>0</v>
      </c>
      <c r="BG235" s="167" t="n">
        <f aca="false">IF(N235="zákl. přenesená",J235,0)</f>
        <v>0</v>
      </c>
      <c r="BH235" s="167" t="n">
        <f aca="false">IF(N235="sníž. přenesená",J235,0)</f>
        <v>0</v>
      </c>
      <c r="BI235" s="167" t="n">
        <f aca="false">IF(N235="nulová",J235,0)</f>
        <v>0</v>
      </c>
      <c r="BJ235" s="3" t="s">
        <v>79</v>
      </c>
      <c r="BK235" s="167" t="n">
        <f aca="false">ROUND(I235*H235,2)</f>
        <v>0</v>
      </c>
      <c r="BL235" s="3" t="s">
        <v>136</v>
      </c>
      <c r="BM235" s="166" t="s">
        <v>291</v>
      </c>
    </row>
    <row r="236" s="26" customFormat="true" ht="24.15" hidden="false" customHeight="true" outlineLevel="0" collapsed="false">
      <c r="A236" s="21"/>
      <c r="B236" s="154"/>
      <c r="C236" s="155" t="s">
        <v>292</v>
      </c>
      <c r="D236" s="155" t="s">
        <v>131</v>
      </c>
      <c r="E236" s="156" t="s">
        <v>293</v>
      </c>
      <c r="F236" s="157" t="s">
        <v>294</v>
      </c>
      <c r="G236" s="158" t="s">
        <v>167</v>
      </c>
      <c r="H236" s="159" t="n">
        <v>41.454</v>
      </c>
      <c r="I236" s="160"/>
      <c r="J236" s="161" t="n">
        <f aca="false">ROUND(I236*H236,2)</f>
        <v>0</v>
      </c>
      <c r="K236" s="157" t="s">
        <v>135</v>
      </c>
      <c r="L236" s="22"/>
      <c r="M236" s="162"/>
      <c r="N236" s="163" t="s">
        <v>39</v>
      </c>
      <c r="O236" s="59"/>
      <c r="P236" s="164" t="n">
        <f aca="false">O236*H236</f>
        <v>0</v>
      </c>
      <c r="Q236" s="164" t="n">
        <v>0</v>
      </c>
      <c r="R236" s="164" t="n">
        <f aca="false">Q236*H236</f>
        <v>0</v>
      </c>
      <c r="S236" s="164" t="n">
        <v>0.181</v>
      </c>
      <c r="T236" s="165" t="n">
        <f aca="false">S236*H236</f>
        <v>7.503174</v>
      </c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R236" s="166" t="s">
        <v>136</v>
      </c>
      <c r="AT236" s="166" t="s">
        <v>131</v>
      </c>
      <c r="AU236" s="166" t="s">
        <v>81</v>
      </c>
      <c r="AY236" s="3" t="s">
        <v>128</v>
      </c>
      <c r="BE236" s="167" t="n">
        <f aca="false">IF(N236="základní",J236,0)</f>
        <v>0</v>
      </c>
      <c r="BF236" s="167" t="n">
        <f aca="false">IF(N236="snížená",J236,0)</f>
        <v>0</v>
      </c>
      <c r="BG236" s="167" t="n">
        <f aca="false">IF(N236="zákl. přenesená",J236,0)</f>
        <v>0</v>
      </c>
      <c r="BH236" s="167" t="n">
        <f aca="false">IF(N236="sníž. přenesená",J236,0)</f>
        <v>0</v>
      </c>
      <c r="BI236" s="167" t="n">
        <f aca="false">IF(N236="nulová",J236,0)</f>
        <v>0</v>
      </c>
      <c r="BJ236" s="3" t="s">
        <v>79</v>
      </c>
      <c r="BK236" s="167" t="n">
        <f aca="false">ROUND(I236*H236,2)</f>
        <v>0</v>
      </c>
      <c r="BL236" s="3" t="s">
        <v>136</v>
      </c>
      <c r="BM236" s="166" t="s">
        <v>295</v>
      </c>
    </row>
    <row r="237" s="168" customFormat="true" ht="12.8" hidden="false" customHeight="false" outlineLevel="0" collapsed="false">
      <c r="B237" s="169"/>
      <c r="D237" s="170" t="s">
        <v>138</v>
      </c>
      <c r="E237" s="171"/>
      <c r="F237" s="172" t="s">
        <v>296</v>
      </c>
      <c r="H237" s="173" t="n">
        <v>25.314</v>
      </c>
      <c r="I237" s="174"/>
      <c r="L237" s="169"/>
      <c r="M237" s="175"/>
      <c r="N237" s="176"/>
      <c r="O237" s="176"/>
      <c r="P237" s="176"/>
      <c r="Q237" s="176"/>
      <c r="R237" s="176"/>
      <c r="S237" s="176"/>
      <c r="T237" s="177"/>
      <c r="AT237" s="171" t="s">
        <v>138</v>
      </c>
      <c r="AU237" s="171" t="s">
        <v>81</v>
      </c>
      <c r="AV237" s="168" t="s">
        <v>81</v>
      </c>
      <c r="AW237" s="168" t="s">
        <v>31</v>
      </c>
      <c r="AX237" s="168" t="s">
        <v>74</v>
      </c>
      <c r="AY237" s="171" t="s">
        <v>128</v>
      </c>
    </row>
    <row r="238" s="168" customFormat="true" ht="12.8" hidden="false" customHeight="false" outlineLevel="0" collapsed="false">
      <c r="B238" s="169"/>
      <c r="D238" s="170" t="s">
        <v>138</v>
      </c>
      <c r="E238" s="171"/>
      <c r="F238" s="172" t="s">
        <v>297</v>
      </c>
      <c r="H238" s="173" t="n">
        <v>16.14</v>
      </c>
      <c r="I238" s="174"/>
      <c r="L238" s="169"/>
      <c r="M238" s="175"/>
      <c r="N238" s="176"/>
      <c r="O238" s="176"/>
      <c r="P238" s="176"/>
      <c r="Q238" s="176"/>
      <c r="R238" s="176"/>
      <c r="S238" s="176"/>
      <c r="T238" s="177"/>
      <c r="AT238" s="171" t="s">
        <v>138</v>
      </c>
      <c r="AU238" s="171" t="s">
        <v>81</v>
      </c>
      <c r="AV238" s="168" t="s">
        <v>81</v>
      </c>
      <c r="AW238" s="168" t="s">
        <v>31</v>
      </c>
      <c r="AX238" s="168" t="s">
        <v>74</v>
      </c>
      <c r="AY238" s="171" t="s">
        <v>128</v>
      </c>
    </row>
    <row r="239" s="178" customFormat="true" ht="12.8" hidden="false" customHeight="false" outlineLevel="0" collapsed="false">
      <c r="B239" s="179"/>
      <c r="D239" s="170" t="s">
        <v>138</v>
      </c>
      <c r="E239" s="180"/>
      <c r="F239" s="181" t="s">
        <v>155</v>
      </c>
      <c r="H239" s="182" t="n">
        <v>41.454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0" t="s">
        <v>138</v>
      </c>
      <c r="AU239" s="180" t="s">
        <v>81</v>
      </c>
      <c r="AV239" s="178" t="s">
        <v>136</v>
      </c>
      <c r="AW239" s="178" t="s">
        <v>31</v>
      </c>
      <c r="AX239" s="178" t="s">
        <v>79</v>
      </c>
      <c r="AY239" s="180" t="s">
        <v>128</v>
      </c>
    </row>
    <row r="240" s="26" customFormat="true" ht="24.15" hidden="false" customHeight="true" outlineLevel="0" collapsed="false">
      <c r="A240" s="21"/>
      <c r="B240" s="154"/>
      <c r="C240" s="155" t="s">
        <v>298</v>
      </c>
      <c r="D240" s="155" t="s">
        <v>131</v>
      </c>
      <c r="E240" s="156" t="s">
        <v>299</v>
      </c>
      <c r="F240" s="157" t="s">
        <v>300</v>
      </c>
      <c r="G240" s="158" t="s">
        <v>167</v>
      </c>
      <c r="H240" s="159" t="n">
        <v>54.865</v>
      </c>
      <c r="I240" s="160"/>
      <c r="J240" s="161" t="n">
        <f aca="false">ROUND(I240*H240,2)</f>
        <v>0</v>
      </c>
      <c r="K240" s="157" t="s">
        <v>135</v>
      </c>
      <c r="L240" s="22"/>
      <c r="M240" s="162"/>
      <c r="N240" s="163" t="s">
        <v>39</v>
      </c>
      <c r="O240" s="59"/>
      <c r="P240" s="164" t="n">
        <f aca="false">O240*H240</f>
        <v>0</v>
      </c>
      <c r="Q240" s="164" t="n">
        <v>0</v>
      </c>
      <c r="R240" s="164" t="n">
        <f aca="false">Q240*H240</f>
        <v>0</v>
      </c>
      <c r="S240" s="164" t="n">
        <v>0.035</v>
      </c>
      <c r="T240" s="165" t="n">
        <f aca="false">S240*H240</f>
        <v>1.920275</v>
      </c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R240" s="166" t="s">
        <v>136</v>
      </c>
      <c r="AT240" s="166" t="s">
        <v>131</v>
      </c>
      <c r="AU240" s="166" t="s">
        <v>81</v>
      </c>
      <c r="AY240" s="3" t="s">
        <v>128</v>
      </c>
      <c r="BE240" s="167" t="n">
        <f aca="false">IF(N240="základní",J240,0)</f>
        <v>0</v>
      </c>
      <c r="BF240" s="167" t="n">
        <f aca="false">IF(N240="snížená",J240,0)</f>
        <v>0</v>
      </c>
      <c r="BG240" s="167" t="n">
        <f aca="false">IF(N240="zákl. přenesená",J240,0)</f>
        <v>0</v>
      </c>
      <c r="BH240" s="167" t="n">
        <f aca="false">IF(N240="sníž. přenesená",J240,0)</f>
        <v>0</v>
      </c>
      <c r="BI240" s="167" t="n">
        <f aca="false">IF(N240="nulová",J240,0)</f>
        <v>0</v>
      </c>
      <c r="BJ240" s="3" t="s">
        <v>79</v>
      </c>
      <c r="BK240" s="167" t="n">
        <f aca="false">ROUND(I240*H240,2)</f>
        <v>0</v>
      </c>
      <c r="BL240" s="3" t="s">
        <v>136</v>
      </c>
      <c r="BM240" s="166" t="s">
        <v>301</v>
      </c>
    </row>
    <row r="241" s="168" customFormat="true" ht="12.8" hidden="false" customHeight="false" outlineLevel="0" collapsed="false">
      <c r="B241" s="169"/>
      <c r="D241" s="170" t="s">
        <v>138</v>
      </c>
      <c r="E241" s="171"/>
      <c r="F241" s="172" t="s">
        <v>260</v>
      </c>
      <c r="H241" s="173" t="n">
        <v>23.545</v>
      </c>
      <c r="I241" s="174"/>
      <c r="L241" s="169"/>
      <c r="M241" s="175"/>
      <c r="N241" s="176"/>
      <c r="O241" s="176"/>
      <c r="P241" s="176"/>
      <c r="Q241" s="176"/>
      <c r="R241" s="176"/>
      <c r="S241" s="176"/>
      <c r="T241" s="177"/>
      <c r="AT241" s="171" t="s">
        <v>138</v>
      </c>
      <c r="AU241" s="171" t="s">
        <v>81</v>
      </c>
      <c r="AV241" s="168" t="s">
        <v>81</v>
      </c>
      <c r="AW241" s="168" t="s">
        <v>31</v>
      </c>
      <c r="AX241" s="168" t="s">
        <v>74</v>
      </c>
      <c r="AY241" s="171" t="s">
        <v>128</v>
      </c>
    </row>
    <row r="242" s="168" customFormat="true" ht="12.8" hidden="false" customHeight="false" outlineLevel="0" collapsed="false">
      <c r="B242" s="169"/>
      <c r="D242" s="170" t="s">
        <v>138</v>
      </c>
      <c r="E242" s="171"/>
      <c r="F242" s="172" t="s">
        <v>261</v>
      </c>
      <c r="H242" s="173" t="n">
        <v>31.32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1" t="s">
        <v>138</v>
      </c>
      <c r="AU242" s="171" t="s">
        <v>81</v>
      </c>
      <c r="AV242" s="168" t="s">
        <v>81</v>
      </c>
      <c r="AW242" s="168" t="s">
        <v>31</v>
      </c>
      <c r="AX242" s="168" t="s">
        <v>74</v>
      </c>
      <c r="AY242" s="171" t="s">
        <v>128</v>
      </c>
    </row>
    <row r="243" s="178" customFormat="true" ht="12.8" hidden="false" customHeight="false" outlineLevel="0" collapsed="false">
      <c r="B243" s="179"/>
      <c r="D243" s="170" t="s">
        <v>138</v>
      </c>
      <c r="E243" s="180"/>
      <c r="F243" s="181" t="s">
        <v>155</v>
      </c>
      <c r="H243" s="182" t="n">
        <v>54.865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138</v>
      </c>
      <c r="AU243" s="180" t="s">
        <v>81</v>
      </c>
      <c r="AV243" s="178" t="s">
        <v>136</v>
      </c>
      <c r="AW243" s="178" t="s">
        <v>31</v>
      </c>
      <c r="AX243" s="178" t="s">
        <v>79</v>
      </c>
      <c r="AY243" s="180" t="s">
        <v>128</v>
      </c>
    </row>
    <row r="244" s="26" customFormat="true" ht="16.5" hidden="false" customHeight="true" outlineLevel="0" collapsed="false">
      <c r="A244" s="21"/>
      <c r="B244" s="154"/>
      <c r="C244" s="155" t="s">
        <v>302</v>
      </c>
      <c r="D244" s="155" t="s">
        <v>131</v>
      </c>
      <c r="E244" s="156" t="s">
        <v>303</v>
      </c>
      <c r="F244" s="157" t="s">
        <v>304</v>
      </c>
      <c r="G244" s="158" t="s">
        <v>196</v>
      </c>
      <c r="H244" s="159" t="n">
        <v>22.5</v>
      </c>
      <c r="I244" s="160"/>
      <c r="J244" s="161" t="n">
        <f aca="false">ROUND(I244*H244,2)</f>
        <v>0</v>
      </c>
      <c r="K244" s="157" t="s">
        <v>135</v>
      </c>
      <c r="L244" s="22"/>
      <c r="M244" s="162"/>
      <c r="N244" s="163" t="s">
        <v>39</v>
      </c>
      <c r="O244" s="59"/>
      <c r="P244" s="164" t="n">
        <f aca="false">O244*H244</f>
        <v>0</v>
      </c>
      <c r="Q244" s="164" t="n">
        <v>0</v>
      </c>
      <c r="R244" s="164" t="n">
        <f aca="false">Q244*H244</f>
        <v>0</v>
      </c>
      <c r="S244" s="164" t="n">
        <v>0.009</v>
      </c>
      <c r="T244" s="165" t="n">
        <f aca="false">S244*H244</f>
        <v>0.2025</v>
      </c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R244" s="166" t="s">
        <v>136</v>
      </c>
      <c r="AT244" s="166" t="s">
        <v>131</v>
      </c>
      <c r="AU244" s="166" t="s">
        <v>81</v>
      </c>
      <c r="AY244" s="3" t="s">
        <v>128</v>
      </c>
      <c r="BE244" s="167" t="n">
        <f aca="false">IF(N244="základní",J244,0)</f>
        <v>0</v>
      </c>
      <c r="BF244" s="167" t="n">
        <f aca="false">IF(N244="snížená",J244,0)</f>
        <v>0</v>
      </c>
      <c r="BG244" s="167" t="n">
        <f aca="false">IF(N244="zákl. přenesená",J244,0)</f>
        <v>0</v>
      </c>
      <c r="BH244" s="167" t="n">
        <f aca="false">IF(N244="sníž. přenesená",J244,0)</f>
        <v>0</v>
      </c>
      <c r="BI244" s="167" t="n">
        <f aca="false">IF(N244="nulová",J244,0)</f>
        <v>0</v>
      </c>
      <c r="BJ244" s="3" t="s">
        <v>79</v>
      </c>
      <c r="BK244" s="167" t="n">
        <f aca="false">ROUND(I244*H244,2)</f>
        <v>0</v>
      </c>
      <c r="BL244" s="3" t="s">
        <v>136</v>
      </c>
      <c r="BM244" s="166" t="s">
        <v>305</v>
      </c>
    </row>
    <row r="245" s="168" customFormat="true" ht="12.8" hidden="false" customHeight="false" outlineLevel="0" collapsed="false">
      <c r="B245" s="169"/>
      <c r="D245" s="170" t="s">
        <v>138</v>
      </c>
      <c r="E245" s="171"/>
      <c r="F245" s="172" t="s">
        <v>306</v>
      </c>
      <c r="H245" s="173" t="n">
        <v>22.5</v>
      </c>
      <c r="I245" s="174"/>
      <c r="L245" s="169"/>
      <c r="M245" s="175"/>
      <c r="N245" s="176"/>
      <c r="O245" s="176"/>
      <c r="P245" s="176"/>
      <c r="Q245" s="176"/>
      <c r="R245" s="176"/>
      <c r="S245" s="176"/>
      <c r="T245" s="177"/>
      <c r="AT245" s="171" t="s">
        <v>138</v>
      </c>
      <c r="AU245" s="171" t="s">
        <v>81</v>
      </c>
      <c r="AV245" s="168" t="s">
        <v>81</v>
      </c>
      <c r="AW245" s="168" t="s">
        <v>31</v>
      </c>
      <c r="AX245" s="168" t="s">
        <v>79</v>
      </c>
      <c r="AY245" s="171" t="s">
        <v>128</v>
      </c>
    </row>
    <row r="246" s="26" customFormat="true" ht="21.75" hidden="false" customHeight="true" outlineLevel="0" collapsed="false">
      <c r="A246" s="21"/>
      <c r="B246" s="154"/>
      <c r="C246" s="155" t="s">
        <v>307</v>
      </c>
      <c r="D246" s="155" t="s">
        <v>131</v>
      </c>
      <c r="E246" s="156" t="s">
        <v>308</v>
      </c>
      <c r="F246" s="157" t="s">
        <v>309</v>
      </c>
      <c r="G246" s="158" t="s">
        <v>167</v>
      </c>
      <c r="H246" s="159" t="n">
        <v>9.2</v>
      </c>
      <c r="I246" s="160"/>
      <c r="J246" s="161" t="n">
        <f aca="false">ROUND(I246*H246,2)</f>
        <v>0</v>
      </c>
      <c r="K246" s="157" t="s">
        <v>135</v>
      </c>
      <c r="L246" s="22"/>
      <c r="M246" s="162"/>
      <c r="N246" s="163" t="s">
        <v>39</v>
      </c>
      <c r="O246" s="59"/>
      <c r="P246" s="164" t="n">
        <f aca="false">O246*H246</f>
        <v>0</v>
      </c>
      <c r="Q246" s="164" t="n">
        <v>0</v>
      </c>
      <c r="R246" s="164" t="n">
        <f aca="false">Q246*H246</f>
        <v>0</v>
      </c>
      <c r="S246" s="164" t="n">
        <v>0.076</v>
      </c>
      <c r="T246" s="165" t="n">
        <f aca="false">S246*H246</f>
        <v>0.6992</v>
      </c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R246" s="166" t="s">
        <v>136</v>
      </c>
      <c r="AT246" s="166" t="s">
        <v>131</v>
      </c>
      <c r="AU246" s="166" t="s">
        <v>81</v>
      </c>
      <c r="AY246" s="3" t="s">
        <v>128</v>
      </c>
      <c r="BE246" s="167" t="n">
        <f aca="false">IF(N246="základní",J246,0)</f>
        <v>0</v>
      </c>
      <c r="BF246" s="167" t="n">
        <f aca="false">IF(N246="snížená",J246,0)</f>
        <v>0</v>
      </c>
      <c r="BG246" s="167" t="n">
        <f aca="false">IF(N246="zákl. přenesená",J246,0)</f>
        <v>0</v>
      </c>
      <c r="BH246" s="167" t="n">
        <f aca="false">IF(N246="sníž. přenesená",J246,0)</f>
        <v>0</v>
      </c>
      <c r="BI246" s="167" t="n">
        <f aca="false">IF(N246="nulová",J246,0)</f>
        <v>0</v>
      </c>
      <c r="BJ246" s="3" t="s">
        <v>79</v>
      </c>
      <c r="BK246" s="167" t="n">
        <f aca="false">ROUND(I246*H246,2)</f>
        <v>0</v>
      </c>
      <c r="BL246" s="3" t="s">
        <v>136</v>
      </c>
      <c r="BM246" s="166" t="s">
        <v>310</v>
      </c>
    </row>
    <row r="247" s="168" customFormat="true" ht="12.8" hidden="false" customHeight="false" outlineLevel="0" collapsed="false">
      <c r="B247" s="169"/>
      <c r="D247" s="170" t="s">
        <v>138</v>
      </c>
      <c r="E247" s="171"/>
      <c r="F247" s="172" t="s">
        <v>311</v>
      </c>
      <c r="H247" s="173" t="n">
        <v>9.2</v>
      </c>
      <c r="I247" s="174"/>
      <c r="L247" s="169"/>
      <c r="M247" s="175"/>
      <c r="N247" s="176"/>
      <c r="O247" s="176"/>
      <c r="P247" s="176"/>
      <c r="Q247" s="176"/>
      <c r="R247" s="176"/>
      <c r="S247" s="176"/>
      <c r="T247" s="177"/>
      <c r="AT247" s="171" t="s">
        <v>138</v>
      </c>
      <c r="AU247" s="171" t="s">
        <v>81</v>
      </c>
      <c r="AV247" s="168" t="s">
        <v>81</v>
      </c>
      <c r="AW247" s="168" t="s">
        <v>31</v>
      </c>
      <c r="AX247" s="168" t="s">
        <v>79</v>
      </c>
      <c r="AY247" s="171" t="s">
        <v>128</v>
      </c>
    </row>
    <row r="248" s="26" customFormat="true" ht="24.15" hidden="false" customHeight="true" outlineLevel="0" collapsed="false">
      <c r="A248" s="21"/>
      <c r="B248" s="154"/>
      <c r="C248" s="155" t="s">
        <v>312</v>
      </c>
      <c r="D248" s="155" t="s">
        <v>131</v>
      </c>
      <c r="E248" s="156" t="s">
        <v>313</v>
      </c>
      <c r="F248" s="157" t="s">
        <v>314</v>
      </c>
      <c r="G248" s="158" t="s">
        <v>167</v>
      </c>
      <c r="H248" s="159" t="n">
        <v>3.6</v>
      </c>
      <c r="I248" s="160"/>
      <c r="J248" s="161" t="n">
        <f aca="false">ROUND(I248*H248,2)</f>
        <v>0</v>
      </c>
      <c r="K248" s="157" t="s">
        <v>135</v>
      </c>
      <c r="L248" s="22"/>
      <c r="M248" s="162"/>
      <c r="N248" s="163" t="s">
        <v>39</v>
      </c>
      <c r="O248" s="59"/>
      <c r="P248" s="164" t="n">
        <f aca="false">O248*H248</f>
        <v>0</v>
      </c>
      <c r="Q248" s="164" t="n">
        <v>0</v>
      </c>
      <c r="R248" s="164" t="n">
        <f aca="false">Q248*H248</f>
        <v>0</v>
      </c>
      <c r="S248" s="164" t="n">
        <v>0.18</v>
      </c>
      <c r="T248" s="165" t="n">
        <f aca="false">S248*H248</f>
        <v>0.648</v>
      </c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R248" s="166" t="s">
        <v>136</v>
      </c>
      <c r="AT248" s="166" t="s">
        <v>131</v>
      </c>
      <c r="AU248" s="166" t="s">
        <v>81</v>
      </c>
      <c r="AY248" s="3" t="s">
        <v>128</v>
      </c>
      <c r="BE248" s="167" t="n">
        <f aca="false">IF(N248="základní",J248,0)</f>
        <v>0</v>
      </c>
      <c r="BF248" s="167" t="n">
        <f aca="false">IF(N248="snížená",J248,0)</f>
        <v>0</v>
      </c>
      <c r="BG248" s="167" t="n">
        <f aca="false">IF(N248="zákl. přenesená",J248,0)</f>
        <v>0</v>
      </c>
      <c r="BH248" s="167" t="n">
        <f aca="false">IF(N248="sníž. přenesená",J248,0)</f>
        <v>0</v>
      </c>
      <c r="BI248" s="167" t="n">
        <f aca="false">IF(N248="nulová",J248,0)</f>
        <v>0</v>
      </c>
      <c r="BJ248" s="3" t="s">
        <v>79</v>
      </c>
      <c r="BK248" s="167" t="n">
        <f aca="false">ROUND(I248*H248,2)</f>
        <v>0</v>
      </c>
      <c r="BL248" s="3" t="s">
        <v>136</v>
      </c>
      <c r="BM248" s="166" t="s">
        <v>315</v>
      </c>
    </row>
    <row r="249" s="168" customFormat="true" ht="12.8" hidden="false" customHeight="false" outlineLevel="0" collapsed="false">
      <c r="B249" s="169"/>
      <c r="D249" s="170" t="s">
        <v>138</v>
      </c>
      <c r="E249" s="171"/>
      <c r="F249" s="172" t="s">
        <v>316</v>
      </c>
      <c r="H249" s="173" t="n">
        <v>3.6</v>
      </c>
      <c r="I249" s="174"/>
      <c r="L249" s="169"/>
      <c r="M249" s="175"/>
      <c r="N249" s="176"/>
      <c r="O249" s="176"/>
      <c r="P249" s="176"/>
      <c r="Q249" s="176"/>
      <c r="R249" s="176"/>
      <c r="S249" s="176"/>
      <c r="T249" s="177"/>
      <c r="AT249" s="171" t="s">
        <v>138</v>
      </c>
      <c r="AU249" s="171" t="s">
        <v>81</v>
      </c>
      <c r="AV249" s="168" t="s">
        <v>81</v>
      </c>
      <c r="AW249" s="168" t="s">
        <v>31</v>
      </c>
      <c r="AX249" s="168" t="s">
        <v>79</v>
      </c>
      <c r="AY249" s="171" t="s">
        <v>128</v>
      </c>
    </row>
    <row r="250" s="26" customFormat="true" ht="24.15" hidden="false" customHeight="true" outlineLevel="0" collapsed="false">
      <c r="A250" s="21"/>
      <c r="B250" s="154"/>
      <c r="C250" s="155" t="s">
        <v>317</v>
      </c>
      <c r="D250" s="155" t="s">
        <v>131</v>
      </c>
      <c r="E250" s="156" t="s">
        <v>318</v>
      </c>
      <c r="F250" s="157" t="s">
        <v>319</v>
      </c>
      <c r="G250" s="158" t="s">
        <v>146</v>
      </c>
      <c r="H250" s="159" t="n">
        <v>0.6</v>
      </c>
      <c r="I250" s="160"/>
      <c r="J250" s="161" t="n">
        <f aca="false">ROUND(I250*H250,2)</f>
        <v>0</v>
      </c>
      <c r="K250" s="157" t="s">
        <v>135</v>
      </c>
      <c r="L250" s="22"/>
      <c r="M250" s="162"/>
      <c r="N250" s="163" t="s">
        <v>39</v>
      </c>
      <c r="O250" s="59"/>
      <c r="P250" s="164" t="n">
        <f aca="false">O250*H250</f>
        <v>0</v>
      </c>
      <c r="Q250" s="164" t="n">
        <v>0</v>
      </c>
      <c r="R250" s="164" t="n">
        <f aca="false">Q250*H250</f>
        <v>0</v>
      </c>
      <c r="S250" s="164" t="n">
        <v>1.8</v>
      </c>
      <c r="T250" s="165" t="n">
        <f aca="false">S250*H250</f>
        <v>1.08</v>
      </c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R250" s="166" t="s">
        <v>136</v>
      </c>
      <c r="AT250" s="166" t="s">
        <v>131</v>
      </c>
      <c r="AU250" s="166" t="s">
        <v>81</v>
      </c>
      <c r="AY250" s="3" t="s">
        <v>128</v>
      </c>
      <c r="BE250" s="167" t="n">
        <f aca="false">IF(N250="základní",J250,0)</f>
        <v>0</v>
      </c>
      <c r="BF250" s="167" t="n">
        <f aca="false">IF(N250="snížená",J250,0)</f>
        <v>0</v>
      </c>
      <c r="BG250" s="167" t="n">
        <f aca="false">IF(N250="zákl. přenesená",J250,0)</f>
        <v>0</v>
      </c>
      <c r="BH250" s="167" t="n">
        <f aca="false">IF(N250="sníž. přenesená",J250,0)</f>
        <v>0</v>
      </c>
      <c r="BI250" s="167" t="n">
        <f aca="false">IF(N250="nulová",J250,0)</f>
        <v>0</v>
      </c>
      <c r="BJ250" s="3" t="s">
        <v>79</v>
      </c>
      <c r="BK250" s="167" t="n">
        <f aca="false">ROUND(I250*H250,2)</f>
        <v>0</v>
      </c>
      <c r="BL250" s="3" t="s">
        <v>136</v>
      </c>
      <c r="BM250" s="166" t="s">
        <v>320</v>
      </c>
    </row>
    <row r="251" s="168" customFormat="true" ht="12.8" hidden="false" customHeight="false" outlineLevel="0" collapsed="false">
      <c r="B251" s="169"/>
      <c r="D251" s="170" t="s">
        <v>138</v>
      </c>
      <c r="E251" s="171"/>
      <c r="F251" s="172" t="s">
        <v>321</v>
      </c>
      <c r="H251" s="173" t="n">
        <v>0.6</v>
      </c>
      <c r="I251" s="174"/>
      <c r="L251" s="169"/>
      <c r="M251" s="175"/>
      <c r="N251" s="176"/>
      <c r="O251" s="176"/>
      <c r="P251" s="176"/>
      <c r="Q251" s="176"/>
      <c r="R251" s="176"/>
      <c r="S251" s="176"/>
      <c r="T251" s="177"/>
      <c r="AT251" s="171" t="s">
        <v>138</v>
      </c>
      <c r="AU251" s="171" t="s">
        <v>81</v>
      </c>
      <c r="AV251" s="168" t="s">
        <v>81</v>
      </c>
      <c r="AW251" s="168" t="s">
        <v>31</v>
      </c>
      <c r="AX251" s="168" t="s">
        <v>79</v>
      </c>
      <c r="AY251" s="171" t="s">
        <v>128</v>
      </c>
    </row>
    <row r="252" s="26" customFormat="true" ht="24.15" hidden="false" customHeight="true" outlineLevel="0" collapsed="false">
      <c r="A252" s="21"/>
      <c r="B252" s="154"/>
      <c r="C252" s="155" t="s">
        <v>322</v>
      </c>
      <c r="D252" s="155" t="s">
        <v>131</v>
      </c>
      <c r="E252" s="156" t="s">
        <v>323</v>
      </c>
      <c r="F252" s="157" t="s">
        <v>324</v>
      </c>
      <c r="G252" s="158" t="s">
        <v>134</v>
      </c>
      <c r="H252" s="159" t="n">
        <v>16</v>
      </c>
      <c r="I252" s="160"/>
      <c r="J252" s="161" t="n">
        <f aca="false">ROUND(I252*H252,2)</f>
        <v>0</v>
      </c>
      <c r="K252" s="157" t="s">
        <v>135</v>
      </c>
      <c r="L252" s="22"/>
      <c r="M252" s="162"/>
      <c r="N252" s="163" t="s">
        <v>39</v>
      </c>
      <c r="O252" s="59"/>
      <c r="P252" s="164" t="n">
        <f aca="false">O252*H252</f>
        <v>0</v>
      </c>
      <c r="Q252" s="164" t="n">
        <v>0</v>
      </c>
      <c r="R252" s="164" t="n">
        <f aca="false">Q252*H252</f>
        <v>0</v>
      </c>
      <c r="S252" s="164" t="n">
        <v>0.001</v>
      </c>
      <c r="T252" s="165" t="n">
        <f aca="false">S252*H252</f>
        <v>0.016</v>
      </c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R252" s="166" t="s">
        <v>136</v>
      </c>
      <c r="AT252" s="166" t="s">
        <v>131</v>
      </c>
      <c r="AU252" s="166" t="s">
        <v>81</v>
      </c>
      <c r="AY252" s="3" t="s">
        <v>128</v>
      </c>
      <c r="BE252" s="167" t="n">
        <f aca="false">IF(N252="základní",J252,0)</f>
        <v>0</v>
      </c>
      <c r="BF252" s="167" t="n">
        <f aca="false">IF(N252="snížená",J252,0)</f>
        <v>0</v>
      </c>
      <c r="BG252" s="167" t="n">
        <f aca="false">IF(N252="zákl. přenesená",J252,0)</f>
        <v>0</v>
      </c>
      <c r="BH252" s="167" t="n">
        <f aca="false">IF(N252="sníž. přenesená",J252,0)</f>
        <v>0</v>
      </c>
      <c r="BI252" s="167" t="n">
        <f aca="false">IF(N252="nulová",J252,0)</f>
        <v>0</v>
      </c>
      <c r="BJ252" s="3" t="s">
        <v>79</v>
      </c>
      <c r="BK252" s="167" t="n">
        <f aca="false">ROUND(I252*H252,2)</f>
        <v>0</v>
      </c>
      <c r="BL252" s="3" t="s">
        <v>136</v>
      </c>
      <c r="BM252" s="166" t="s">
        <v>325</v>
      </c>
    </row>
    <row r="253" s="26" customFormat="true" ht="24.15" hidden="false" customHeight="true" outlineLevel="0" collapsed="false">
      <c r="A253" s="21"/>
      <c r="B253" s="154"/>
      <c r="C253" s="155" t="s">
        <v>326</v>
      </c>
      <c r="D253" s="155" t="s">
        <v>131</v>
      </c>
      <c r="E253" s="156" t="s">
        <v>327</v>
      </c>
      <c r="F253" s="157" t="s">
        <v>328</v>
      </c>
      <c r="G253" s="158" t="s">
        <v>196</v>
      </c>
      <c r="H253" s="159" t="n">
        <v>60</v>
      </c>
      <c r="I253" s="160"/>
      <c r="J253" s="161" t="n">
        <f aca="false">ROUND(I253*H253,2)</f>
        <v>0</v>
      </c>
      <c r="K253" s="157" t="s">
        <v>135</v>
      </c>
      <c r="L253" s="22"/>
      <c r="M253" s="162"/>
      <c r="N253" s="163" t="s">
        <v>39</v>
      </c>
      <c r="O253" s="59"/>
      <c r="P253" s="164" t="n">
        <f aca="false">O253*H253</f>
        <v>0</v>
      </c>
      <c r="Q253" s="164" t="n">
        <v>0</v>
      </c>
      <c r="R253" s="164" t="n">
        <f aca="false">Q253*H253</f>
        <v>0</v>
      </c>
      <c r="S253" s="164" t="n">
        <v>0.002</v>
      </c>
      <c r="T253" s="165" t="n">
        <f aca="false">S253*H253</f>
        <v>0.12</v>
      </c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R253" s="166" t="s">
        <v>136</v>
      </c>
      <c r="AT253" s="166" t="s">
        <v>131</v>
      </c>
      <c r="AU253" s="166" t="s">
        <v>81</v>
      </c>
      <c r="AY253" s="3" t="s">
        <v>128</v>
      </c>
      <c r="BE253" s="167" t="n">
        <f aca="false">IF(N253="základní",J253,0)</f>
        <v>0</v>
      </c>
      <c r="BF253" s="167" t="n">
        <f aca="false">IF(N253="snížená",J253,0)</f>
        <v>0</v>
      </c>
      <c r="BG253" s="167" t="n">
        <f aca="false">IF(N253="zákl. přenesená",J253,0)</f>
        <v>0</v>
      </c>
      <c r="BH253" s="167" t="n">
        <f aca="false">IF(N253="sníž. přenesená",J253,0)</f>
        <v>0</v>
      </c>
      <c r="BI253" s="167" t="n">
        <f aca="false">IF(N253="nulová",J253,0)</f>
        <v>0</v>
      </c>
      <c r="BJ253" s="3" t="s">
        <v>79</v>
      </c>
      <c r="BK253" s="167" t="n">
        <f aca="false">ROUND(I253*H253,2)</f>
        <v>0</v>
      </c>
      <c r="BL253" s="3" t="s">
        <v>136</v>
      </c>
      <c r="BM253" s="166" t="s">
        <v>329</v>
      </c>
    </row>
    <row r="254" s="26" customFormat="true" ht="24.15" hidden="false" customHeight="true" outlineLevel="0" collapsed="false">
      <c r="A254" s="21"/>
      <c r="B254" s="154"/>
      <c r="C254" s="155" t="s">
        <v>330</v>
      </c>
      <c r="D254" s="155" t="s">
        <v>131</v>
      </c>
      <c r="E254" s="156" t="s">
        <v>331</v>
      </c>
      <c r="F254" s="157" t="s">
        <v>332</v>
      </c>
      <c r="G254" s="158" t="s">
        <v>196</v>
      </c>
      <c r="H254" s="159" t="n">
        <v>30</v>
      </c>
      <c r="I254" s="160"/>
      <c r="J254" s="161" t="n">
        <f aca="false">ROUND(I254*H254,2)</f>
        <v>0</v>
      </c>
      <c r="K254" s="157" t="s">
        <v>135</v>
      </c>
      <c r="L254" s="22"/>
      <c r="M254" s="162"/>
      <c r="N254" s="163" t="s">
        <v>39</v>
      </c>
      <c r="O254" s="59"/>
      <c r="P254" s="164" t="n">
        <f aca="false">O254*H254</f>
        <v>0</v>
      </c>
      <c r="Q254" s="164" t="n">
        <v>0</v>
      </c>
      <c r="R254" s="164" t="n">
        <f aca="false">Q254*H254</f>
        <v>0</v>
      </c>
      <c r="S254" s="164" t="n">
        <v>0.006</v>
      </c>
      <c r="T254" s="165" t="n">
        <f aca="false">S254*H254</f>
        <v>0.18</v>
      </c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R254" s="166" t="s">
        <v>136</v>
      </c>
      <c r="AT254" s="166" t="s">
        <v>131</v>
      </c>
      <c r="AU254" s="166" t="s">
        <v>81</v>
      </c>
      <c r="AY254" s="3" t="s">
        <v>128</v>
      </c>
      <c r="BE254" s="167" t="n">
        <f aca="false">IF(N254="základní",J254,0)</f>
        <v>0</v>
      </c>
      <c r="BF254" s="167" t="n">
        <f aca="false">IF(N254="snížená",J254,0)</f>
        <v>0</v>
      </c>
      <c r="BG254" s="167" t="n">
        <f aca="false">IF(N254="zákl. přenesená",J254,0)</f>
        <v>0</v>
      </c>
      <c r="BH254" s="167" t="n">
        <f aca="false">IF(N254="sníž. přenesená",J254,0)</f>
        <v>0</v>
      </c>
      <c r="BI254" s="167" t="n">
        <f aca="false">IF(N254="nulová",J254,0)</f>
        <v>0</v>
      </c>
      <c r="BJ254" s="3" t="s">
        <v>79</v>
      </c>
      <c r="BK254" s="167" t="n">
        <f aca="false">ROUND(I254*H254,2)</f>
        <v>0</v>
      </c>
      <c r="BL254" s="3" t="s">
        <v>136</v>
      </c>
      <c r="BM254" s="166" t="s">
        <v>333</v>
      </c>
    </row>
    <row r="255" s="26" customFormat="true" ht="24.15" hidden="false" customHeight="true" outlineLevel="0" collapsed="false">
      <c r="A255" s="21"/>
      <c r="B255" s="154"/>
      <c r="C255" s="155" t="s">
        <v>334</v>
      </c>
      <c r="D255" s="155" t="s">
        <v>131</v>
      </c>
      <c r="E255" s="156" t="s">
        <v>335</v>
      </c>
      <c r="F255" s="157" t="s">
        <v>336</v>
      </c>
      <c r="G255" s="158" t="s">
        <v>196</v>
      </c>
      <c r="H255" s="159" t="n">
        <v>8</v>
      </c>
      <c r="I255" s="160"/>
      <c r="J255" s="161" t="n">
        <f aca="false">ROUND(I255*H255,2)</f>
        <v>0</v>
      </c>
      <c r="K255" s="157" t="s">
        <v>135</v>
      </c>
      <c r="L255" s="22"/>
      <c r="M255" s="162"/>
      <c r="N255" s="163" t="s">
        <v>39</v>
      </c>
      <c r="O255" s="59"/>
      <c r="P255" s="164" t="n">
        <f aca="false">O255*H255</f>
        <v>0</v>
      </c>
      <c r="Q255" s="164" t="n">
        <v>0</v>
      </c>
      <c r="R255" s="164" t="n">
        <f aca="false">Q255*H255</f>
        <v>0</v>
      </c>
      <c r="S255" s="164" t="n">
        <v>0.04</v>
      </c>
      <c r="T255" s="165" t="n">
        <f aca="false">S255*H255</f>
        <v>0.32</v>
      </c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R255" s="166" t="s">
        <v>136</v>
      </c>
      <c r="AT255" s="166" t="s">
        <v>131</v>
      </c>
      <c r="AU255" s="166" t="s">
        <v>81</v>
      </c>
      <c r="AY255" s="3" t="s">
        <v>128</v>
      </c>
      <c r="BE255" s="167" t="n">
        <f aca="false">IF(N255="základní",J255,0)</f>
        <v>0</v>
      </c>
      <c r="BF255" s="167" t="n">
        <f aca="false">IF(N255="snížená",J255,0)</f>
        <v>0</v>
      </c>
      <c r="BG255" s="167" t="n">
        <f aca="false">IF(N255="zákl. přenesená",J255,0)</f>
        <v>0</v>
      </c>
      <c r="BH255" s="167" t="n">
        <f aca="false">IF(N255="sníž. přenesená",J255,0)</f>
        <v>0</v>
      </c>
      <c r="BI255" s="167" t="n">
        <f aca="false">IF(N255="nulová",J255,0)</f>
        <v>0</v>
      </c>
      <c r="BJ255" s="3" t="s">
        <v>79</v>
      </c>
      <c r="BK255" s="167" t="n">
        <f aca="false">ROUND(I255*H255,2)</f>
        <v>0</v>
      </c>
      <c r="BL255" s="3" t="s">
        <v>136</v>
      </c>
      <c r="BM255" s="166" t="s">
        <v>337</v>
      </c>
    </row>
    <row r="256" s="26" customFormat="true" ht="24.15" hidden="false" customHeight="true" outlineLevel="0" collapsed="false">
      <c r="A256" s="21"/>
      <c r="B256" s="154"/>
      <c r="C256" s="155" t="s">
        <v>338</v>
      </c>
      <c r="D256" s="155" t="s">
        <v>131</v>
      </c>
      <c r="E256" s="156" t="s">
        <v>339</v>
      </c>
      <c r="F256" s="157" t="s">
        <v>340</v>
      </c>
      <c r="G256" s="158" t="s">
        <v>196</v>
      </c>
      <c r="H256" s="159" t="n">
        <v>3</v>
      </c>
      <c r="I256" s="160"/>
      <c r="J256" s="161" t="n">
        <f aca="false">ROUND(I256*H256,2)</f>
        <v>0</v>
      </c>
      <c r="K256" s="157" t="s">
        <v>135</v>
      </c>
      <c r="L256" s="22"/>
      <c r="M256" s="162"/>
      <c r="N256" s="163" t="s">
        <v>39</v>
      </c>
      <c r="O256" s="59"/>
      <c r="P256" s="164" t="n">
        <f aca="false">O256*H256</f>
        <v>0</v>
      </c>
      <c r="Q256" s="164" t="n">
        <v>0</v>
      </c>
      <c r="R256" s="164" t="n">
        <f aca="false">Q256*H256</f>
        <v>0</v>
      </c>
      <c r="S256" s="164" t="n">
        <v>0.042</v>
      </c>
      <c r="T256" s="165" t="n">
        <f aca="false">S256*H256</f>
        <v>0.126</v>
      </c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R256" s="166" t="s">
        <v>136</v>
      </c>
      <c r="AT256" s="166" t="s">
        <v>131</v>
      </c>
      <c r="AU256" s="166" t="s">
        <v>81</v>
      </c>
      <c r="AY256" s="3" t="s">
        <v>128</v>
      </c>
      <c r="BE256" s="167" t="n">
        <f aca="false">IF(N256="základní",J256,0)</f>
        <v>0</v>
      </c>
      <c r="BF256" s="167" t="n">
        <f aca="false">IF(N256="snížená",J256,0)</f>
        <v>0</v>
      </c>
      <c r="BG256" s="167" t="n">
        <f aca="false">IF(N256="zákl. přenesená",J256,0)</f>
        <v>0</v>
      </c>
      <c r="BH256" s="167" t="n">
        <f aca="false">IF(N256="sníž. přenesená",J256,0)</f>
        <v>0</v>
      </c>
      <c r="BI256" s="167" t="n">
        <f aca="false">IF(N256="nulová",J256,0)</f>
        <v>0</v>
      </c>
      <c r="BJ256" s="3" t="s">
        <v>79</v>
      </c>
      <c r="BK256" s="167" t="n">
        <f aca="false">ROUND(I256*H256,2)</f>
        <v>0</v>
      </c>
      <c r="BL256" s="3" t="s">
        <v>136</v>
      </c>
      <c r="BM256" s="166" t="s">
        <v>341</v>
      </c>
    </row>
    <row r="257" s="168" customFormat="true" ht="12.8" hidden="false" customHeight="false" outlineLevel="0" collapsed="false">
      <c r="B257" s="169"/>
      <c r="D257" s="170" t="s">
        <v>138</v>
      </c>
      <c r="E257" s="171"/>
      <c r="F257" s="172" t="s">
        <v>342</v>
      </c>
      <c r="H257" s="173" t="n">
        <v>3</v>
      </c>
      <c r="I257" s="174"/>
      <c r="L257" s="169"/>
      <c r="M257" s="175"/>
      <c r="N257" s="176"/>
      <c r="O257" s="176"/>
      <c r="P257" s="176"/>
      <c r="Q257" s="176"/>
      <c r="R257" s="176"/>
      <c r="S257" s="176"/>
      <c r="T257" s="177"/>
      <c r="AT257" s="171" t="s">
        <v>138</v>
      </c>
      <c r="AU257" s="171" t="s">
        <v>81</v>
      </c>
      <c r="AV257" s="168" t="s">
        <v>81</v>
      </c>
      <c r="AW257" s="168" t="s">
        <v>31</v>
      </c>
      <c r="AX257" s="168" t="s">
        <v>79</v>
      </c>
      <c r="AY257" s="171" t="s">
        <v>128</v>
      </c>
    </row>
    <row r="258" s="26" customFormat="true" ht="24.15" hidden="false" customHeight="true" outlineLevel="0" collapsed="false">
      <c r="A258" s="21"/>
      <c r="B258" s="154"/>
      <c r="C258" s="155" t="s">
        <v>343</v>
      </c>
      <c r="D258" s="155" t="s">
        <v>131</v>
      </c>
      <c r="E258" s="156" t="s">
        <v>344</v>
      </c>
      <c r="F258" s="157" t="s">
        <v>345</v>
      </c>
      <c r="G258" s="158" t="s">
        <v>196</v>
      </c>
      <c r="H258" s="159" t="n">
        <v>2.4</v>
      </c>
      <c r="I258" s="160"/>
      <c r="J258" s="161" t="n">
        <f aca="false">ROUND(I258*H258,2)</f>
        <v>0</v>
      </c>
      <c r="K258" s="157" t="s">
        <v>135</v>
      </c>
      <c r="L258" s="22"/>
      <c r="M258" s="162"/>
      <c r="N258" s="163" t="s">
        <v>39</v>
      </c>
      <c r="O258" s="59"/>
      <c r="P258" s="164" t="n">
        <f aca="false">O258*H258</f>
        <v>0</v>
      </c>
      <c r="Q258" s="164" t="n">
        <v>0</v>
      </c>
      <c r="R258" s="164" t="n">
        <f aca="false">Q258*H258</f>
        <v>0</v>
      </c>
      <c r="S258" s="164" t="n">
        <v>0.065</v>
      </c>
      <c r="T258" s="165" t="n">
        <f aca="false">S258*H258</f>
        <v>0.156</v>
      </c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R258" s="166" t="s">
        <v>136</v>
      </c>
      <c r="AT258" s="166" t="s">
        <v>131</v>
      </c>
      <c r="AU258" s="166" t="s">
        <v>81</v>
      </c>
      <c r="AY258" s="3" t="s">
        <v>128</v>
      </c>
      <c r="BE258" s="167" t="n">
        <f aca="false">IF(N258="základní",J258,0)</f>
        <v>0</v>
      </c>
      <c r="BF258" s="167" t="n">
        <f aca="false">IF(N258="snížená",J258,0)</f>
        <v>0</v>
      </c>
      <c r="BG258" s="167" t="n">
        <f aca="false">IF(N258="zákl. přenesená",J258,0)</f>
        <v>0</v>
      </c>
      <c r="BH258" s="167" t="n">
        <f aca="false">IF(N258="sníž. přenesená",J258,0)</f>
        <v>0</v>
      </c>
      <c r="BI258" s="167" t="n">
        <f aca="false">IF(N258="nulová",J258,0)</f>
        <v>0</v>
      </c>
      <c r="BJ258" s="3" t="s">
        <v>79</v>
      </c>
      <c r="BK258" s="167" t="n">
        <f aca="false">ROUND(I258*H258,2)</f>
        <v>0</v>
      </c>
      <c r="BL258" s="3" t="s">
        <v>136</v>
      </c>
      <c r="BM258" s="166" t="s">
        <v>346</v>
      </c>
    </row>
    <row r="259" s="168" customFormat="true" ht="12.8" hidden="false" customHeight="false" outlineLevel="0" collapsed="false">
      <c r="B259" s="169"/>
      <c r="D259" s="170" t="s">
        <v>138</v>
      </c>
      <c r="E259" s="171"/>
      <c r="F259" s="172" t="s">
        <v>347</v>
      </c>
      <c r="H259" s="173" t="n">
        <v>2.4</v>
      </c>
      <c r="I259" s="174"/>
      <c r="L259" s="169"/>
      <c r="M259" s="175"/>
      <c r="N259" s="176"/>
      <c r="O259" s="176"/>
      <c r="P259" s="176"/>
      <c r="Q259" s="176"/>
      <c r="R259" s="176"/>
      <c r="S259" s="176"/>
      <c r="T259" s="177"/>
      <c r="AT259" s="171" t="s">
        <v>138</v>
      </c>
      <c r="AU259" s="171" t="s">
        <v>81</v>
      </c>
      <c r="AV259" s="168" t="s">
        <v>81</v>
      </c>
      <c r="AW259" s="168" t="s">
        <v>31</v>
      </c>
      <c r="AX259" s="168" t="s">
        <v>79</v>
      </c>
      <c r="AY259" s="171" t="s">
        <v>128</v>
      </c>
    </row>
    <row r="260" s="26" customFormat="true" ht="24.15" hidden="false" customHeight="true" outlineLevel="0" collapsed="false">
      <c r="A260" s="21"/>
      <c r="B260" s="154"/>
      <c r="C260" s="155" t="s">
        <v>348</v>
      </c>
      <c r="D260" s="155" t="s">
        <v>131</v>
      </c>
      <c r="E260" s="156" t="s">
        <v>349</v>
      </c>
      <c r="F260" s="157" t="s">
        <v>350</v>
      </c>
      <c r="G260" s="158" t="s">
        <v>196</v>
      </c>
      <c r="H260" s="159" t="n">
        <v>2</v>
      </c>
      <c r="I260" s="160"/>
      <c r="J260" s="161" t="n">
        <f aca="false">ROUND(I260*H260,2)</f>
        <v>0</v>
      </c>
      <c r="K260" s="157" t="s">
        <v>135</v>
      </c>
      <c r="L260" s="22"/>
      <c r="M260" s="162"/>
      <c r="N260" s="163" t="s">
        <v>39</v>
      </c>
      <c r="O260" s="59"/>
      <c r="P260" s="164" t="n">
        <f aca="false">O260*H260</f>
        <v>0</v>
      </c>
      <c r="Q260" s="164" t="n">
        <v>9E-005</v>
      </c>
      <c r="R260" s="164" t="n">
        <f aca="false">Q260*H260</f>
        <v>0.00018</v>
      </c>
      <c r="S260" s="164" t="n">
        <v>0.003</v>
      </c>
      <c r="T260" s="165" t="n">
        <f aca="false">S260*H260</f>
        <v>0.006</v>
      </c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R260" s="166" t="s">
        <v>136</v>
      </c>
      <c r="AT260" s="166" t="s">
        <v>131</v>
      </c>
      <c r="AU260" s="166" t="s">
        <v>81</v>
      </c>
      <c r="AY260" s="3" t="s">
        <v>128</v>
      </c>
      <c r="BE260" s="167" t="n">
        <f aca="false">IF(N260="základní",J260,0)</f>
        <v>0</v>
      </c>
      <c r="BF260" s="167" t="n">
        <f aca="false">IF(N260="snížená",J260,0)</f>
        <v>0</v>
      </c>
      <c r="BG260" s="167" t="n">
        <f aca="false">IF(N260="zákl. přenesená",J260,0)</f>
        <v>0</v>
      </c>
      <c r="BH260" s="167" t="n">
        <f aca="false">IF(N260="sníž. přenesená",J260,0)</f>
        <v>0</v>
      </c>
      <c r="BI260" s="167" t="n">
        <f aca="false">IF(N260="nulová",J260,0)</f>
        <v>0</v>
      </c>
      <c r="BJ260" s="3" t="s">
        <v>79</v>
      </c>
      <c r="BK260" s="167" t="n">
        <f aca="false">ROUND(I260*H260,2)</f>
        <v>0</v>
      </c>
      <c r="BL260" s="3" t="s">
        <v>136</v>
      </c>
      <c r="BM260" s="166" t="s">
        <v>351</v>
      </c>
    </row>
    <row r="261" s="26" customFormat="true" ht="37.8" hidden="false" customHeight="true" outlineLevel="0" collapsed="false">
      <c r="A261" s="21"/>
      <c r="B261" s="154"/>
      <c r="C261" s="155" t="s">
        <v>352</v>
      </c>
      <c r="D261" s="155" t="s">
        <v>131</v>
      </c>
      <c r="E261" s="156" t="s">
        <v>353</v>
      </c>
      <c r="F261" s="157" t="s">
        <v>354</v>
      </c>
      <c r="G261" s="158" t="s">
        <v>167</v>
      </c>
      <c r="H261" s="159" t="n">
        <v>136.584</v>
      </c>
      <c r="I261" s="160"/>
      <c r="J261" s="161" t="n">
        <f aca="false">ROUND(I261*H261,2)</f>
        <v>0</v>
      </c>
      <c r="K261" s="157" t="s">
        <v>135</v>
      </c>
      <c r="L261" s="22"/>
      <c r="M261" s="162"/>
      <c r="N261" s="163" t="s">
        <v>39</v>
      </c>
      <c r="O261" s="59"/>
      <c r="P261" s="164" t="n">
        <f aca="false">O261*H261</f>
        <v>0</v>
      </c>
      <c r="Q261" s="164" t="n">
        <v>0</v>
      </c>
      <c r="R261" s="164" t="n">
        <f aca="false">Q261*H261</f>
        <v>0</v>
      </c>
      <c r="S261" s="164" t="n">
        <v>0.01</v>
      </c>
      <c r="T261" s="165" t="n">
        <f aca="false">S261*H261</f>
        <v>1.36584</v>
      </c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R261" s="166" t="s">
        <v>136</v>
      </c>
      <c r="AT261" s="166" t="s">
        <v>131</v>
      </c>
      <c r="AU261" s="166" t="s">
        <v>81</v>
      </c>
      <c r="AY261" s="3" t="s">
        <v>128</v>
      </c>
      <c r="BE261" s="167" t="n">
        <f aca="false">IF(N261="základní",J261,0)</f>
        <v>0</v>
      </c>
      <c r="BF261" s="167" t="n">
        <f aca="false">IF(N261="snížená",J261,0)</f>
        <v>0</v>
      </c>
      <c r="BG261" s="167" t="n">
        <f aca="false">IF(N261="zákl. přenesená",J261,0)</f>
        <v>0</v>
      </c>
      <c r="BH261" s="167" t="n">
        <f aca="false">IF(N261="sníž. přenesená",J261,0)</f>
        <v>0</v>
      </c>
      <c r="BI261" s="167" t="n">
        <f aca="false">IF(N261="nulová",J261,0)</f>
        <v>0</v>
      </c>
      <c r="BJ261" s="3" t="s">
        <v>79</v>
      </c>
      <c r="BK261" s="167" t="n">
        <f aca="false">ROUND(I261*H261,2)</f>
        <v>0</v>
      </c>
      <c r="BL261" s="3" t="s">
        <v>136</v>
      </c>
      <c r="BM261" s="166" t="s">
        <v>355</v>
      </c>
    </row>
    <row r="262" s="168" customFormat="true" ht="12.8" hidden="false" customHeight="false" outlineLevel="0" collapsed="false">
      <c r="B262" s="169"/>
      <c r="D262" s="170" t="s">
        <v>138</v>
      </c>
      <c r="E262" s="171"/>
      <c r="F262" s="172" t="s">
        <v>356</v>
      </c>
      <c r="H262" s="173" t="n">
        <v>33.928</v>
      </c>
      <c r="I262" s="174"/>
      <c r="L262" s="169"/>
      <c r="M262" s="175"/>
      <c r="N262" s="176"/>
      <c r="O262" s="176"/>
      <c r="P262" s="176"/>
      <c r="Q262" s="176"/>
      <c r="R262" s="176"/>
      <c r="S262" s="176"/>
      <c r="T262" s="177"/>
      <c r="AT262" s="171" t="s">
        <v>138</v>
      </c>
      <c r="AU262" s="171" t="s">
        <v>81</v>
      </c>
      <c r="AV262" s="168" t="s">
        <v>81</v>
      </c>
      <c r="AW262" s="168" t="s">
        <v>31</v>
      </c>
      <c r="AX262" s="168" t="s">
        <v>74</v>
      </c>
      <c r="AY262" s="171" t="s">
        <v>128</v>
      </c>
    </row>
    <row r="263" s="168" customFormat="true" ht="12.8" hidden="false" customHeight="false" outlineLevel="0" collapsed="false">
      <c r="B263" s="169"/>
      <c r="D263" s="170" t="s">
        <v>138</v>
      </c>
      <c r="E263" s="171"/>
      <c r="F263" s="172" t="s">
        <v>357</v>
      </c>
      <c r="H263" s="173" t="n">
        <v>50.706</v>
      </c>
      <c r="I263" s="174"/>
      <c r="L263" s="169"/>
      <c r="M263" s="175"/>
      <c r="N263" s="176"/>
      <c r="O263" s="176"/>
      <c r="P263" s="176"/>
      <c r="Q263" s="176"/>
      <c r="R263" s="176"/>
      <c r="S263" s="176"/>
      <c r="T263" s="177"/>
      <c r="AT263" s="171" t="s">
        <v>138</v>
      </c>
      <c r="AU263" s="171" t="s">
        <v>81</v>
      </c>
      <c r="AV263" s="168" t="s">
        <v>81</v>
      </c>
      <c r="AW263" s="168" t="s">
        <v>31</v>
      </c>
      <c r="AX263" s="168" t="s">
        <v>74</v>
      </c>
      <c r="AY263" s="171" t="s">
        <v>128</v>
      </c>
    </row>
    <row r="264" s="168" customFormat="true" ht="12.8" hidden="false" customHeight="false" outlineLevel="0" collapsed="false">
      <c r="B264" s="169"/>
      <c r="D264" s="170" t="s">
        <v>138</v>
      </c>
      <c r="E264" s="171"/>
      <c r="F264" s="172" t="s">
        <v>358</v>
      </c>
      <c r="H264" s="173" t="n">
        <v>19.64</v>
      </c>
      <c r="I264" s="174"/>
      <c r="L264" s="169"/>
      <c r="M264" s="175"/>
      <c r="N264" s="176"/>
      <c r="O264" s="176"/>
      <c r="P264" s="176"/>
      <c r="Q264" s="176"/>
      <c r="R264" s="176"/>
      <c r="S264" s="176"/>
      <c r="T264" s="177"/>
      <c r="AT264" s="171" t="s">
        <v>138</v>
      </c>
      <c r="AU264" s="171" t="s">
        <v>81</v>
      </c>
      <c r="AV264" s="168" t="s">
        <v>81</v>
      </c>
      <c r="AW264" s="168" t="s">
        <v>31</v>
      </c>
      <c r="AX264" s="168" t="s">
        <v>74</v>
      </c>
      <c r="AY264" s="171" t="s">
        <v>128</v>
      </c>
    </row>
    <row r="265" s="197" customFormat="true" ht="12.8" hidden="false" customHeight="false" outlineLevel="0" collapsed="false">
      <c r="B265" s="198"/>
      <c r="D265" s="170" t="s">
        <v>138</v>
      </c>
      <c r="E265" s="199"/>
      <c r="F265" s="200" t="s">
        <v>216</v>
      </c>
      <c r="H265" s="201" t="n">
        <v>104.274</v>
      </c>
      <c r="I265" s="202"/>
      <c r="L265" s="198"/>
      <c r="M265" s="203"/>
      <c r="N265" s="204"/>
      <c r="O265" s="204"/>
      <c r="P265" s="204"/>
      <c r="Q265" s="204"/>
      <c r="R265" s="204"/>
      <c r="S265" s="204"/>
      <c r="T265" s="205"/>
      <c r="AT265" s="199" t="s">
        <v>138</v>
      </c>
      <c r="AU265" s="199" t="s">
        <v>81</v>
      </c>
      <c r="AV265" s="197" t="s">
        <v>129</v>
      </c>
      <c r="AW265" s="197" t="s">
        <v>31</v>
      </c>
      <c r="AX265" s="197" t="s">
        <v>74</v>
      </c>
      <c r="AY265" s="199" t="s">
        <v>128</v>
      </c>
    </row>
    <row r="266" s="168" customFormat="true" ht="12.8" hidden="false" customHeight="false" outlineLevel="0" collapsed="false">
      <c r="B266" s="169"/>
      <c r="D266" s="170" t="s">
        <v>138</v>
      </c>
      <c r="E266" s="171"/>
      <c r="F266" s="172" t="s">
        <v>359</v>
      </c>
      <c r="H266" s="173" t="n">
        <v>38.44</v>
      </c>
      <c r="I266" s="174"/>
      <c r="L266" s="169"/>
      <c r="M266" s="175"/>
      <c r="N266" s="176"/>
      <c r="O266" s="176"/>
      <c r="P266" s="176"/>
      <c r="Q266" s="176"/>
      <c r="R266" s="176"/>
      <c r="S266" s="176"/>
      <c r="T266" s="177"/>
      <c r="AT266" s="171" t="s">
        <v>138</v>
      </c>
      <c r="AU266" s="171" t="s">
        <v>81</v>
      </c>
      <c r="AV266" s="168" t="s">
        <v>81</v>
      </c>
      <c r="AW266" s="168" t="s">
        <v>31</v>
      </c>
      <c r="AX266" s="168" t="s">
        <v>74</v>
      </c>
      <c r="AY266" s="171" t="s">
        <v>128</v>
      </c>
    </row>
    <row r="267" s="168" customFormat="true" ht="19.25" hidden="false" customHeight="false" outlineLevel="0" collapsed="false">
      <c r="B267" s="169"/>
      <c r="D267" s="170" t="s">
        <v>138</v>
      </c>
      <c r="E267" s="171"/>
      <c r="F267" s="172" t="s">
        <v>360</v>
      </c>
      <c r="H267" s="173" t="n">
        <v>79.158</v>
      </c>
      <c r="I267" s="174"/>
      <c r="L267" s="169"/>
      <c r="M267" s="175"/>
      <c r="N267" s="176"/>
      <c r="O267" s="176"/>
      <c r="P267" s="176"/>
      <c r="Q267" s="176"/>
      <c r="R267" s="176"/>
      <c r="S267" s="176"/>
      <c r="T267" s="177"/>
      <c r="AT267" s="171" t="s">
        <v>138</v>
      </c>
      <c r="AU267" s="171" t="s">
        <v>81</v>
      </c>
      <c r="AV267" s="168" t="s">
        <v>81</v>
      </c>
      <c r="AW267" s="168" t="s">
        <v>31</v>
      </c>
      <c r="AX267" s="168" t="s">
        <v>74</v>
      </c>
      <c r="AY267" s="171" t="s">
        <v>128</v>
      </c>
    </row>
    <row r="268" s="168" customFormat="true" ht="12.8" hidden="false" customHeight="false" outlineLevel="0" collapsed="false">
      <c r="B268" s="169"/>
      <c r="D268" s="170" t="s">
        <v>138</v>
      </c>
      <c r="E268" s="171"/>
      <c r="F268" s="172" t="s">
        <v>361</v>
      </c>
      <c r="H268" s="173" t="n">
        <v>5.96</v>
      </c>
      <c r="I268" s="174"/>
      <c r="L268" s="169"/>
      <c r="M268" s="175"/>
      <c r="N268" s="176"/>
      <c r="O268" s="176"/>
      <c r="P268" s="176"/>
      <c r="Q268" s="176"/>
      <c r="R268" s="176"/>
      <c r="S268" s="176"/>
      <c r="T268" s="177"/>
      <c r="AT268" s="171" t="s">
        <v>138</v>
      </c>
      <c r="AU268" s="171" t="s">
        <v>81</v>
      </c>
      <c r="AV268" s="168" t="s">
        <v>81</v>
      </c>
      <c r="AW268" s="168" t="s">
        <v>31</v>
      </c>
      <c r="AX268" s="168" t="s">
        <v>74</v>
      </c>
      <c r="AY268" s="171" t="s">
        <v>128</v>
      </c>
    </row>
    <row r="269" s="197" customFormat="true" ht="12.8" hidden="false" customHeight="false" outlineLevel="0" collapsed="false">
      <c r="B269" s="198"/>
      <c r="D269" s="170" t="s">
        <v>138</v>
      </c>
      <c r="E269" s="199"/>
      <c r="F269" s="200" t="s">
        <v>216</v>
      </c>
      <c r="H269" s="201" t="n">
        <v>123.558</v>
      </c>
      <c r="I269" s="202"/>
      <c r="L269" s="198"/>
      <c r="M269" s="203"/>
      <c r="N269" s="204"/>
      <c r="O269" s="204"/>
      <c r="P269" s="204"/>
      <c r="Q269" s="204"/>
      <c r="R269" s="204"/>
      <c r="S269" s="204"/>
      <c r="T269" s="205"/>
      <c r="AT269" s="199" t="s">
        <v>138</v>
      </c>
      <c r="AU269" s="199" t="s">
        <v>81</v>
      </c>
      <c r="AV269" s="197" t="s">
        <v>129</v>
      </c>
      <c r="AW269" s="197" t="s">
        <v>31</v>
      </c>
      <c r="AX269" s="197" t="s">
        <v>74</v>
      </c>
      <c r="AY269" s="199" t="s">
        <v>128</v>
      </c>
    </row>
    <row r="270" s="168" customFormat="true" ht="12.8" hidden="false" customHeight="false" outlineLevel="0" collapsed="false">
      <c r="B270" s="169"/>
      <c r="D270" s="170" t="s">
        <v>138</v>
      </c>
      <c r="E270" s="171"/>
      <c r="F270" s="172" t="s">
        <v>362</v>
      </c>
      <c r="H270" s="173" t="n">
        <v>-91.248</v>
      </c>
      <c r="I270" s="174"/>
      <c r="L270" s="169"/>
      <c r="M270" s="175"/>
      <c r="N270" s="176"/>
      <c r="O270" s="176"/>
      <c r="P270" s="176"/>
      <c r="Q270" s="176"/>
      <c r="R270" s="176"/>
      <c r="S270" s="176"/>
      <c r="T270" s="177"/>
      <c r="AT270" s="171" t="s">
        <v>138</v>
      </c>
      <c r="AU270" s="171" t="s">
        <v>81</v>
      </c>
      <c r="AV270" s="168" t="s">
        <v>81</v>
      </c>
      <c r="AW270" s="168" t="s">
        <v>31</v>
      </c>
      <c r="AX270" s="168" t="s">
        <v>74</v>
      </c>
      <c r="AY270" s="171" t="s">
        <v>128</v>
      </c>
    </row>
    <row r="271" s="178" customFormat="true" ht="12.8" hidden="false" customHeight="false" outlineLevel="0" collapsed="false">
      <c r="B271" s="179"/>
      <c r="D271" s="170" t="s">
        <v>138</v>
      </c>
      <c r="E271" s="180"/>
      <c r="F271" s="181" t="s">
        <v>155</v>
      </c>
      <c r="H271" s="182" t="n">
        <v>136.584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138</v>
      </c>
      <c r="AU271" s="180" t="s">
        <v>81</v>
      </c>
      <c r="AV271" s="178" t="s">
        <v>136</v>
      </c>
      <c r="AW271" s="178" t="s">
        <v>31</v>
      </c>
      <c r="AX271" s="178" t="s">
        <v>79</v>
      </c>
      <c r="AY271" s="180" t="s">
        <v>128</v>
      </c>
    </row>
    <row r="272" s="26" customFormat="true" ht="37.8" hidden="false" customHeight="true" outlineLevel="0" collapsed="false">
      <c r="A272" s="21"/>
      <c r="B272" s="154"/>
      <c r="C272" s="155" t="s">
        <v>363</v>
      </c>
      <c r="D272" s="155" t="s">
        <v>131</v>
      </c>
      <c r="E272" s="156" t="s">
        <v>364</v>
      </c>
      <c r="F272" s="157" t="s">
        <v>365</v>
      </c>
      <c r="G272" s="158" t="s">
        <v>167</v>
      </c>
      <c r="H272" s="159" t="n">
        <v>91.248</v>
      </c>
      <c r="I272" s="160"/>
      <c r="J272" s="161" t="n">
        <f aca="false">ROUND(I272*H272,2)</f>
        <v>0</v>
      </c>
      <c r="K272" s="157" t="s">
        <v>135</v>
      </c>
      <c r="L272" s="22"/>
      <c r="M272" s="162"/>
      <c r="N272" s="163" t="s">
        <v>39</v>
      </c>
      <c r="O272" s="59"/>
      <c r="P272" s="164" t="n">
        <f aca="false">O272*H272</f>
        <v>0</v>
      </c>
      <c r="Q272" s="164" t="n">
        <v>0</v>
      </c>
      <c r="R272" s="164" t="n">
        <f aca="false">Q272*H272</f>
        <v>0</v>
      </c>
      <c r="S272" s="164" t="n">
        <v>0.044</v>
      </c>
      <c r="T272" s="165" t="n">
        <f aca="false">S272*H272</f>
        <v>4.014912</v>
      </c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R272" s="166" t="s">
        <v>136</v>
      </c>
      <c r="AT272" s="166" t="s">
        <v>131</v>
      </c>
      <c r="AU272" s="166" t="s">
        <v>81</v>
      </c>
      <c r="AY272" s="3" t="s">
        <v>128</v>
      </c>
      <c r="BE272" s="167" t="n">
        <f aca="false">IF(N272="základní",J272,0)</f>
        <v>0</v>
      </c>
      <c r="BF272" s="167" t="n">
        <f aca="false">IF(N272="snížená",J272,0)</f>
        <v>0</v>
      </c>
      <c r="BG272" s="167" t="n">
        <f aca="false">IF(N272="zákl. přenesená",J272,0)</f>
        <v>0</v>
      </c>
      <c r="BH272" s="167" t="n">
        <f aca="false">IF(N272="sníž. přenesená",J272,0)</f>
        <v>0</v>
      </c>
      <c r="BI272" s="167" t="n">
        <f aca="false">IF(N272="nulová",J272,0)</f>
        <v>0</v>
      </c>
      <c r="BJ272" s="3" t="s">
        <v>79</v>
      </c>
      <c r="BK272" s="167" t="n">
        <f aca="false">ROUND(I272*H272,2)</f>
        <v>0</v>
      </c>
      <c r="BL272" s="3" t="s">
        <v>136</v>
      </c>
      <c r="BM272" s="166" t="s">
        <v>366</v>
      </c>
    </row>
    <row r="273" s="26" customFormat="true" ht="24.15" hidden="false" customHeight="true" outlineLevel="0" collapsed="false">
      <c r="A273" s="21"/>
      <c r="B273" s="154"/>
      <c r="C273" s="155" t="s">
        <v>367</v>
      </c>
      <c r="D273" s="155" t="s">
        <v>131</v>
      </c>
      <c r="E273" s="156" t="s">
        <v>368</v>
      </c>
      <c r="F273" s="157" t="s">
        <v>369</v>
      </c>
      <c r="G273" s="158" t="s">
        <v>167</v>
      </c>
      <c r="H273" s="159" t="n">
        <v>91.248</v>
      </c>
      <c r="I273" s="160"/>
      <c r="J273" s="161" t="n">
        <f aca="false">ROUND(I273*H273,2)</f>
        <v>0</v>
      </c>
      <c r="K273" s="157" t="s">
        <v>135</v>
      </c>
      <c r="L273" s="22"/>
      <c r="M273" s="162"/>
      <c r="N273" s="163" t="s">
        <v>39</v>
      </c>
      <c r="O273" s="59"/>
      <c r="P273" s="164" t="n">
        <f aca="false">O273*H273</f>
        <v>0</v>
      </c>
      <c r="Q273" s="164" t="n">
        <v>0</v>
      </c>
      <c r="R273" s="164" t="n">
        <f aca="false">Q273*H273</f>
        <v>0</v>
      </c>
      <c r="S273" s="164" t="n">
        <v>0.06</v>
      </c>
      <c r="T273" s="165" t="n">
        <f aca="false">S273*H273</f>
        <v>5.47488</v>
      </c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R273" s="166" t="s">
        <v>136</v>
      </c>
      <c r="AT273" s="166" t="s">
        <v>131</v>
      </c>
      <c r="AU273" s="166" t="s">
        <v>81</v>
      </c>
      <c r="AY273" s="3" t="s">
        <v>128</v>
      </c>
      <c r="BE273" s="167" t="n">
        <f aca="false">IF(N273="základní",J273,0)</f>
        <v>0</v>
      </c>
      <c r="BF273" s="167" t="n">
        <f aca="false">IF(N273="snížená",J273,0)</f>
        <v>0</v>
      </c>
      <c r="BG273" s="167" t="n">
        <f aca="false">IF(N273="zákl. přenesená",J273,0)</f>
        <v>0</v>
      </c>
      <c r="BH273" s="167" t="n">
        <f aca="false">IF(N273="sníž. přenesená",J273,0)</f>
        <v>0</v>
      </c>
      <c r="BI273" s="167" t="n">
        <f aca="false">IF(N273="nulová",J273,0)</f>
        <v>0</v>
      </c>
      <c r="BJ273" s="3" t="s">
        <v>79</v>
      </c>
      <c r="BK273" s="167" t="n">
        <f aca="false">ROUND(I273*H273,2)</f>
        <v>0</v>
      </c>
      <c r="BL273" s="3" t="s">
        <v>136</v>
      </c>
      <c r="BM273" s="166" t="s">
        <v>370</v>
      </c>
    </row>
    <row r="274" s="168" customFormat="true" ht="19.25" hidden="false" customHeight="false" outlineLevel="0" collapsed="false">
      <c r="B274" s="169"/>
      <c r="D274" s="170" t="s">
        <v>138</v>
      </c>
      <c r="E274" s="171"/>
      <c r="F274" s="172" t="s">
        <v>371</v>
      </c>
      <c r="H274" s="173" t="n">
        <v>32.262</v>
      </c>
      <c r="I274" s="174"/>
      <c r="L274" s="169"/>
      <c r="M274" s="175"/>
      <c r="N274" s="176"/>
      <c r="O274" s="176"/>
      <c r="P274" s="176"/>
      <c r="Q274" s="176"/>
      <c r="R274" s="176"/>
      <c r="S274" s="176"/>
      <c r="T274" s="177"/>
      <c r="AT274" s="171" t="s">
        <v>138</v>
      </c>
      <c r="AU274" s="171" t="s">
        <v>81</v>
      </c>
      <c r="AV274" s="168" t="s">
        <v>81</v>
      </c>
      <c r="AW274" s="168" t="s">
        <v>31</v>
      </c>
      <c r="AX274" s="168" t="s">
        <v>74</v>
      </c>
      <c r="AY274" s="171" t="s">
        <v>128</v>
      </c>
    </row>
    <row r="275" s="168" customFormat="true" ht="12.8" hidden="false" customHeight="false" outlineLevel="0" collapsed="false">
      <c r="B275" s="169"/>
      <c r="D275" s="170" t="s">
        <v>138</v>
      </c>
      <c r="E275" s="171"/>
      <c r="F275" s="172" t="s">
        <v>372</v>
      </c>
      <c r="H275" s="173" t="n">
        <v>12.138</v>
      </c>
      <c r="I275" s="174"/>
      <c r="L275" s="169"/>
      <c r="M275" s="175"/>
      <c r="N275" s="176"/>
      <c r="O275" s="176"/>
      <c r="P275" s="176"/>
      <c r="Q275" s="176"/>
      <c r="R275" s="176"/>
      <c r="S275" s="176"/>
      <c r="T275" s="177"/>
      <c r="AT275" s="171" t="s">
        <v>138</v>
      </c>
      <c r="AU275" s="171" t="s">
        <v>81</v>
      </c>
      <c r="AV275" s="168" t="s">
        <v>81</v>
      </c>
      <c r="AW275" s="168" t="s">
        <v>31</v>
      </c>
      <c r="AX275" s="168" t="s">
        <v>74</v>
      </c>
      <c r="AY275" s="171" t="s">
        <v>128</v>
      </c>
    </row>
    <row r="276" s="197" customFormat="true" ht="12.8" hidden="false" customHeight="false" outlineLevel="0" collapsed="false">
      <c r="B276" s="198"/>
      <c r="D276" s="170" t="s">
        <v>138</v>
      </c>
      <c r="E276" s="199"/>
      <c r="F276" s="200" t="s">
        <v>216</v>
      </c>
      <c r="H276" s="201" t="n">
        <v>44.4</v>
      </c>
      <c r="I276" s="202"/>
      <c r="L276" s="198"/>
      <c r="M276" s="203"/>
      <c r="N276" s="204"/>
      <c r="O276" s="204"/>
      <c r="P276" s="204"/>
      <c r="Q276" s="204"/>
      <c r="R276" s="204"/>
      <c r="S276" s="204"/>
      <c r="T276" s="205"/>
      <c r="AT276" s="199" t="s">
        <v>138</v>
      </c>
      <c r="AU276" s="199" t="s">
        <v>81</v>
      </c>
      <c r="AV276" s="197" t="s">
        <v>129</v>
      </c>
      <c r="AW276" s="197" t="s">
        <v>31</v>
      </c>
      <c r="AX276" s="197" t="s">
        <v>74</v>
      </c>
      <c r="AY276" s="199" t="s">
        <v>128</v>
      </c>
    </row>
    <row r="277" s="168" customFormat="true" ht="12.8" hidden="false" customHeight="false" outlineLevel="0" collapsed="false">
      <c r="B277" s="169"/>
      <c r="D277" s="170" t="s">
        <v>138</v>
      </c>
      <c r="E277" s="171"/>
      <c r="F277" s="172" t="s">
        <v>373</v>
      </c>
      <c r="H277" s="173" t="n">
        <v>13.6</v>
      </c>
      <c r="I277" s="174"/>
      <c r="L277" s="169"/>
      <c r="M277" s="175"/>
      <c r="N277" s="176"/>
      <c r="O277" s="176"/>
      <c r="P277" s="176"/>
      <c r="Q277" s="176"/>
      <c r="R277" s="176"/>
      <c r="S277" s="176"/>
      <c r="T277" s="177"/>
      <c r="AT277" s="171" t="s">
        <v>138</v>
      </c>
      <c r="AU277" s="171" t="s">
        <v>81</v>
      </c>
      <c r="AV277" s="168" t="s">
        <v>81</v>
      </c>
      <c r="AW277" s="168" t="s">
        <v>31</v>
      </c>
      <c r="AX277" s="168" t="s">
        <v>74</v>
      </c>
      <c r="AY277" s="171" t="s">
        <v>128</v>
      </c>
    </row>
    <row r="278" s="168" customFormat="true" ht="12.8" hidden="false" customHeight="false" outlineLevel="0" collapsed="false">
      <c r="B278" s="169"/>
      <c r="D278" s="170" t="s">
        <v>138</v>
      </c>
      <c r="E278" s="171"/>
      <c r="F278" s="172" t="s">
        <v>374</v>
      </c>
      <c r="H278" s="173" t="n">
        <v>33.248</v>
      </c>
      <c r="I278" s="174"/>
      <c r="L278" s="169"/>
      <c r="M278" s="175"/>
      <c r="N278" s="176"/>
      <c r="O278" s="176"/>
      <c r="P278" s="176"/>
      <c r="Q278" s="176"/>
      <c r="R278" s="176"/>
      <c r="S278" s="176"/>
      <c r="T278" s="177"/>
      <c r="AT278" s="171" t="s">
        <v>138</v>
      </c>
      <c r="AU278" s="171" t="s">
        <v>81</v>
      </c>
      <c r="AV278" s="168" t="s">
        <v>81</v>
      </c>
      <c r="AW278" s="168" t="s">
        <v>31</v>
      </c>
      <c r="AX278" s="168" t="s">
        <v>74</v>
      </c>
      <c r="AY278" s="171" t="s">
        <v>128</v>
      </c>
    </row>
    <row r="279" s="197" customFormat="true" ht="12.8" hidden="false" customHeight="false" outlineLevel="0" collapsed="false">
      <c r="B279" s="198"/>
      <c r="D279" s="170" t="s">
        <v>138</v>
      </c>
      <c r="E279" s="199"/>
      <c r="F279" s="200" t="s">
        <v>216</v>
      </c>
      <c r="H279" s="201" t="n">
        <v>46.848</v>
      </c>
      <c r="I279" s="202"/>
      <c r="L279" s="198"/>
      <c r="M279" s="203"/>
      <c r="N279" s="204"/>
      <c r="O279" s="204"/>
      <c r="P279" s="204"/>
      <c r="Q279" s="204"/>
      <c r="R279" s="204"/>
      <c r="S279" s="204"/>
      <c r="T279" s="205"/>
      <c r="AT279" s="199" t="s">
        <v>138</v>
      </c>
      <c r="AU279" s="199" t="s">
        <v>81</v>
      </c>
      <c r="AV279" s="197" t="s">
        <v>129</v>
      </c>
      <c r="AW279" s="197" t="s">
        <v>31</v>
      </c>
      <c r="AX279" s="197" t="s">
        <v>74</v>
      </c>
      <c r="AY279" s="199" t="s">
        <v>128</v>
      </c>
    </row>
    <row r="280" s="178" customFormat="true" ht="12.8" hidden="false" customHeight="false" outlineLevel="0" collapsed="false">
      <c r="B280" s="179"/>
      <c r="D280" s="170" t="s">
        <v>138</v>
      </c>
      <c r="E280" s="180"/>
      <c r="F280" s="181" t="s">
        <v>155</v>
      </c>
      <c r="H280" s="182" t="n">
        <v>91.248</v>
      </c>
      <c r="I280" s="183"/>
      <c r="L280" s="179"/>
      <c r="M280" s="184"/>
      <c r="N280" s="185"/>
      <c r="O280" s="185"/>
      <c r="P280" s="185"/>
      <c r="Q280" s="185"/>
      <c r="R280" s="185"/>
      <c r="S280" s="185"/>
      <c r="T280" s="186"/>
      <c r="AT280" s="180" t="s">
        <v>138</v>
      </c>
      <c r="AU280" s="180" t="s">
        <v>81</v>
      </c>
      <c r="AV280" s="178" t="s">
        <v>136</v>
      </c>
      <c r="AW280" s="178" t="s">
        <v>31</v>
      </c>
      <c r="AX280" s="178" t="s">
        <v>79</v>
      </c>
      <c r="AY280" s="180" t="s">
        <v>128</v>
      </c>
    </row>
    <row r="281" s="140" customFormat="true" ht="22.8" hidden="false" customHeight="true" outlineLevel="0" collapsed="false">
      <c r="B281" s="141"/>
      <c r="D281" s="142" t="s">
        <v>73</v>
      </c>
      <c r="E281" s="152" t="s">
        <v>375</v>
      </c>
      <c r="F281" s="152" t="s">
        <v>376</v>
      </c>
      <c r="I281" s="144"/>
      <c r="J281" s="153" t="n">
        <f aca="false">BK281</f>
        <v>0</v>
      </c>
      <c r="L281" s="141"/>
      <c r="M281" s="146"/>
      <c r="N281" s="147"/>
      <c r="O281" s="147"/>
      <c r="P281" s="148" t="n">
        <f aca="false">SUM(P282:P286)</f>
        <v>0</v>
      </c>
      <c r="Q281" s="147"/>
      <c r="R281" s="148" t="n">
        <f aca="false">SUM(R282:R286)</f>
        <v>0</v>
      </c>
      <c r="S281" s="147"/>
      <c r="T281" s="149" t="n">
        <f aca="false">SUM(T282:T286)</f>
        <v>0</v>
      </c>
      <c r="AR281" s="142" t="s">
        <v>79</v>
      </c>
      <c r="AT281" s="150" t="s">
        <v>73</v>
      </c>
      <c r="AU281" s="150" t="s">
        <v>79</v>
      </c>
      <c r="AY281" s="142" t="s">
        <v>128</v>
      </c>
      <c r="BK281" s="151" t="n">
        <f aca="false">SUM(BK282:BK286)</f>
        <v>0</v>
      </c>
    </row>
    <row r="282" s="26" customFormat="true" ht="24.15" hidden="false" customHeight="true" outlineLevel="0" collapsed="false">
      <c r="A282" s="21"/>
      <c r="B282" s="154"/>
      <c r="C282" s="155" t="s">
        <v>377</v>
      </c>
      <c r="D282" s="155" t="s">
        <v>131</v>
      </c>
      <c r="E282" s="156" t="s">
        <v>378</v>
      </c>
      <c r="F282" s="157" t="s">
        <v>379</v>
      </c>
      <c r="G282" s="158" t="s">
        <v>151</v>
      </c>
      <c r="H282" s="159" t="n">
        <v>24.479</v>
      </c>
      <c r="I282" s="160"/>
      <c r="J282" s="161" t="n">
        <f aca="false">ROUND(I282*H282,2)</f>
        <v>0</v>
      </c>
      <c r="K282" s="157" t="s">
        <v>135</v>
      </c>
      <c r="L282" s="22"/>
      <c r="M282" s="162"/>
      <c r="N282" s="163" t="s">
        <v>39</v>
      </c>
      <c r="O282" s="59"/>
      <c r="P282" s="164" t="n">
        <f aca="false">O282*H282</f>
        <v>0</v>
      </c>
      <c r="Q282" s="164" t="n">
        <v>0</v>
      </c>
      <c r="R282" s="164" t="n">
        <f aca="false">Q282*H282</f>
        <v>0</v>
      </c>
      <c r="S282" s="164" t="n">
        <v>0</v>
      </c>
      <c r="T282" s="165" t="n">
        <f aca="false">S282*H282</f>
        <v>0</v>
      </c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R282" s="166" t="s">
        <v>136</v>
      </c>
      <c r="AT282" s="166" t="s">
        <v>131</v>
      </c>
      <c r="AU282" s="166" t="s">
        <v>81</v>
      </c>
      <c r="AY282" s="3" t="s">
        <v>128</v>
      </c>
      <c r="BE282" s="167" t="n">
        <f aca="false">IF(N282="základní",J282,0)</f>
        <v>0</v>
      </c>
      <c r="BF282" s="167" t="n">
        <f aca="false">IF(N282="snížená",J282,0)</f>
        <v>0</v>
      </c>
      <c r="BG282" s="167" t="n">
        <f aca="false">IF(N282="zákl. přenesená",J282,0)</f>
        <v>0</v>
      </c>
      <c r="BH282" s="167" t="n">
        <f aca="false">IF(N282="sníž. přenesená",J282,0)</f>
        <v>0</v>
      </c>
      <c r="BI282" s="167" t="n">
        <f aca="false">IF(N282="nulová",J282,0)</f>
        <v>0</v>
      </c>
      <c r="BJ282" s="3" t="s">
        <v>79</v>
      </c>
      <c r="BK282" s="167" t="n">
        <f aca="false">ROUND(I282*H282,2)</f>
        <v>0</v>
      </c>
      <c r="BL282" s="3" t="s">
        <v>136</v>
      </c>
      <c r="BM282" s="166" t="s">
        <v>380</v>
      </c>
    </row>
    <row r="283" s="26" customFormat="true" ht="24.15" hidden="false" customHeight="true" outlineLevel="0" collapsed="false">
      <c r="A283" s="21"/>
      <c r="B283" s="154"/>
      <c r="C283" s="155" t="s">
        <v>381</v>
      </c>
      <c r="D283" s="155" t="s">
        <v>131</v>
      </c>
      <c r="E283" s="156" t="s">
        <v>382</v>
      </c>
      <c r="F283" s="157" t="s">
        <v>383</v>
      </c>
      <c r="G283" s="158" t="s">
        <v>151</v>
      </c>
      <c r="H283" s="159" t="n">
        <v>24.479</v>
      </c>
      <c r="I283" s="160"/>
      <c r="J283" s="161" t="n">
        <f aca="false">ROUND(I283*H283,2)</f>
        <v>0</v>
      </c>
      <c r="K283" s="157" t="s">
        <v>135</v>
      </c>
      <c r="L283" s="22"/>
      <c r="M283" s="162"/>
      <c r="N283" s="163" t="s">
        <v>39</v>
      </c>
      <c r="O283" s="59"/>
      <c r="P283" s="164" t="n">
        <f aca="false">O283*H283</f>
        <v>0</v>
      </c>
      <c r="Q283" s="164" t="n">
        <v>0</v>
      </c>
      <c r="R283" s="164" t="n">
        <f aca="false">Q283*H283</f>
        <v>0</v>
      </c>
      <c r="S283" s="164" t="n">
        <v>0</v>
      </c>
      <c r="T283" s="165" t="n">
        <f aca="false">S283*H283</f>
        <v>0</v>
      </c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R283" s="166" t="s">
        <v>136</v>
      </c>
      <c r="AT283" s="166" t="s">
        <v>131</v>
      </c>
      <c r="AU283" s="166" t="s">
        <v>81</v>
      </c>
      <c r="AY283" s="3" t="s">
        <v>128</v>
      </c>
      <c r="BE283" s="167" t="n">
        <f aca="false">IF(N283="základní",J283,0)</f>
        <v>0</v>
      </c>
      <c r="BF283" s="167" t="n">
        <f aca="false">IF(N283="snížená",J283,0)</f>
        <v>0</v>
      </c>
      <c r="BG283" s="167" t="n">
        <f aca="false">IF(N283="zákl. přenesená",J283,0)</f>
        <v>0</v>
      </c>
      <c r="BH283" s="167" t="n">
        <f aca="false">IF(N283="sníž. přenesená",J283,0)</f>
        <v>0</v>
      </c>
      <c r="BI283" s="167" t="n">
        <f aca="false">IF(N283="nulová",J283,0)</f>
        <v>0</v>
      </c>
      <c r="BJ283" s="3" t="s">
        <v>79</v>
      </c>
      <c r="BK283" s="167" t="n">
        <f aca="false">ROUND(I283*H283,2)</f>
        <v>0</v>
      </c>
      <c r="BL283" s="3" t="s">
        <v>136</v>
      </c>
      <c r="BM283" s="166" t="s">
        <v>384</v>
      </c>
    </row>
    <row r="284" s="26" customFormat="true" ht="24.15" hidden="false" customHeight="true" outlineLevel="0" collapsed="false">
      <c r="A284" s="21"/>
      <c r="B284" s="154"/>
      <c r="C284" s="155" t="s">
        <v>385</v>
      </c>
      <c r="D284" s="155" t="s">
        <v>131</v>
      </c>
      <c r="E284" s="156" t="s">
        <v>386</v>
      </c>
      <c r="F284" s="157" t="s">
        <v>387</v>
      </c>
      <c r="G284" s="158" t="s">
        <v>151</v>
      </c>
      <c r="H284" s="159" t="n">
        <v>293.748</v>
      </c>
      <c r="I284" s="160"/>
      <c r="J284" s="161" t="n">
        <f aca="false">ROUND(I284*H284,2)</f>
        <v>0</v>
      </c>
      <c r="K284" s="157" t="s">
        <v>135</v>
      </c>
      <c r="L284" s="22"/>
      <c r="M284" s="162"/>
      <c r="N284" s="163" t="s">
        <v>39</v>
      </c>
      <c r="O284" s="59"/>
      <c r="P284" s="164" t="n">
        <f aca="false">O284*H284</f>
        <v>0</v>
      </c>
      <c r="Q284" s="164" t="n">
        <v>0</v>
      </c>
      <c r="R284" s="164" t="n">
        <f aca="false">Q284*H284</f>
        <v>0</v>
      </c>
      <c r="S284" s="164" t="n">
        <v>0</v>
      </c>
      <c r="T284" s="165" t="n">
        <f aca="false">S284*H284</f>
        <v>0</v>
      </c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R284" s="166" t="s">
        <v>136</v>
      </c>
      <c r="AT284" s="166" t="s">
        <v>131</v>
      </c>
      <c r="AU284" s="166" t="s">
        <v>81</v>
      </c>
      <c r="AY284" s="3" t="s">
        <v>128</v>
      </c>
      <c r="BE284" s="167" t="n">
        <f aca="false">IF(N284="základní",J284,0)</f>
        <v>0</v>
      </c>
      <c r="BF284" s="167" t="n">
        <f aca="false">IF(N284="snížená",J284,0)</f>
        <v>0</v>
      </c>
      <c r="BG284" s="167" t="n">
        <f aca="false">IF(N284="zákl. přenesená",J284,0)</f>
        <v>0</v>
      </c>
      <c r="BH284" s="167" t="n">
        <f aca="false">IF(N284="sníž. přenesená",J284,0)</f>
        <v>0</v>
      </c>
      <c r="BI284" s="167" t="n">
        <f aca="false">IF(N284="nulová",J284,0)</f>
        <v>0</v>
      </c>
      <c r="BJ284" s="3" t="s">
        <v>79</v>
      </c>
      <c r="BK284" s="167" t="n">
        <f aca="false">ROUND(I284*H284,2)</f>
        <v>0</v>
      </c>
      <c r="BL284" s="3" t="s">
        <v>136</v>
      </c>
      <c r="BM284" s="166" t="s">
        <v>388</v>
      </c>
    </row>
    <row r="285" s="168" customFormat="true" ht="12.8" hidden="false" customHeight="false" outlineLevel="0" collapsed="false">
      <c r="B285" s="169"/>
      <c r="D285" s="170" t="s">
        <v>138</v>
      </c>
      <c r="F285" s="172" t="s">
        <v>389</v>
      </c>
      <c r="H285" s="173" t="n">
        <v>293.748</v>
      </c>
      <c r="I285" s="174"/>
      <c r="L285" s="169"/>
      <c r="M285" s="175"/>
      <c r="N285" s="176"/>
      <c r="O285" s="176"/>
      <c r="P285" s="176"/>
      <c r="Q285" s="176"/>
      <c r="R285" s="176"/>
      <c r="S285" s="176"/>
      <c r="T285" s="177"/>
      <c r="AT285" s="171" t="s">
        <v>138</v>
      </c>
      <c r="AU285" s="171" t="s">
        <v>81</v>
      </c>
      <c r="AV285" s="168" t="s">
        <v>81</v>
      </c>
      <c r="AW285" s="168" t="s">
        <v>2</v>
      </c>
      <c r="AX285" s="168" t="s">
        <v>79</v>
      </c>
      <c r="AY285" s="171" t="s">
        <v>128</v>
      </c>
    </row>
    <row r="286" s="26" customFormat="true" ht="33" hidden="false" customHeight="true" outlineLevel="0" collapsed="false">
      <c r="A286" s="21"/>
      <c r="B286" s="154"/>
      <c r="C286" s="155" t="s">
        <v>390</v>
      </c>
      <c r="D286" s="155" t="s">
        <v>131</v>
      </c>
      <c r="E286" s="156" t="s">
        <v>391</v>
      </c>
      <c r="F286" s="157" t="s">
        <v>392</v>
      </c>
      <c r="G286" s="158" t="s">
        <v>151</v>
      </c>
      <c r="H286" s="159" t="n">
        <v>24.479</v>
      </c>
      <c r="I286" s="160"/>
      <c r="J286" s="161" t="n">
        <f aca="false">ROUND(I286*H286,2)</f>
        <v>0</v>
      </c>
      <c r="K286" s="157" t="s">
        <v>135</v>
      </c>
      <c r="L286" s="22"/>
      <c r="M286" s="162"/>
      <c r="N286" s="163" t="s">
        <v>39</v>
      </c>
      <c r="O286" s="59"/>
      <c r="P286" s="164" t="n">
        <f aca="false">O286*H286</f>
        <v>0</v>
      </c>
      <c r="Q286" s="164" t="n">
        <v>0</v>
      </c>
      <c r="R286" s="164" t="n">
        <f aca="false">Q286*H286</f>
        <v>0</v>
      </c>
      <c r="S286" s="164" t="n">
        <v>0</v>
      </c>
      <c r="T286" s="165" t="n">
        <f aca="false">S286*H286</f>
        <v>0</v>
      </c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R286" s="166" t="s">
        <v>136</v>
      </c>
      <c r="AT286" s="166" t="s">
        <v>131</v>
      </c>
      <c r="AU286" s="166" t="s">
        <v>81</v>
      </c>
      <c r="AY286" s="3" t="s">
        <v>128</v>
      </c>
      <c r="BE286" s="167" t="n">
        <f aca="false">IF(N286="základní",J286,0)</f>
        <v>0</v>
      </c>
      <c r="BF286" s="167" t="n">
        <f aca="false">IF(N286="snížená",J286,0)</f>
        <v>0</v>
      </c>
      <c r="BG286" s="167" t="n">
        <f aca="false">IF(N286="zákl. přenesená",J286,0)</f>
        <v>0</v>
      </c>
      <c r="BH286" s="167" t="n">
        <f aca="false">IF(N286="sníž. přenesená",J286,0)</f>
        <v>0</v>
      </c>
      <c r="BI286" s="167" t="n">
        <f aca="false">IF(N286="nulová",J286,0)</f>
        <v>0</v>
      </c>
      <c r="BJ286" s="3" t="s">
        <v>79</v>
      </c>
      <c r="BK286" s="167" t="n">
        <f aca="false">ROUND(I286*H286,2)</f>
        <v>0</v>
      </c>
      <c r="BL286" s="3" t="s">
        <v>136</v>
      </c>
      <c r="BM286" s="166" t="s">
        <v>393</v>
      </c>
    </row>
    <row r="287" s="140" customFormat="true" ht="22.8" hidden="false" customHeight="true" outlineLevel="0" collapsed="false">
      <c r="B287" s="141"/>
      <c r="D287" s="142" t="s">
        <v>73</v>
      </c>
      <c r="E287" s="152" t="s">
        <v>394</v>
      </c>
      <c r="F287" s="152" t="s">
        <v>395</v>
      </c>
      <c r="I287" s="144"/>
      <c r="J287" s="153" t="n">
        <f aca="false">BK287</f>
        <v>0</v>
      </c>
      <c r="L287" s="141"/>
      <c r="M287" s="146"/>
      <c r="N287" s="147"/>
      <c r="O287" s="147"/>
      <c r="P287" s="148" t="n">
        <f aca="false">P288</f>
        <v>0</v>
      </c>
      <c r="Q287" s="147"/>
      <c r="R287" s="148" t="n">
        <f aca="false">R288</f>
        <v>0</v>
      </c>
      <c r="S287" s="147"/>
      <c r="T287" s="149" t="n">
        <f aca="false">T288</f>
        <v>0</v>
      </c>
      <c r="AR287" s="142" t="s">
        <v>79</v>
      </c>
      <c r="AT287" s="150" t="s">
        <v>73</v>
      </c>
      <c r="AU287" s="150" t="s">
        <v>79</v>
      </c>
      <c r="AY287" s="142" t="s">
        <v>128</v>
      </c>
      <c r="BK287" s="151" t="n">
        <f aca="false">BK288</f>
        <v>0</v>
      </c>
    </row>
    <row r="288" s="26" customFormat="true" ht="24.15" hidden="false" customHeight="true" outlineLevel="0" collapsed="false">
      <c r="A288" s="21"/>
      <c r="B288" s="154"/>
      <c r="C288" s="155" t="s">
        <v>396</v>
      </c>
      <c r="D288" s="155" t="s">
        <v>131</v>
      </c>
      <c r="E288" s="156" t="s">
        <v>397</v>
      </c>
      <c r="F288" s="157" t="s">
        <v>398</v>
      </c>
      <c r="G288" s="158" t="s">
        <v>151</v>
      </c>
      <c r="H288" s="159" t="n">
        <v>12.539</v>
      </c>
      <c r="I288" s="160"/>
      <c r="J288" s="161" t="n">
        <f aca="false">ROUND(I288*H288,2)</f>
        <v>0</v>
      </c>
      <c r="K288" s="157" t="s">
        <v>135</v>
      </c>
      <c r="L288" s="22"/>
      <c r="M288" s="162"/>
      <c r="N288" s="163" t="s">
        <v>39</v>
      </c>
      <c r="O288" s="59"/>
      <c r="P288" s="164" t="n">
        <f aca="false">O288*H288</f>
        <v>0</v>
      </c>
      <c r="Q288" s="164" t="n">
        <v>0</v>
      </c>
      <c r="R288" s="164" t="n">
        <f aca="false">Q288*H288</f>
        <v>0</v>
      </c>
      <c r="S288" s="164" t="n">
        <v>0</v>
      </c>
      <c r="T288" s="165" t="n">
        <f aca="false">S288*H288</f>
        <v>0</v>
      </c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R288" s="166" t="s">
        <v>136</v>
      </c>
      <c r="AT288" s="166" t="s">
        <v>131</v>
      </c>
      <c r="AU288" s="166" t="s">
        <v>81</v>
      </c>
      <c r="AY288" s="3" t="s">
        <v>128</v>
      </c>
      <c r="BE288" s="167" t="n">
        <f aca="false">IF(N288="základní",J288,0)</f>
        <v>0</v>
      </c>
      <c r="BF288" s="167" t="n">
        <f aca="false">IF(N288="snížená",J288,0)</f>
        <v>0</v>
      </c>
      <c r="BG288" s="167" t="n">
        <f aca="false">IF(N288="zákl. přenesená",J288,0)</f>
        <v>0</v>
      </c>
      <c r="BH288" s="167" t="n">
        <f aca="false">IF(N288="sníž. přenesená",J288,0)</f>
        <v>0</v>
      </c>
      <c r="BI288" s="167" t="n">
        <f aca="false">IF(N288="nulová",J288,0)</f>
        <v>0</v>
      </c>
      <c r="BJ288" s="3" t="s">
        <v>79</v>
      </c>
      <c r="BK288" s="167" t="n">
        <f aca="false">ROUND(I288*H288,2)</f>
        <v>0</v>
      </c>
      <c r="BL288" s="3" t="s">
        <v>136</v>
      </c>
      <c r="BM288" s="166" t="s">
        <v>399</v>
      </c>
    </row>
    <row r="289" s="140" customFormat="true" ht="25.9" hidden="false" customHeight="true" outlineLevel="0" collapsed="false">
      <c r="B289" s="141"/>
      <c r="D289" s="142" t="s">
        <v>73</v>
      </c>
      <c r="E289" s="143" t="s">
        <v>400</v>
      </c>
      <c r="F289" s="143" t="s">
        <v>401</v>
      </c>
      <c r="I289" s="144"/>
      <c r="J289" s="145" t="n">
        <f aca="false">BK289</f>
        <v>0</v>
      </c>
      <c r="L289" s="141"/>
      <c r="M289" s="146"/>
      <c r="N289" s="147"/>
      <c r="O289" s="147"/>
      <c r="P289" s="148" t="n">
        <f aca="false">P290+P312+P335+P384+P390+P397+P406+P444+P454+P472+P496+P544+P558</f>
        <v>0</v>
      </c>
      <c r="Q289" s="147"/>
      <c r="R289" s="148" t="n">
        <f aca="false">R290+R312+R335+R384+R390+R397+R406+R444+R454+R472+R496+R544+R558</f>
        <v>7.24649563</v>
      </c>
      <c r="S289" s="147"/>
      <c r="T289" s="149" t="n">
        <f aca="false">T290+T312+T335+T384+T390+T397+T406+T444+T454+T472+T496+T544+T558</f>
        <v>0.4942728</v>
      </c>
      <c r="AR289" s="142" t="s">
        <v>81</v>
      </c>
      <c r="AT289" s="150" t="s">
        <v>73</v>
      </c>
      <c r="AU289" s="150" t="s">
        <v>74</v>
      </c>
      <c r="AY289" s="142" t="s">
        <v>128</v>
      </c>
      <c r="BK289" s="151" t="n">
        <f aca="false">BK290+BK312+BK335+BK384+BK390+BK397+BK406+BK444+BK454+BK472+BK496+BK544+BK558</f>
        <v>0</v>
      </c>
    </row>
    <row r="290" s="140" customFormat="true" ht="22.8" hidden="false" customHeight="true" outlineLevel="0" collapsed="false">
      <c r="B290" s="141"/>
      <c r="D290" s="142" t="s">
        <v>73</v>
      </c>
      <c r="E290" s="152" t="s">
        <v>402</v>
      </c>
      <c r="F290" s="152" t="s">
        <v>403</v>
      </c>
      <c r="I290" s="144"/>
      <c r="J290" s="153" t="n">
        <f aca="false">BK290</f>
        <v>0</v>
      </c>
      <c r="L290" s="141"/>
      <c r="M290" s="146"/>
      <c r="N290" s="147"/>
      <c r="O290" s="147"/>
      <c r="P290" s="148" t="n">
        <f aca="false">SUM(P291:P311)</f>
        <v>0</v>
      </c>
      <c r="Q290" s="147"/>
      <c r="R290" s="148" t="n">
        <f aca="false">SUM(R291:R311)</f>
        <v>0.08283</v>
      </c>
      <c r="S290" s="147"/>
      <c r="T290" s="149" t="n">
        <f aca="false">SUM(T291:T311)</f>
        <v>0.09962</v>
      </c>
      <c r="AR290" s="142" t="s">
        <v>81</v>
      </c>
      <c r="AT290" s="150" t="s">
        <v>73</v>
      </c>
      <c r="AU290" s="150" t="s">
        <v>79</v>
      </c>
      <c r="AY290" s="142" t="s">
        <v>128</v>
      </c>
      <c r="BK290" s="151" t="n">
        <f aca="false">SUM(BK291:BK311)</f>
        <v>0</v>
      </c>
    </row>
    <row r="291" s="26" customFormat="true" ht="16.5" hidden="false" customHeight="true" outlineLevel="0" collapsed="false">
      <c r="A291" s="21"/>
      <c r="B291" s="154"/>
      <c r="C291" s="155" t="s">
        <v>404</v>
      </c>
      <c r="D291" s="155" t="s">
        <v>131</v>
      </c>
      <c r="E291" s="156" t="s">
        <v>405</v>
      </c>
      <c r="F291" s="157" t="s">
        <v>406</v>
      </c>
      <c r="G291" s="158" t="s">
        <v>134</v>
      </c>
      <c r="H291" s="159" t="n">
        <v>2</v>
      </c>
      <c r="I291" s="160"/>
      <c r="J291" s="161" t="n">
        <f aca="false">ROUND(I291*H291,2)</f>
        <v>0</v>
      </c>
      <c r="K291" s="157" t="s">
        <v>135</v>
      </c>
      <c r="L291" s="22"/>
      <c r="M291" s="162"/>
      <c r="N291" s="163" t="s">
        <v>39</v>
      </c>
      <c r="O291" s="59"/>
      <c r="P291" s="164" t="n">
        <f aca="false">O291*H291</f>
        <v>0</v>
      </c>
      <c r="Q291" s="164" t="n">
        <v>0.02403</v>
      </c>
      <c r="R291" s="164" t="n">
        <f aca="false">Q291*H291</f>
        <v>0.04806</v>
      </c>
      <c r="S291" s="164" t="n">
        <v>0.02403</v>
      </c>
      <c r="T291" s="165" t="n">
        <f aca="false">S291*H291</f>
        <v>0.04806</v>
      </c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R291" s="166" t="s">
        <v>230</v>
      </c>
      <c r="AT291" s="166" t="s">
        <v>131</v>
      </c>
      <c r="AU291" s="166" t="s">
        <v>81</v>
      </c>
      <c r="AY291" s="3" t="s">
        <v>128</v>
      </c>
      <c r="BE291" s="167" t="n">
        <f aca="false">IF(N291="základní",J291,0)</f>
        <v>0</v>
      </c>
      <c r="BF291" s="167" t="n">
        <f aca="false">IF(N291="snížená",J291,0)</f>
        <v>0</v>
      </c>
      <c r="BG291" s="167" t="n">
        <f aca="false">IF(N291="zákl. přenesená",J291,0)</f>
        <v>0</v>
      </c>
      <c r="BH291" s="167" t="n">
        <f aca="false">IF(N291="sníž. přenesená",J291,0)</f>
        <v>0</v>
      </c>
      <c r="BI291" s="167" t="n">
        <f aca="false">IF(N291="nulová",J291,0)</f>
        <v>0</v>
      </c>
      <c r="BJ291" s="3" t="s">
        <v>79</v>
      </c>
      <c r="BK291" s="167" t="n">
        <f aca="false">ROUND(I291*H291,2)</f>
        <v>0</v>
      </c>
      <c r="BL291" s="3" t="s">
        <v>230</v>
      </c>
      <c r="BM291" s="166" t="s">
        <v>407</v>
      </c>
    </row>
    <row r="292" s="26" customFormat="true" ht="16.5" hidden="false" customHeight="true" outlineLevel="0" collapsed="false">
      <c r="A292" s="21"/>
      <c r="B292" s="154"/>
      <c r="C292" s="155" t="s">
        <v>408</v>
      </c>
      <c r="D292" s="155" t="s">
        <v>131</v>
      </c>
      <c r="E292" s="156" t="s">
        <v>409</v>
      </c>
      <c r="F292" s="157" t="s">
        <v>410</v>
      </c>
      <c r="G292" s="158" t="s">
        <v>134</v>
      </c>
      <c r="H292" s="159" t="n">
        <v>2</v>
      </c>
      <c r="I292" s="160"/>
      <c r="J292" s="161" t="n">
        <f aca="false">ROUND(I292*H292,2)</f>
        <v>0</v>
      </c>
      <c r="K292" s="157" t="s">
        <v>135</v>
      </c>
      <c r="L292" s="22"/>
      <c r="M292" s="162"/>
      <c r="N292" s="163" t="s">
        <v>39</v>
      </c>
      <c r="O292" s="59"/>
      <c r="P292" s="164" t="n">
        <f aca="false">O292*H292</f>
        <v>0</v>
      </c>
      <c r="Q292" s="164" t="n">
        <v>0</v>
      </c>
      <c r="R292" s="164" t="n">
        <f aca="false">Q292*H292</f>
        <v>0</v>
      </c>
      <c r="S292" s="164" t="n">
        <v>0</v>
      </c>
      <c r="T292" s="165" t="n">
        <f aca="false">S292*H292</f>
        <v>0</v>
      </c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R292" s="166" t="s">
        <v>230</v>
      </c>
      <c r="AT292" s="166" t="s">
        <v>131</v>
      </c>
      <c r="AU292" s="166" t="s">
        <v>81</v>
      </c>
      <c r="AY292" s="3" t="s">
        <v>128</v>
      </c>
      <c r="BE292" s="167" t="n">
        <f aca="false">IF(N292="základní",J292,0)</f>
        <v>0</v>
      </c>
      <c r="BF292" s="167" t="n">
        <f aca="false">IF(N292="snížená",J292,0)</f>
        <v>0</v>
      </c>
      <c r="BG292" s="167" t="n">
        <f aca="false">IF(N292="zákl. přenesená",J292,0)</f>
        <v>0</v>
      </c>
      <c r="BH292" s="167" t="n">
        <f aca="false">IF(N292="sníž. přenesená",J292,0)</f>
        <v>0</v>
      </c>
      <c r="BI292" s="167" t="n">
        <f aca="false">IF(N292="nulová",J292,0)</f>
        <v>0</v>
      </c>
      <c r="BJ292" s="3" t="s">
        <v>79</v>
      </c>
      <c r="BK292" s="167" t="n">
        <f aca="false">ROUND(I292*H292,2)</f>
        <v>0</v>
      </c>
      <c r="BL292" s="3" t="s">
        <v>230</v>
      </c>
      <c r="BM292" s="166" t="s">
        <v>411</v>
      </c>
    </row>
    <row r="293" s="26" customFormat="true" ht="16.5" hidden="false" customHeight="true" outlineLevel="0" collapsed="false">
      <c r="A293" s="21"/>
      <c r="B293" s="154"/>
      <c r="C293" s="155" t="s">
        <v>412</v>
      </c>
      <c r="D293" s="155" t="s">
        <v>131</v>
      </c>
      <c r="E293" s="156" t="s">
        <v>413</v>
      </c>
      <c r="F293" s="157" t="s">
        <v>414</v>
      </c>
      <c r="G293" s="158" t="s">
        <v>196</v>
      </c>
      <c r="H293" s="159" t="n">
        <v>12</v>
      </c>
      <c r="I293" s="160"/>
      <c r="J293" s="161" t="n">
        <f aca="false">ROUND(I293*H293,2)</f>
        <v>0</v>
      </c>
      <c r="K293" s="157" t="s">
        <v>135</v>
      </c>
      <c r="L293" s="22"/>
      <c r="M293" s="162"/>
      <c r="N293" s="163" t="s">
        <v>39</v>
      </c>
      <c r="O293" s="59"/>
      <c r="P293" s="164" t="n">
        <f aca="false">O293*H293</f>
        <v>0</v>
      </c>
      <c r="Q293" s="164" t="n">
        <v>0</v>
      </c>
      <c r="R293" s="164" t="n">
        <f aca="false">Q293*H293</f>
        <v>0</v>
      </c>
      <c r="S293" s="164" t="n">
        <v>0.0021</v>
      </c>
      <c r="T293" s="165" t="n">
        <f aca="false">S293*H293</f>
        <v>0.0252</v>
      </c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R293" s="166" t="s">
        <v>230</v>
      </c>
      <c r="AT293" s="166" t="s">
        <v>131</v>
      </c>
      <c r="AU293" s="166" t="s">
        <v>81</v>
      </c>
      <c r="AY293" s="3" t="s">
        <v>128</v>
      </c>
      <c r="BE293" s="167" t="n">
        <f aca="false">IF(N293="základní",J293,0)</f>
        <v>0</v>
      </c>
      <c r="BF293" s="167" t="n">
        <f aca="false">IF(N293="snížená",J293,0)</f>
        <v>0</v>
      </c>
      <c r="BG293" s="167" t="n">
        <f aca="false">IF(N293="zákl. přenesená",J293,0)</f>
        <v>0</v>
      </c>
      <c r="BH293" s="167" t="n">
        <f aca="false">IF(N293="sníž. přenesená",J293,0)</f>
        <v>0</v>
      </c>
      <c r="BI293" s="167" t="n">
        <f aca="false">IF(N293="nulová",J293,0)</f>
        <v>0</v>
      </c>
      <c r="BJ293" s="3" t="s">
        <v>79</v>
      </c>
      <c r="BK293" s="167" t="n">
        <f aca="false">ROUND(I293*H293,2)</f>
        <v>0</v>
      </c>
      <c r="BL293" s="3" t="s">
        <v>230</v>
      </c>
      <c r="BM293" s="166" t="s">
        <v>415</v>
      </c>
    </row>
    <row r="294" s="26" customFormat="true" ht="16.5" hidden="false" customHeight="true" outlineLevel="0" collapsed="false">
      <c r="A294" s="21"/>
      <c r="B294" s="154"/>
      <c r="C294" s="155" t="s">
        <v>416</v>
      </c>
      <c r="D294" s="155" t="s">
        <v>131</v>
      </c>
      <c r="E294" s="156" t="s">
        <v>417</v>
      </c>
      <c r="F294" s="157" t="s">
        <v>418</v>
      </c>
      <c r="G294" s="158" t="s">
        <v>196</v>
      </c>
      <c r="H294" s="159" t="n">
        <v>8</v>
      </c>
      <c r="I294" s="160"/>
      <c r="J294" s="161" t="n">
        <f aca="false">ROUND(I294*H294,2)</f>
        <v>0</v>
      </c>
      <c r="K294" s="157" t="s">
        <v>135</v>
      </c>
      <c r="L294" s="22"/>
      <c r="M294" s="162"/>
      <c r="N294" s="163" t="s">
        <v>39</v>
      </c>
      <c r="O294" s="59"/>
      <c r="P294" s="164" t="n">
        <f aca="false">O294*H294</f>
        <v>0</v>
      </c>
      <c r="Q294" s="164" t="n">
        <v>0</v>
      </c>
      <c r="R294" s="164" t="n">
        <f aca="false">Q294*H294</f>
        <v>0</v>
      </c>
      <c r="S294" s="164" t="n">
        <v>0.00198</v>
      </c>
      <c r="T294" s="165" t="n">
        <f aca="false">S294*H294</f>
        <v>0.01584</v>
      </c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R294" s="166" t="s">
        <v>230</v>
      </c>
      <c r="AT294" s="166" t="s">
        <v>131</v>
      </c>
      <c r="AU294" s="166" t="s">
        <v>81</v>
      </c>
      <c r="AY294" s="3" t="s">
        <v>128</v>
      </c>
      <c r="BE294" s="167" t="n">
        <f aca="false">IF(N294="základní",J294,0)</f>
        <v>0</v>
      </c>
      <c r="BF294" s="167" t="n">
        <f aca="false">IF(N294="snížená",J294,0)</f>
        <v>0</v>
      </c>
      <c r="BG294" s="167" t="n">
        <f aca="false">IF(N294="zákl. přenesená",J294,0)</f>
        <v>0</v>
      </c>
      <c r="BH294" s="167" t="n">
        <f aca="false">IF(N294="sníž. přenesená",J294,0)</f>
        <v>0</v>
      </c>
      <c r="BI294" s="167" t="n">
        <f aca="false">IF(N294="nulová",J294,0)</f>
        <v>0</v>
      </c>
      <c r="BJ294" s="3" t="s">
        <v>79</v>
      </c>
      <c r="BK294" s="167" t="n">
        <f aca="false">ROUND(I294*H294,2)</f>
        <v>0</v>
      </c>
      <c r="BL294" s="3" t="s">
        <v>230</v>
      </c>
      <c r="BM294" s="166" t="s">
        <v>419</v>
      </c>
    </row>
    <row r="295" s="26" customFormat="true" ht="16.5" hidden="false" customHeight="true" outlineLevel="0" collapsed="false">
      <c r="A295" s="21"/>
      <c r="B295" s="154"/>
      <c r="C295" s="155" t="s">
        <v>420</v>
      </c>
      <c r="D295" s="155" t="s">
        <v>131</v>
      </c>
      <c r="E295" s="156" t="s">
        <v>421</v>
      </c>
      <c r="F295" s="157" t="s">
        <v>422</v>
      </c>
      <c r="G295" s="158" t="s">
        <v>196</v>
      </c>
      <c r="H295" s="159" t="n">
        <v>4</v>
      </c>
      <c r="I295" s="160"/>
      <c r="J295" s="161" t="n">
        <f aca="false">ROUND(I295*H295,2)</f>
        <v>0</v>
      </c>
      <c r="K295" s="157" t="s">
        <v>135</v>
      </c>
      <c r="L295" s="22"/>
      <c r="M295" s="162"/>
      <c r="N295" s="163" t="s">
        <v>39</v>
      </c>
      <c r="O295" s="59"/>
      <c r="P295" s="164" t="n">
        <f aca="false">O295*H295</f>
        <v>0</v>
      </c>
      <c r="Q295" s="164" t="n">
        <v>0</v>
      </c>
      <c r="R295" s="164" t="n">
        <f aca="false">Q295*H295</f>
        <v>0</v>
      </c>
      <c r="S295" s="164" t="n">
        <v>0.00263</v>
      </c>
      <c r="T295" s="165" t="n">
        <f aca="false">S295*H295</f>
        <v>0.01052</v>
      </c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R295" s="166" t="s">
        <v>230</v>
      </c>
      <c r="AT295" s="166" t="s">
        <v>131</v>
      </c>
      <c r="AU295" s="166" t="s">
        <v>81</v>
      </c>
      <c r="AY295" s="3" t="s">
        <v>128</v>
      </c>
      <c r="BE295" s="167" t="n">
        <f aca="false">IF(N295="základní",J295,0)</f>
        <v>0</v>
      </c>
      <c r="BF295" s="167" t="n">
        <f aca="false">IF(N295="snížená",J295,0)</f>
        <v>0</v>
      </c>
      <c r="BG295" s="167" t="n">
        <f aca="false">IF(N295="zákl. přenesená",J295,0)</f>
        <v>0</v>
      </c>
      <c r="BH295" s="167" t="n">
        <f aca="false">IF(N295="sníž. přenesená",J295,0)</f>
        <v>0</v>
      </c>
      <c r="BI295" s="167" t="n">
        <f aca="false">IF(N295="nulová",J295,0)</f>
        <v>0</v>
      </c>
      <c r="BJ295" s="3" t="s">
        <v>79</v>
      </c>
      <c r="BK295" s="167" t="n">
        <f aca="false">ROUND(I295*H295,2)</f>
        <v>0</v>
      </c>
      <c r="BL295" s="3" t="s">
        <v>230</v>
      </c>
      <c r="BM295" s="166" t="s">
        <v>423</v>
      </c>
    </row>
    <row r="296" s="26" customFormat="true" ht="16.5" hidden="false" customHeight="true" outlineLevel="0" collapsed="false">
      <c r="A296" s="21"/>
      <c r="B296" s="154"/>
      <c r="C296" s="155" t="s">
        <v>424</v>
      </c>
      <c r="D296" s="155" t="s">
        <v>131</v>
      </c>
      <c r="E296" s="156" t="s">
        <v>425</v>
      </c>
      <c r="F296" s="157" t="s">
        <v>426</v>
      </c>
      <c r="G296" s="158" t="s">
        <v>196</v>
      </c>
      <c r="H296" s="159" t="n">
        <v>4</v>
      </c>
      <c r="I296" s="160"/>
      <c r="J296" s="161" t="n">
        <f aca="false">ROUND(I296*H296,2)</f>
        <v>0</v>
      </c>
      <c r="K296" s="157" t="s">
        <v>135</v>
      </c>
      <c r="L296" s="22"/>
      <c r="M296" s="162"/>
      <c r="N296" s="163" t="s">
        <v>39</v>
      </c>
      <c r="O296" s="59"/>
      <c r="P296" s="164" t="n">
        <f aca="false">O296*H296</f>
        <v>0</v>
      </c>
      <c r="Q296" s="164" t="n">
        <v>0.00184</v>
      </c>
      <c r="R296" s="164" t="n">
        <f aca="false">Q296*H296</f>
        <v>0.00736</v>
      </c>
      <c r="S296" s="164" t="n">
        <v>0</v>
      </c>
      <c r="T296" s="165" t="n">
        <f aca="false">S296*H296</f>
        <v>0</v>
      </c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R296" s="166" t="s">
        <v>230</v>
      </c>
      <c r="AT296" s="166" t="s">
        <v>131</v>
      </c>
      <c r="AU296" s="166" t="s">
        <v>81</v>
      </c>
      <c r="AY296" s="3" t="s">
        <v>128</v>
      </c>
      <c r="BE296" s="167" t="n">
        <f aca="false">IF(N296="základní",J296,0)</f>
        <v>0</v>
      </c>
      <c r="BF296" s="167" t="n">
        <f aca="false">IF(N296="snížená",J296,0)</f>
        <v>0</v>
      </c>
      <c r="BG296" s="167" t="n">
        <f aca="false">IF(N296="zákl. přenesená",J296,0)</f>
        <v>0</v>
      </c>
      <c r="BH296" s="167" t="n">
        <f aca="false">IF(N296="sníž. přenesená",J296,0)</f>
        <v>0</v>
      </c>
      <c r="BI296" s="167" t="n">
        <f aca="false">IF(N296="nulová",J296,0)</f>
        <v>0</v>
      </c>
      <c r="BJ296" s="3" t="s">
        <v>79</v>
      </c>
      <c r="BK296" s="167" t="n">
        <f aca="false">ROUND(I296*H296,2)</f>
        <v>0</v>
      </c>
      <c r="BL296" s="3" t="s">
        <v>230</v>
      </c>
      <c r="BM296" s="166" t="s">
        <v>427</v>
      </c>
    </row>
    <row r="297" s="26" customFormat="true" ht="16.5" hidden="false" customHeight="true" outlineLevel="0" collapsed="false">
      <c r="A297" s="21"/>
      <c r="B297" s="154"/>
      <c r="C297" s="155" t="s">
        <v>428</v>
      </c>
      <c r="D297" s="155" t="s">
        <v>131</v>
      </c>
      <c r="E297" s="156" t="s">
        <v>429</v>
      </c>
      <c r="F297" s="157" t="s">
        <v>430</v>
      </c>
      <c r="G297" s="158" t="s">
        <v>196</v>
      </c>
      <c r="H297" s="159" t="n">
        <v>14</v>
      </c>
      <c r="I297" s="160"/>
      <c r="J297" s="161" t="n">
        <f aca="false">ROUND(I297*H297,2)</f>
        <v>0</v>
      </c>
      <c r="K297" s="157" t="s">
        <v>135</v>
      </c>
      <c r="L297" s="22"/>
      <c r="M297" s="162"/>
      <c r="N297" s="163" t="s">
        <v>39</v>
      </c>
      <c r="O297" s="59"/>
      <c r="P297" s="164" t="n">
        <f aca="false">O297*H297</f>
        <v>0</v>
      </c>
      <c r="Q297" s="164" t="n">
        <v>0.00041</v>
      </c>
      <c r="R297" s="164" t="n">
        <f aca="false">Q297*H297</f>
        <v>0.00574</v>
      </c>
      <c r="S297" s="164" t="n">
        <v>0</v>
      </c>
      <c r="T297" s="165" t="n">
        <f aca="false">S297*H297</f>
        <v>0</v>
      </c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R297" s="166" t="s">
        <v>230</v>
      </c>
      <c r="AT297" s="166" t="s">
        <v>131</v>
      </c>
      <c r="AU297" s="166" t="s">
        <v>81</v>
      </c>
      <c r="AY297" s="3" t="s">
        <v>128</v>
      </c>
      <c r="BE297" s="167" t="n">
        <f aca="false">IF(N297="základní",J297,0)</f>
        <v>0</v>
      </c>
      <c r="BF297" s="167" t="n">
        <f aca="false">IF(N297="snížená",J297,0)</f>
        <v>0</v>
      </c>
      <c r="BG297" s="167" t="n">
        <f aca="false">IF(N297="zákl. přenesená",J297,0)</f>
        <v>0</v>
      </c>
      <c r="BH297" s="167" t="n">
        <f aca="false">IF(N297="sníž. přenesená",J297,0)</f>
        <v>0</v>
      </c>
      <c r="BI297" s="167" t="n">
        <f aca="false">IF(N297="nulová",J297,0)</f>
        <v>0</v>
      </c>
      <c r="BJ297" s="3" t="s">
        <v>79</v>
      </c>
      <c r="BK297" s="167" t="n">
        <f aca="false">ROUND(I297*H297,2)</f>
        <v>0</v>
      </c>
      <c r="BL297" s="3" t="s">
        <v>230</v>
      </c>
      <c r="BM297" s="166" t="s">
        <v>431</v>
      </c>
    </row>
    <row r="298" s="26" customFormat="true" ht="16.5" hidden="false" customHeight="true" outlineLevel="0" collapsed="false">
      <c r="A298" s="21"/>
      <c r="B298" s="154"/>
      <c r="C298" s="155" t="s">
        <v>432</v>
      </c>
      <c r="D298" s="155" t="s">
        <v>131</v>
      </c>
      <c r="E298" s="156" t="s">
        <v>433</v>
      </c>
      <c r="F298" s="157" t="s">
        <v>434</v>
      </c>
      <c r="G298" s="158" t="s">
        <v>196</v>
      </c>
      <c r="H298" s="159" t="n">
        <v>6</v>
      </c>
      <c r="I298" s="160"/>
      <c r="J298" s="161" t="n">
        <f aca="false">ROUND(I298*H298,2)</f>
        <v>0</v>
      </c>
      <c r="K298" s="157" t="s">
        <v>135</v>
      </c>
      <c r="L298" s="22"/>
      <c r="M298" s="162"/>
      <c r="N298" s="163" t="s">
        <v>39</v>
      </c>
      <c r="O298" s="59"/>
      <c r="P298" s="164" t="n">
        <f aca="false">O298*H298</f>
        <v>0</v>
      </c>
      <c r="Q298" s="164" t="n">
        <v>0.00048</v>
      </c>
      <c r="R298" s="164" t="n">
        <f aca="false">Q298*H298</f>
        <v>0.00288</v>
      </c>
      <c r="S298" s="164" t="n">
        <v>0</v>
      </c>
      <c r="T298" s="165" t="n">
        <f aca="false">S298*H298</f>
        <v>0</v>
      </c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R298" s="166" t="s">
        <v>230</v>
      </c>
      <c r="AT298" s="166" t="s">
        <v>131</v>
      </c>
      <c r="AU298" s="166" t="s">
        <v>81</v>
      </c>
      <c r="AY298" s="3" t="s">
        <v>128</v>
      </c>
      <c r="BE298" s="167" t="n">
        <f aca="false">IF(N298="základní",J298,0)</f>
        <v>0</v>
      </c>
      <c r="BF298" s="167" t="n">
        <f aca="false">IF(N298="snížená",J298,0)</f>
        <v>0</v>
      </c>
      <c r="BG298" s="167" t="n">
        <f aca="false">IF(N298="zákl. přenesená",J298,0)</f>
        <v>0</v>
      </c>
      <c r="BH298" s="167" t="n">
        <f aca="false">IF(N298="sníž. přenesená",J298,0)</f>
        <v>0</v>
      </c>
      <c r="BI298" s="167" t="n">
        <f aca="false">IF(N298="nulová",J298,0)</f>
        <v>0</v>
      </c>
      <c r="BJ298" s="3" t="s">
        <v>79</v>
      </c>
      <c r="BK298" s="167" t="n">
        <f aca="false">ROUND(I298*H298,2)</f>
        <v>0</v>
      </c>
      <c r="BL298" s="3" t="s">
        <v>230</v>
      </c>
      <c r="BM298" s="166" t="s">
        <v>435</v>
      </c>
    </row>
    <row r="299" s="26" customFormat="true" ht="16.5" hidden="false" customHeight="true" outlineLevel="0" collapsed="false">
      <c r="A299" s="21"/>
      <c r="B299" s="154"/>
      <c r="C299" s="155" t="s">
        <v>436</v>
      </c>
      <c r="D299" s="155" t="s">
        <v>131</v>
      </c>
      <c r="E299" s="156" t="s">
        <v>437</v>
      </c>
      <c r="F299" s="157" t="s">
        <v>438</v>
      </c>
      <c r="G299" s="158" t="s">
        <v>196</v>
      </c>
      <c r="H299" s="159" t="n">
        <v>6</v>
      </c>
      <c r="I299" s="160"/>
      <c r="J299" s="161" t="n">
        <f aca="false">ROUND(I299*H299,2)</f>
        <v>0</v>
      </c>
      <c r="K299" s="157" t="s">
        <v>135</v>
      </c>
      <c r="L299" s="22"/>
      <c r="M299" s="162"/>
      <c r="N299" s="163" t="s">
        <v>39</v>
      </c>
      <c r="O299" s="59"/>
      <c r="P299" s="164" t="n">
        <f aca="false">O299*H299</f>
        <v>0</v>
      </c>
      <c r="Q299" s="164" t="n">
        <v>0.00224</v>
      </c>
      <c r="R299" s="164" t="n">
        <f aca="false">Q299*H299</f>
        <v>0.01344</v>
      </c>
      <c r="S299" s="164" t="n">
        <v>0</v>
      </c>
      <c r="T299" s="165" t="n">
        <f aca="false">S299*H299</f>
        <v>0</v>
      </c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R299" s="166" t="s">
        <v>230</v>
      </c>
      <c r="AT299" s="166" t="s">
        <v>131</v>
      </c>
      <c r="AU299" s="166" t="s">
        <v>81</v>
      </c>
      <c r="AY299" s="3" t="s">
        <v>128</v>
      </c>
      <c r="BE299" s="167" t="n">
        <f aca="false">IF(N299="základní",J299,0)</f>
        <v>0</v>
      </c>
      <c r="BF299" s="167" t="n">
        <f aca="false">IF(N299="snížená",J299,0)</f>
        <v>0</v>
      </c>
      <c r="BG299" s="167" t="n">
        <f aca="false">IF(N299="zákl. přenesená",J299,0)</f>
        <v>0</v>
      </c>
      <c r="BH299" s="167" t="n">
        <f aca="false">IF(N299="sníž. přenesená",J299,0)</f>
        <v>0</v>
      </c>
      <c r="BI299" s="167" t="n">
        <f aca="false">IF(N299="nulová",J299,0)</f>
        <v>0</v>
      </c>
      <c r="BJ299" s="3" t="s">
        <v>79</v>
      </c>
      <c r="BK299" s="167" t="n">
        <f aca="false">ROUND(I299*H299,2)</f>
        <v>0</v>
      </c>
      <c r="BL299" s="3" t="s">
        <v>230</v>
      </c>
      <c r="BM299" s="166" t="s">
        <v>439</v>
      </c>
    </row>
    <row r="300" s="26" customFormat="true" ht="16.5" hidden="false" customHeight="true" outlineLevel="0" collapsed="false">
      <c r="A300" s="21"/>
      <c r="B300" s="154"/>
      <c r="C300" s="155" t="s">
        <v>440</v>
      </c>
      <c r="D300" s="155" t="s">
        <v>131</v>
      </c>
      <c r="E300" s="156" t="s">
        <v>441</v>
      </c>
      <c r="F300" s="157" t="s">
        <v>442</v>
      </c>
      <c r="G300" s="158" t="s">
        <v>134</v>
      </c>
      <c r="H300" s="159" t="n">
        <v>4</v>
      </c>
      <c r="I300" s="160"/>
      <c r="J300" s="161" t="n">
        <f aca="false">ROUND(I300*H300,2)</f>
        <v>0</v>
      </c>
      <c r="K300" s="157" t="s">
        <v>135</v>
      </c>
      <c r="L300" s="22"/>
      <c r="M300" s="162"/>
      <c r="N300" s="163" t="s">
        <v>39</v>
      </c>
      <c r="O300" s="59"/>
      <c r="P300" s="164" t="n">
        <f aca="false">O300*H300</f>
        <v>0</v>
      </c>
      <c r="Q300" s="164" t="n">
        <v>0</v>
      </c>
      <c r="R300" s="164" t="n">
        <f aca="false">Q300*H300</f>
        <v>0</v>
      </c>
      <c r="S300" s="164" t="n">
        <v>0</v>
      </c>
      <c r="T300" s="165" t="n">
        <f aca="false">S300*H300</f>
        <v>0</v>
      </c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R300" s="166" t="s">
        <v>230</v>
      </c>
      <c r="AT300" s="166" t="s">
        <v>131</v>
      </c>
      <c r="AU300" s="166" t="s">
        <v>81</v>
      </c>
      <c r="AY300" s="3" t="s">
        <v>128</v>
      </c>
      <c r="BE300" s="167" t="n">
        <f aca="false">IF(N300="základní",J300,0)</f>
        <v>0</v>
      </c>
      <c r="BF300" s="167" t="n">
        <f aca="false">IF(N300="snížená",J300,0)</f>
        <v>0</v>
      </c>
      <c r="BG300" s="167" t="n">
        <f aca="false">IF(N300="zákl. přenesená",J300,0)</f>
        <v>0</v>
      </c>
      <c r="BH300" s="167" t="n">
        <f aca="false">IF(N300="sníž. přenesená",J300,0)</f>
        <v>0</v>
      </c>
      <c r="BI300" s="167" t="n">
        <f aca="false">IF(N300="nulová",J300,0)</f>
        <v>0</v>
      </c>
      <c r="BJ300" s="3" t="s">
        <v>79</v>
      </c>
      <c r="BK300" s="167" t="n">
        <f aca="false">ROUND(I300*H300,2)</f>
        <v>0</v>
      </c>
      <c r="BL300" s="3" t="s">
        <v>230</v>
      </c>
      <c r="BM300" s="166" t="s">
        <v>443</v>
      </c>
    </row>
    <row r="301" s="168" customFormat="true" ht="12.8" hidden="false" customHeight="false" outlineLevel="0" collapsed="false">
      <c r="B301" s="169"/>
      <c r="D301" s="170" t="s">
        <v>138</v>
      </c>
      <c r="E301" s="171"/>
      <c r="F301" s="172" t="s">
        <v>444</v>
      </c>
      <c r="H301" s="173" t="n">
        <v>4</v>
      </c>
      <c r="I301" s="174"/>
      <c r="L301" s="169"/>
      <c r="M301" s="175"/>
      <c r="N301" s="176"/>
      <c r="O301" s="176"/>
      <c r="P301" s="176"/>
      <c r="Q301" s="176"/>
      <c r="R301" s="176"/>
      <c r="S301" s="176"/>
      <c r="T301" s="177"/>
      <c r="AT301" s="171" t="s">
        <v>138</v>
      </c>
      <c r="AU301" s="171" t="s">
        <v>81</v>
      </c>
      <c r="AV301" s="168" t="s">
        <v>81</v>
      </c>
      <c r="AW301" s="168" t="s">
        <v>31</v>
      </c>
      <c r="AX301" s="168" t="s">
        <v>74</v>
      </c>
      <c r="AY301" s="171" t="s">
        <v>128</v>
      </c>
    </row>
    <row r="302" s="178" customFormat="true" ht="12.8" hidden="false" customHeight="false" outlineLevel="0" collapsed="false">
      <c r="B302" s="179"/>
      <c r="D302" s="170" t="s">
        <v>138</v>
      </c>
      <c r="E302" s="180"/>
      <c r="F302" s="181" t="s">
        <v>155</v>
      </c>
      <c r="H302" s="182" t="n">
        <v>4</v>
      </c>
      <c r="I302" s="183"/>
      <c r="L302" s="179"/>
      <c r="M302" s="184"/>
      <c r="N302" s="185"/>
      <c r="O302" s="185"/>
      <c r="P302" s="185"/>
      <c r="Q302" s="185"/>
      <c r="R302" s="185"/>
      <c r="S302" s="185"/>
      <c r="T302" s="186"/>
      <c r="AT302" s="180" t="s">
        <v>138</v>
      </c>
      <c r="AU302" s="180" t="s">
        <v>81</v>
      </c>
      <c r="AV302" s="178" t="s">
        <v>136</v>
      </c>
      <c r="AW302" s="178" t="s">
        <v>31</v>
      </c>
      <c r="AX302" s="178" t="s">
        <v>79</v>
      </c>
      <c r="AY302" s="180" t="s">
        <v>128</v>
      </c>
    </row>
    <row r="303" s="26" customFormat="true" ht="16.5" hidden="false" customHeight="true" outlineLevel="0" collapsed="false">
      <c r="A303" s="21"/>
      <c r="B303" s="154"/>
      <c r="C303" s="155" t="s">
        <v>445</v>
      </c>
      <c r="D303" s="155" t="s">
        <v>131</v>
      </c>
      <c r="E303" s="156" t="s">
        <v>446</v>
      </c>
      <c r="F303" s="157" t="s">
        <v>447</v>
      </c>
      <c r="G303" s="158" t="s">
        <v>134</v>
      </c>
      <c r="H303" s="159" t="n">
        <v>5</v>
      </c>
      <c r="I303" s="160"/>
      <c r="J303" s="161" t="n">
        <f aca="false">ROUND(I303*H303,2)</f>
        <v>0</v>
      </c>
      <c r="K303" s="157" t="s">
        <v>135</v>
      </c>
      <c r="L303" s="22"/>
      <c r="M303" s="162"/>
      <c r="N303" s="163" t="s">
        <v>39</v>
      </c>
      <c r="O303" s="59"/>
      <c r="P303" s="164" t="n">
        <f aca="false">O303*H303</f>
        <v>0</v>
      </c>
      <c r="Q303" s="164" t="n">
        <v>0</v>
      </c>
      <c r="R303" s="164" t="n">
        <f aca="false">Q303*H303</f>
        <v>0</v>
      </c>
      <c r="S303" s="164" t="n">
        <v>0</v>
      </c>
      <c r="T303" s="165" t="n">
        <f aca="false">S303*H303</f>
        <v>0</v>
      </c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R303" s="166" t="s">
        <v>230</v>
      </c>
      <c r="AT303" s="166" t="s">
        <v>131</v>
      </c>
      <c r="AU303" s="166" t="s">
        <v>81</v>
      </c>
      <c r="AY303" s="3" t="s">
        <v>128</v>
      </c>
      <c r="BE303" s="167" t="n">
        <f aca="false">IF(N303="základní",J303,0)</f>
        <v>0</v>
      </c>
      <c r="BF303" s="167" t="n">
        <f aca="false">IF(N303="snížená",J303,0)</f>
        <v>0</v>
      </c>
      <c r="BG303" s="167" t="n">
        <f aca="false">IF(N303="zákl. přenesená",J303,0)</f>
        <v>0</v>
      </c>
      <c r="BH303" s="167" t="n">
        <f aca="false">IF(N303="sníž. přenesená",J303,0)</f>
        <v>0</v>
      </c>
      <c r="BI303" s="167" t="n">
        <f aca="false">IF(N303="nulová",J303,0)</f>
        <v>0</v>
      </c>
      <c r="BJ303" s="3" t="s">
        <v>79</v>
      </c>
      <c r="BK303" s="167" t="n">
        <f aca="false">ROUND(I303*H303,2)</f>
        <v>0</v>
      </c>
      <c r="BL303" s="3" t="s">
        <v>230</v>
      </c>
      <c r="BM303" s="166" t="s">
        <v>448</v>
      </c>
    </row>
    <row r="304" s="168" customFormat="true" ht="12.8" hidden="false" customHeight="false" outlineLevel="0" collapsed="false">
      <c r="B304" s="169"/>
      <c r="D304" s="170" t="s">
        <v>138</v>
      </c>
      <c r="E304" s="171"/>
      <c r="F304" s="172" t="s">
        <v>449</v>
      </c>
      <c r="H304" s="173" t="n">
        <v>5</v>
      </c>
      <c r="I304" s="174"/>
      <c r="L304" s="169"/>
      <c r="M304" s="175"/>
      <c r="N304" s="176"/>
      <c r="O304" s="176"/>
      <c r="P304" s="176"/>
      <c r="Q304" s="176"/>
      <c r="R304" s="176"/>
      <c r="S304" s="176"/>
      <c r="T304" s="177"/>
      <c r="AT304" s="171" t="s">
        <v>138</v>
      </c>
      <c r="AU304" s="171" t="s">
        <v>81</v>
      </c>
      <c r="AV304" s="168" t="s">
        <v>81</v>
      </c>
      <c r="AW304" s="168" t="s">
        <v>31</v>
      </c>
      <c r="AX304" s="168" t="s">
        <v>74</v>
      </c>
      <c r="AY304" s="171" t="s">
        <v>128</v>
      </c>
    </row>
    <row r="305" s="178" customFormat="true" ht="12.8" hidden="false" customHeight="false" outlineLevel="0" collapsed="false">
      <c r="B305" s="179"/>
      <c r="D305" s="170" t="s">
        <v>138</v>
      </c>
      <c r="E305" s="180"/>
      <c r="F305" s="181" t="s">
        <v>155</v>
      </c>
      <c r="H305" s="182" t="n">
        <v>5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138</v>
      </c>
      <c r="AU305" s="180" t="s">
        <v>81</v>
      </c>
      <c r="AV305" s="178" t="s">
        <v>136</v>
      </c>
      <c r="AW305" s="178" t="s">
        <v>31</v>
      </c>
      <c r="AX305" s="178" t="s">
        <v>79</v>
      </c>
      <c r="AY305" s="180" t="s">
        <v>128</v>
      </c>
    </row>
    <row r="306" s="26" customFormat="true" ht="21.75" hidden="false" customHeight="true" outlineLevel="0" collapsed="false">
      <c r="A306" s="21"/>
      <c r="B306" s="154"/>
      <c r="C306" s="155" t="s">
        <v>450</v>
      </c>
      <c r="D306" s="155" t="s">
        <v>131</v>
      </c>
      <c r="E306" s="156" t="s">
        <v>451</v>
      </c>
      <c r="F306" s="157" t="s">
        <v>452</v>
      </c>
      <c r="G306" s="158" t="s">
        <v>134</v>
      </c>
      <c r="H306" s="159" t="n">
        <v>6</v>
      </c>
      <c r="I306" s="160"/>
      <c r="J306" s="161" t="n">
        <f aca="false">ROUND(I306*H306,2)</f>
        <v>0</v>
      </c>
      <c r="K306" s="157" t="s">
        <v>135</v>
      </c>
      <c r="L306" s="22"/>
      <c r="M306" s="162"/>
      <c r="N306" s="163" t="s">
        <v>39</v>
      </c>
      <c r="O306" s="59"/>
      <c r="P306" s="164" t="n">
        <f aca="false">O306*H306</f>
        <v>0</v>
      </c>
      <c r="Q306" s="164" t="n">
        <v>0</v>
      </c>
      <c r="R306" s="164" t="n">
        <f aca="false">Q306*H306</f>
        <v>0</v>
      </c>
      <c r="S306" s="164" t="n">
        <v>0</v>
      </c>
      <c r="T306" s="165" t="n">
        <f aca="false">S306*H306</f>
        <v>0</v>
      </c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R306" s="166" t="s">
        <v>230</v>
      </c>
      <c r="AT306" s="166" t="s">
        <v>131</v>
      </c>
      <c r="AU306" s="166" t="s">
        <v>81</v>
      </c>
      <c r="AY306" s="3" t="s">
        <v>128</v>
      </c>
      <c r="BE306" s="167" t="n">
        <f aca="false">IF(N306="základní",J306,0)</f>
        <v>0</v>
      </c>
      <c r="BF306" s="167" t="n">
        <f aca="false">IF(N306="snížená",J306,0)</f>
        <v>0</v>
      </c>
      <c r="BG306" s="167" t="n">
        <f aca="false">IF(N306="zákl. přenesená",J306,0)</f>
        <v>0</v>
      </c>
      <c r="BH306" s="167" t="n">
        <f aca="false">IF(N306="sníž. přenesená",J306,0)</f>
        <v>0</v>
      </c>
      <c r="BI306" s="167" t="n">
        <f aca="false">IF(N306="nulová",J306,0)</f>
        <v>0</v>
      </c>
      <c r="BJ306" s="3" t="s">
        <v>79</v>
      </c>
      <c r="BK306" s="167" t="n">
        <f aca="false">ROUND(I306*H306,2)</f>
        <v>0</v>
      </c>
      <c r="BL306" s="3" t="s">
        <v>230</v>
      </c>
      <c r="BM306" s="166" t="s">
        <v>453</v>
      </c>
    </row>
    <row r="307" s="168" customFormat="true" ht="12.8" hidden="false" customHeight="false" outlineLevel="0" collapsed="false">
      <c r="B307" s="169"/>
      <c r="D307" s="170" t="s">
        <v>138</v>
      </c>
      <c r="E307" s="171"/>
      <c r="F307" s="172" t="s">
        <v>454</v>
      </c>
      <c r="H307" s="173" t="n">
        <v>6</v>
      </c>
      <c r="I307" s="174"/>
      <c r="L307" s="169"/>
      <c r="M307" s="175"/>
      <c r="N307" s="176"/>
      <c r="O307" s="176"/>
      <c r="P307" s="176"/>
      <c r="Q307" s="176"/>
      <c r="R307" s="176"/>
      <c r="S307" s="176"/>
      <c r="T307" s="177"/>
      <c r="AT307" s="171" t="s">
        <v>138</v>
      </c>
      <c r="AU307" s="171" t="s">
        <v>81</v>
      </c>
      <c r="AV307" s="168" t="s">
        <v>81</v>
      </c>
      <c r="AW307" s="168" t="s">
        <v>31</v>
      </c>
      <c r="AX307" s="168" t="s">
        <v>74</v>
      </c>
      <c r="AY307" s="171" t="s">
        <v>128</v>
      </c>
    </row>
    <row r="308" s="178" customFormat="true" ht="12.8" hidden="false" customHeight="false" outlineLevel="0" collapsed="false">
      <c r="B308" s="179"/>
      <c r="D308" s="170" t="s">
        <v>138</v>
      </c>
      <c r="E308" s="180"/>
      <c r="F308" s="181" t="s">
        <v>155</v>
      </c>
      <c r="H308" s="182" t="n">
        <v>6</v>
      </c>
      <c r="I308" s="183"/>
      <c r="L308" s="179"/>
      <c r="M308" s="184"/>
      <c r="N308" s="185"/>
      <c r="O308" s="185"/>
      <c r="P308" s="185"/>
      <c r="Q308" s="185"/>
      <c r="R308" s="185"/>
      <c r="S308" s="185"/>
      <c r="T308" s="186"/>
      <c r="AT308" s="180" t="s">
        <v>138</v>
      </c>
      <c r="AU308" s="180" t="s">
        <v>81</v>
      </c>
      <c r="AV308" s="178" t="s">
        <v>136</v>
      </c>
      <c r="AW308" s="178" t="s">
        <v>31</v>
      </c>
      <c r="AX308" s="178" t="s">
        <v>79</v>
      </c>
      <c r="AY308" s="180" t="s">
        <v>128</v>
      </c>
    </row>
    <row r="309" s="26" customFormat="true" ht="24.15" hidden="false" customHeight="true" outlineLevel="0" collapsed="false">
      <c r="A309" s="21"/>
      <c r="B309" s="154"/>
      <c r="C309" s="155" t="s">
        <v>455</v>
      </c>
      <c r="D309" s="155" t="s">
        <v>131</v>
      </c>
      <c r="E309" s="156" t="s">
        <v>456</v>
      </c>
      <c r="F309" s="157" t="s">
        <v>457</v>
      </c>
      <c r="G309" s="158" t="s">
        <v>134</v>
      </c>
      <c r="H309" s="159" t="n">
        <v>1</v>
      </c>
      <c r="I309" s="160"/>
      <c r="J309" s="161" t="n">
        <f aca="false">ROUND(I309*H309,2)</f>
        <v>0</v>
      </c>
      <c r="K309" s="157" t="s">
        <v>135</v>
      </c>
      <c r="L309" s="22"/>
      <c r="M309" s="162"/>
      <c r="N309" s="163" t="s">
        <v>39</v>
      </c>
      <c r="O309" s="59"/>
      <c r="P309" s="164" t="n">
        <f aca="false">O309*H309</f>
        <v>0</v>
      </c>
      <c r="Q309" s="164" t="n">
        <v>0.00535</v>
      </c>
      <c r="R309" s="164" t="n">
        <f aca="false">Q309*H309</f>
        <v>0.00535</v>
      </c>
      <c r="S309" s="164" t="n">
        <v>0</v>
      </c>
      <c r="T309" s="165" t="n">
        <f aca="false">S309*H309</f>
        <v>0</v>
      </c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R309" s="166" t="s">
        <v>230</v>
      </c>
      <c r="AT309" s="166" t="s">
        <v>131</v>
      </c>
      <c r="AU309" s="166" t="s">
        <v>81</v>
      </c>
      <c r="AY309" s="3" t="s">
        <v>128</v>
      </c>
      <c r="BE309" s="167" t="n">
        <f aca="false">IF(N309="základní",J309,0)</f>
        <v>0</v>
      </c>
      <c r="BF309" s="167" t="n">
        <f aca="false">IF(N309="snížená",J309,0)</f>
        <v>0</v>
      </c>
      <c r="BG309" s="167" t="n">
        <f aca="false">IF(N309="zákl. přenesená",J309,0)</f>
        <v>0</v>
      </c>
      <c r="BH309" s="167" t="n">
        <f aca="false">IF(N309="sníž. přenesená",J309,0)</f>
        <v>0</v>
      </c>
      <c r="BI309" s="167" t="n">
        <f aca="false">IF(N309="nulová",J309,0)</f>
        <v>0</v>
      </c>
      <c r="BJ309" s="3" t="s">
        <v>79</v>
      </c>
      <c r="BK309" s="167" t="n">
        <f aca="false">ROUND(I309*H309,2)</f>
        <v>0</v>
      </c>
      <c r="BL309" s="3" t="s">
        <v>230</v>
      </c>
      <c r="BM309" s="166" t="s">
        <v>458</v>
      </c>
    </row>
    <row r="310" s="26" customFormat="true" ht="21.75" hidden="false" customHeight="true" outlineLevel="0" collapsed="false">
      <c r="A310" s="21"/>
      <c r="B310" s="154"/>
      <c r="C310" s="155" t="s">
        <v>459</v>
      </c>
      <c r="D310" s="155" t="s">
        <v>131</v>
      </c>
      <c r="E310" s="156" t="s">
        <v>460</v>
      </c>
      <c r="F310" s="157" t="s">
        <v>461</v>
      </c>
      <c r="G310" s="158" t="s">
        <v>196</v>
      </c>
      <c r="H310" s="159" t="n">
        <v>30</v>
      </c>
      <c r="I310" s="160"/>
      <c r="J310" s="161" t="n">
        <f aca="false">ROUND(I310*H310,2)</f>
        <v>0</v>
      </c>
      <c r="K310" s="157" t="s">
        <v>135</v>
      </c>
      <c r="L310" s="22"/>
      <c r="M310" s="162"/>
      <c r="N310" s="163" t="s">
        <v>39</v>
      </c>
      <c r="O310" s="59"/>
      <c r="P310" s="164" t="n">
        <f aca="false">O310*H310</f>
        <v>0</v>
      </c>
      <c r="Q310" s="164" t="n">
        <v>0</v>
      </c>
      <c r="R310" s="164" t="n">
        <f aca="false">Q310*H310</f>
        <v>0</v>
      </c>
      <c r="S310" s="164" t="n">
        <v>0</v>
      </c>
      <c r="T310" s="165" t="n">
        <f aca="false">S310*H310</f>
        <v>0</v>
      </c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R310" s="166" t="s">
        <v>230</v>
      </c>
      <c r="AT310" s="166" t="s">
        <v>131</v>
      </c>
      <c r="AU310" s="166" t="s">
        <v>81</v>
      </c>
      <c r="AY310" s="3" t="s">
        <v>128</v>
      </c>
      <c r="BE310" s="167" t="n">
        <f aca="false">IF(N310="základní",J310,0)</f>
        <v>0</v>
      </c>
      <c r="BF310" s="167" t="n">
        <f aca="false">IF(N310="snížená",J310,0)</f>
        <v>0</v>
      </c>
      <c r="BG310" s="167" t="n">
        <f aca="false">IF(N310="zákl. přenesená",J310,0)</f>
        <v>0</v>
      </c>
      <c r="BH310" s="167" t="n">
        <f aca="false">IF(N310="sníž. přenesená",J310,0)</f>
        <v>0</v>
      </c>
      <c r="BI310" s="167" t="n">
        <f aca="false">IF(N310="nulová",J310,0)</f>
        <v>0</v>
      </c>
      <c r="BJ310" s="3" t="s">
        <v>79</v>
      </c>
      <c r="BK310" s="167" t="n">
        <f aca="false">ROUND(I310*H310,2)</f>
        <v>0</v>
      </c>
      <c r="BL310" s="3" t="s">
        <v>230</v>
      </c>
      <c r="BM310" s="166" t="s">
        <v>462</v>
      </c>
    </row>
    <row r="311" s="26" customFormat="true" ht="24.15" hidden="false" customHeight="true" outlineLevel="0" collapsed="false">
      <c r="A311" s="21"/>
      <c r="B311" s="154"/>
      <c r="C311" s="155" t="s">
        <v>463</v>
      </c>
      <c r="D311" s="155" t="s">
        <v>131</v>
      </c>
      <c r="E311" s="156" t="s">
        <v>464</v>
      </c>
      <c r="F311" s="157" t="s">
        <v>465</v>
      </c>
      <c r="G311" s="158" t="s">
        <v>466</v>
      </c>
      <c r="H311" s="214"/>
      <c r="I311" s="160"/>
      <c r="J311" s="161" t="n">
        <f aca="false">ROUND(I311*H311,2)</f>
        <v>0</v>
      </c>
      <c r="K311" s="157" t="s">
        <v>135</v>
      </c>
      <c r="L311" s="22"/>
      <c r="M311" s="162"/>
      <c r="N311" s="163" t="s">
        <v>39</v>
      </c>
      <c r="O311" s="59"/>
      <c r="P311" s="164" t="n">
        <f aca="false">O311*H311</f>
        <v>0</v>
      </c>
      <c r="Q311" s="164" t="n">
        <v>0</v>
      </c>
      <c r="R311" s="164" t="n">
        <f aca="false">Q311*H311</f>
        <v>0</v>
      </c>
      <c r="S311" s="164" t="n">
        <v>0</v>
      </c>
      <c r="T311" s="165" t="n">
        <f aca="false">S311*H311</f>
        <v>0</v>
      </c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R311" s="166" t="s">
        <v>230</v>
      </c>
      <c r="AT311" s="166" t="s">
        <v>131</v>
      </c>
      <c r="AU311" s="166" t="s">
        <v>81</v>
      </c>
      <c r="AY311" s="3" t="s">
        <v>128</v>
      </c>
      <c r="BE311" s="167" t="n">
        <f aca="false">IF(N311="základní",J311,0)</f>
        <v>0</v>
      </c>
      <c r="BF311" s="167" t="n">
        <f aca="false">IF(N311="snížená",J311,0)</f>
        <v>0</v>
      </c>
      <c r="BG311" s="167" t="n">
        <f aca="false">IF(N311="zákl. přenesená",J311,0)</f>
        <v>0</v>
      </c>
      <c r="BH311" s="167" t="n">
        <f aca="false">IF(N311="sníž. přenesená",J311,0)</f>
        <v>0</v>
      </c>
      <c r="BI311" s="167" t="n">
        <f aca="false">IF(N311="nulová",J311,0)</f>
        <v>0</v>
      </c>
      <c r="BJ311" s="3" t="s">
        <v>79</v>
      </c>
      <c r="BK311" s="167" t="n">
        <f aca="false">ROUND(I311*H311,2)</f>
        <v>0</v>
      </c>
      <c r="BL311" s="3" t="s">
        <v>230</v>
      </c>
      <c r="BM311" s="166" t="s">
        <v>467</v>
      </c>
    </row>
    <row r="312" s="140" customFormat="true" ht="22.8" hidden="false" customHeight="true" outlineLevel="0" collapsed="false">
      <c r="B312" s="141"/>
      <c r="D312" s="142" t="s">
        <v>73</v>
      </c>
      <c r="E312" s="152" t="s">
        <v>468</v>
      </c>
      <c r="F312" s="152" t="s">
        <v>469</v>
      </c>
      <c r="I312" s="144"/>
      <c r="J312" s="153" t="n">
        <f aca="false">BK312</f>
        <v>0</v>
      </c>
      <c r="L312" s="141"/>
      <c r="M312" s="146"/>
      <c r="N312" s="147"/>
      <c r="O312" s="147"/>
      <c r="P312" s="148" t="n">
        <f aca="false">SUM(P313:P334)</f>
        <v>0</v>
      </c>
      <c r="Q312" s="147"/>
      <c r="R312" s="148" t="n">
        <f aca="false">SUM(R313:R334)</f>
        <v>0.08508</v>
      </c>
      <c r="S312" s="147"/>
      <c r="T312" s="149" t="n">
        <f aca="false">SUM(T313:T334)</f>
        <v>0.03917</v>
      </c>
      <c r="AR312" s="142" t="s">
        <v>81</v>
      </c>
      <c r="AT312" s="150" t="s">
        <v>73</v>
      </c>
      <c r="AU312" s="150" t="s">
        <v>79</v>
      </c>
      <c r="AY312" s="142" t="s">
        <v>128</v>
      </c>
      <c r="BK312" s="151" t="n">
        <f aca="false">SUM(BK313:BK334)</f>
        <v>0</v>
      </c>
    </row>
    <row r="313" s="26" customFormat="true" ht="16.5" hidden="false" customHeight="true" outlineLevel="0" collapsed="false">
      <c r="A313" s="21"/>
      <c r="B313" s="154"/>
      <c r="C313" s="155" t="s">
        <v>470</v>
      </c>
      <c r="D313" s="155" t="s">
        <v>131</v>
      </c>
      <c r="E313" s="156" t="s">
        <v>471</v>
      </c>
      <c r="F313" s="157" t="s">
        <v>472</v>
      </c>
      <c r="G313" s="158" t="s">
        <v>134</v>
      </c>
      <c r="H313" s="159" t="n">
        <v>12</v>
      </c>
      <c r="I313" s="160"/>
      <c r="J313" s="161" t="n">
        <f aca="false">ROUND(I313*H313,2)</f>
        <v>0</v>
      </c>
      <c r="K313" s="157" t="s">
        <v>135</v>
      </c>
      <c r="L313" s="22"/>
      <c r="M313" s="162"/>
      <c r="N313" s="163" t="s">
        <v>39</v>
      </c>
      <c r="O313" s="59"/>
      <c r="P313" s="164" t="n">
        <f aca="false">O313*H313</f>
        <v>0</v>
      </c>
      <c r="Q313" s="164" t="n">
        <v>0</v>
      </c>
      <c r="R313" s="164" t="n">
        <f aca="false">Q313*H313</f>
        <v>0</v>
      </c>
      <c r="S313" s="164" t="n">
        <v>0.00087</v>
      </c>
      <c r="T313" s="165" t="n">
        <f aca="false">S313*H313</f>
        <v>0.01044</v>
      </c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R313" s="166" t="s">
        <v>230</v>
      </c>
      <c r="AT313" s="166" t="s">
        <v>131</v>
      </c>
      <c r="AU313" s="166" t="s">
        <v>81</v>
      </c>
      <c r="AY313" s="3" t="s">
        <v>128</v>
      </c>
      <c r="BE313" s="167" t="n">
        <f aca="false">IF(N313="základní",J313,0)</f>
        <v>0</v>
      </c>
      <c r="BF313" s="167" t="n">
        <f aca="false">IF(N313="snížená",J313,0)</f>
        <v>0</v>
      </c>
      <c r="BG313" s="167" t="n">
        <f aca="false">IF(N313="zákl. přenesená",J313,0)</f>
        <v>0</v>
      </c>
      <c r="BH313" s="167" t="n">
        <f aca="false">IF(N313="sníž. přenesená",J313,0)</f>
        <v>0</v>
      </c>
      <c r="BI313" s="167" t="n">
        <f aca="false">IF(N313="nulová",J313,0)</f>
        <v>0</v>
      </c>
      <c r="BJ313" s="3" t="s">
        <v>79</v>
      </c>
      <c r="BK313" s="167" t="n">
        <f aca="false">ROUND(I313*H313,2)</f>
        <v>0</v>
      </c>
      <c r="BL313" s="3" t="s">
        <v>230</v>
      </c>
      <c r="BM313" s="166" t="s">
        <v>473</v>
      </c>
    </row>
    <row r="314" s="26" customFormat="true" ht="16.5" hidden="false" customHeight="true" outlineLevel="0" collapsed="false">
      <c r="A314" s="21"/>
      <c r="B314" s="154"/>
      <c r="C314" s="155" t="s">
        <v>474</v>
      </c>
      <c r="D314" s="155" t="s">
        <v>131</v>
      </c>
      <c r="E314" s="156" t="s">
        <v>475</v>
      </c>
      <c r="F314" s="157" t="s">
        <v>476</v>
      </c>
      <c r="G314" s="158" t="s">
        <v>196</v>
      </c>
      <c r="H314" s="159" t="n">
        <v>40</v>
      </c>
      <c r="I314" s="160"/>
      <c r="J314" s="161" t="n">
        <f aca="false">ROUND(I314*H314,2)</f>
        <v>0</v>
      </c>
      <c r="K314" s="157" t="s">
        <v>135</v>
      </c>
      <c r="L314" s="22"/>
      <c r="M314" s="162"/>
      <c r="N314" s="163" t="s">
        <v>39</v>
      </c>
      <c r="O314" s="59"/>
      <c r="P314" s="164" t="n">
        <f aca="false">O314*H314</f>
        <v>0</v>
      </c>
      <c r="Q314" s="164" t="n">
        <v>0</v>
      </c>
      <c r="R314" s="164" t="n">
        <f aca="false">Q314*H314</f>
        <v>0</v>
      </c>
      <c r="S314" s="164" t="n">
        <v>0.00028</v>
      </c>
      <c r="T314" s="165" t="n">
        <f aca="false">S314*H314</f>
        <v>0.0112</v>
      </c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R314" s="166" t="s">
        <v>230</v>
      </c>
      <c r="AT314" s="166" t="s">
        <v>131</v>
      </c>
      <c r="AU314" s="166" t="s">
        <v>81</v>
      </c>
      <c r="AY314" s="3" t="s">
        <v>128</v>
      </c>
      <c r="BE314" s="167" t="n">
        <f aca="false">IF(N314="základní",J314,0)</f>
        <v>0</v>
      </c>
      <c r="BF314" s="167" t="n">
        <f aca="false">IF(N314="snížená",J314,0)</f>
        <v>0</v>
      </c>
      <c r="BG314" s="167" t="n">
        <f aca="false">IF(N314="zákl. přenesená",J314,0)</f>
        <v>0</v>
      </c>
      <c r="BH314" s="167" t="n">
        <f aca="false">IF(N314="sníž. přenesená",J314,0)</f>
        <v>0</v>
      </c>
      <c r="BI314" s="167" t="n">
        <f aca="false">IF(N314="nulová",J314,0)</f>
        <v>0</v>
      </c>
      <c r="BJ314" s="3" t="s">
        <v>79</v>
      </c>
      <c r="BK314" s="167" t="n">
        <f aca="false">ROUND(I314*H314,2)</f>
        <v>0</v>
      </c>
      <c r="BL314" s="3" t="s">
        <v>230</v>
      </c>
      <c r="BM314" s="166" t="s">
        <v>477</v>
      </c>
    </row>
    <row r="315" s="26" customFormat="true" ht="21.75" hidden="false" customHeight="true" outlineLevel="0" collapsed="false">
      <c r="A315" s="21"/>
      <c r="B315" s="154"/>
      <c r="C315" s="155" t="s">
        <v>478</v>
      </c>
      <c r="D315" s="155" t="s">
        <v>131</v>
      </c>
      <c r="E315" s="156" t="s">
        <v>479</v>
      </c>
      <c r="F315" s="157" t="s">
        <v>480</v>
      </c>
      <c r="G315" s="158" t="s">
        <v>196</v>
      </c>
      <c r="H315" s="159" t="n">
        <v>8</v>
      </c>
      <c r="I315" s="160"/>
      <c r="J315" s="161" t="n">
        <f aca="false">ROUND(I315*H315,2)</f>
        <v>0</v>
      </c>
      <c r="K315" s="157" t="s">
        <v>135</v>
      </c>
      <c r="L315" s="22"/>
      <c r="M315" s="162"/>
      <c r="N315" s="163" t="s">
        <v>39</v>
      </c>
      <c r="O315" s="59"/>
      <c r="P315" s="164" t="n">
        <f aca="false">O315*H315</f>
        <v>0</v>
      </c>
      <c r="Q315" s="164" t="n">
        <v>0</v>
      </c>
      <c r="R315" s="164" t="n">
        <f aca="false">Q315*H315</f>
        <v>0</v>
      </c>
      <c r="S315" s="164" t="n">
        <v>0.00029</v>
      </c>
      <c r="T315" s="165" t="n">
        <f aca="false">S315*H315</f>
        <v>0.00232</v>
      </c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R315" s="166" t="s">
        <v>230</v>
      </c>
      <c r="AT315" s="166" t="s">
        <v>131</v>
      </c>
      <c r="AU315" s="166" t="s">
        <v>81</v>
      </c>
      <c r="AY315" s="3" t="s">
        <v>128</v>
      </c>
      <c r="BE315" s="167" t="n">
        <f aca="false">IF(N315="základní",J315,0)</f>
        <v>0</v>
      </c>
      <c r="BF315" s="167" t="n">
        <f aca="false">IF(N315="snížená",J315,0)</f>
        <v>0</v>
      </c>
      <c r="BG315" s="167" t="n">
        <f aca="false">IF(N315="zákl. přenesená",J315,0)</f>
        <v>0</v>
      </c>
      <c r="BH315" s="167" t="n">
        <f aca="false">IF(N315="sníž. přenesená",J315,0)</f>
        <v>0</v>
      </c>
      <c r="BI315" s="167" t="n">
        <f aca="false">IF(N315="nulová",J315,0)</f>
        <v>0</v>
      </c>
      <c r="BJ315" s="3" t="s">
        <v>79</v>
      </c>
      <c r="BK315" s="167" t="n">
        <f aca="false">ROUND(I315*H315,2)</f>
        <v>0</v>
      </c>
      <c r="BL315" s="3" t="s">
        <v>230</v>
      </c>
      <c r="BM315" s="166" t="s">
        <v>481</v>
      </c>
    </row>
    <row r="316" s="26" customFormat="true" ht="24.15" hidden="false" customHeight="true" outlineLevel="0" collapsed="false">
      <c r="A316" s="21"/>
      <c r="B316" s="154"/>
      <c r="C316" s="155" t="s">
        <v>482</v>
      </c>
      <c r="D316" s="155" t="s">
        <v>131</v>
      </c>
      <c r="E316" s="156" t="s">
        <v>483</v>
      </c>
      <c r="F316" s="157" t="s">
        <v>484</v>
      </c>
      <c r="G316" s="158" t="s">
        <v>196</v>
      </c>
      <c r="H316" s="159" t="n">
        <v>32</v>
      </c>
      <c r="I316" s="160"/>
      <c r="J316" s="161" t="n">
        <f aca="false">ROUND(I316*H316,2)</f>
        <v>0</v>
      </c>
      <c r="K316" s="157" t="s">
        <v>135</v>
      </c>
      <c r="L316" s="22"/>
      <c r="M316" s="162"/>
      <c r="N316" s="163" t="s">
        <v>39</v>
      </c>
      <c r="O316" s="59"/>
      <c r="P316" s="164" t="n">
        <f aca="false">O316*H316</f>
        <v>0</v>
      </c>
      <c r="Q316" s="164" t="n">
        <v>0.00084</v>
      </c>
      <c r="R316" s="164" t="n">
        <f aca="false">Q316*H316</f>
        <v>0.02688</v>
      </c>
      <c r="S316" s="164" t="n">
        <v>0</v>
      </c>
      <c r="T316" s="165" t="n">
        <f aca="false">S316*H316</f>
        <v>0</v>
      </c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R316" s="166" t="s">
        <v>230</v>
      </c>
      <c r="AT316" s="166" t="s">
        <v>131</v>
      </c>
      <c r="AU316" s="166" t="s">
        <v>81</v>
      </c>
      <c r="AY316" s="3" t="s">
        <v>128</v>
      </c>
      <c r="BE316" s="167" t="n">
        <f aca="false">IF(N316="základní",J316,0)</f>
        <v>0</v>
      </c>
      <c r="BF316" s="167" t="n">
        <f aca="false">IF(N316="snížená",J316,0)</f>
        <v>0</v>
      </c>
      <c r="BG316" s="167" t="n">
        <f aca="false">IF(N316="zákl. přenesená",J316,0)</f>
        <v>0</v>
      </c>
      <c r="BH316" s="167" t="n">
        <f aca="false">IF(N316="sníž. přenesená",J316,0)</f>
        <v>0</v>
      </c>
      <c r="BI316" s="167" t="n">
        <f aca="false">IF(N316="nulová",J316,0)</f>
        <v>0</v>
      </c>
      <c r="BJ316" s="3" t="s">
        <v>79</v>
      </c>
      <c r="BK316" s="167" t="n">
        <f aca="false">ROUND(I316*H316,2)</f>
        <v>0</v>
      </c>
      <c r="BL316" s="3" t="s">
        <v>230</v>
      </c>
      <c r="BM316" s="166" t="s">
        <v>485</v>
      </c>
    </row>
    <row r="317" s="26" customFormat="true" ht="24.15" hidden="false" customHeight="true" outlineLevel="0" collapsed="false">
      <c r="A317" s="21"/>
      <c r="B317" s="154"/>
      <c r="C317" s="155" t="s">
        <v>486</v>
      </c>
      <c r="D317" s="155" t="s">
        <v>131</v>
      </c>
      <c r="E317" s="156" t="s">
        <v>487</v>
      </c>
      <c r="F317" s="157" t="s">
        <v>488</v>
      </c>
      <c r="G317" s="158" t="s">
        <v>196</v>
      </c>
      <c r="H317" s="159" t="n">
        <v>32</v>
      </c>
      <c r="I317" s="160"/>
      <c r="J317" s="161" t="n">
        <f aca="false">ROUND(I317*H317,2)</f>
        <v>0</v>
      </c>
      <c r="K317" s="157" t="s">
        <v>135</v>
      </c>
      <c r="L317" s="22"/>
      <c r="M317" s="162"/>
      <c r="N317" s="163" t="s">
        <v>39</v>
      </c>
      <c r="O317" s="59"/>
      <c r="P317" s="164" t="n">
        <f aca="false">O317*H317</f>
        <v>0</v>
      </c>
      <c r="Q317" s="164" t="n">
        <v>0.00116</v>
      </c>
      <c r="R317" s="164" t="n">
        <f aca="false">Q317*H317</f>
        <v>0.03712</v>
      </c>
      <c r="S317" s="164" t="n">
        <v>0</v>
      </c>
      <c r="T317" s="165" t="n">
        <f aca="false">S317*H317</f>
        <v>0</v>
      </c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R317" s="166" t="s">
        <v>230</v>
      </c>
      <c r="AT317" s="166" t="s">
        <v>131</v>
      </c>
      <c r="AU317" s="166" t="s">
        <v>81</v>
      </c>
      <c r="AY317" s="3" t="s">
        <v>128</v>
      </c>
      <c r="BE317" s="167" t="n">
        <f aca="false">IF(N317="základní",J317,0)</f>
        <v>0</v>
      </c>
      <c r="BF317" s="167" t="n">
        <f aca="false">IF(N317="snížená",J317,0)</f>
        <v>0</v>
      </c>
      <c r="BG317" s="167" t="n">
        <f aca="false">IF(N317="zákl. přenesená",J317,0)</f>
        <v>0</v>
      </c>
      <c r="BH317" s="167" t="n">
        <f aca="false">IF(N317="sníž. přenesená",J317,0)</f>
        <v>0</v>
      </c>
      <c r="BI317" s="167" t="n">
        <f aca="false">IF(N317="nulová",J317,0)</f>
        <v>0</v>
      </c>
      <c r="BJ317" s="3" t="s">
        <v>79</v>
      </c>
      <c r="BK317" s="167" t="n">
        <f aca="false">ROUND(I317*H317,2)</f>
        <v>0</v>
      </c>
      <c r="BL317" s="3" t="s">
        <v>230</v>
      </c>
      <c r="BM317" s="166" t="s">
        <v>489</v>
      </c>
    </row>
    <row r="318" s="26" customFormat="true" ht="24.15" hidden="false" customHeight="true" outlineLevel="0" collapsed="false">
      <c r="A318" s="21"/>
      <c r="B318" s="154"/>
      <c r="C318" s="155" t="s">
        <v>490</v>
      </c>
      <c r="D318" s="155" t="s">
        <v>131</v>
      </c>
      <c r="E318" s="156" t="s">
        <v>491</v>
      </c>
      <c r="F318" s="157" t="s">
        <v>492</v>
      </c>
      <c r="G318" s="158" t="s">
        <v>196</v>
      </c>
      <c r="H318" s="159" t="n">
        <v>8</v>
      </c>
      <c r="I318" s="160"/>
      <c r="J318" s="161" t="n">
        <f aca="false">ROUND(I318*H318,2)</f>
        <v>0</v>
      </c>
      <c r="K318" s="157" t="s">
        <v>135</v>
      </c>
      <c r="L318" s="22"/>
      <c r="M318" s="162"/>
      <c r="N318" s="163" t="s">
        <v>39</v>
      </c>
      <c r="O318" s="59"/>
      <c r="P318" s="164" t="n">
        <f aca="false">O318*H318</f>
        <v>0</v>
      </c>
      <c r="Q318" s="164" t="n">
        <v>0.00144</v>
      </c>
      <c r="R318" s="164" t="n">
        <f aca="false">Q318*H318</f>
        <v>0.01152</v>
      </c>
      <c r="S318" s="164" t="n">
        <v>0</v>
      </c>
      <c r="T318" s="165" t="n">
        <f aca="false">S318*H318</f>
        <v>0</v>
      </c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R318" s="166" t="s">
        <v>230</v>
      </c>
      <c r="AT318" s="166" t="s">
        <v>131</v>
      </c>
      <c r="AU318" s="166" t="s">
        <v>81</v>
      </c>
      <c r="AY318" s="3" t="s">
        <v>128</v>
      </c>
      <c r="BE318" s="167" t="n">
        <f aca="false">IF(N318="základní",J318,0)</f>
        <v>0</v>
      </c>
      <c r="BF318" s="167" t="n">
        <f aca="false">IF(N318="snížená",J318,0)</f>
        <v>0</v>
      </c>
      <c r="BG318" s="167" t="n">
        <f aca="false">IF(N318="zákl. přenesená",J318,0)</f>
        <v>0</v>
      </c>
      <c r="BH318" s="167" t="n">
        <f aca="false">IF(N318="sníž. přenesená",J318,0)</f>
        <v>0</v>
      </c>
      <c r="BI318" s="167" t="n">
        <f aca="false">IF(N318="nulová",J318,0)</f>
        <v>0</v>
      </c>
      <c r="BJ318" s="3" t="s">
        <v>79</v>
      </c>
      <c r="BK318" s="167" t="n">
        <f aca="false">ROUND(I318*H318,2)</f>
        <v>0</v>
      </c>
      <c r="BL318" s="3" t="s">
        <v>230</v>
      </c>
      <c r="BM318" s="166" t="s">
        <v>493</v>
      </c>
    </row>
    <row r="319" s="26" customFormat="true" ht="37.8" hidden="false" customHeight="true" outlineLevel="0" collapsed="false">
      <c r="A319" s="21"/>
      <c r="B319" s="154"/>
      <c r="C319" s="155" t="s">
        <v>494</v>
      </c>
      <c r="D319" s="155" t="s">
        <v>131</v>
      </c>
      <c r="E319" s="156" t="s">
        <v>495</v>
      </c>
      <c r="F319" s="157" t="s">
        <v>496</v>
      </c>
      <c r="G319" s="158" t="s">
        <v>196</v>
      </c>
      <c r="H319" s="159" t="n">
        <v>32</v>
      </c>
      <c r="I319" s="160"/>
      <c r="J319" s="161" t="n">
        <f aca="false">ROUND(I319*H319,2)</f>
        <v>0</v>
      </c>
      <c r="K319" s="157" t="s">
        <v>135</v>
      </c>
      <c r="L319" s="22"/>
      <c r="M319" s="162"/>
      <c r="N319" s="163" t="s">
        <v>39</v>
      </c>
      <c r="O319" s="59"/>
      <c r="P319" s="164" t="n">
        <f aca="false">O319*H319</f>
        <v>0</v>
      </c>
      <c r="Q319" s="164" t="n">
        <v>5E-005</v>
      </c>
      <c r="R319" s="164" t="n">
        <f aca="false">Q319*H319</f>
        <v>0.0016</v>
      </c>
      <c r="S319" s="164" t="n">
        <v>0</v>
      </c>
      <c r="T319" s="165" t="n">
        <f aca="false">S319*H319</f>
        <v>0</v>
      </c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R319" s="166" t="s">
        <v>230</v>
      </c>
      <c r="AT319" s="166" t="s">
        <v>131</v>
      </c>
      <c r="AU319" s="166" t="s">
        <v>81</v>
      </c>
      <c r="AY319" s="3" t="s">
        <v>128</v>
      </c>
      <c r="BE319" s="167" t="n">
        <f aca="false">IF(N319="základní",J319,0)</f>
        <v>0</v>
      </c>
      <c r="BF319" s="167" t="n">
        <f aca="false">IF(N319="snížená",J319,0)</f>
        <v>0</v>
      </c>
      <c r="BG319" s="167" t="n">
        <f aca="false">IF(N319="zákl. přenesená",J319,0)</f>
        <v>0</v>
      </c>
      <c r="BH319" s="167" t="n">
        <f aca="false">IF(N319="sníž. přenesená",J319,0)</f>
        <v>0</v>
      </c>
      <c r="BI319" s="167" t="n">
        <f aca="false">IF(N319="nulová",J319,0)</f>
        <v>0</v>
      </c>
      <c r="BJ319" s="3" t="s">
        <v>79</v>
      </c>
      <c r="BK319" s="167" t="n">
        <f aca="false">ROUND(I319*H319,2)</f>
        <v>0</v>
      </c>
      <c r="BL319" s="3" t="s">
        <v>230</v>
      </c>
      <c r="BM319" s="166" t="s">
        <v>497</v>
      </c>
    </row>
    <row r="320" s="26" customFormat="true" ht="37.8" hidden="false" customHeight="true" outlineLevel="0" collapsed="false">
      <c r="A320" s="21"/>
      <c r="B320" s="154"/>
      <c r="C320" s="155" t="s">
        <v>498</v>
      </c>
      <c r="D320" s="155" t="s">
        <v>131</v>
      </c>
      <c r="E320" s="156" t="s">
        <v>499</v>
      </c>
      <c r="F320" s="157" t="s">
        <v>500</v>
      </c>
      <c r="G320" s="158" t="s">
        <v>196</v>
      </c>
      <c r="H320" s="159" t="n">
        <v>40</v>
      </c>
      <c r="I320" s="160"/>
      <c r="J320" s="161" t="n">
        <f aca="false">ROUND(I320*H320,2)</f>
        <v>0</v>
      </c>
      <c r="K320" s="157" t="s">
        <v>135</v>
      </c>
      <c r="L320" s="22"/>
      <c r="M320" s="162"/>
      <c r="N320" s="163" t="s">
        <v>39</v>
      </c>
      <c r="O320" s="59"/>
      <c r="P320" s="164" t="n">
        <f aca="false">O320*H320</f>
        <v>0</v>
      </c>
      <c r="Q320" s="164" t="n">
        <v>7E-005</v>
      </c>
      <c r="R320" s="164" t="n">
        <f aca="false">Q320*H320</f>
        <v>0.0028</v>
      </c>
      <c r="S320" s="164" t="n">
        <v>0</v>
      </c>
      <c r="T320" s="165" t="n">
        <f aca="false">S320*H320</f>
        <v>0</v>
      </c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R320" s="166" t="s">
        <v>230</v>
      </c>
      <c r="AT320" s="166" t="s">
        <v>131</v>
      </c>
      <c r="AU320" s="166" t="s">
        <v>81</v>
      </c>
      <c r="AY320" s="3" t="s">
        <v>128</v>
      </c>
      <c r="BE320" s="167" t="n">
        <f aca="false">IF(N320="základní",J320,0)</f>
        <v>0</v>
      </c>
      <c r="BF320" s="167" t="n">
        <f aca="false">IF(N320="snížená",J320,0)</f>
        <v>0</v>
      </c>
      <c r="BG320" s="167" t="n">
        <f aca="false">IF(N320="zákl. přenesená",J320,0)</f>
        <v>0</v>
      </c>
      <c r="BH320" s="167" t="n">
        <f aca="false">IF(N320="sníž. přenesená",J320,0)</f>
        <v>0</v>
      </c>
      <c r="BI320" s="167" t="n">
        <f aca="false">IF(N320="nulová",J320,0)</f>
        <v>0</v>
      </c>
      <c r="BJ320" s="3" t="s">
        <v>79</v>
      </c>
      <c r="BK320" s="167" t="n">
        <f aca="false">ROUND(I320*H320,2)</f>
        <v>0</v>
      </c>
      <c r="BL320" s="3" t="s">
        <v>230</v>
      </c>
      <c r="BM320" s="166" t="s">
        <v>501</v>
      </c>
    </row>
    <row r="321" s="26" customFormat="true" ht="16.5" hidden="false" customHeight="true" outlineLevel="0" collapsed="false">
      <c r="A321" s="21"/>
      <c r="B321" s="154"/>
      <c r="C321" s="155" t="s">
        <v>502</v>
      </c>
      <c r="D321" s="155" t="s">
        <v>131</v>
      </c>
      <c r="E321" s="156" t="s">
        <v>503</v>
      </c>
      <c r="F321" s="157" t="s">
        <v>504</v>
      </c>
      <c r="G321" s="158" t="s">
        <v>196</v>
      </c>
      <c r="H321" s="159" t="n">
        <v>48</v>
      </c>
      <c r="I321" s="160"/>
      <c r="J321" s="161" t="n">
        <f aca="false">ROUND(I321*H321,2)</f>
        <v>0</v>
      </c>
      <c r="K321" s="157" t="s">
        <v>135</v>
      </c>
      <c r="L321" s="22"/>
      <c r="M321" s="162"/>
      <c r="N321" s="163" t="s">
        <v>39</v>
      </c>
      <c r="O321" s="59"/>
      <c r="P321" s="164" t="n">
        <f aca="false">O321*H321</f>
        <v>0</v>
      </c>
      <c r="Q321" s="164" t="n">
        <v>0</v>
      </c>
      <c r="R321" s="164" t="n">
        <f aca="false">Q321*H321</f>
        <v>0</v>
      </c>
      <c r="S321" s="164" t="n">
        <v>0.00024</v>
      </c>
      <c r="T321" s="165" t="n">
        <f aca="false">S321*H321</f>
        <v>0.01152</v>
      </c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R321" s="166" t="s">
        <v>230</v>
      </c>
      <c r="AT321" s="166" t="s">
        <v>131</v>
      </c>
      <c r="AU321" s="166" t="s">
        <v>81</v>
      </c>
      <c r="AY321" s="3" t="s">
        <v>128</v>
      </c>
      <c r="BE321" s="167" t="n">
        <f aca="false">IF(N321="základní",J321,0)</f>
        <v>0</v>
      </c>
      <c r="BF321" s="167" t="n">
        <f aca="false">IF(N321="snížená",J321,0)</f>
        <v>0</v>
      </c>
      <c r="BG321" s="167" t="n">
        <f aca="false">IF(N321="zákl. přenesená",J321,0)</f>
        <v>0</v>
      </c>
      <c r="BH321" s="167" t="n">
        <f aca="false">IF(N321="sníž. přenesená",J321,0)</f>
        <v>0</v>
      </c>
      <c r="BI321" s="167" t="n">
        <f aca="false">IF(N321="nulová",J321,0)</f>
        <v>0</v>
      </c>
      <c r="BJ321" s="3" t="s">
        <v>79</v>
      </c>
      <c r="BK321" s="167" t="n">
        <f aca="false">ROUND(I321*H321,2)</f>
        <v>0</v>
      </c>
      <c r="BL321" s="3" t="s">
        <v>230</v>
      </c>
      <c r="BM321" s="166" t="s">
        <v>505</v>
      </c>
    </row>
    <row r="322" s="26" customFormat="true" ht="16.5" hidden="false" customHeight="true" outlineLevel="0" collapsed="false">
      <c r="A322" s="21"/>
      <c r="B322" s="154"/>
      <c r="C322" s="155" t="s">
        <v>506</v>
      </c>
      <c r="D322" s="155" t="s">
        <v>131</v>
      </c>
      <c r="E322" s="156" t="s">
        <v>507</v>
      </c>
      <c r="F322" s="157" t="s">
        <v>508</v>
      </c>
      <c r="G322" s="158" t="s">
        <v>134</v>
      </c>
      <c r="H322" s="159" t="n">
        <v>31</v>
      </c>
      <c r="I322" s="160"/>
      <c r="J322" s="161" t="n">
        <f aca="false">ROUND(I322*H322,2)</f>
        <v>0</v>
      </c>
      <c r="K322" s="157" t="s">
        <v>135</v>
      </c>
      <c r="L322" s="22"/>
      <c r="M322" s="162"/>
      <c r="N322" s="163" t="s">
        <v>39</v>
      </c>
      <c r="O322" s="59"/>
      <c r="P322" s="164" t="n">
        <f aca="false">O322*H322</f>
        <v>0</v>
      </c>
      <c r="Q322" s="164" t="n">
        <v>0</v>
      </c>
      <c r="R322" s="164" t="n">
        <f aca="false">Q322*H322</f>
        <v>0</v>
      </c>
      <c r="S322" s="164" t="n">
        <v>0</v>
      </c>
      <c r="T322" s="165" t="n">
        <f aca="false">S322*H322</f>
        <v>0</v>
      </c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R322" s="166" t="s">
        <v>230</v>
      </c>
      <c r="AT322" s="166" t="s">
        <v>131</v>
      </c>
      <c r="AU322" s="166" t="s">
        <v>81</v>
      </c>
      <c r="AY322" s="3" t="s">
        <v>128</v>
      </c>
      <c r="BE322" s="167" t="n">
        <f aca="false">IF(N322="základní",J322,0)</f>
        <v>0</v>
      </c>
      <c r="BF322" s="167" t="n">
        <f aca="false">IF(N322="snížená",J322,0)</f>
        <v>0</v>
      </c>
      <c r="BG322" s="167" t="n">
        <f aca="false">IF(N322="zákl. přenesená",J322,0)</f>
        <v>0</v>
      </c>
      <c r="BH322" s="167" t="n">
        <f aca="false">IF(N322="sníž. přenesená",J322,0)</f>
        <v>0</v>
      </c>
      <c r="BI322" s="167" t="n">
        <f aca="false">IF(N322="nulová",J322,0)</f>
        <v>0</v>
      </c>
      <c r="BJ322" s="3" t="s">
        <v>79</v>
      </c>
      <c r="BK322" s="167" t="n">
        <f aca="false">ROUND(I322*H322,2)</f>
        <v>0</v>
      </c>
      <c r="BL322" s="3" t="s">
        <v>230</v>
      </c>
      <c r="BM322" s="166" t="s">
        <v>509</v>
      </c>
    </row>
    <row r="323" s="168" customFormat="true" ht="12.8" hidden="false" customHeight="false" outlineLevel="0" collapsed="false">
      <c r="B323" s="169"/>
      <c r="D323" s="170" t="s">
        <v>138</v>
      </c>
      <c r="E323" s="171"/>
      <c r="F323" s="172" t="s">
        <v>510</v>
      </c>
      <c r="H323" s="173" t="n">
        <v>8</v>
      </c>
      <c r="I323" s="174"/>
      <c r="L323" s="169"/>
      <c r="M323" s="175"/>
      <c r="N323" s="176"/>
      <c r="O323" s="176"/>
      <c r="P323" s="176"/>
      <c r="Q323" s="176"/>
      <c r="R323" s="176"/>
      <c r="S323" s="176"/>
      <c r="T323" s="177"/>
      <c r="AT323" s="171" t="s">
        <v>138</v>
      </c>
      <c r="AU323" s="171" t="s">
        <v>81</v>
      </c>
      <c r="AV323" s="168" t="s">
        <v>81</v>
      </c>
      <c r="AW323" s="168" t="s">
        <v>31</v>
      </c>
      <c r="AX323" s="168" t="s">
        <v>74</v>
      </c>
      <c r="AY323" s="171" t="s">
        <v>128</v>
      </c>
    </row>
    <row r="324" s="168" customFormat="true" ht="12.8" hidden="false" customHeight="false" outlineLevel="0" collapsed="false">
      <c r="B324" s="169"/>
      <c r="D324" s="170" t="s">
        <v>138</v>
      </c>
      <c r="E324" s="171"/>
      <c r="F324" s="172" t="s">
        <v>511</v>
      </c>
      <c r="H324" s="173" t="n">
        <v>6</v>
      </c>
      <c r="I324" s="174"/>
      <c r="L324" s="169"/>
      <c r="M324" s="175"/>
      <c r="N324" s="176"/>
      <c r="O324" s="176"/>
      <c r="P324" s="176"/>
      <c r="Q324" s="176"/>
      <c r="R324" s="176"/>
      <c r="S324" s="176"/>
      <c r="T324" s="177"/>
      <c r="AT324" s="171" t="s">
        <v>138</v>
      </c>
      <c r="AU324" s="171" t="s">
        <v>81</v>
      </c>
      <c r="AV324" s="168" t="s">
        <v>81</v>
      </c>
      <c r="AW324" s="168" t="s">
        <v>31</v>
      </c>
      <c r="AX324" s="168" t="s">
        <v>74</v>
      </c>
      <c r="AY324" s="171" t="s">
        <v>128</v>
      </c>
    </row>
    <row r="325" s="168" customFormat="true" ht="12.8" hidden="false" customHeight="false" outlineLevel="0" collapsed="false">
      <c r="B325" s="169"/>
      <c r="D325" s="170" t="s">
        <v>138</v>
      </c>
      <c r="E325" s="171"/>
      <c r="F325" s="172" t="s">
        <v>512</v>
      </c>
      <c r="H325" s="173" t="n">
        <v>12</v>
      </c>
      <c r="I325" s="174"/>
      <c r="L325" s="169"/>
      <c r="M325" s="175"/>
      <c r="N325" s="176"/>
      <c r="O325" s="176"/>
      <c r="P325" s="176"/>
      <c r="Q325" s="176"/>
      <c r="R325" s="176"/>
      <c r="S325" s="176"/>
      <c r="T325" s="177"/>
      <c r="AT325" s="171" t="s">
        <v>138</v>
      </c>
      <c r="AU325" s="171" t="s">
        <v>81</v>
      </c>
      <c r="AV325" s="168" t="s">
        <v>81</v>
      </c>
      <c r="AW325" s="168" t="s">
        <v>31</v>
      </c>
      <c r="AX325" s="168" t="s">
        <v>74</v>
      </c>
      <c r="AY325" s="171" t="s">
        <v>128</v>
      </c>
    </row>
    <row r="326" s="168" customFormat="true" ht="12.8" hidden="false" customHeight="false" outlineLevel="0" collapsed="false">
      <c r="B326" s="169"/>
      <c r="D326" s="170" t="s">
        <v>138</v>
      </c>
      <c r="E326" s="171"/>
      <c r="F326" s="172" t="s">
        <v>449</v>
      </c>
      <c r="H326" s="173" t="n">
        <v>5</v>
      </c>
      <c r="I326" s="174"/>
      <c r="L326" s="169"/>
      <c r="M326" s="175"/>
      <c r="N326" s="176"/>
      <c r="O326" s="176"/>
      <c r="P326" s="176"/>
      <c r="Q326" s="176"/>
      <c r="R326" s="176"/>
      <c r="S326" s="176"/>
      <c r="T326" s="177"/>
      <c r="AT326" s="171" t="s">
        <v>138</v>
      </c>
      <c r="AU326" s="171" t="s">
        <v>81</v>
      </c>
      <c r="AV326" s="168" t="s">
        <v>81</v>
      </c>
      <c r="AW326" s="168" t="s">
        <v>31</v>
      </c>
      <c r="AX326" s="168" t="s">
        <v>74</v>
      </c>
      <c r="AY326" s="171" t="s">
        <v>128</v>
      </c>
    </row>
    <row r="327" s="178" customFormat="true" ht="12.8" hidden="false" customHeight="false" outlineLevel="0" collapsed="false">
      <c r="B327" s="179"/>
      <c r="D327" s="170" t="s">
        <v>138</v>
      </c>
      <c r="E327" s="180"/>
      <c r="F327" s="181" t="s">
        <v>155</v>
      </c>
      <c r="H327" s="182" t="n">
        <v>31</v>
      </c>
      <c r="I327" s="183"/>
      <c r="L327" s="179"/>
      <c r="M327" s="184"/>
      <c r="N327" s="185"/>
      <c r="O327" s="185"/>
      <c r="P327" s="185"/>
      <c r="Q327" s="185"/>
      <c r="R327" s="185"/>
      <c r="S327" s="185"/>
      <c r="T327" s="186"/>
      <c r="AT327" s="180" t="s">
        <v>138</v>
      </c>
      <c r="AU327" s="180" t="s">
        <v>81</v>
      </c>
      <c r="AV327" s="178" t="s">
        <v>136</v>
      </c>
      <c r="AW327" s="178" t="s">
        <v>31</v>
      </c>
      <c r="AX327" s="178" t="s">
        <v>79</v>
      </c>
      <c r="AY327" s="180" t="s">
        <v>128</v>
      </c>
    </row>
    <row r="328" s="26" customFormat="true" ht="24.15" hidden="false" customHeight="true" outlineLevel="0" collapsed="false">
      <c r="A328" s="21"/>
      <c r="B328" s="154"/>
      <c r="C328" s="155" t="s">
        <v>513</v>
      </c>
      <c r="D328" s="155" t="s">
        <v>131</v>
      </c>
      <c r="E328" s="156" t="s">
        <v>514</v>
      </c>
      <c r="F328" s="157" t="s">
        <v>515</v>
      </c>
      <c r="G328" s="158" t="s">
        <v>134</v>
      </c>
      <c r="H328" s="159" t="n">
        <v>4</v>
      </c>
      <c r="I328" s="160"/>
      <c r="J328" s="161" t="n">
        <f aca="false">ROUND(I328*H328,2)</f>
        <v>0</v>
      </c>
      <c r="K328" s="157" t="s">
        <v>135</v>
      </c>
      <c r="L328" s="22"/>
      <c r="M328" s="162"/>
      <c r="N328" s="163" t="s">
        <v>39</v>
      </c>
      <c r="O328" s="59"/>
      <c r="P328" s="164" t="n">
        <f aca="false">O328*H328</f>
        <v>0</v>
      </c>
      <c r="Q328" s="164" t="n">
        <v>0</v>
      </c>
      <c r="R328" s="164" t="n">
        <f aca="false">Q328*H328</f>
        <v>0</v>
      </c>
      <c r="S328" s="164" t="n">
        <v>0</v>
      </c>
      <c r="T328" s="165" t="n">
        <f aca="false">S328*H328</f>
        <v>0</v>
      </c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R328" s="166" t="s">
        <v>230</v>
      </c>
      <c r="AT328" s="166" t="s">
        <v>131</v>
      </c>
      <c r="AU328" s="166" t="s">
        <v>81</v>
      </c>
      <c r="AY328" s="3" t="s">
        <v>128</v>
      </c>
      <c r="BE328" s="167" t="n">
        <f aca="false">IF(N328="základní",J328,0)</f>
        <v>0</v>
      </c>
      <c r="BF328" s="167" t="n">
        <f aca="false">IF(N328="snížená",J328,0)</f>
        <v>0</v>
      </c>
      <c r="BG328" s="167" t="n">
        <f aca="false">IF(N328="zákl. přenesená",J328,0)</f>
        <v>0</v>
      </c>
      <c r="BH328" s="167" t="n">
        <f aca="false">IF(N328="sníž. přenesená",J328,0)</f>
        <v>0</v>
      </c>
      <c r="BI328" s="167" t="n">
        <f aca="false">IF(N328="nulová",J328,0)</f>
        <v>0</v>
      </c>
      <c r="BJ328" s="3" t="s">
        <v>79</v>
      </c>
      <c r="BK328" s="167" t="n">
        <f aca="false">ROUND(I328*H328,2)</f>
        <v>0</v>
      </c>
      <c r="BL328" s="3" t="s">
        <v>230</v>
      </c>
      <c r="BM328" s="166" t="s">
        <v>516</v>
      </c>
    </row>
    <row r="329" s="26" customFormat="true" ht="24.15" hidden="false" customHeight="true" outlineLevel="0" collapsed="false">
      <c r="A329" s="21"/>
      <c r="B329" s="154"/>
      <c r="C329" s="155" t="s">
        <v>517</v>
      </c>
      <c r="D329" s="155" t="s">
        <v>131</v>
      </c>
      <c r="E329" s="156" t="s">
        <v>518</v>
      </c>
      <c r="F329" s="157" t="s">
        <v>519</v>
      </c>
      <c r="G329" s="158" t="s">
        <v>134</v>
      </c>
      <c r="H329" s="159" t="n">
        <v>3</v>
      </c>
      <c r="I329" s="160"/>
      <c r="J329" s="161" t="n">
        <f aca="false">ROUND(I329*H329,2)</f>
        <v>0</v>
      </c>
      <c r="K329" s="157" t="s">
        <v>135</v>
      </c>
      <c r="L329" s="22"/>
      <c r="M329" s="162"/>
      <c r="N329" s="163" t="s">
        <v>39</v>
      </c>
      <c r="O329" s="59"/>
      <c r="P329" s="164" t="n">
        <f aca="false">O329*H329</f>
        <v>0</v>
      </c>
      <c r="Q329" s="164" t="n">
        <v>0</v>
      </c>
      <c r="R329" s="164" t="n">
        <f aca="false">Q329*H329</f>
        <v>0</v>
      </c>
      <c r="S329" s="164" t="n">
        <v>0.00123</v>
      </c>
      <c r="T329" s="165" t="n">
        <f aca="false">S329*H329</f>
        <v>0.00369</v>
      </c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R329" s="166" t="s">
        <v>230</v>
      </c>
      <c r="AT329" s="166" t="s">
        <v>131</v>
      </c>
      <c r="AU329" s="166" t="s">
        <v>81</v>
      </c>
      <c r="AY329" s="3" t="s">
        <v>128</v>
      </c>
      <c r="BE329" s="167" t="n">
        <f aca="false">IF(N329="základní",J329,0)</f>
        <v>0</v>
      </c>
      <c r="BF329" s="167" t="n">
        <f aca="false">IF(N329="snížená",J329,0)</f>
        <v>0</v>
      </c>
      <c r="BG329" s="167" t="n">
        <f aca="false">IF(N329="zákl. přenesená",J329,0)</f>
        <v>0</v>
      </c>
      <c r="BH329" s="167" t="n">
        <f aca="false">IF(N329="sníž. přenesená",J329,0)</f>
        <v>0</v>
      </c>
      <c r="BI329" s="167" t="n">
        <f aca="false">IF(N329="nulová",J329,0)</f>
        <v>0</v>
      </c>
      <c r="BJ329" s="3" t="s">
        <v>79</v>
      </c>
      <c r="BK329" s="167" t="n">
        <f aca="false">ROUND(I329*H329,2)</f>
        <v>0</v>
      </c>
      <c r="BL329" s="3" t="s">
        <v>230</v>
      </c>
      <c r="BM329" s="166" t="s">
        <v>520</v>
      </c>
    </row>
    <row r="330" s="26" customFormat="true" ht="21.75" hidden="false" customHeight="true" outlineLevel="0" collapsed="false">
      <c r="A330" s="21"/>
      <c r="B330" s="154"/>
      <c r="C330" s="155" t="s">
        <v>521</v>
      </c>
      <c r="D330" s="155" t="s">
        <v>131</v>
      </c>
      <c r="E330" s="156" t="s">
        <v>522</v>
      </c>
      <c r="F330" s="157" t="s">
        <v>523</v>
      </c>
      <c r="G330" s="158" t="s">
        <v>134</v>
      </c>
      <c r="H330" s="159" t="n">
        <v>2</v>
      </c>
      <c r="I330" s="160"/>
      <c r="J330" s="161" t="n">
        <f aca="false">ROUND(I330*H330,2)</f>
        <v>0</v>
      </c>
      <c r="K330" s="157" t="s">
        <v>135</v>
      </c>
      <c r="L330" s="22"/>
      <c r="M330" s="162"/>
      <c r="N330" s="163" t="s">
        <v>39</v>
      </c>
      <c r="O330" s="59"/>
      <c r="P330" s="164" t="n">
        <f aca="false">O330*H330</f>
        <v>0</v>
      </c>
      <c r="Q330" s="164" t="n">
        <v>0.0007</v>
      </c>
      <c r="R330" s="164" t="n">
        <f aca="false">Q330*H330</f>
        <v>0.0014</v>
      </c>
      <c r="S330" s="164" t="n">
        <v>0</v>
      </c>
      <c r="T330" s="165" t="n">
        <f aca="false">S330*H330</f>
        <v>0</v>
      </c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R330" s="166" t="s">
        <v>230</v>
      </c>
      <c r="AT330" s="166" t="s">
        <v>131</v>
      </c>
      <c r="AU330" s="166" t="s">
        <v>81</v>
      </c>
      <c r="AY330" s="3" t="s">
        <v>128</v>
      </c>
      <c r="BE330" s="167" t="n">
        <f aca="false">IF(N330="základní",J330,0)</f>
        <v>0</v>
      </c>
      <c r="BF330" s="167" t="n">
        <f aca="false">IF(N330="snížená",J330,0)</f>
        <v>0</v>
      </c>
      <c r="BG330" s="167" t="n">
        <f aca="false">IF(N330="zákl. přenesená",J330,0)</f>
        <v>0</v>
      </c>
      <c r="BH330" s="167" t="n">
        <f aca="false">IF(N330="sníž. přenesená",J330,0)</f>
        <v>0</v>
      </c>
      <c r="BI330" s="167" t="n">
        <f aca="false">IF(N330="nulová",J330,0)</f>
        <v>0</v>
      </c>
      <c r="BJ330" s="3" t="s">
        <v>79</v>
      </c>
      <c r="BK330" s="167" t="n">
        <f aca="false">ROUND(I330*H330,2)</f>
        <v>0</v>
      </c>
      <c r="BL330" s="3" t="s">
        <v>230</v>
      </c>
      <c r="BM330" s="166" t="s">
        <v>524</v>
      </c>
    </row>
    <row r="331" s="26" customFormat="true" ht="24.15" hidden="false" customHeight="true" outlineLevel="0" collapsed="false">
      <c r="A331" s="21"/>
      <c r="B331" s="154"/>
      <c r="C331" s="155" t="s">
        <v>525</v>
      </c>
      <c r="D331" s="155" t="s">
        <v>131</v>
      </c>
      <c r="E331" s="156" t="s">
        <v>526</v>
      </c>
      <c r="F331" s="157" t="s">
        <v>527</v>
      </c>
      <c r="G331" s="158" t="s">
        <v>134</v>
      </c>
      <c r="H331" s="159" t="n">
        <v>2</v>
      </c>
      <c r="I331" s="160"/>
      <c r="J331" s="161" t="n">
        <f aca="false">ROUND(I331*H331,2)</f>
        <v>0</v>
      </c>
      <c r="K331" s="157" t="s">
        <v>135</v>
      </c>
      <c r="L331" s="22"/>
      <c r="M331" s="162"/>
      <c r="N331" s="163" t="s">
        <v>39</v>
      </c>
      <c r="O331" s="59"/>
      <c r="P331" s="164" t="n">
        <f aca="false">O331*H331</f>
        <v>0</v>
      </c>
      <c r="Q331" s="164" t="n">
        <v>0.0008</v>
      </c>
      <c r="R331" s="164" t="n">
        <f aca="false">Q331*H331</f>
        <v>0.0016</v>
      </c>
      <c r="S331" s="164" t="n">
        <v>0</v>
      </c>
      <c r="T331" s="165" t="n">
        <f aca="false">S331*H331</f>
        <v>0</v>
      </c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R331" s="166" t="s">
        <v>230</v>
      </c>
      <c r="AT331" s="166" t="s">
        <v>131</v>
      </c>
      <c r="AU331" s="166" t="s">
        <v>81</v>
      </c>
      <c r="AY331" s="3" t="s">
        <v>128</v>
      </c>
      <c r="BE331" s="167" t="n">
        <f aca="false">IF(N331="základní",J331,0)</f>
        <v>0</v>
      </c>
      <c r="BF331" s="167" t="n">
        <f aca="false">IF(N331="snížená",J331,0)</f>
        <v>0</v>
      </c>
      <c r="BG331" s="167" t="n">
        <f aca="false">IF(N331="zákl. přenesená",J331,0)</f>
        <v>0</v>
      </c>
      <c r="BH331" s="167" t="n">
        <f aca="false">IF(N331="sníž. přenesená",J331,0)</f>
        <v>0</v>
      </c>
      <c r="BI331" s="167" t="n">
        <f aca="false">IF(N331="nulová",J331,0)</f>
        <v>0</v>
      </c>
      <c r="BJ331" s="3" t="s">
        <v>79</v>
      </c>
      <c r="BK331" s="167" t="n">
        <f aca="false">ROUND(I331*H331,2)</f>
        <v>0</v>
      </c>
      <c r="BL331" s="3" t="s">
        <v>230</v>
      </c>
      <c r="BM331" s="166" t="s">
        <v>528</v>
      </c>
    </row>
    <row r="332" s="26" customFormat="true" ht="21.75" hidden="false" customHeight="true" outlineLevel="0" collapsed="false">
      <c r="A332" s="21"/>
      <c r="B332" s="154"/>
      <c r="C332" s="155" t="s">
        <v>529</v>
      </c>
      <c r="D332" s="155" t="s">
        <v>131</v>
      </c>
      <c r="E332" s="156" t="s">
        <v>530</v>
      </c>
      <c r="F332" s="157" t="s">
        <v>531</v>
      </c>
      <c r="G332" s="158" t="s">
        <v>196</v>
      </c>
      <c r="H332" s="159" t="n">
        <v>72</v>
      </c>
      <c r="I332" s="160"/>
      <c r="J332" s="161" t="n">
        <f aca="false">ROUND(I332*H332,2)</f>
        <v>0</v>
      </c>
      <c r="K332" s="157" t="s">
        <v>135</v>
      </c>
      <c r="L332" s="22"/>
      <c r="M332" s="162"/>
      <c r="N332" s="163" t="s">
        <v>39</v>
      </c>
      <c r="O332" s="59"/>
      <c r="P332" s="164" t="n">
        <f aca="false">O332*H332</f>
        <v>0</v>
      </c>
      <c r="Q332" s="164" t="n">
        <v>1E-005</v>
      </c>
      <c r="R332" s="164" t="n">
        <f aca="false">Q332*H332</f>
        <v>0.00072</v>
      </c>
      <c r="S332" s="164" t="n">
        <v>0</v>
      </c>
      <c r="T332" s="165" t="n">
        <f aca="false">S332*H332</f>
        <v>0</v>
      </c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R332" s="166" t="s">
        <v>230</v>
      </c>
      <c r="AT332" s="166" t="s">
        <v>131</v>
      </c>
      <c r="AU332" s="166" t="s">
        <v>81</v>
      </c>
      <c r="AY332" s="3" t="s">
        <v>128</v>
      </c>
      <c r="BE332" s="167" t="n">
        <f aca="false">IF(N332="základní",J332,0)</f>
        <v>0</v>
      </c>
      <c r="BF332" s="167" t="n">
        <f aca="false">IF(N332="snížená",J332,0)</f>
        <v>0</v>
      </c>
      <c r="BG332" s="167" t="n">
        <f aca="false">IF(N332="zákl. přenesená",J332,0)</f>
        <v>0</v>
      </c>
      <c r="BH332" s="167" t="n">
        <f aca="false">IF(N332="sníž. přenesená",J332,0)</f>
        <v>0</v>
      </c>
      <c r="BI332" s="167" t="n">
        <f aca="false">IF(N332="nulová",J332,0)</f>
        <v>0</v>
      </c>
      <c r="BJ332" s="3" t="s">
        <v>79</v>
      </c>
      <c r="BK332" s="167" t="n">
        <f aca="false">ROUND(I332*H332,2)</f>
        <v>0</v>
      </c>
      <c r="BL332" s="3" t="s">
        <v>230</v>
      </c>
      <c r="BM332" s="166" t="s">
        <v>532</v>
      </c>
    </row>
    <row r="333" s="26" customFormat="true" ht="24.15" hidden="false" customHeight="true" outlineLevel="0" collapsed="false">
      <c r="A333" s="21"/>
      <c r="B333" s="154"/>
      <c r="C333" s="155" t="s">
        <v>533</v>
      </c>
      <c r="D333" s="155" t="s">
        <v>131</v>
      </c>
      <c r="E333" s="156" t="s">
        <v>534</v>
      </c>
      <c r="F333" s="157" t="s">
        <v>535</v>
      </c>
      <c r="G333" s="158" t="s">
        <v>196</v>
      </c>
      <c r="H333" s="159" t="n">
        <v>72</v>
      </c>
      <c r="I333" s="160"/>
      <c r="J333" s="161" t="n">
        <f aca="false">ROUND(I333*H333,2)</f>
        <v>0</v>
      </c>
      <c r="K333" s="157" t="s">
        <v>135</v>
      </c>
      <c r="L333" s="22"/>
      <c r="M333" s="162"/>
      <c r="N333" s="163" t="s">
        <v>39</v>
      </c>
      <c r="O333" s="59"/>
      <c r="P333" s="164" t="n">
        <f aca="false">O333*H333</f>
        <v>0</v>
      </c>
      <c r="Q333" s="164" t="n">
        <v>2E-005</v>
      </c>
      <c r="R333" s="164" t="n">
        <f aca="false">Q333*H333</f>
        <v>0.00144</v>
      </c>
      <c r="S333" s="164" t="n">
        <v>0</v>
      </c>
      <c r="T333" s="165" t="n">
        <f aca="false">S333*H333</f>
        <v>0</v>
      </c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R333" s="166" t="s">
        <v>230</v>
      </c>
      <c r="AT333" s="166" t="s">
        <v>131</v>
      </c>
      <c r="AU333" s="166" t="s">
        <v>81</v>
      </c>
      <c r="AY333" s="3" t="s">
        <v>128</v>
      </c>
      <c r="BE333" s="167" t="n">
        <f aca="false">IF(N333="základní",J333,0)</f>
        <v>0</v>
      </c>
      <c r="BF333" s="167" t="n">
        <f aca="false">IF(N333="snížená",J333,0)</f>
        <v>0</v>
      </c>
      <c r="BG333" s="167" t="n">
        <f aca="false">IF(N333="zákl. přenesená",J333,0)</f>
        <v>0</v>
      </c>
      <c r="BH333" s="167" t="n">
        <f aca="false">IF(N333="sníž. přenesená",J333,0)</f>
        <v>0</v>
      </c>
      <c r="BI333" s="167" t="n">
        <f aca="false">IF(N333="nulová",J333,0)</f>
        <v>0</v>
      </c>
      <c r="BJ333" s="3" t="s">
        <v>79</v>
      </c>
      <c r="BK333" s="167" t="n">
        <f aca="false">ROUND(I333*H333,2)</f>
        <v>0</v>
      </c>
      <c r="BL333" s="3" t="s">
        <v>230</v>
      </c>
      <c r="BM333" s="166" t="s">
        <v>536</v>
      </c>
    </row>
    <row r="334" s="26" customFormat="true" ht="24.15" hidden="false" customHeight="true" outlineLevel="0" collapsed="false">
      <c r="A334" s="21"/>
      <c r="B334" s="154"/>
      <c r="C334" s="155" t="s">
        <v>537</v>
      </c>
      <c r="D334" s="155" t="s">
        <v>131</v>
      </c>
      <c r="E334" s="156" t="s">
        <v>538</v>
      </c>
      <c r="F334" s="157" t="s">
        <v>539</v>
      </c>
      <c r="G334" s="158" t="s">
        <v>466</v>
      </c>
      <c r="H334" s="214"/>
      <c r="I334" s="160"/>
      <c r="J334" s="161" t="n">
        <f aca="false">ROUND(I334*H334,2)</f>
        <v>0</v>
      </c>
      <c r="K334" s="157" t="s">
        <v>135</v>
      </c>
      <c r="L334" s="22"/>
      <c r="M334" s="162"/>
      <c r="N334" s="163" t="s">
        <v>39</v>
      </c>
      <c r="O334" s="59"/>
      <c r="P334" s="164" t="n">
        <f aca="false">O334*H334</f>
        <v>0</v>
      </c>
      <c r="Q334" s="164" t="n">
        <v>0</v>
      </c>
      <c r="R334" s="164" t="n">
        <f aca="false">Q334*H334</f>
        <v>0</v>
      </c>
      <c r="S334" s="164" t="n">
        <v>0</v>
      </c>
      <c r="T334" s="165" t="n">
        <f aca="false">S334*H334</f>
        <v>0</v>
      </c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R334" s="166" t="s">
        <v>230</v>
      </c>
      <c r="AT334" s="166" t="s">
        <v>131</v>
      </c>
      <c r="AU334" s="166" t="s">
        <v>81</v>
      </c>
      <c r="AY334" s="3" t="s">
        <v>128</v>
      </c>
      <c r="BE334" s="167" t="n">
        <f aca="false">IF(N334="základní",J334,0)</f>
        <v>0</v>
      </c>
      <c r="BF334" s="167" t="n">
        <f aca="false">IF(N334="snížená",J334,0)</f>
        <v>0</v>
      </c>
      <c r="BG334" s="167" t="n">
        <f aca="false">IF(N334="zákl. přenesená",J334,0)</f>
        <v>0</v>
      </c>
      <c r="BH334" s="167" t="n">
        <f aca="false">IF(N334="sníž. přenesená",J334,0)</f>
        <v>0</v>
      </c>
      <c r="BI334" s="167" t="n">
        <f aca="false">IF(N334="nulová",J334,0)</f>
        <v>0</v>
      </c>
      <c r="BJ334" s="3" t="s">
        <v>79</v>
      </c>
      <c r="BK334" s="167" t="n">
        <f aca="false">ROUND(I334*H334,2)</f>
        <v>0</v>
      </c>
      <c r="BL334" s="3" t="s">
        <v>230</v>
      </c>
      <c r="BM334" s="166" t="s">
        <v>540</v>
      </c>
    </row>
    <row r="335" s="140" customFormat="true" ht="22.8" hidden="false" customHeight="true" outlineLevel="0" collapsed="false">
      <c r="B335" s="141"/>
      <c r="D335" s="142" t="s">
        <v>73</v>
      </c>
      <c r="E335" s="152" t="s">
        <v>541</v>
      </c>
      <c r="F335" s="152" t="s">
        <v>542</v>
      </c>
      <c r="I335" s="144"/>
      <c r="J335" s="153" t="n">
        <f aca="false">BK335</f>
        <v>0</v>
      </c>
      <c r="L335" s="141"/>
      <c r="M335" s="146"/>
      <c r="N335" s="147"/>
      <c r="O335" s="147"/>
      <c r="P335" s="148" t="n">
        <f aca="false">SUM(P336:P383)</f>
        <v>0</v>
      </c>
      <c r="Q335" s="147"/>
      <c r="R335" s="148" t="n">
        <f aca="false">SUM(R336:R383)</f>
        <v>0.22113</v>
      </c>
      <c r="S335" s="147"/>
      <c r="T335" s="149" t="n">
        <f aca="false">SUM(T336:T383)</f>
        <v>0.24985</v>
      </c>
      <c r="AR335" s="142" t="s">
        <v>81</v>
      </c>
      <c r="AT335" s="150" t="s">
        <v>73</v>
      </c>
      <c r="AU335" s="150" t="s">
        <v>79</v>
      </c>
      <c r="AY335" s="142" t="s">
        <v>128</v>
      </c>
      <c r="BK335" s="151" t="n">
        <f aca="false">SUM(BK336:BK383)</f>
        <v>0</v>
      </c>
    </row>
    <row r="336" s="26" customFormat="true" ht="16.5" hidden="false" customHeight="true" outlineLevel="0" collapsed="false">
      <c r="A336" s="21"/>
      <c r="B336" s="154"/>
      <c r="C336" s="155" t="s">
        <v>543</v>
      </c>
      <c r="D336" s="155" t="s">
        <v>131</v>
      </c>
      <c r="E336" s="156" t="s">
        <v>544</v>
      </c>
      <c r="F336" s="157" t="s">
        <v>545</v>
      </c>
      <c r="G336" s="158" t="s">
        <v>546</v>
      </c>
      <c r="H336" s="159" t="n">
        <v>5</v>
      </c>
      <c r="I336" s="160"/>
      <c r="J336" s="161" t="n">
        <f aca="false">ROUND(I336*H336,2)</f>
        <v>0</v>
      </c>
      <c r="K336" s="157" t="s">
        <v>135</v>
      </c>
      <c r="L336" s="22"/>
      <c r="M336" s="162"/>
      <c r="N336" s="163" t="s">
        <v>39</v>
      </c>
      <c r="O336" s="59"/>
      <c r="P336" s="164" t="n">
        <f aca="false">O336*H336</f>
        <v>0</v>
      </c>
      <c r="Q336" s="164" t="n">
        <v>0</v>
      </c>
      <c r="R336" s="164" t="n">
        <f aca="false">Q336*H336</f>
        <v>0</v>
      </c>
      <c r="S336" s="164" t="n">
        <v>0.01933</v>
      </c>
      <c r="T336" s="165" t="n">
        <f aca="false">S336*H336</f>
        <v>0.09665</v>
      </c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R336" s="166" t="s">
        <v>230</v>
      </c>
      <c r="AT336" s="166" t="s">
        <v>131</v>
      </c>
      <c r="AU336" s="166" t="s">
        <v>81</v>
      </c>
      <c r="AY336" s="3" t="s">
        <v>128</v>
      </c>
      <c r="BE336" s="167" t="n">
        <f aca="false">IF(N336="základní",J336,0)</f>
        <v>0</v>
      </c>
      <c r="BF336" s="167" t="n">
        <f aca="false">IF(N336="snížená",J336,0)</f>
        <v>0</v>
      </c>
      <c r="BG336" s="167" t="n">
        <f aca="false">IF(N336="zákl. přenesená",J336,0)</f>
        <v>0</v>
      </c>
      <c r="BH336" s="167" t="n">
        <f aca="false">IF(N336="sníž. přenesená",J336,0)</f>
        <v>0</v>
      </c>
      <c r="BI336" s="167" t="n">
        <f aca="false">IF(N336="nulová",J336,0)</f>
        <v>0</v>
      </c>
      <c r="BJ336" s="3" t="s">
        <v>79</v>
      </c>
      <c r="BK336" s="167" t="n">
        <f aca="false">ROUND(I336*H336,2)</f>
        <v>0</v>
      </c>
      <c r="BL336" s="3" t="s">
        <v>230</v>
      </c>
      <c r="BM336" s="166" t="s">
        <v>547</v>
      </c>
    </row>
    <row r="337" s="168" customFormat="true" ht="12.8" hidden="false" customHeight="false" outlineLevel="0" collapsed="false">
      <c r="B337" s="169"/>
      <c r="D337" s="170" t="s">
        <v>138</v>
      </c>
      <c r="E337" s="171"/>
      <c r="F337" s="172" t="s">
        <v>548</v>
      </c>
      <c r="H337" s="173" t="n">
        <v>3</v>
      </c>
      <c r="I337" s="174"/>
      <c r="L337" s="169"/>
      <c r="M337" s="175"/>
      <c r="N337" s="176"/>
      <c r="O337" s="176"/>
      <c r="P337" s="176"/>
      <c r="Q337" s="176"/>
      <c r="R337" s="176"/>
      <c r="S337" s="176"/>
      <c r="T337" s="177"/>
      <c r="AT337" s="171" t="s">
        <v>138</v>
      </c>
      <c r="AU337" s="171" t="s">
        <v>81</v>
      </c>
      <c r="AV337" s="168" t="s">
        <v>81</v>
      </c>
      <c r="AW337" s="168" t="s">
        <v>31</v>
      </c>
      <c r="AX337" s="168" t="s">
        <v>74</v>
      </c>
      <c r="AY337" s="171" t="s">
        <v>128</v>
      </c>
    </row>
    <row r="338" s="168" customFormat="true" ht="12.8" hidden="false" customHeight="false" outlineLevel="0" collapsed="false">
      <c r="B338" s="169"/>
      <c r="D338" s="170" t="s">
        <v>138</v>
      </c>
      <c r="E338" s="171"/>
      <c r="F338" s="172" t="s">
        <v>549</v>
      </c>
      <c r="H338" s="173" t="n">
        <v>2</v>
      </c>
      <c r="I338" s="174"/>
      <c r="L338" s="169"/>
      <c r="M338" s="175"/>
      <c r="N338" s="176"/>
      <c r="O338" s="176"/>
      <c r="P338" s="176"/>
      <c r="Q338" s="176"/>
      <c r="R338" s="176"/>
      <c r="S338" s="176"/>
      <c r="T338" s="177"/>
      <c r="AT338" s="171" t="s">
        <v>138</v>
      </c>
      <c r="AU338" s="171" t="s">
        <v>81</v>
      </c>
      <c r="AV338" s="168" t="s">
        <v>81</v>
      </c>
      <c r="AW338" s="168" t="s">
        <v>31</v>
      </c>
      <c r="AX338" s="168" t="s">
        <v>74</v>
      </c>
      <c r="AY338" s="171" t="s">
        <v>128</v>
      </c>
    </row>
    <row r="339" s="178" customFormat="true" ht="12.8" hidden="false" customHeight="false" outlineLevel="0" collapsed="false">
      <c r="B339" s="179"/>
      <c r="D339" s="170" t="s">
        <v>138</v>
      </c>
      <c r="E339" s="180"/>
      <c r="F339" s="181" t="s">
        <v>155</v>
      </c>
      <c r="H339" s="182" t="n">
        <v>5</v>
      </c>
      <c r="I339" s="183"/>
      <c r="L339" s="179"/>
      <c r="M339" s="184"/>
      <c r="N339" s="185"/>
      <c r="O339" s="185"/>
      <c r="P339" s="185"/>
      <c r="Q339" s="185"/>
      <c r="R339" s="185"/>
      <c r="S339" s="185"/>
      <c r="T339" s="186"/>
      <c r="AT339" s="180" t="s">
        <v>138</v>
      </c>
      <c r="AU339" s="180" t="s">
        <v>81</v>
      </c>
      <c r="AV339" s="178" t="s">
        <v>136</v>
      </c>
      <c r="AW339" s="178" t="s">
        <v>31</v>
      </c>
      <c r="AX339" s="178" t="s">
        <v>79</v>
      </c>
      <c r="AY339" s="180" t="s">
        <v>128</v>
      </c>
    </row>
    <row r="340" s="26" customFormat="true" ht="24.15" hidden="false" customHeight="true" outlineLevel="0" collapsed="false">
      <c r="A340" s="21"/>
      <c r="B340" s="154"/>
      <c r="C340" s="155" t="s">
        <v>550</v>
      </c>
      <c r="D340" s="155" t="s">
        <v>131</v>
      </c>
      <c r="E340" s="156" t="s">
        <v>551</v>
      </c>
      <c r="F340" s="157" t="s">
        <v>552</v>
      </c>
      <c r="G340" s="158" t="s">
        <v>546</v>
      </c>
      <c r="H340" s="159" t="n">
        <v>6</v>
      </c>
      <c r="I340" s="160"/>
      <c r="J340" s="161" t="n">
        <f aca="false">ROUND(I340*H340,2)</f>
        <v>0</v>
      </c>
      <c r="K340" s="157" t="s">
        <v>135</v>
      </c>
      <c r="L340" s="22"/>
      <c r="M340" s="162"/>
      <c r="N340" s="163" t="s">
        <v>39</v>
      </c>
      <c r="O340" s="59"/>
      <c r="P340" s="164" t="n">
        <f aca="false">O340*H340</f>
        <v>0</v>
      </c>
      <c r="Q340" s="164" t="n">
        <v>0.01697</v>
      </c>
      <c r="R340" s="164" t="n">
        <f aca="false">Q340*H340</f>
        <v>0.10182</v>
      </c>
      <c r="S340" s="164" t="n">
        <v>0</v>
      </c>
      <c r="T340" s="165" t="n">
        <f aca="false">S340*H340</f>
        <v>0</v>
      </c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R340" s="166" t="s">
        <v>230</v>
      </c>
      <c r="AT340" s="166" t="s">
        <v>131</v>
      </c>
      <c r="AU340" s="166" t="s">
        <v>81</v>
      </c>
      <c r="AY340" s="3" t="s">
        <v>128</v>
      </c>
      <c r="BE340" s="167" t="n">
        <f aca="false">IF(N340="základní",J340,0)</f>
        <v>0</v>
      </c>
      <c r="BF340" s="167" t="n">
        <f aca="false">IF(N340="snížená",J340,0)</f>
        <v>0</v>
      </c>
      <c r="BG340" s="167" t="n">
        <f aca="false">IF(N340="zákl. přenesená",J340,0)</f>
        <v>0</v>
      </c>
      <c r="BH340" s="167" t="n">
        <f aca="false">IF(N340="sníž. přenesená",J340,0)</f>
        <v>0</v>
      </c>
      <c r="BI340" s="167" t="n">
        <f aca="false">IF(N340="nulová",J340,0)</f>
        <v>0</v>
      </c>
      <c r="BJ340" s="3" t="s">
        <v>79</v>
      </c>
      <c r="BK340" s="167" t="n">
        <f aca="false">ROUND(I340*H340,2)</f>
        <v>0</v>
      </c>
      <c r="BL340" s="3" t="s">
        <v>230</v>
      </c>
      <c r="BM340" s="166" t="s">
        <v>553</v>
      </c>
    </row>
    <row r="341" s="168" customFormat="true" ht="12.8" hidden="false" customHeight="false" outlineLevel="0" collapsed="false">
      <c r="B341" s="169"/>
      <c r="D341" s="170" t="s">
        <v>138</v>
      </c>
      <c r="E341" s="171"/>
      <c r="F341" s="172" t="s">
        <v>554</v>
      </c>
      <c r="H341" s="173" t="n">
        <v>5</v>
      </c>
      <c r="I341" s="174"/>
      <c r="L341" s="169"/>
      <c r="M341" s="175"/>
      <c r="N341" s="176"/>
      <c r="O341" s="176"/>
      <c r="P341" s="176"/>
      <c r="Q341" s="176"/>
      <c r="R341" s="176"/>
      <c r="S341" s="176"/>
      <c r="T341" s="177"/>
      <c r="AT341" s="171" t="s">
        <v>138</v>
      </c>
      <c r="AU341" s="171" t="s">
        <v>81</v>
      </c>
      <c r="AV341" s="168" t="s">
        <v>81</v>
      </c>
      <c r="AW341" s="168" t="s">
        <v>31</v>
      </c>
      <c r="AX341" s="168" t="s">
        <v>74</v>
      </c>
      <c r="AY341" s="171" t="s">
        <v>128</v>
      </c>
    </row>
    <row r="342" s="168" customFormat="true" ht="12.8" hidden="false" customHeight="false" outlineLevel="0" collapsed="false">
      <c r="B342" s="169"/>
      <c r="D342" s="170" t="s">
        <v>138</v>
      </c>
      <c r="E342" s="171"/>
      <c r="F342" s="172" t="s">
        <v>555</v>
      </c>
      <c r="H342" s="173" t="n">
        <v>1</v>
      </c>
      <c r="I342" s="174"/>
      <c r="L342" s="169"/>
      <c r="M342" s="175"/>
      <c r="N342" s="176"/>
      <c r="O342" s="176"/>
      <c r="P342" s="176"/>
      <c r="Q342" s="176"/>
      <c r="R342" s="176"/>
      <c r="S342" s="176"/>
      <c r="T342" s="177"/>
      <c r="AT342" s="171" t="s">
        <v>138</v>
      </c>
      <c r="AU342" s="171" t="s">
        <v>81</v>
      </c>
      <c r="AV342" s="168" t="s">
        <v>81</v>
      </c>
      <c r="AW342" s="168" t="s">
        <v>31</v>
      </c>
      <c r="AX342" s="168" t="s">
        <v>74</v>
      </c>
      <c r="AY342" s="171" t="s">
        <v>128</v>
      </c>
    </row>
    <row r="343" s="178" customFormat="true" ht="12.8" hidden="false" customHeight="false" outlineLevel="0" collapsed="false">
      <c r="B343" s="179"/>
      <c r="D343" s="170" t="s">
        <v>138</v>
      </c>
      <c r="E343" s="180"/>
      <c r="F343" s="181" t="s">
        <v>155</v>
      </c>
      <c r="H343" s="182" t="n">
        <v>6</v>
      </c>
      <c r="I343" s="183"/>
      <c r="L343" s="179"/>
      <c r="M343" s="184"/>
      <c r="N343" s="185"/>
      <c r="O343" s="185"/>
      <c r="P343" s="185"/>
      <c r="Q343" s="185"/>
      <c r="R343" s="185"/>
      <c r="S343" s="185"/>
      <c r="T343" s="186"/>
      <c r="AT343" s="180" t="s">
        <v>138</v>
      </c>
      <c r="AU343" s="180" t="s">
        <v>81</v>
      </c>
      <c r="AV343" s="178" t="s">
        <v>136</v>
      </c>
      <c r="AW343" s="178" t="s">
        <v>31</v>
      </c>
      <c r="AX343" s="178" t="s">
        <v>79</v>
      </c>
      <c r="AY343" s="180" t="s">
        <v>128</v>
      </c>
    </row>
    <row r="344" s="26" customFormat="true" ht="24.15" hidden="false" customHeight="true" outlineLevel="0" collapsed="false">
      <c r="A344" s="21"/>
      <c r="B344" s="154"/>
      <c r="C344" s="155" t="s">
        <v>556</v>
      </c>
      <c r="D344" s="155" t="s">
        <v>131</v>
      </c>
      <c r="E344" s="156" t="s">
        <v>557</v>
      </c>
      <c r="F344" s="157" t="s">
        <v>558</v>
      </c>
      <c r="G344" s="158" t="s">
        <v>546</v>
      </c>
      <c r="H344" s="159" t="n">
        <v>1</v>
      </c>
      <c r="I344" s="160"/>
      <c r="J344" s="161" t="n">
        <f aca="false">ROUND(I344*H344,2)</f>
        <v>0</v>
      </c>
      <c r="K344" s="157" t="s">
        <v>135</v>
      </c>
      <c r="L344" s="22"/>
      <c r="M344" s="162"/>
      <c r="N344" s="163" t="s">
        <v>39</v>
      </c>
      <c r="O344" s="59"/>
      <c r="P344" s="164" t="n">
        <f aca="false">O344*H344</f>
        <v>0</v>
      </c>
      <c r="Q344" s="164" t="n">
        <v>0.01808</v>
      </c>
      <c r="R344" s="164" t="n">
        <f aca="false">Q344*H344</f>
        <v>0.01808</v>
      </c>
      <c r="S344" s="164" t="n">
        <v>0</v>
      </c>
      <c r="T344" s="165" t="n">
        <f aca="false">S344*H344</f>
        <v>0</v>
      </c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R344" s="166" t="s">
        <v>230</v>
      </c>
      <c r="AT344" s="166" t="s">
        <v>131</v>
      </c>
      <c r="AU344" s="166" t="s">
        <v>81</v>
      </c>
      <c r="AY344" s="3" t="s">
        <v>128</v>
      </c>
      <c r="BE344" s="167" t="n">
        <f aca="false">IF(N344="základní",J344,0)</f>
        <v>0</v>
      </c>
      <c r="BF344" s="167" t="n">
        <f aca="false">IF(N344="snížená",J344,0)</f>
        <v>0</v>
      </c>
      <c r="BG344" s="167" t="n">
        <f aca="false">IF(N344="zákl. přenesená",J344,0)</f>
        <v>0</v>
      </c>
      <c r="BH344" s="167" t="n">
        <f aca="false">IF(N344="sníž. přenesená",J344,0)</f>
        <v>0</v>
      </c>
      <c r="BI344" s="167" t="n">
        <f aca="false">IF(N344="nulová",J344,0)</f>
        <v>0</v>
      </c>
      <c r="BJ344" s="3" t="s">
        <v>79</v>
      </c>
      <c r="BK344" s="167" t="n">
        <f aca="false">ROUND(I344*H344,2)</f>
        <v>0</v>
      </c>
      <c r="BL344" s="3" t="s">
        <v>230</v>
      </c>
      <c r="BM344" s="166" t="s">
        <v>559</v>
      </c>
    </row>
    <row r="345" s="26" customFormat="true" ht="24.15" hidden="false" customHeight="true" outlineLevel="0" collapsed="false">
      <c r="A345" s="21"/>
      <c r="B345" s="154"/>
      <c r="C345" s="155" t="s">
        <v>560</v>
      </c>
      <c r="D345" s="155" t="s">
        <v>131</v>
      </c>
      <c r="E345" s="156" t="s">
        <v>561</v>
      </c>
      <c r="F345" s="157" t="s">
        <v>562</v>
      </c>
      <c r="G345" s="158" t="s">
        <v>546</v>
      </c>
      <c r="H345" s="159" t="n">
        <v>3</v>
      </c>
      <c r="I345" s="160"/>
      <c r="J345" s="161" t="n">
        <f aca="false">ROUND(I345*H345,2)</f>
        <v>0</v>
      </c>
      <c r="K345" s="157" t="s">
        <v>135</v>
      </c>
      <c r="L345" s="22"/>
      <c r="M345" s="162"/>
      <c r="N345" s="163" t="s">
        <v>39</v>
      </c>
      <c r="O345" s="59"/>
      <c r="P345" s="164" t="n">
        <f aca="false">O345*H345</f>
        <v>0</v>
      </c>
      <c r="Q345" s="164" t="n">
        <v>0</v>
      </c>
      <c r="R345" s="164" t="n">
        <f aca="false">Q345*H345</f>
        <v>0</v>
      </c>
      <c r="S345" s="164" t="n">
        <v>0.0172</v>
      </c>
      <c r="T345" s="165" t="n">
        <f aca="false">S345*H345</f>
        <v>0.0516</v>
      </c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R345" s="166" t="s">
        <v>230</v>
      </c>
      <c r="AT345" s="166" t="s">
        <v>131</v>
      </c>
      <c r="AU345" s="166" t="s">
        <v>81</v>
      </c>
      <c r="AY345" s="3" t="s">
        <v>128</v>
      </c>
      <c r="BE345" s="167" t="n">
        <f aca="false">IF(N345="základní",J345,0)</f>
        <v>0</v>
      </c>
      <c r="BF345" s="167" t="n">
        <f aca="false">IF(N345="snížená",J345,0)</f>
        <v>0</v>
      </c>
      <c r="BG345" s="167" t="n">
        <f aca="false">IF(N345="zákl. přenesená",J345,0)</f>
        <v>0</v>
      </c>
      <c r="BH345" s="167" t="n">
        <f aca="false">IF(N345="sníž. přenesená",J345,0)</f>
        <v>0</v>
      </c>
      <c r="BI345" s="167" t="n">
        <f aca="false">IF(N345="nulová",J345,0)</f>
        <v>0</v>
      </c>
      <c r="BJ345" s="3" t="s">
        <v>79</v>
      </c>
      <c r="BK345" s="167" t="n">
        <f aca="false">ROUND(I345*H345,2)</f>
        <v>0</v>
      </c>
      <c r="BL345" s="3" t="s">
        <v>230</v>
      </c>
      <c r="BM345" s="166" t="s">
        <v>563</v>
      </c>
    </row>
    <row r="346" s="26" customFormat="true" ht="16.5" hidden="false" customHeight="true" outlineLevel="0" collapsed="false">
      <c r="A346" s="21"/>
      <c r="B346" s="154"/>
      <c r="C346" s="155" t="s">
        <v>564</v>
      </c>
      <c r="D346" s="155" t="s">
        <v>131</v>
      </c>
      <c r="E346" s="156" t="s">
        <v>565</v>
      </c>
      <c r="F346" s="157" t="s">
        <v>566</v>
      </c>
      <c r="G346" s="158" t="s">
        <v>546</v>
      </c>
      <c r="H346" s="159" t="n">
        <v>5</v>
      </c>
      <c r="I346" s="160"/>
      <c r="J346" s="161" t="n">
        <f aca="false">ROUND(I346*H346,2)</f>
        <v>0</v>
      </c>
      <c r="K346" s="157" t="s">
        <v>135</v>
      </c>
      <c r="L346" s="22"/>
      <c r="M346" s="162"/>
      <c r="N346" s="163" t="s">
        <v>39</v>
      </c>
      <c r="O346" s="59"/>
      <c r="P346" s="164" t="n">
        <f aca="false">O346*H346</f>
        <v>0</v>
      </c>
      <c r="Q346" s="164" t="n">
        <v>0</v>
      </c>
      <c r="R346" s="164" t="n">
        <f aca="false">Q346*H346</f>
        <v>0</v>
      </c>
      <c r="S346" s="164" t="n">
        <v>0.01946</v>
      </c>
      <c r="T346" s="165" t="n">
        <f aca="false">S346*H346</f>
        <v>0.0973</v>
      </c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R346" s="166" t="s">
        <v>230</v>
      </c>
      <c r="AT346" s="166" t="s">
        <v>131</v>
      </c>
      <c r="AU346" s="166" t="s">
        <v>81</v>
      </c>
      <c r="AY346" s="3" t="s">
        <v>128</v>
      </c>
      <c r="BE346" s="167" t="n">
        <f aca="false">IF(N346="základní",J346,0)</f>
        <v>0</v>
      </c>
      <c r="BF346" s="167" t="n">
        <f aca="false">IF(N346="snížená",J346,0)</f>
        <v>0</v>
      </c>
      <c r="BG346" s="167" t="n">
        <f aca="false">IF(N346="zákl. přenesená",J346,0)</f>
        <v>0</v>
      </c>
      <c r="BH346" s="167" t="n">
        <f aca="false">IF(N346="sníž. přenesená",J346,0)</f>
        <v>0</v>
      </c>
      <c r="BI346" s="167" t="n">
        <f aca="false">IF(N346="nulová",J346,0)</f>
        <v>0</v>
      </c>
      <c r="BJ346" s="3" t="s">
        <v>79</v>
      </c>
      <c r="BK346" s="167" t="n">
        <f aca="false">ROUND(I346*H346,2)</f>
        <v>0</v>
      </c>
      <c r="BL346" s="3" t="s">
        <v>230</v>
      </c>
      <c r="BM346" s="166" t="s">
        <v>567</v>
      </c>
    </row>
    <row r="347" s="168" customFormat="true" ht="12.8" hidden="false" customHeight="false" outlineLevel="0" collapsed="false">
      <c r="B347" s="169"/>
      <c r="D347" s="170" t="s">
        <v>138</v>
      </c>
      <c r="E347" s="171"/>
      <c r="F347" s="172" t="s">
        <v>568</v>
      </c>
      <c r="H347" s="173" t="n">
        <v>2</v>
      </c>
      <c r="I347" s="174"/>
      <c r="L347" s="169"/>
      <c r="M347" s="175"/>
      <c r="N347" s="176"/>
      <c r="O347" s="176"/>
      <c r="P347" s="176"/>
      <c r="Q347" s="176"/>
      <c r="R347" s="176"/>
      <c r="S347" s="176"/>
      <c r="T347" s="177"/>
      <c r="AT347" s="171" t="s">
        <v>138</v>
      </c>
      <c r="AU347" s="171" t="s">
        <v>81</v>
      </c>
      <c r="AV347" s="168" t="s">
        <v>81</v>
      </c>
      <c r="AW347" s="168" t="s">
        <v>31</v>
      </c>
      <c r="AX347" s="168" t="s">
        <v>74</v>
      </c>
      <c r="AY347" s="171" t="s">
        <v>128</v>
      </c>
    </row>
    <row r="348" s="168" customFormat="true" ht="12.8" hidden="false" customHeight="false" outlineLevel="0" collapsed="false">
      <c r="B348" s="169"/>
      <c r="D348" s="170" t="s">
        <v>138</v>
      </c>
      <c r="E348" s="171"/>
      <c r="F348" s="172" t="s">
        <v>569</v>
      </c>
      <c r="H348" s="173" t="n">
        <v>3</v>
      </c>
      <c r="I348" s="174"/>
      <c r="L348" s="169"/>
      <c r="M348" s="175"/>
      <c r="N348" s="176"/>
      <c r="O348" s="176"/>
      <c r="P348" s="176"/>
      <c r="Q348" s="176"/>
      <c r="R348" s="176"/>
      <c r="S348" s="176"/>
      <c r="T348" s="177"/>
      <c r="AT348" s="171" t="s">
        <v>138</v>
      </c>
      <c r="AU348" s="171" t="s">
        <v>81</v>
      </c>
      <c r="AV348" s="168" t="s">
        <v>81</v>
      </c>
      <c r="AW348" s="168" t="s">
        <v>31</v>
      </c>
      <c r="AX348" s="168" t="s">
        <v>74</v>
      </c>
      <c r="AY348" s="171" t="s">
        <v>128</v>
      </c>
    </row>
    <row r="349" s="178" customFormat="true" ht="12.8" hidden="false" customHeight="false" outlineLevel="0" collapsed="false">
      <c r="B349" s="179"/>
      <c r="D349" s="170" t="s">
        <v>138</v>
      </c>
      <c r="E349" s="180"/>
      <c r="F349" s="181" t="s">
        <v>155</v>
      </c>
      <c r="H349" s="182" t="n">
        <v>5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138</v>
      </c>
      <c r="AU349" s="180" t="s">
        <v>81</v>
      </c>
      <c r="AV349" s="178" t="s">
        <v>136</v>
      </c>
      <c r="AW349" s="178" t="s">
        <v>31</v>
      </c>
      <c r="AX349" s="178" t="s">
        <v>79</v>
      </c>
      <c r="AY349" s="180" t="s">
        <v>128</v>
      </c>
    </row>
    <row r="350" s="26" customFormat="true" ht="24.15" hidden="false" customHeight="true" outlineLevel="0" collapsed="false">
      <c r="A350" s="21"/>
      <c r="B350" s="154"/>
      <c r="C350" s="155" t="s">
        <v>570</v>
      </c>
      <c r="D350" s="155" t="s">
        <v>131</v>
      </c>
      <c r="E350" s="156" t="s">
        <v>571</v>
      </c>
      <c r="F350" s="157" t="s">
        <v>572</v>
      </c>
      <c r="G350" s="158" t="s">
        <v>546</v>
      </c>
      <c r="H350" s="159" t="n">
        <v>4</v>
      </c>
      <c r="I350" s="160"/>
      <c r="J350" s="161" t="n">
        <f aca="false">ROUND(I350*H350,2)</f>
        <v>0</v>
      </c>
      <c r="K350" s="157" t="s">
        <v>135</v>
      </c>
      <c r="L350" s="22"/>
      <c r="M350" s="162"/>
      <c r="N350" s="163" t="s">
        <v>39</v>
      </c>
      <c r="O350" s="59"/>
      <c r="P350" s="164" t="n">
        <f aca="false">O350*H350</f>
        <v>0</v>
      </c>
      <c r="Q350" s="164" t="n">
        <v>0.01213</v>
      </c>
      <c r="R350" s="164" t="n">
        <f aca="false">Q350*H350</f>
        <v>0.04852</v>
      </c>
      <c r="S350" s="164" t="n">
        <v>0</v>
      </c>
      <c r="T350" s="165" t="n">
        <f aca="false">S350*H350</f>
        <v>0</v>
      </c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R350" s="166" t="s">
        <v>230</v>
      </c>
      <c r="AT350" s="166" t="s">
        <v>131</v>
      </c>
      <c r="AU350" s="166" t="s">
        <v>81</v>
      </c>
      <c r="AY350" s="3" t="s">
        <v>128</v>
      </c>
      <c r="BE350" s="167" t="n">
        <f aca="false">IF(N350="základní",J350,0)</f>
        <v>0</v>
      </c>
      <c r="BF350" s="167" t="n">
        <f aca="false">IF(N350="snížená",J350,0)</f>
        <v>0</v>
      </c>
      <c r="BG350" s="167" t="n">
        <f aca="false">IF(N350="zákl. přenesená",J350,0)</f>
        <v>0</v>
      </c>
      <c r="BH350" s="167" t="n">
        <f aca="false">IF(N350="sníž. přenesená",J350,0)</f>
        <v>0</v>
      </c>
      <c r="BI350" s="167" t="n">
        <f aca="false">IF(N350="nulová",J350,0)</f>
        <v>0</v>
      </c>
      <c r="BJ350" s="3" t="s">
        <v>79</v>
      </c>
      <c r="BK350" s="167" t="n">
        <f aca="false">ROUND(I350*H350,2)</f>
        <v>0</v>
      </c>
      <c r="BL350" s="3" t="s">
        <v>230</v>
      </c>
      <c r="BM350" s="166" t="s">
        <v>573</v>
      </c>
    </row>
    <row r="351" s="26" customFormat="true" ht="37.8" hidden="false" customHeight="true" outlineLevel="0" collapsed="false">
      <c r="A351" s="21"/>
      <c r="B351" s="154"/>
      <c r="C351" s="155" t="s">
        <v>574</v>
      </c>
      <c r="D351" s="155" t="s">
        <v>131</v>
      </c>
      <c r="E351" s="156" t="s">
        <v>575</v>
      </c>
      <c r="F351" s="157" t="s">
        <v>576</v>
      </c>
      <c r="G351" s="158" t="s">
        <v>546</v>
      </c>
      <c r="H351" s="159" t="n">
        <v>1</v>
      </c>
      <c r="I351" s="160"/>
      <c r="J351" s="161" t="n">
        <f aca="false">ROUND(I351*H351,2)</f>
        <v>0</v>
      </c>
      <c r="K351" s="157" t="s">
        <v>135</v>
      </c>
      <c r="L351" s="22"/>
      <c r="M351" s="162"/>
      <c r="N351" s="163" t="s">
        <v>39</v>
      </c>
      <c r="O351" s="59"/>
      <c r="P351" s="164" t="n">
        <f aca="false">O351*H351</f>
        <v>0</v>
      </c>
      <c r="Q351" s="164" t="n">
        <v>0.01937</v>
      </c>
      <c r="R351" s="164" t="n">
        <f aca="false">Q351*H351</f>
        <v>0.01937</v>
      </c>
      <c r="S351" s="164" t="n">
        <v>0</v>
      </c>
      <c r="T351" s="165" t="n">
        <f aca="false">S351*H351</f>
        <v>0</v>
      </c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R351" s="166" t="s">
        <v>230</v>
      </c>
      <c r="AT351" s="166" t="s">
        <v>131</v>
      </c>
      <c r="AU351" s="166" t="s">
        <v>81</v>
      </c>
      <c r="AY351" s="3" t="s">
        <v>128</v>
      </c>
      <c r="BE351" s="167" t="n">
        <f aca="false">IF(N351="základní",J351,0)</f>
        <v>0</v>
      </c>
      <c r="BF351" s="167" t="n">
        <f aca="false">IF(N351="snížená",J351,0)</f>
        <v>0</v>
      </c>
      <c r="BG351" s="167" t="n">
        <f aca="false">IF(N351="zákl. přenesená",J351,0)</f>
        <v>0</v>
      </c>
      <c r="BH351" s="167" t="n">
        <f aca="false">IF(N351="sníž. přenesená",J351,0)</f>
        <v>0</v>
      </c>
      <c r="BI351" s="167" t="n">
        <f aca="false">IF(N351="nulová",J351,0)</f>
        <v>0</v>
      </c>
      <c r="BJ351" s="3" t="s">
        <v>79</v>
      </c>
      <c r="BK351" s="167" t="n">
        <f aca="false">ROUND(I351*H351,2)</f>
        <v>0</v>
      </c>
      <c r="BL351" s="3" t="s">
        <v>230</v>
      </c>
      <c r="BM351" s="166" t="s">
        <v>577</v>
      </c>
    </row>
    <row r="352" s="26" customFormat="true" ht="16.5" hidden="false" customHeight="true" outlineLevel="0" collapsed="false">
      <c r="A352" s="21"/>
      <c r="B352" s="154"/>
      <c r="C352" s="155" t="s">
        <v>578</v>
      </c>
      <c r="D352" s="155" t="s">
        <v>131</v>
      </c>
      <c r="E352" s="156" t="s">
        <v>579</v>
      </c>
      <c r="F352" s="157" t="s">
        <v>580</v>
      </c>
      <c r="G352" s="158" t="s">
        <v>134</v>
      </c>
      <c r="H352" s="159" t="n">
        <v>2</v>
      </c>
      <c r="I352" s="160"/>
      <c r="J352" s="161" t="n">
        <f aca="false">ROUND(I352*H352,2)</f>
        <v>0</v>
      </c>
      <c r="K352" s="157" t="s">
        <v>135</v>
      </c>
      <c r="L352" s="22"/>
      <c r="M352" s="162"/>
      <c r="N352" s="163" t="s">
        <v>39</v>
      </c>
      <c r="O352" s="59"/>
      <c r="P352" s="164" t="n">
        <f aca="false">O352*H352</f>
        <v>0</v>
      </c>
      <c r="Q352" s="164" t="n">
        <v>0</v>
      </c>
      <c r="R352" s="164" t="n">
        <f aca="false">Q352*H352</f>
        <v>0</v>
      </c>
      <c r="S352" s="164" t="n">
        <v>0</v>
      </c>
      <c r="T352" s="165" t="n">
        <f aca="false">S352*H352</f>
        <v>0</v>
      </c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R352" s="166" t="s">
        <v>230</v>
      </c>
      <c r="AT352" s="166" t="s">
        <v>131</v>
      </c>
      <c r="AU352" s="166" t="s">
        <v>81</v>
      </c>
      <c r="AY352" s="3" t="s">
        <v>128</v>
      </c>
      <c r="BE352" s="167" t="n">
        <f aca="false">IF(N352="základní",J352,0)</f>
        <v>0</v>
      </c>
      <c r="BF352" s="167" t="n">
        <f aca="false">IF(N352="snížená",J352,0)</f>
        <v>0</v>
      </c>
      <c r="BG352" s="167" t="n">
        <f aca="false">IF(N352="zákl. přenesená",J352,0)</f>
        <v>0</v>
      </c>
      <c r="BH352" s="167" t="n">
        <f aca="false">IF(N352="sníž. přenesená",J352,0)</f>
        <v>0</v>
      </c>
      <c r="BI352" s="167" t="n">
        <f aca="false">IF(N352="nulová",J352,0)</f>
        <v>0</v>
      </c>
      <c r="BJ352" s="3" t="s">
        <v>79</v>
      </c>
      <c r="BK352" s="167" t="n">
        <f aca="false">ROUND(I352*H352,2)</f>
        <v>0</v>
      </c>
      <c r="BL352" s="3" t="s">
        <v>230</v>
      </c>
      <c r="BM352" s="166" t="s">
        <v>581</v>
      </c>
    </row>
    <row r="353" s="26" customFormat="true" ht="16.5" hidden="false" customHeight="true" outlineLevel="0" collapsed="false">
      <c r="A353" s="21"/>
      <c r="B353" s="154"/>
      <c r="C353" s="187" t="s">
        <v>582</v>
      </c>
      <c r="D353" s="187" t="s">
        <v>157</v>
      </c>
      <c r="E353" s="188" t="s">
        <v>583</v>
      </c>
      <c r="F353" s="189" t="s">
        <v>584</v>
      </c>
      <c r="G353" s="190" t="s">
        <v>134</v>
      </c>
      <c r="H353" s="191" t="n">
        <v>2</v>
      </c>
      <c r="I353" s="192"/>
      <c r="J353" s="193" t="n">
        <f aca="false">ROUND(I353*H353,2)</f>
        <v>0</v>
      </c>
      <c r="K353" s="157" t="s">
        <v>135</v>
      </c>
      <c r="L353" s="194"/>
      <c r="M353" s="195"/>
      <c r="N353" s="196" t="s">
        <v>39</v>
      </c>
      <c r="O353" s="59"/>
      <c r="P353" s="164" t="n">
        <f aca="false">O353*H353</f>
        <v>0</v>
      </c>
      <c r="Q353" s="164" t="n">
        <v>0.0005</v>
      </c>
      <c r="R353" s="164" t="n">
        <f aca="false">Q353*H353</f>
        <v>0.001</v>
      </c>
      <c r="S353" s="164" t="n">
        <v>0</v>
      </c>
      <c r="T353" s="165" t="n">
        <f aca="false">S353*H353</f>
        <v>0</v>
      </c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R353" s="166" t="s">
        <v>312</v>
      </c>
      <c r="AT353" s="166" t="s">
        <v>157</v>
      </c>
      <c r="AU353" s="166" t="s">
        <v>81</v>
      </c>
      <c r="AY353" s="3" t="s">
        <v>128</v>
      </c>
      <c r="BE353" s="167" t="n">
        <f aca="false">IF(N353="základní",J353,0)</f>
        <v>0</v>
      </c>
      <c r="BF353" s="167" t="n">
        <f aca="false">IF(N353="snížená",J353,0)</f>
        <v>0</v>
      </c>
      <c r="BG353" s="167" t="n">
        <f aca="false">IF(N353="zákl. přenesená",J353,0)</f>
        <v>0</v>
      </c>
      <c r="BH353" s="167" t="n">
        <f aca="false">IF(N353="sníž. přenesená",J353,0)</f>
        <v>0</v>
      </c>
      <c r="BI353" s="167" t="n">
        <f aca="false">IF(N353="nulová",J353,0)</f>
        <v>0</v>
      </c>
      <c r="BJ353" s="3" t="s">
        <v>79</v>
      </c>
      <c r="BK353" s="167" t="n">
        <f aca="false">ROUND(I353*H353,2)</f>
        <v>0</v>
      </c>
      <c r="BL353" s="3" t="s">
        <v>230</v>
      </c>
      <c r="BM353" s="166" t="s">
        <v>585</v>
      </c>
    </row>
    <row r="354" s="26" customFormat="true" ht="16.5" hidden="false" customHeight="true" outlineLevel="0" collapsed="false">
      <c r="A354" s="21"/>
      <c r="B354" s="154"/>
      <c r="C354" s="155" t="s">
        <v>586</v>
      </c>
      <c r="D354" s="155" t="s">
        <v>131</v>
      </c>
      <c r="E354" s="156" t="s">
        <v>587</v>
      </c>
      <c r="F354" s="157" t="s">
        <v>588</v>
      </c>
      <c r="G354" s="158" t="s">
        <v>134</v>
      </c>
      <c r="H354" s="159" t="n">
        <v>6</v>
      </c>
      <c r="I354" s="160"/>
      <c r="J354" s="161" t="n">
        <f aca="false">ROUND(I354*H354,2)</f>
        <v>0</v>
      </c>
      <c r="K354" s="157" t="s">
        <v>135</v>
      </c>
      <c r="L354" s="22"/>
      <c r="M354" s="162"/>
      <c r="N354" s="163" t="s">
        <v>39</v>
      </c>
      <c r="O354" s="59"/>
      <c r="P354" s="164" t="n">
        <f aca="false">O354*H354</f>
        <v>0</v>
      </c>
      <c r="Q354" s="164" t="n">
        <v>0</v>
      </c>
      <c r="R354" s="164" t="n">
        <f aca="false">Q354*H354</f>
        <v>0</v>
      </c>
      <c r="S354" s="164" t="n">
        <v>0</v>
      </c>
      <c r="T354" s="165" t="n">
        <f aca="false">S354*H354</f>
        <v>0</v>
      </c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R354" s="166" t="s">
        <v>230</v>
      </c>
      <c r="AT354" s="166" t="s">
        <v>131</v>
      </c>
      <c r="AU354" s="166" t="s">
        <v>81</v>
      </c>
      <c r="AY354" s="3" t="s">
        <v>128</v>
      </c>
      <c r="BE354" s="167" t="n">
        <f aca="false">IF(N354="základní",J354,0)</f>
        <v>0</v>
      </c>
      <c r="BF354" s="167" t="n">
        <f aca="false">IF(N354="snížená",J354,0)</f>
        <v>0</v>
      </c>
      <c r="BG354" s="167" t="n">
        <f aca="false">IF(N354="zákl. přenesená",J354,0)</f>
        <v>0</v>
      </c>
      <c r="BH354" s="167" t="n">
        <f aca="false">IF(N354="sníž. přenesená",J354,0)</f>
        <v>0</v>
      </c>
      <c r="BI354" s="167" t="n">
        <f aca="false">IF(N354="nulová",J354,0)</f>
        <v>0</v>
      </c>
      <c r="BJ354" s="3" t="s">
        <v>79</v>
      </c>
      <c r="BK354" s="167" t="n">
        <f aca="false">ROUND(I354*H354,2)</f>
        <v>0</v>
      </c>
      <c r="BL354" s="3" t="s">
        <v>230</v>
      </c>
      <c r="BM354" s="166" t="s">
        <v>589</v>
      </c>
    </row>
    <row r="355" s="168" customFormat="true" ht="12.8" hidden="false" customHeight="false" outlineLevel="0" collapsed="false">
      <c r="B355" s="169"/>
      <c r="D355" s="170" t="s">
        <v>138</v>
      </c>
      <c r="E355" s="171"/>
      <c r="F355" s="172" t="s">
        <v>554</v>
      </c>
      <c r="H355" s="173" t="n">
        <v>5</v>
      </c>
      <c r="I355" s="174"/>
      <c r="L355" s="169"/>
      <c r="M355" s="175"/>
      <c r="N355" s="176"/>
      <c r="O355" s="176"/>
      <c r="P355" s="176"/>
      <c r="Q355" s="176"/>
      <c r="R355" s="176"/>
      <c r="S355" s="176"/>
      <c r="T355" s="177"/>
      <c r="AT355" s="171" t="s">
        <v>138</v>
      </c>
      <c r="AU355" s="171" t="s">
        <v>81</v>
      </c>
      <c r="AV355" s="168" t="s">
        <v>81</v>
      </c>
      <c r="AW355" s="168" t="s">
        <v>31</v>
      </c>
      <c r="AX355" s="168" t="s">
        <v>74</v>
      </c>
      <c r="AY355" s="171" t="s">
        <v>128</v>
      </c>
    </row>
    <row r="356" s="168" customFormat="true" ht="12.8" hidden="false" customHeight="false" outlineLevel="0" collapsed="false">
      <c r="B356" s="169"/>
      <c r="D356" s="170" t="s">
        <v>138</v>
      </c>
      <c r="E356" s="171"/>
      <c r="F356" s="172" t="s">
        <v>555</v>
      </c>
      <c r="H356" s="173" t="n">
        <v>1</v>
      </c>
      <c r="I356" s="174"/>
      <c r="L356" s="169"/>
      <c r="M356" s="175"/>
      <c r="N356" s="176"/>
      <c r="O356" s="176"/>
      <c r="P356" s="176"/>
      <c r="Q356" s="176"/>
      <c r="R356" s="176"/>
      <c r="S356" s="176"/>
      <c r="T356" s="177"/>
      <c r="AT356" s="171" t="s">
        <v>138</v>
      </c>
      <c r="AU356" s="171" t="s">
        <v>81</v>
      </c>
      <c r="AV356" s="168" t="s">
        <v>81</v>
      </c>
      <c r="AW356" s="168" t="s">
        <v>31</v>
      </c>
      <c r="AX356" s="168" t="s">
        <v>74</v>
      </c>
      <c r="AY356" s="171" t="s">
        <v>128</v>
      </c>
    </row>
    <row r="357" s="178" customFormat="true" ht="12.8" hidden="false" customHeight="false" outlineLevel="0" collapsed="false">
      <c r="B357" s="179"/>
      <c r="D357" s="170" t="s">
        <v>138</v>
      </c>
      <c r="E357" s="180"/>
      <c r="F357" s="181" t="s">
        <v>155</v>
      </c>
      <c r="H357" s="182" t="n">
        <v>6</v>
      </c>
      <c r="I357" s="183"/>
      <c r="L357" s="179"/>
      <c r="M357" s="184"/>
      <c r="N357" s="185"/>
      <c r="O357" s="185"/>
      <c r="P357" s="185"/>
      <c r="Q357" s="185"/>
      <c r="R357" s="185"/>
      <c r="S357" s="185"/>
      <c r="T357" s="186"/>
      <c r="AT357" s="180" t="s">
        <v>138</v>
      </c>
      <c r="AU357" s="180" t="s">
        <v>81</v>
      </c>
      <c r="AV357" s="178" t="s">
        <v>136</v>
      </c>
      <c r="AW357" s="178" t="s">
        <v>31</v>
      </c>
      <c r="AX357" s="178" t="s">
        <v>79</v>
      </c>
      <c r="AY357" s="180" t="s">
        <v>128</v>
      </c>
    </row>
    <row r="358" s="26" customFormat="true" ht="24.15" hidden="false" customHeight="true" outlineLevel="0" collapsed="false">
      <c r="A358" s="21"/>
      <c r="B358" s="154"/>
      <c r="C358" s="187" t="s">
        <v>590</v>
      </c>
      <c r="D358" s="187" t="s">
        <v>157</v>
      </c>
      <c r="E358" s="188" t="s">
        <v>591</v>
      </c>
      <c r="F358" s="189" t="s">
        <v>592</v>
      </c>
      <c r="G358" s="190" t="s">
        <v>134</v>
      </c>
      <c r="H358" s="191" t="n">
        <v>6</v>
      </c>
      <c r="I358" s="192"/>
      <c r="J358" s="193" t="n">
        <f aca="false">ROUND(I358*H358,2)</f>
        <v>0</v>
      </c>
      <c r="K358" s="157" t="s">
        <v>135</v>
      </c>
      <c r="L358" s="194"/>
      <c r="M358" s="195"/>
      <c r="N358" s="196" t="s">
        <v>39</v>
      </c>
      <c r="O358" s="59"/>
      <c r="P358" s="164" t="n">
        <f aca="false">O358*H358</f>
        <v>0</v>
      </c>
      <c r="Q358" s="164" t="n">
        <v>0.0005</v>
      </c>
      <c r="R358" s="164" t="n">
        <f aca="false">Q358*H358</f>
        <v>0.003</v>
      </c>
      <c r="S358" s="164" t="n">
        <v>0</v>
      </c>
      <c r="T358" s="165" t="n">
        <f aca="false">S358*H358</f>
        <v>0</v>
      </c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R358" s="166" t="s">
        <v>312</v>
      </c>
      <c r="AT358" s="166" t="s">
        <v>157</v>
      </c>
      <c r="AU358" s="166" t="s">
        <v>81</v>
      </c>
      <c r="AY358" s="3" t="s">
        <v>128</v>
      </c>
      <c r="BE358" s="167" t="n">
        <f aca="false">IF(N358="základní",J358,0)</f>
        <v>0</v>
      </c>
      <c r="BF358" s="167" t="n">
        <f aca="false">IF(N358="snížená",J358,0)</f>
        <v>0</v>
      </c>
      <c r="BG358" s="167" t="n">
        <f aca="false">IF(N358="zákl. přenesená",J358,0)</f>
        <v>0</v>
      </c>
      <c r="BH358" s="167" t="n">
        <f aca="false">IF(N358="sníž. přenesená",J358,0)</f>
        <v>0</v>
      </c>
      <c r="BI358" s="167" t="n">
        <f aca="false">IF(N358="nulová",J358,0)</f>
        <v>0</v>
      </c>
      <c r="BJ358" s="3" t="s">
        <v>79</v>
      </c>
      <c r="BK358" s="167" t="n">
        <f aca="false">ROUND(I358*H358,2)</f>
        <v>0</v>
      </c>
      <c r="BL358" s="3" t="s">
        <v>230</v>
      </c>
      <c r="BM358" s="166" t="s">
        <v>593</v>
      </c>
    </row>
    <row r="359" s="26" customFormat="true" ht="16.5" hidden="false" customHeight="true" outlineLevel="0" collapsed="false">
      <c r="A359" s="21"/>
      <c r="B359" s="154"/>
      <c r="C359" s="155" t="s">
        <v>594</v>
      </c>
      <c r="D359" s="155" t="s">
        <v>131</v>
      </c>
      <c r="E359" s="156" t="s">
        <v>595</v>
      </c>
      <c r="F359" s="157" t="s">
        <v>596</v>
      </c>
      <c r="G359" s="158" t="s">
        <v>134</v>
      </c>
      <c r="H359" s="159" t="n">
        <v>2</v>
      </c>
      <c r="I359" s="160"/>
      <c r="J359" s="161" t="n">
        <f aca="false">ROUND(I359*H359,2)</f>
        <v>0</v>
      </c>
      <c r="K359" s="157" t="s">
        <v>135</v>
      </c>
      <c r="L359" s="22"/>
      <c r="M359" s="162"/>
      <c r="N359" s="163" t="s">
        <v>39</v>
      </c>
      <c r="O359" s="59"/>
      <c r="P359" s="164" t="n">
        <f aca="false">O359*H359</f>
        <v>0</v>
      </c>
      <c r="Q359" s="164" t="n">
        <v>0</v>
      </c>
      <c r="R359" s="164" t="n">
        <f aca="false">Q359*H359</f>
        <v>0</v>
      </c>
      <c r="S359" s="164" t="n">
        <v>0</v>
      </c>
      <c r="T359" s="165" t="n">
        <f aca="false">S359*H359</f>
        <v>0</v>
      </c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R359" s="166" t="s">
        <v>230</v>
      </c>
      <c r="AT359" s="166" t="s">
        <v>131</v>
      </c>
      <c r="AU359" s="166" t="s">
        <v>81</v>
      </c>
      <c r="AY359" s="3" t="s">
        <v>128</v>
      </c>
      <c r="BE359" s="167" t="n">
        <f aca="false">IF(N359="základní",J359,0)</f>
        <v>0</v>
      </c>
      <c r="BF359" s="167" t="n">
        <f aca="false">IF(N359="snížená",J359,0)</f>
        <v>0</v>
      </c>
      <c r="BG359" s="167" t="n">
        <f aca="false">IF(N359="zákl. přenesená",J359,0)</f>
        <v>0</v>
      </c>
      <c r="BH359" s="167" t="n">
        <f aca="false">IF(N359="sníž. přenesená",J359,0)</f>
        <v>0</v>
      </c>
      <c r="BI359" s="167" t="n">
        <f aca="false">IF(N359="nulová",J359,0)</f>
        <v>0</v>
      </c>
      <c r="BJ359" s="3" t="s">
        <v>79</v>
      </c>
      <c r="BK359" s="167" t="n">
        <f aca="false">ROUND(I359*H359,2)</f>
        <v>0</v>
      </c>
      <c r="BL359" s="3" t="s">
        <v>230</v>
      </c>
      <c r="BM359" s="166" t="s">
        <v>597</v>
      </c>
    </row>
    <row r="360" s="26" customFormat="true" ht="24.15" hidden="false" customHeight="true" outlineLevel="0" collapsed="false">
      <c r="A360" s="21"/>
      <c r="B360" s="154"/>
      <c r="C360" s="187" t="s">
        <v>598</v>
      </c>
      <c r="D360" s="187" t="s">
        <v>157</v>
      </c>
      <c r="E360" s="188" t="s">
        <v>599</v>
      </c>
      <c r="F360" s="189" t="s">
        <v>600</v>
      </c>
      <c r="G360" s="190" t="s">
        <v>134</v>
      </c>
      <c r="H360" s="191" t="n">
        <v>2</v>
      </c>
      <c r="I360" s="192"/>
      <c r="J360" s="193" t="n">
        <f aca="false">ROUND(I360*H360,2)</f>
        <v>0</v>
      </c>
      <c r="K360" s="157" t="s">
        <v>135</v>
      </c>
      <c r="L360" s="194"/>
      <c r="M360" s="195"/>
      <c r="N360" s="196" t="s">
        <v>39</v>
      </c>
      <c r="O360" s="59"/>
      <c r="P360" s="164" t="n">
        <f aca="false">O360*H360</f>
        <v>0</v>
      </c>
      <c r="Q360" s="164" t="n">
        <v>0.0005</v>
      </c>
      <c r="R360" s="164" t="n">
        <f aca="false">Q360*H360</f>
        <v>0.001</v>
      </c>
      <c r="S360" s="164" t="n">
        <v>0</v>
      </c>
      <c r="T360" s="165" t="n">
        <f aca="false">S360*H360</f>
        <v>0</v>
      </c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R360" s="166" t="s">
        <v>312</v>
      </c>
      <c r="AT360" s="166" t="s">
        <v>157</v>
      </c>
      <c r="AU360" s="166" t="s">
        <v>81</v>
      </c>
      <c r="AY360" s="3" t="s">
        <v>128</v>
      </c>
      <c r="BE360" s="167" t="n">
        <f aca="false">IF(N360="základní",J360,0)</f>
        <v>0</v>
      </c>
      <c r="BF360" s="167" t="n">
        <f aca="false">IF(N360="snížená",J360,0)</f>
        <v>0</v>
      </c>
      <c r="BG360" s="167" t="n">
        <f aca="false">IF(N360="zákl. přenesená",J360,0)</f>
        <v>0</v>
      </c>
      <c r="BH360" s="167" t="n">
        <f aca="false">IF(N360="sníž. přenesená",J360,0)</f>
        <v>0</v>
      </c>
      <c r="BI360" s="167" t="n">
        <f aca="false">IF(N360="nulová",J360,0)</f>
        <v>0</v>
      </c>
      <c r="BJ360" s="3" t="s">
        <v>79</v>
      </c>
      <c r="BK360" s="167" t="n">
        <f aca="false">ROUND(I360*H360,2)</f>
        <v>0</v>
      </c>
      <c r="BL360" s="3" t="s">
        <v>230</v>
      </c>
      <c r="BM360" s="166" t="s">
        <v>601</v>
      </c>
    </row>
    <row r="361" s="26" customFormat="true" ht="16.5" hidden="false" customHeight="true" outlineLevel="0" collapsed="false">
      <c r="A361" s="21"/>
      <c r="B361" s="154"/>
      <c r="C361" s="155" t="s">
        <v>602</v>
      </c>
      <c r="D361" s="155" t="s">
        <v>131</v>
      </c>
      <c r="E361" s="156" t="s">
        <v>603</v>
      </c>
      <c r="F361" s="157" t="s">
        <v>604</v>
      </c>
      <c r="G361" s="158" t="s">
        <v>134</v>
      </c>
      <c r="H361" s="159" t="n">
        <v>6</v>
      </c>
      <c r="I361" s="160"/>
      <c r="J361" s="161" t="n">
        <f aca="false">ROUND(I361*H361,2)</f>
        <v>0</v>
      </c>
      <c r="K361" s="157" t="s">
        <v>135</v>
      </c>
      <c r="L361" s="22"/>
      <c r="M361" s="162"/>
      <c r="N361" s="163" t="s">
        <v>39</v>
      </c>
      <c r="O361" s="59"/>
      <c r="P361" s="164" t="n">
        <f aca="false">O361*H361</f>
        <v>0</v>
      </c>
      <c r="Q361" s="164" t="n">
        <v>0</v>
      </c>
      <c r="R361" s="164" t="n">
        <f aca="false">Q361*H361</f>
        <v>0</v>
      </c>
      <c r="S361" s="164" t="n">
        <v>0</v>
      </c>
      <c r="T361" s="165" t="n">
        <f aca="false">S361*H361</f>
        <v>0</v>
      </c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R361" s="166" t="s">
        <v>230</v>
      </c>
      <c r="AT361" s="166" t="s">
        <v>131</v>
      </c>
      <c r="AU361" s="166" t="s">
        <v>81</v>
      </c>
      <c r="AY361" s="3" t="s">
        <v>128</v>
      </c>
      <c r="BE361" s="167" t="n">
        <f aca="false">IF(N361="základní",J361,0)</f>
        <v>0</v>
      </c>
      <c r="BF361" s="167" t="n">
        <f aca="false">IF(N361="snížená",J361,0)</f>
        <v>0</v>
      </c>
      <c r="BG361" s="167" t="n">
        <f aca="false">IF(N361="zákl. přenesená",J361,0)</f>
        <v>0</v>
      </c>
      <c r="BH361" s="167" t="n">
        <f aca="false">IF(N361="sníž. přenesená",J361,0)</f>
        <v>0</v>
      </c>
      <c r="BI361" s="167" t="n">
        <f aca="false">IF(N361="nulová",J361,0)</f>
        <v>0</v>
      </c>
      <c r="BJ361" s="3" t="s">
        <v>79</v>
      </c>
      <c r="BK361" s="167" t="n">
        <f aca="false">ROUND(I361*H361,2)</f>
        <v>0</v>
      </c>
      <c r="BL361" s="3" t="s">
        <v>230</v>
      </c>
      <c r="BM361" s="166" t="s">
        <v>605</v>
      </c>
    </row>
    <row r="362" s="168" customFormat="true" ht="12.8" hidden="false" customHeight="false" outlineLevel="0" collapsed="false">
      <c r="B362" s="169"/>
      <c r="D362" s="170" t="s">
        <v>138</v>
      </c>
      <c r="E362" s="171"/>
      <c r="F362" s="172" t="s">
        <v>554</v>
      </c>
      <c r="H362" s="173" t="n">
        <v>5</v>
      </c>
      <c r="I362" s="174"/>
      <c r="L362" s="169"/>
      <c r="M362" s="175"/>
      <c r="N362" s="176"/>
      <c r="O362" s="176"/>
      <c r="P362" s="176"/>
      <c r="Q362" s="176"/>
      <c r="R362" s="176"/>
      <c r="S362" s="176"/>
      <c r="T362" s="177"/>
      <c r="AT362" s="171" t="s">
        <v>138</v>
      </c>
      <c r="AU362" s="171" t="s">
        <v>81</v>
      </c>
      <c r="AV362" s="168" t="s">
        <v>81</v>
      </c>
      <c r="AW362" s="168" t="s">
        <v>31</v>
      </c>
      <c r="AX362" s="168" t="s">
        <v>74</v>
      </c>
      <c r="AY362" s="171" t="s">
        <v>128</v>
      </c>
    </row>
    <row r="363" s="168" customFormat="true" ht="12.8" hidden="false" customHeight="false" outlineLevel="0" collapsed="false">
      <c r="B363" s="169"/>
      <c r="D363" s="170" t="s">
        <v>138</v>
      </c>
      <c r="E363" s="171"/>
      <c r="F363" s="172" t="s">
        <v>555</v>
      </c>
      <c r="H363" s="173" t="n">
        <v>1</v>
      </c>
      <c r="I363" s="174"/>
      <c r="L363" s="169"/>
      <c r="M363" s="175"/>
      <c r="N363" s="176"/>
      <c r="O363" s="176"/>
      <c r="P363" s="176"/>
      <c r="Q363" s="176"/>
      <c r="R363" s="176"/>
      <c r="S363" s="176"/>
      <c r="T363" s="177"/>
      <c r="AT363" s="171" t="s">
        <v>138</v>
      </c>
      <c r="AU363" s="171" t="s">
        <v>81</v>
      </c>
      <c r="AV363" s="168" t="s">
        <v>81</v>
      </c>
      <c r="AW363" s="168" t="s">
        <v>31</v>
      </c>
      <c r="AX363" s="168" t="s">
        <v>74</v>
      </c>
      <c r="AY363" s="171" t="s">
        <v>128</v>
      </c>
    </row>
    <row r="364" s="178" customFormat="true" ht="12.8" hidden="false" customHeight="false" outlineLevel="0" collapsed="false">
      <c r="B364" s="179"/>
      <c r="D364" s="170" t="s">
        <v>138</v>
      </c>
      <c r="E364" s="180"/>
      <c r="F364" s="181" t="s">
        <v>155</v>
      </c>
      <c r="H364" s="182" t="n">
        <v>6</v>
      </c>
      <c r="I364" s="183"/>
      <c r="L364" s="179"/>
      <c r="M364" s="184"/>
      <c r="N364" s="185"/>
      <c r="O364" s="185"/>
      <c r="P364" s="185"/>
      <c r="Q364" s="185"/>
      <c r="R364" s="185"/>
      <c r="S364" s="185"/>
      <c r="T364" s="186"/>
      <c r="AT364" s="180" t="s">
        <v>138</v>
      </c>
      <c r="AU364" s="180" t="s">
        <v>81</v>
      </c>
      <c r="AV364" s="178" t="s">
        <v>136</v>
      </c>
      <c r="AW364" s="178" t="s">
        <v>31</v>
      </c>
      <c r="AX364" s="178" t="s">
        <v>79</v>
      </c>
      <c r="AY364" s="180" t="s">
        <v>128</v>
      </c>
    </row>
    <row r="365" s="26" customFormat="true" ht="24.15" hidden="false" customHeight="true" outlineLevel="0" collapsed="false">
      <c r="A365" s="21"/>
      <c r="B365" s="154"/>
      <c r="C365" s="187" t="s">
        <v>606</v>
      </c>
      <c r="D365" s="187" t="s">
        <v>157</v>
      </c>
      <c r="E365" s="188" t="s">
        <v>607</v>
      </c>
      <c r="F365" s="189" t="s">
        <v>608</v>
      </c>
      <c r="G365" s="190" t="s">
        <v>134</v>
      </c>
      <c r="H365" s="191" t="n">
        <v>6</v>
      </c>
      <c r="I365" s="192"/>
      <c r="J365" s="193" t="n">
        <f aca="false">ROUND(I365*H365,2)</f>
        <v>0</v>
      </c>
      <c r="K365" s="157" t="s">
        <v>135</v>
      </c>
      <c r="L365" s="194"/>
      <c r="M365" s="195"/>
      <c r="N365" s="196" t="s">
        <v>39</v>
      </c>
      <c r="O365" s="59"/>
      <c r="P365" s="164" t="n">
        <f aca="false">O365*H365</f>
        <v>0</v>
      </c>
      <c r="Q365" s="164" t="n">
        <v>0.0013</v>
      </c>
      <c r="R365" s="164" t="n">
        <f aca="false">Q365*H365</f>
        <v>0.0078</v>
      </c>
      <c r="S365" s="164" t="n">
        <v>0</v>
      </c>
      <c r="T365" s="165" t="n">
        <f aca="false">S365*H365</f>
        <v>0</v>
      </c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R365" s="166" t="s">
        <v>312</v>
      </c>
      <c r="AT365" s="166" t="s">
        <v>157</v>
      </c>
      <c r="AU365" s="166" t="s">
        <v>81</v>
      </c>
      <c r="AY365" s="3" t="s">
        <v>128</v>
      </c>
      <c r="BE365" s="167" t="n">
        <f aca="false">IF(N365="základní",J365,0)</f>
        <v>0</v>
      </c>
      <c r="BF365" s="167" t="n">
        <f aca="false">IF(N365="snížená",J365,0)</f>
        <v>0</v>
      </c>
      <c r="BG365" s="167" t="n">
        <f aca="false">IF(N365="zákl. přenesená",J365,0)</f>
        <v>0</v>
      </c>
      <c r="BH365" s="167" t="n">
        <f aca="false">IF(N365="sníž. přenesená",J365,0)</f>
        <v>0</v>
      </c>
      <c r="BI365" s="167" t="n">
        <f aca="false">IF(N365="nulová",J365,0)</f>
        <v>0</v>
      </c>
      <c r="BJ365" s="3" t="s">
        <v>79</v>
      </c>
      <c r="BK365" s="167" t="n">
        <f aca="false">ROUND(I365*H365,2)</f>
        <v>0</v>
      </c>
      <c r="BL365" s="3" t="s">
        <v>230</v>
      </c>
      <c r="BM365" s="166" t="s">
        <v>609</v>
      </c>
    </row>
    <row r="366" s="26" customFormat="true" ht="16.5" hidden="false" customHeight="true" outlineLevel="0" collapsed="false">
      <c r="A366" s="21"/>
      <c r="B366" s="154"/>
      <c r="C366" s="155" t="s">
        <v>610</v>
      </c>
      <c r="D366" s="155" t="s">
        <v>131</v>
      </c>
      <c r="E366" s="156" t="s">
        <v>611</v>
      </c>
      <c r="F366" s="157" t="s">
        <v>612</v>
      </c>
      <c r="G366" s="158" t="s">
        <v>134</v>
      </c>
      <c r="H366" s="159" t="n">
        <v>5</v>
      </c>
      <c r="I366" s="160"/>
      <c r="J366" s="161" t="n">
        <f aca="false">ROUND(I366*H366,2)</f>
        <v>0</v>
      </c>
      <c r="K366" s="157"/>
      <c r="L366" s="22"/>
      <c r="M366" s="162"/>
      <c r="N366" s="163" t="s">
        <v>39</v>
      </c>
      <c r="O366" s="59"/>
      <c r="P366" s="164" t="n">
        <f aca="false">O366*H366</f>
        <v>0</v>
      </c>
      <c r="Q366" s="164" t="n">
        <v>0</v>
      </c>
      <c r="R366" s="164" t="n">
        <f aca="false">Q366*H366</f>
        <v>0</v>
      </c>
      <c r="S366" s="164" t="n">
        <v>0</v>
      </c>
      <c r="T366" s="165" t="n">
        <f aca="false">S366*H366</f>
        <v>0</v>
      </c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R366" s="166" t="s">
        <v>230</v>
      </c>
      <c r="AT366" s="166" t="s">
        <v>131</v>
      </c>
      <c r="AU366" s="166" t="s">
        <v>81</v>
      </c>
      <c r="AY366" s="3" t="s">
        <v>128</v>
      </c>
      <c r="BE366" s="167" t="n">
        <f aca="false">IF(N366="základní",J366,0)</f>
        <v>0</v>
      </c>
      <c r="BF366" s="167" t="n">
        <f aca="false">IF(N366="snížená",J366,0)</f>
        <v>0</v>
      </c>
      <c r="BG366" s="167" t="n">
        <f aca="false">IF(N366="zákl. přenesená",J366,0)</f>
        <v>0</v>
      </c>
      <c r="BH366" s="167" t="n">
        <f aca="false">IF(N366="sníž. přenesená",J366,0)</f>
        <v>0</v>
      </c>
      <c r="BI366" s="167" t="n">
        <f aca="false">IF(N366="nulová",J366,0)</f>
        <v>0</v>
      </c>
      <c r="BJ366" s="3" t="s">
        <v>79</v>
      </c>
      <c r="BK366" s="167" t="n">
        <f aca="false">ROUND(I366*H366,2)</f>
        <v>0</v>
      </c>
      <c r="BL366" s="3" t="s">
        <v>230</v>
      </c>
      <c r="BM366" s="166" t="s">
        <v>613</v>
      </c>
    </row>
    <row r="367" s="168" customFormat="true" ht="12.8" hidden="false" customHeight="false" outlineLevel="0" collapsed="false">
      <c r="B367" s="169"/>
      <c r="D367" s="170" t="s">
        <v>138</v>
      </c>
      <c r="E367" s="171"/>
      <c r="F367" s="172" t="s">
        <v>614</v>
      </c>
      <c r="H367" s="173" t="n">
        <v>5</v>
      </c>
      <c r="I367" s="174"/>
      <c r="L367" s="169"/>
      <c r="M367" s="175"/>
      <c r="N367" s="176"/>
      <c r="O367" s="176"/>
      <c r="P367" s="176"/>
      <c r="Q367" s="176"/>
      <c r="R367" s="176"/>
      <c r="S367" s="176"/>
      <c r="T367" s="177"/>
      <c r="AT367" s="171" t="s">
        <v>138</v>
      </c>
      <c r="AU367" s="171" t="s">
        <v>81</v>
      </c>
      <c r="AV367" s="168" t="s">
        <v>81</v>
      </c>
      <c r="AW367" s="168" t="s">
        <v>31</v>
      </c>
      <c r="AX367" s="168" t="s">
        <v>74</v>
      </c>
      <c r="AY367" s="171" t="s">
        <v>128</v>
      </c>
    </row>
    <row r="368" s="178" customFormat="true" ht="12.8" hidden="false" customHeight="false" outlineLevel="0" collapsed="false">
      <c r="B368" s="179"/>
      <c r="D368" s="170" t="s">
        <v>138</v>
      </c>
      <c r="E368" s="180"/>
      <c r="F368" s="181" t="s">
        <v>155</v>
      </c>
      <c r="H368" s="182" t="n">
        <v>5</v>
      </c>
      <c r="I368" s="183"/>
      <c r="L368" s="179"/>
      <c r="M368" s="184"/>
      <c r="N368" s="185"/>
      <c r="O368" s="185"/>
      <c r="P368" s="185"/>
      <c r="Q368" s="185"/>
      <c r="R368" s="185"/>
      <c r="S368" s="185"/>
      <c r="T368" s="186"/>
      <c r="AT368" s="180" t="s">
        <v>138</v>
      </c>
      <c r="AU368" s="180" t="s">
        <v>81</v>
      </c>
      <c r="AV368" s="178" t="s">
        <v>136</v>
      </c>
      <c r="AW368" s="178" t="s">
        <v>31</v>
      </c>
      <c r="AX368" s="178" t="s">
        <v>79</v>
      </c>
      <c r="AY368" s="180" t="s">
        <v>128</v>
      </c>
    </row>
    <row r="369" s="26" customFormat="true" ht="16.5" hidden="false" customHeight="true" outlineLevel="0" collapsed="false">
      <c r="A369" s="21"/>
      <c r="B369" s="154"/>
      <c r="C369" s="155" t="s">
        <v>615</v>
      </c>
      <c r="D369" s="155" t="s">
        <v>131</v>
      </c>
      <c r="E369" s="156" t="s">
        <v>616</v>
      </c>
      <c r="F369" s="157" t="s">
        <v>617</v>
      </c>
      <c r="G369" s="158" t="s">
        <v>134</v>
      </c>
      <c r="H369" s="159" t="n">
        <v>2</v>
      </c>
      <c r="I369" s="160"/>
      <c r="J369" s="161" t="n">
        <f aca="false">ROUND(I369*H369,2)</f>
        <v>0</v>
      </c>
      <c r="K369" s="157"/>
      <c r="L369" s="22"/>
      <c r="M369" s="162"/>
      <c r="N369" s="163" t="s">
        <v>39</v>
      </c>
      <c r="O369" s="59"/>
      <c r="P369" s="164" t="n">
        <f aca="false">O369*H369</f>
        <v>0</v>
      </c>
      <c r="Q369" s="164" t="n">
        <v>0</v>
      </c>
      <c r="R369" s="164" t="n">
        <f aca="false">Q369*H369</f>
        <v>0</v>
      </c>
      <c r="S369" s="164" t="n">
        <v>0</v>
      </c>
      <c r="T369" s="165" t="n">
        <f aca="false">S369*H369</f>
        <v>0</v>
      </c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R369" s="166" t="s">
        <v>230</v>
      </c>
      <c r="AT369" s="166" t="s">
        <v>131</v>
      </c>
      <c r="AU369" s="166" t="s">
        <v>81</v>
      </c>
      <c r="AY369" s="3" t="s">
        <v>128</v>
      </c>
      <c r="BE369" s="167" t="n">
        <f aca="false">IF(N369="základní",J369,0)</f>
        <v>0</v>
      </c>
      <c r="BF369" s="167" t="n">
        <f aca="false">IF(N369="snížená",J369,0)</f>
        <v>0</v>
      </c>
      <c r="BG369" s="167" t="n">
        <f aca="false">IF(N369="zákl. přenesená",J369,0)</f>
        <v>0</v>
      </c>
      <c r="BH369" s="167" t="n">
        <f aca="false">IF(N369="sníž. přenesená",J369,0)</f>
        <v>0</v>
      </c>
      <c r="BI369" s="167" t="n">
        <f aca="false">IF(N369="nulová",J369,0)</f>
        <v>0</v>
      </c>
      <c r="BJ369" s="3" t="s">
        <v>79</v>
      </c>
      <c r="BK369" s="167" t="n">
        <f aca="false">ROUND(I369*H369,2)</f>
        <v>0</v>
      </c>
      <c r="BL369" s="3" t="s">
        <v>230</v>
      </c>
      <c r="BM369" s="166" t="s">
        <v>618</v>
      </c>
    </row>
    <row r="370" s="168" customFormat="true" ht="12.8" hidden="false" customHeight="false" outlineLevel="0" collapsed="false">
      <c r="B370" s="169"/>
      <c r="D370" s="170" t="s">
        <v>138</v>
      </c>
      <c r="E370" s="171"/>
      <c r="F370" s="172" t="s">
        <v>619</v>
      </c>
      <c r="H370" s="173" t="n">
        <v>1</v>
      </c>
      <c r="I370" s="174"/>
      <c r="L370" s="169"/>
      <c r="M370" s="175"/>
      <c r="N370" s="176"/>
      <c r="O370" s="176"/>
      <c r="P370" s="176"/>
      <c r="Q370" s="176"/>
      <c r="R370" s="176"/>
      <c r="S370" s="176"/>
      <c r="T370" s="177"/>
      <c r="AT370" s="171" t="s">
        <v>138</v>
      </c>
      <c r="AU370" s="171" t="s">
        <v>81</v>
      </c>
      <c r="AV370" s="168" t="s">
        <v>81</v>
      </c>
      <c r="AW370" s="168" t="s">
        <v>31</v>
      </c>
      <c r="AX370" s="168" t="s">
        <v>74</v>
      </c>
      <c r="AY370" s="171" t="s">
        <v>128</v>
      </c>
    </row>
    <row r="371" s="168" customFormat="true" ht="12.8" hidden="false" customHeight="false" outlineLevel="0" collapsed="false">
      <c r="B371" s="169"/>
      <c r="D371" s="170" t="s">
        <v>138</v>
      </c>
      <c r="E371" s="171"/>
      <c r="F371" s="172" t="s">
        <v>555</v>
      </c>
      <c r="H371" s="173" t="n">
        <v>1</v>
      </c>
      <c r="I371" s="174"/>
      <c r="L371" s="169"/>
      <c r="M371" s="175"/>
      <c r="N371" s="176"/>
      <c r="O371" s="176"/>
      <c r="P371" s="176"/>
      <c r="Q371" s="176"/>
      <c r="R371" s="176"/>
      <c r="S371" s="176"/>
      <c r="T371" s="177"/>
      <c r="AT371" s="171" t="s">
        <v>138</v>
      </c>
      <c r="AU371" s="171" t="s">
        <v>81</v>
      </c>
      <c r="AV371" s="168" t="s">
        <v>81</v>
      </c>
      <c r="AW371" s="168" t="s">
        <v>31</v>
      </c>
      <c r="AX371" s="168" t="s">
        <v>74</v>
      </c>
      <c r="AY371" s="171" t="s">
        <v>128</v>
      </c>
    </row>
    <row r="372" s="178" customFormat="true" ht="12.8" hidden="false" customHeight="false" outlineLevel="0" collapsed="false">
      <c r="B372" s="179"/>
      <c r="D372" s="170" t="s">
        <v>138</v>
      </c>
      <c r="E372" s="180"/>
      <c r="F372" s="181" t="s">
        <v>155</v>
      </c>
      <c r="H372" s="182" t="n">
        <v>2</v>
      </c>
      <c r="I372" s="183"/>
      <c r="L372" s="179"/>
      <c r="M372" s="184"/>
      <c r="N372" s="185"/>
      <c r="O372" s="185"/>
      <c r="P372" s="185"/>
      <c r="Q372" s="185"/>
      <c r="R372" s="185"/>
      <c r="S372" s="185"/>
      <c r="T372" s="186"/>
      <c r="AT372" s="180" t="s">
        <v>138</v>
      </c>
      <c r="AU372" s="180" t="s">
        <v>81</v>
      </c>
      <c r="AV372" s="178" t="s">
        <v>136</v>
      </c>
      <c r="AW372" s="178" t="s">
        <v>31</v>
      </c>
      <c r="AX372" s="178" t="s">
        <v>79</v>
      </c>
      <c r="AY372" s="180" t="s">
        <v>128</v>
      </c>
    </row>
    <row r="373" s="26" customFormat="true" ht="16.5" hidden="false" customHeight="true" outlineLevel="0" collapsed="false">
      <c r="A373" s="21"/>
      <c r="B373" s="154"/>
      <c r="C373" s="155" t="s">
        <v>620</v>
      </c>
      <c r="D373" s="155" t="s">
        <v>131</v>
      </c>
      <c r="E373" s="156" t="s">
        <v>621</v>
      </c>
      <c r="F373" s="157" t="s">
        <v>622</v>
      </c>
      <c r="G373" s="158" t="s">
        <v>546</v>
      </c>
      <c r="H373" s="159" t="n">
        <v>5</v>
      </c>
      <c r="I373" s="160"/>
      <c r="J373" s="161" t="n">
        <f aca="false">ROUND(I373*H373,2)</f>
        <v>0</v>
      </c>
      <c r="K373" s="157" t="s">
        <v>135</v>
      </c>
      <c r="L373" s="22"/>
      <c r="M373" s="162"/>
      <c r="N373" s="163" t="s">
        <v>39</v>
      </c>
      <c r="O373" s="59"/>
      <c r="P373" s="164" t="n">
        <f aca="false">O373*H373</f>
        <v>0</v>
      </c>
      <c r="Q373" s="164" t="n">
        <v>0</v>
      </c>
      <c r="R373" s="164" t="n">
        <f aca="false">Q373*H373</f>
        <v>0</v>
      </c>
      <c r="S373" s="164" t="n">
        <v>0.00086</v>
      </c>
      <c r="T373" s="165" t="n">
        <f aca="false">S373*H373</f>
        <v>0.0043</v>
      </c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R373" s="166" t="s">
        <v>230</v>
      </c>
      <c r="AT373" s="166" t="s">
        <v>131</v>
      </c>
      <c r="AU373" s="166" t="s">
        <v>81</v>
      </c>
      <c r="AY373" s="3" t="s">
        <v>128</v>
      </c>
      <c r="BE373" s="167" t="n">
        <f aca="false">IF(N373="základní",J373,0)</f>
        <v>0</v>
      </c>
      <c r="BF373" s="167" t="n">
        <f aca="false">IF(N373="snížená",J373,0)</f>
        <v>0</v>
      </c>
      <c r="BG373" s="167" t="n">
        <f aca="false">IF(N373="zákl. přenesená",J373,0)</f>
        <v>0</v>
      </c>
      <c r="BH373" s="167" t="n">
        <f aca="false">IF(N373="sníž. přenesená",J373,0)</f>
        <v>0</v>
      </c>
      <c r="BI373" s="167" t="n">
        <f aca="false">IF(N373="nulová",J373,0)</f>
        <v>0</v>
      </c>
      <c r="BJ373" s="3" t="s">
        <v>79</v>
      </c>
      <c r="BK373" s="167" t="n">
        <f aca="false">ROUND(I373*H373,2)</f>
        <v>0</v>
      </c>
      <c r="BL373" s="3" t="s">
        <v>230</v>
      </c>
      <c r="BM373" s="166" t="s">
        <v>623</v>
      </c>
    </row>
    <row r="374" s="168" customFormat="true" ht="12.8" hidden="false" customHeight="false" outlineLevel="0" collapsed="false">
      <c r="B374" s="169"/>
      <c r="D374" s="170" t="s">
        <v>138</v>
      </c>
      <c r="E374" s="171"/>
      <c r="F374" s="172" t="s">
        <v>624</v>
      </c>
      <c r="H374" s="173" t="n">
        <v>2</v>
      </c>
      <c r="I374" s="174"/>
      <c r="L374" s="169"/>
      <c r="M374" s="175"/>
      <c r="N374" s="176"/>
      <c r="O374" s="176"/>
      <c r="P374" s="176"/>
      <c r="Q374" s="176"/>
      <c r="R374" s="176"/>
      <c r="S374" s="176"/>
      <c r="T374" s="177"/>
      <c r="AT374" s="171" t="s">
        <v>138</v>
      </c>
      <c r="AU374" s="171" t="s">
        <v>81</v>
      </c>
      <c r="AV374" s="168" t="s">
        <v>81</v>
      </c>
      <c r="AW374" s="168" t="s">
        <v>31</v>
      </c>
      <c r="AX374" s="168" t="s">
        <v>74</v>
      </c>
      <c r="AY374" s="171" t="s">
        <v>128</v>
      </c>
    </row>
    <row r="375" s="168" customFormat="true" ht="12.8" hidden="false" customHeight="false" outlineLevel="0" collapsed="false">
      <c r="B375" s="169"/>
      <c r="D375" s="170" t="s">
        <v>138</v>
      </c>
      <c r="E375" s="171"/>
      <c r="F375" s="172" t="s">
        <v>625</v>
      </c>
      <c r="H375" s="173" t="n">
        <v>3</v>
      </c>
      <c r="I375" s="174"/>
      <c r="L375" s="169"/>
      <c r="M375" s="175"/>
      <c r="N375" s="176"/>
      <c r="O375" s="176"/>
      <c r="P375" s="176"/>
      <c r="Q375" s="176"/>
      <c r="R375" s="176"/>
      <c r="S375" s="176"/>
      <c r="T375" s="177"/>
      <c r="AT375" s="171" t="s">
        <v>138</v>
      </c>
      <c r="AU375" s="171" t="s">
        <v>81</v>
      </c>
      <c r="AV375" s="168" t="s">
        <v>81</v>
      </c>
      <c r="AW375" s="168" t="s">
        <v>31</v>
      </c>
      <c r="AX375" s="168" t="s">
        <v>74</v>
      </c>
      <c r="AY375" s="171" t="s">
        <v>128</v>
      </c>
    </row>
    <row r="376" s="178" customFormat="true" ht="12.8" hidden="false" customHeight="false" outlineLevel="0" collapsed="false">
      <c r="B376" s="179"/>
      <c r="D376" s="170" t="s">
        <v>138</v>
      </c>
      <c r="E376" s="180"/>
      <c r="F376" s="181" t="s">
        <v>155</v>
      </c>
      <c r="H376" s="182" t="n">
        <v>5</v>
      </c>
      <c r="I376" s="183"/>
      <c r="L376" s="179"/>
      <c r="M376" s="184"/>
      <c r="N376" s="185"/>
      <c r="O376" s="185"/>
      <c r="P376" s="185"/>
      <c r="Q376" s="185"/>
      <c r="R376" s="185"/>
      <c r="S376" s="185"/>
      <c r="T376" s="186"/>
      <c r="AT376" s="180" t="s">
        <v>138</v>
      </c>
      <c r="AU376" s="180" t="s">
        <v>81</v>
      </c>
      <c r="AV376" s="178" t="s">
        <v>136</v>
      </c>
      <c r="AW376" s="178" t="s">
        <v>31</v>
      </c>
      <c r="AX376" s="178" t="s">
        <v>79</v>
      </c>
      <c r="AY376" s="180" t="s">
        <v>128</v>
      </c>
    </row>
    <row r="377" s="26" customFormat="true" ht="16.5" hidden="false" customHeight="true" outlineLevel="0" collapsed="false">
      <c r="A377" s="21"/>
      <c r="B377" s="154"/>
      <c r="C377" s="155" t="s">
        <v>626</v>
      </c>
      <c r="D377" s="155" t="s">
        <v>131</v>
      </c>
      <c r="E377" s="156" t="s">
        <v>627</v>
      </c>
      <c r="F377" s="157" t="s">
        <v>628</v>
      </c>
      <c r="G377" s="158" t="s">
        <v>546</v>
      </c>
      <c r="H377" s="159" t="n">
        <v>4</v>
      </c>
      <c r="I377" s="160"/>
      <c r="J377" s="161" t="n">
        <f aca="false">ROUND(I377*H377,2)</f>
        <v>0</v>
      </c>
      <c r="K377" s="157" t="s">
        <v>135</v>
      </c>
      <c r="L377" s="22"/>
      <c r="M377" s="162"/>
      <c r="N377" s="163" t="s">
        <v>39</v>
      </c>
      <c r="O377" s="59"/>
      <c r="P377" s="164" t="n">
        <f aca="false">O377*H377</f>
        <v>0</v>
      </c>
      <c r="Q377" s="164" t="n">
        <v>0.00184</v>
      </c>
      <c r="R377" s="164" t="n">
        <f aca="false">Q377*H377</f>
        <v>0.00736</v>
      </c>
      <c r="S377" s="164" t="n">
        <v>0</v>
      </c>
      <c r="T377" s="165" t="n">
        <f aca="false">S377*H377</f>
        <v>0</v>
      </c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R377" s="166" t="s">
        <v>230</v>
      </c>
      <c r="AT377" s="166" t="s">
        <v>131</v>
      </c>
      <c r="AU377" s="166" t="s">
        <v>81</v>
      </c>
      <c r="AY377" s="3" t="s">
        <v>128</v>
      </c>
      <c r="BE377" s="167" t="n">
        <f aca="false">IF(N377="základní",J377,0)</f>
        <v>0</v>
      </c>
      <c r="BF377" s="167" t="n">
        <f aca="false">IF(N377="snížená",J377,0)</f>
        <v>0</v>
      </c>
      <c r="BG377" s="167" t="n">
        <f aca="false">IF(N377="zákl. přenesená",J377,0)</f>
        <v>0</v>
      </c>
      <c r="BH377" s="167" t="n">
        <f aca="false">IF(N377="sníž. přenesená",J377,0)</f>
        <v>0</v>
      </c>
      <c r="BI377" s="167" t="n">
        <f aca="false">IF(N377="nulová",J377,0)</f>
        <v>0</v>
      </c>
      <c r="BJ377" s="3" t="s">
        <v>79</v>
      </c>
      <c r="BK377" s="167" t="n">
        <f aca="false">ROUND(I377*H377,2)</f>
        <v>0</v>
      </c>
      <c r="BL377" s="3" t="s">
        <v>230</v>
      </c>
      <c r="BM377" s="166" t="s">
        <v>629</v>
      </c>
    </row>
    <row r="378" s="26" customFormat="true" ht="16.5" hidden="false" customHeight="true" outlineLevel="0" collapsed="false">
      <c r="A378" s="21"/>
      <c r="B378" s="154"/>
      <c r="C378" s="155" t="s">
        <v>630</v>
      </c>
      <c r="D378" s="155" t="s">
        <v>131</v>
      </c>
      <c r="E378" s="156" t="s">
        <v>631</v>
      </c>
      <c r="F378" s="157" t="s">
        <v>632</v>
      </c>
      <c r="G378" s="158" t="s">
        <v>546</v>
      </c>
      <c r="H378" s="159" t="n">
        <v>1</v>
      </c>
      <c r="I378" s="160"/>
      <c r="J378" s="161" t="n">
        <f aca="false">ROUND(I378*H378,2)</f>
        <v>0</v>
      </c>
      <c r="K378" s="157" t="s">
        <v>135</v>
      </c>
      <c r="L378" s="22"/>
      <c r="M378" s="162"/>
      <c r="N378" s="163" t="s">
        <v>39</v>
      </c>
      <c r="O378" s="59"/>
      <c r="P378" s="164" t="n">
        <f aca="false">O378*H378</f>
        <v>0</v>
      </c>
      <c r="Q378" s="164" t="n">
        <v>0.00214</v>
      </c>
      <c r="R378" s="164" t="n">
        <f aca="false">Q378*H378</f>
        <v>0.00214</v>
      </c>
      <c r="S378" s="164" t="n">
        <v>0</v>
      </c>
      <c r="T378" s="165" t="n">
        <f aca="false">S378*H378</f>
        <v>0</v>
      </c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R378" s="166" t="s">
        <v>230</v>
      </c>
      <c r="AT378" s="166" t="s">
        <v>131</v>
      </c>
      <c r="AU378" s="166" t="s">
        <v>81</v>
      </c>
      <c r="AY378" s="3" t="s">
        <v>128</v>
      </c>
      <c r="BE378" s="167" t="n">
        <f aca="false">IF(N378="základní",J378,0)</f>
        <v>0</v>
      </c>
      <c r="BF378" s="167" t="n">
        <f aca="false">IF(N378="snížená",J378,0)</f>
        <v>0</v>
      </c>
      <c r="BG378" s="167" t="n">
        <f aca="false">IF(N378="zákl. přenesená",J378,0)</f>
        <v>0</v>
      </c>
      <c r="BH378" s="167" t="n">
        <f aca="false">IF(N378="sníž. přenesená",J378,0)</f>
        <v>0</v>
      </c>
      <c r="BI378" s="167" t="n">
        <f aca="false">IF(N378="nulová",J378,0)</f>
        <v>0</v>
      </c>
      <c r="BJ378" s="3" t="s">
        <v>79</v>
      </c>
      <c r="BK378" s="167" t="n">
        <f aca="false">ROUND(I378*H378,2)</f>
        <v>0</v>
      </c>
      <c r="BL378" s="3" t="s">
        <v>230</v>
      </c>
      <c r="BM378" s="166" t="s">
        <v>633</v>
      </c>
    </row>
    <row r="379" s="26" customFormat="true" ht="16.5" hidden="false" customHeight="true" outlineLevel="0" collapsed="false">
      <c r="A379" s="21"/>
      <c r="B379" s="154"/>
      <c r="C379" s="155" t="s">
        <v>634</v>
      </c>
      <c r="D379" s="155" t="s">
        <v>131</v>
      </c>
      <c r="E379" s="156" t="s">
        <v>635</v>
      </c>
      <c r="F379" s="157" t="s">
        <v>636</v>
      </c>
      <c r="G379" s="158" t="s">
        <v>546</v>
      </c>
      <c r="H379" s="159" t="n">
        <v>6</v>
      </c>
      <c r="I379" s="160"/>
      <c r="J379" s="161" t="n">
        <f aca="false">ROUND(I379*H379,2)</f>
        <v>0</v>
      </c>
      <c r="K379" s="157"/>
      <c r="L379" s="22"/>
      <c r="M379" s="162"/>
      <c r="N379" s="163" t="s">
        <v>39</v>
      </c>
      <c r="O379" s="59"/>
      <c r="P379" s="164" t="n">
        <f aca="false">O379*H379</f>
        <v>0</v>
      </c>
      <c r="Q379" s="164" t="n">
        <v>0.00184</v>
      </c>
      <c r="R379" s="164" t="n">
        <f aca="false">Q379*H379</f>
        <v>0.01104</v>
      </c>
      <c r="S379" s="164" t="n">
        <v>0</v>
      </c>
      <c r="T379" s="165" t="n">
        <f aca="false">S379*H379</f>
        <v>0</v>
      </c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R379" s="166" t="s">
        <v>230</v>
      </c>
      <c r="AT379" s="166" t="s">
        <v>131</v>
      </c>
      <c r="AU379" s="166" t="s">
        <v>81</v>
      </c>
      <c r="AY379" s="3" t="s">
        <v>128</v>
      </c>
      <c r="BE379" s="167" t="n">
        <f aca="false">IF(N379="základní",J379,0)</f>
        <v>0</v>
      </c>
      <c r="BF379" s="167" t="n">
        <f aca="false">IF(N379="snížená",J379,0)</f>
        <v>0</v>
      </c>
      <c r="BG379" s="167" t="n">
        <f aca="false">IF(N379="zákl. přenesená",J379,0)</f>
        <v>0</v>
      </c>
      <c r="BH379" s="167" t="n">
        <f aca="false">IF(N379="sníž. přenesená",J379,0)</f>
        <v>0</v>
      </c>
      <c r="BI379" s="167" t="n">
        <f aca="false">IF(N379="nulová",J379,0)</f>
        <v>0</v>
      </c>
      <c r="BJ379" s="3" t="s">
        <v>79</v>
      </c>
      <c r="BK379" s="167" t="n">
        <f aca="false">ROUND(I379*H379,2)</f>
        <v>0</v>
      </c>
      <c r="BL379" s="3" t="s">
        <v>230</v>
      </c>
      <c r="BM379" s="166" t="s">
        <v>637</v>
      </c>
    </row>
    <row r="380" s="168" customFormat="true" ht="12.8" hidden="false" customHeight="false" outlineLevel="0" collapsed="false">
      <c r="B380" s="169"/>
      <c r="D380" s="170" t="s">
        <v>138</v>
      </c>
      <c r="E380" s="171"/>
      <c r="F380" s="172" t="s">
        <v>638</v>
      </c>
      <c r="H380" s="173" t="n">
        <v>4</v>
      </c>
      <c r="I380" s="174"/>
      <c r="L380" s="169"/>
      <c r="M380" s="175"/>
      <c r="N380" s="176"/>
      <c r="O380" s="176"/>
      <c r="P380" s="176"/>
      <c r="Q380" s="176"/>
      <c r="R380" s="176"/>
      <c r="S380" s="176"/>
      <c r="T380" s="177"/>
      <c r="AT380" s="171" t="s">
        <v>138</v>
      </c>
      <c r="AU380" s="171" t="s">
        <v>81</v>
      </c>
      <c r="AV380" s="168" t="s">
        <v>81</v>
      </c>
      <c r="AW380" s="168" t="s">
        <v>31</v>
      </c>
      <c r="AX380" s="168" t="s">
        <v>74</v>
      </c>
      <c r="AY380" s="171" t="s">
        <v>128</v>
      </c>
    </row>
    <row r="381" s="168" customFormat="true" ht="12.8" hidden="false" customHeight="false" outlineLevel="0" collapsed="false">
      <c r="B381" s="169"/>
      <c r="D381" s="170" t="s">
        <v>138</v>
      </c>
      <c r="E381" s="171"/>
      <c r="F381" s="172" t="s">
        <v>549</v>
      </c>
      <c r="H381" s="173" t="n">
        <v>2</v>
      </c>
      <c r="I381" s="174"/>
      <c r="L381" s="169"/>
      <c r="M381" s="175"/>
      <c r="N381" s="176"/>
      <c r="O381" s="176"/>
      <c r="P381" s="176"/>
      <c r="Q381" s="176"/>
      <c r="R381" s="176"/>
      <c r="S381" s="176"/>
      <c r="T381" s="177"/>
      <c r="AT381" s="171" t="s">
        <v>138</v>
      </c>
      <c r="AU381" s="171" t="s">
        <v>81</v>
      </c>
      <c r="AV381" s="168" t="s">
        <v>81</v>
      </c>
      <c r="AW381" s="168" t="s">
        <v>31</v>
      </c>
      <c r="AX381" s="168" t="s">
        <v>74</v>
      </c>
      <c r="AY381" s="171" t="s">
        <v>128</v>
      </c>
    </row>
    <row r="382" s="178" customFormat="true" ht="12.8" hidden="false" customHeight="false" outlineLevel="0" collapsed="false">
      <c r="B382" s="179"/>
      <c r="D382" s="170" t="s">
        <v>138</v>
      </c>
      <c r="E382" s="180"/>
      <c r="F382" s="181" t="s">
        <v>155</v>
      </c>
      <c r="H382" s="182" t="n">
        <v>6</v>
      </c>
      <c r="I382" s="183"/>
      <c r="L382" s="179"/>
      <c r="M382" s="184"/>
      <c r="N382" s="185"/>
      <c r="O382" s="185"/>
      <c r="P382" s="185"/>
      <c r="Q382" s="185"/>
      <c r="R382" s="185"/>
      <c r="S382" s="185"/>
      <c r="T382" s="186"/>
      <c r="AT382" s="180" t="s">
        <v>138</v>
      </c>
      <c r="AU382" s="180" t="s">
        <v>81</v>
      </c>
      <c r="AV382" s="178" t="s">
        <v>136</v>
      </c>
      <c r="AW382" s="178" t="s">
        <v>31</v>
      </c>
      <c r="AX382" s="178" t="s">
        <v>79</v>
      </c>
      <c r="AY382" s="180" t="s">
        <v>128</v>
      </c>
    </row>
    <row r="383" s="26" customFormat="true" ht="24.15" hidden="false" customHeight="true" outlineLevel="0" collapsed="false">
      <c r="A383" s="21"/>
      <c r="B383" s="154"/>
      <c r="C383" s="155" t="s">
        <v>639</v>
      </c>
      <c r="D383" s="155" t="s">
        <v>131</v>
      </c>
      <c r="E383" s="156" t="s">
        <v>640</v>
      </c>
      <c r="F383" s="157" t="s">
        <v>641</v>
      </c>
      <c r="G383" s="158" t="s">
        <v>466</v>
      </c>
      <c r="H383" s="214"/>
      <c r="I383" s="160"/>
      <c r="J383" s="161" t="n">
        <f aca="false">ROUND(I383*H383,2)</f>
        <v>0</v>
      </c>
      <c r="K383" s="157" t="s">
        <v>135</v>
      </c>
      <c r="L383" s="22"/>
      <c r="M383" s="162"/>
      <c r="N383" s="163" t="s">
        <v>39</v>
      </c>
      <c r="O383" s="59"/>
      <c r="P383" s="164" t="n">
        <f aca="false">O383*H383</f>
        <v>0</v>
      </c>
      <c r="Q383" s="164" t="n">
        <v>0</v>
      </c>
      <c r="R383" s="164" t="n">
        <f aca="false">Q383*H383</f>
        <v>0</v>
      </c>
      <c r="S383" s="164" t="n">
        <v>0</v>
      </c>
      <c r="T383" s="165" t="n">
        <f aca="false">S383*H383</f>
        <v>0</v>
      </c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R383" s="166" t="s">
        <v>230</v>
      </c>
      <c r="AT383" s="166" t="s">
        <v>131</v>
      </c>
      <c r="AU383" s="166" t="s">
        <v>81</v>
      </c>
      <c r="AY383" s="3" t="s">
        <v>128</v>
      </c>
      <c r="BE383" s="167" t="n">
        <f aca="false">IF(N383="základní",J383,0)</f>
        <v>0</v>
      </c>
      <c r="BF383" s="167" t="n">
        <f aca="false">IF(N383="snížená",J383,0)</f>
        <v>0</v>
      </c>
      <c r="BG383" s="167" t="n">
        <f aca="false">IF(N383="zákl. přenesená",J383,0)</f>
        <v>0</v>
      </c>
      <c r="BH383" s="167" t="n">
        <f aca="false">IF(N383="sníž. přenesená",J383,0)</f>
        <v>0</v>
      </c>
      <c r="BI383" s="167" t="n">
        <f aca="false">IF(N383="nulová",J383,0)</f>
        <v>0</v>
      </c>
      <c r="BJ383" s="3" t="s">
        <v>79</v>
      </c>
      <c r="BK383" s="167" t="n">
        <f aca="false">ROUND(I383*H383,2)</f>
        <v>0</v>
      </c>
      <c r="BL383" s="3" t="s">
        <v>230</v>
      </c>
      <c r="BM383" s="166" t="s">
        <v>642</v>
      </c>
    </row>
    <row r="384" s="140" customFormat="true" ht="22.8" hidden="false" customHeight="true" outlineLevel="0" collapsed="false">
      <c r="B384" s="141"/>
      <c r="D384" s="142" t="s">
        <v>73</v>
      </c>
      <c r="E384" s="152" t="s">
        <v>643</v>
      </c>
      <c r="F384" s="152" t="s">
        <v>644</v>
      </c>
      <c r="I384" s="144"/>
      <c r="J384" s="153" t="n">
        <f aca="false">BK384</f>
        <v>0</v>
      </c>
      <c r="L384" s="141"/>
      <c r="M384" s="146"/>
      <c r="N384" s="147"/>
      <c r="O384" s="147"/>
      <c r="P384" s="148" t="n">
        <f aca="false">SUM(P385:P389)</f>
        <v>0</v>
      </c>
      <c r="Q384" s="147"/>
      <c r="R384" s="148" t="n">
        <f aca="false">SUM(R385:R389)</f>
        <v>0.0552</v>
      </c>
      <c r="S384" s="147"/>
      <c r="T384" s="149" t="n">
        <f aca="false">SUM(T385:T389)</f>
        <v>0</v>
      </c>
      <c r="AR384" s="142" t="s">
        <v>81</v>
      </c>
      <c r="AT384" s="150" t="s">
        <v>73</v>
      </c>
      <c r="AU384" s="150" t="s">
        <v>79</v>
      </c>
      <c r="AY384" s="142" t="s">
        <v>128</v>
      </c>
      <c r="BK384" s="151" t="n">
        <f aca="false">SUM(BK385:BK389)</f>
        <v>0</v>
      </c>
    </row>
    <row r="385" s="26" customFormat="true" ht="24.15" hidden="false" customHeight="true" outlineLevel="0" collapsed="false">
      <c r="A385" s="21"/>
      <c r="B385" s="154"/>
      <c r="C385" s="155" t="s">
        <v>645</v>
      </c>
      <c r="D385" s="155" t="s">
        <v>131</v>
      </c>
      <c r="E385" s="156" t="s">
        <v>646</v>
      </c>
      <c r="F385" s="157" t="s">
        <v>647</v>
      </c>
      <c r="G385" s="158" t="s">
        <v>546</v>
      </c>
      <c r="H385" s="159" t="n">
        <v>6</v>
      </c>
      <c r="I385" s="160"/>
      <c r="J385" s="161" t="n">
        <f aca="false">ROUND(I385*H385,2)</f>
        <v>0</v>
      </c>
      <c r="K385" s="157" t="s">
        <v>135</v>
      </c>
      <c r="L385" s="22"/>
      <c r="M385" s="162"/>
      <c r="N385" s="163" t="s">
        <v>39</v>
      </c>
      <c r="O385" s="59"/>
      <c r="P385" s="164" t="n">
        <f aca="false">O385*H385</f>
        <v>0</v>
      </c>
      <c r="Q385" s="164" t="n">
        <v>0.0092</v>
      </c>
      <c r="R385" s="164" t="n">
        <f aca="false">Q385*H385</f>
        <v>0.0552</v>
      </c>
      <c r="S385" s="164" t="n">
        <v>0</v>
      </c>
      <c r="T385" s="165" t="n">
        <f aca="false">S385*H385</f>
        <v>0</v>
      </c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R385" s="166" t="s">
        <v>230</v>
      </c>
      <c r="AT385" s="166" t="s">
        <v>131</v>
      </c>
      <c r="AU385" s="166" t="s">
        <v>81</v>
      </c>
      <c r="AY385" s="3" t="s">
        <v>128</v>
      </c>
      <c r="BE385" s="167" t="n">
        <f aca="false">IF(N385="základní",J385,0)</f>
        <v>0</v>
      </c>
      <c r="BF385" s="167" t="n">
        <f aca="false">IF(N385="snížená",J385,0)</f>
        <v>0</v>
      </c>
      <c r="BG385" s="167" t="n">
        <f aca="false">IF(N385="zákl. přenesená",J385,0)</f>
        <v>0</v>
      </c>
      <c r="BH385" s="167" t="n">
        <f aca="false">IF(N385="sníž. přenesená",J385,0)</f>
        <v>0</v>
      </c>
      <c r="BI385" s="167" t="n">
        <f aca="false">IF(N385="nulová",J385,0)</f>
        <v>0</v>
      </c>
      <c r="BJ385" s="3" t="s">
        <v>79</v>
      </c>
      <c r="BK385" s="167" t="n">
        <f aca="false">ROUND(I385*H385,2)</f>
        <v>0</v>
      </c>
      <c r="BL385" s="3" t="s">
        <v>230</v>
      </c>
      <c r="BM385" s="166" t="s">
        <v>648</v>
      </c>
    </row>
    <row r="386" s="168" customFormat="true" ht="12.8" hidden="false" customHeight="false" outlineLevel="0" collapsed="false">
      <c r="B386" s="169"/>
      <c r="D386" s="170" t="s">
        <v>138</v>
      </c>
      <c r="E386" s="171"/>
      <c r="F386" s="172" t="s">
        <v>554</v>
      </c>
      <c r="H386" s="173" t="n">
        <v>5</v>
      </c>
      <c r="I386" s="174"/>
      <c r="L386" s="169"/>
      <c r="M386" s="175"/>
      <c r="N386" s="176"/>
      <c r="O386" s="176"/>
      <c r="P386" s="176"/>
      <c r="Q386" s="176"/>
      <c r="R386" s="176"/>
      <c r="S386" s="176"/>
      <c r="T386" s="177"/>
      <c r="AT386" s="171" t="s">
        <v>138</v>
      </c>
      <c r="AU386" s="171" t="s">
        <v>81</v>
      </c>
      <c r="AV386" s="168" t="s">
        <v>81</v>
      </c>
      <c r="AW386" s="168" t="s">
        <v>31</v>
      </c>
      <c r="AX386" s="168" t="s">
        <v>74</v>
      </c>
      <c r="AY386" s="171" t="s">
        <v>128</v>
      </c>
    </row>
    <row r="387" s="168" customFormat="true" ht="12.8" hidden="false" customHeight="false" outlineLevel="0" collapsed="false">
      <c r="B387" s="169"/>
      <c r="D387" s="170" t="s">
        <v>138</v>
      </c>
      <c r="E387" s="171"/>
      <c r="F387" s="172" t="s">
        <v>555</v>
      </c>
      <c r="H387" s="173" t="n">
        <v>1</v>
      </c>
      <c r="I387" s="174"/>
      <c r="L387" s="169"/>
      <c r="M387" s="175"/>
      <c r="N387" s="176"/>
      <c r="O387" s="176"/>
      <c r="P387" s="176"/>
      <c r="Q387" s="176"/>
      <c r="R387" s="176"/>
      <c r="S387" s="176"/>
      <c r="T387" s="177"/>
      <c r="AT387" s="171" t="s">
        <v>138</v>
      </c>
      <c r="AU387" s="171" t="s">
        <v>81</v>
      </c>
      <c r="AV387" s="168" t="s">
        <v>81</v>
      </c>
      <c r="AW387" s="168" t="s">
        <v>31</v>
      </c>
      <c r="AX387" s="168" t="s">
        <v>74</v>
      </c>
      <c r="AY387" s="171" t="s">
        <v>128</v>
      </c>
    </row>
    <row r="388" s="178" customFormat="true" ht="12.8" hidden="false" customHeight="false" outlineLevel="0" collapsed="false">
      <c r="B388" s="179"/>
      <c r="D388" s="170" t="s">
        <v>138</v>
      </c>
      <c r="E388" s="180"/>
      <c r="F388" s="181" t="s">
        <v>155</v>
      </c>
      <c r="H388" s="182" t="n">
        <v>6</v>
      </c>
      <c r="I388" s="183"/>
      <c r="L388" s="179"/>
      <c r="M388" s="184"/>
      <c r="N388" s="185"/>
      <c r="O388" s="185"/>
      <c r="P388" s="185"/>
      <c r="Q388" s="185"/>
      <c r="R388" s="185"/>
      <c r="S388" s="185"/>
      <c r="T388" s="186"/>
      <c r="AT388" s="180" t="s">
        <v>138</v>
      </c>
      <c r="AU388" s="180" t="s">
        <v>81</v>
      </c>
      <c r="AV388" s="178" t="s">
        <v>136</v>
      </c>
      <c r="AW388" s="178" t="s">
        <v>31</v>
      </c>
      <c r="AX388" s="178" t="s">
        <v>79</v>
      </c>
      <c r="AY388" s="180" t="s">
        <v>128</v>
      </c>
    </row>
    <row r="389" s="26" customFormat="true" ht="24.15" hidden="false" customHeight="true" outlineLevel="0" collapsed="false">
      <c r="A389" s="21"/>
      <c r="B389" s="154"/>
      <c r="C389" s="155" t="s">
        <v>649</v>
      </c>
      <c r="D389" s="155" t="s">
        <v>131</v>
      </c>
      <c r="E389" s="156" t="s">
        <v>650</v>
      </c>
      <c r="F389" s="157" t="s">
        <v>651</v>
      </c>
      <c r="G389" s="158" t="s">
        <v>466</v>
      </c>
      <c r="H389" s="214"/>
      <c r="I389" s="160"/>
      <c r="J389" s="161" t="n">
        <f aca="false">ROUND(I389*H389,2)</f>
        <v>0</v>
      </c>
      <c r="K389" s="157" t="s">
        <v>135</v>
      </c>
      <c r="L389" s="22"/>
      <c r="M389" s="162"/>
      <c r="N389" s="163" t="s">
        <v>39</v>
      </c>
      <c r="O389" s="59"/>
      <c r="P389" s="164" t="n">
        <f aca="false">O389*H389</f>
        <v>0</v>
      </c>
      <c r="Q389" s="164" t="n">
        <v>0</v>
      </c>
      <c r="R389" s="164" t="n">
        <f aca="false">Q389*H389</f>
        <v>0</v>
      </c>
      <c r="S389" s="164" t="n">
        <v>0</v>
      </c>
      <c r="T389" s="165" t="n">
        <f aca="false">S389*H389</f>
        <v>0</v>
      </c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R389" s="166" t="s">
        <v>230</v>
      </c>
      <c r="AT389" s="166" t="s">
        <v>131</v>
      </c>
      <c r="AU389" s="166" t="s">
        <v>81</v>
      </c>
      <c r="AY389" s="3" t="s">
        <v>128</v>
      </c>
      <c r="BE389" s="167" t="n">
        <f aca="false">IF(N389="základní",J389,0)</f>
        <v>0</v>
      </c>
      <c r="BF389" s="167" t="n">
        <f aca="false">IF(N389="snížená",J389,0)</f>
        <v>0</v>
      </c>
      <c r="BG389" s="167" t="n">
        <f aca="false">IF(N389="zákl. přenesená",J389,0)</f>
        <v>0</v>
      </c>
      <c r="BH389" s="167" t="n">
        <f aca="false">IF(N389="sníž. přenesená",J389,0)</f>
        <v>0</v>
      </c>
      <c r="BI389" s="167" t="n">
        <f aca="false">IF(N389="nulová",J389,0)</f>
        <v>0</v>
      </c>
      <c r="BJ389" s="3" t="s">
        <v>79</v>
      </c>
      <c r="BK389" s="167" t="n">
        <f aca="false">ROUND(I389*H389,2)</f>
        <v>0</v>
      </c>
      <c r="BL389" s="3" t="s">
        <v>230</v>
      </c>
      <c r="BM389" s="166" t="s">
        <v>652</v>
      </c>
    </row>
    <row r="390" s="140" customFormat="true" ht="22.8" hidden="false" customHeight="true" outlineLevel="0" collapsed="false">
      <c r="B390" s="141"/>
      <c r="D390" s="142" t="s">
        <v>73</v>
      </c>
      <c r="E390" s="152" t="s">
        <v>653</v>
      </c>
      <c r="F390" s="152" t="s">
        <v>654</v>
      </c>
      <c r="I390" s="144"/>
      <c r="J390" s="153" t="n">
        <f aca="false">BK390</f>
        <v>0</v>
      </c>
      <c r="L390" s="141"/>
      <c r="M390" s="146"/>
      <c r="N390" s="147"/>
      <c r="O390" s="147"/>
      <c r="P390" s="148" t="n">
        <f aca="false">SUM(P391:P396)</f>
        <v>0</v>
      </c>
      <c r="Q390" s="147"/>
      <c r="R390" s="148" t="n">
        <f aca="false">SUM(R391:R396)</f>
        <v>0.00258</v>
      </c>
      <c r="S390" s="147"/>
      <c r="T390" s="149" t="n">
        <f aca="false">SUM(T391:T396)</f>
        <v>0.00405</v>
      </c>
      <c r="AR390" s="142" t="s">
        <v>81</v>
      </c>
      <c r="AT390" s="150" t="s">
        <v>73</v>
      </c>
      <c r="AU390" s="150" t="s">
        <v>79</v>
      </c>
      <c r="AY390" s="142" t="s">
        <v>128</v>
      </c>
      <c r="BK390" s="151" t="n">
        <f aca="false">SUM(BK391:BK396)</f>
        <v>0</v>
      </c>
    </row>
    <row r="391" s="26" customFormat="true" ht="24.15" hidden="false" customHeight="true" outlineLevel="0" collapsed="false">
      <c r="A391" s="21"/>
      <c r="B391" s="154"/>
      <c r="C391" s="155" t="s">
        <v>655</v>
      </c>
      <c r="D391" s="155" t="s">
        <v>131</v>
      </c>
      <c r="E391" s="156" t="s">
        <v>656</v>
      </c>
      <c r="F391" s="157" t="s">
        <v>657</v>
      </c>
      <c r="G391" s="158" t="s">
        <v>134</v>
      </c>
      <c r="H391" s="159" t="n">
        <v>3</v>
      </c>
      <c r="I391" s="160"/>
      <c r="J391" s="161" t="n">
        <f aca="false">ROUND(I391*H391,2)</f>
        <v>0</v>
      </c>
      <c r="K391" s="157" t="s">
        <v>135</v>
      </c>
      <c r="L391" s="22"/>
      <c r="M391" s="162"/>
      <c r="N391" s="163" t="s">
        <v>39</v>
      </c>
      <c r="O391" s="59"/>
      <c r="P391" s="164" t="n">
        <f aca="false">O391*H391</f>
        <v>0</v>
      </c>
      <c r="Q391" s="164" t="n">
        <v>4E-005</v>
      </c>
      <c r="R391" s="164" t="n">
        <f aca="false">Q391*H391</f>
        <v>0.00012</v>
      </c>
      <c r="S391" s="164" t="n">
        <v>0.00045</v>
      </c>
      <c r="T391" s="165" t="n">
        <f aca="false">S391*H391</f>
        <v>0.00135</v>
      </c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R391" s="166" t="s">
        <v>230</v>
      </c>
      <c r="AT391" s="166" t="s">
        <v>131</v>
      </c>
      <c r="AU391" s="166" t="s">
        <v>81</v>
      </c>
      <c r="AY391" s="3" t="s">
        <v>128</v>
      </c>
      <c r="BE391" s="167" t="n">
        <f aca="false">IF(N391="základní",J391,0)</f>
        <v>0</v>
      </c>
      <c r="BF391" s="167" t="n">
        <f aca="false">IF(N391="snížená",J391,0)</f>
        <v>0</v>
      </c>
      <c r="BG391" s="167" t="n">
        <f aca="false">IF(N391="zákl. přenesená",J391,0)</f>
        <v>0</v>
      </c>
      <c r="BH391" s="167" t="n">
        <f aca="false">IF(N391="sníž. přenesená",J391,0)</f>
        <v>0</v>
      </c>
      <c r="BI391" s="167" t="n">
        <f aca="false">IF(N391="nulová",J391,0)</f>
        <v>0</v>
      </c>
      <c r="BJ391" s="3" t="s">
        <v>79</v>
      </c>
      <c r="BK391" s="167" t="n">
        <f aca="false">ROUND(I391*H391,2)</f>
        <v>0</v>
      </c>
      <c r="BL391" s="3" t="s">
        <v>230</v>
      </c>
      <c r="BM391" s="166" t="s">
        <v>658</v>
      </c>
    </row>
    <row r="392" s="26" customFormat="true" ht="24.15" hidden="false" customHeight="true" outlineLevel="0" collapsed="false">
      <c r="A392" s="21"/>
      <c r="B392" s="154"/>
      <c r="C392" s="155" t="s">
        <v>659</v>
      </c>
      <c r="D392" s="155" t="s">
        <v>131</v>
      </c>
      <c r="E392" s="156" t="s">
        <v>660</v>
      </c>
      <c r="F392" s="157" t="s">
        <v>661</v>
      </c>
      <c r="G392" s="158" t="s">
        <v>134</v>
      </c>
      <c r="H392" s="159" t="n">
        <v>6</v>
      </c>
      <c r="I392" s="160"/>
      <c r="J392" s="161" t="n">
        <f aca="false">ROUND(I392*H392,2)</f>
        <v>0</v>
      </c>
      <c r="K392" s="157" t="s">
        <v>135</v>
      </c>
      <c r="L392" s="22"/>
      <c r="M392" s="162"/>
      <c r="N392" s="163" t="s">
        <v>39</v>
      </c>
      <c r="O392" s="59"/>
      <c r="P392" s="164" t="n">
        <f aca="false">O392*H392</f>
        <v>0</v>
      </c>
      <c r="Q392" s="164" t="n">
        <v>9E-005</v>
      </c>
      <c r="R392" s="164" t="n">
        <f aca="false">Q392*H392</f>
        <v>0.00054</v>
      </c>
      <c r="S392" s="164" t="n">
        <v>0.00045</v>
      </c>
      <c r="T392" s="165" t="n">
        <f aca="false">S392*H392</f>
        <v>0.0027</v>
      </c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R392" s="166" t="s">
        <v>230</v>
      </c>
      <c r="AT392" s="166" t="s">
        <v>131</v>
      </c>
      <c r="AU392" s="166" t="s">
        <v>81</v>
      </c>
      <c r="AY392" s="3" t="s">
        <v>128</v>
      </c>
      <c r="BE392" s="167" t="n">
        <f aca="false">IF(N392="základní",J392,0)</f>
        <v>0</v>
      </c>
      <c r="BF392" s="167" t="n">
        <f aca="false">IF(N392="snížená",J392,0)</f>
        <v>0</v>
      </c>
      <c r="BG392" s="167" t="n">
        <f aca="false">IF(N392="zákl. přenesená",J392,0)</f>
        <v>0</v>
      </c>
      <c r="BH392" s="167" t="n">
        <f aca="false">IF(N392="sníž. přenesená",J392,0)</f>
        <v>0</v>
      </c>
      <c r="BI392" s="167" t="n">
        <f aca="false">IF(N392="nulová",J392,0)</f>
        <v>0</v>
      </c>
      <c r="BJ392" s="3" t="s">
        <v>79</v>
      </c>
      <c r="BK392" s="167" t="n">
        <f aca="false">ROUND(I392*H392,2)</f>
        <v>0</v>
      </c>
      <c r="BL392" s="3" t="s">
        <v>230</v>
      </c>
      <c r="BM392" s="166" t="s">
        <v>662</v>
      </c>
    </row>
    <row r="393" s="26" customFormat="true" ht="24.15" hidden="false" customHeight="true" outlineLevel="0" collapsed="false">
      <c r="A393" s="21"/>
      <c r="B393" s="154"/>
      <c r="C393" s="155" t="s">
        <v>663</v>
      </c>
      <c r="D393" s="155" t="s">
        <v>131</v>
      </c>
      <c r="E393" s="156" t="s">
        <v>664</v>
      </c>
      <c r="F393" s="157" t="s">
        <v>665</v>
      </c>
      <c r="G393" s="158" t="s">
        <v>134</v>
      </c>
      <c r="H393" s="159" t="n">
        <v>3</v>
      </c>
      <c r="I393" s="160"/>
      <c r="J393" s="161" t="n">
        <f aca="false">ROUND(I393*H393,2)</f>
        <v>0</v>
      </c>
      <c r="K393" s="157" t="s">
        <v>135</v>
      </c>
      <c r="L393" s="22"/>
      <c r="M393" s="162"/>
      <c r="N393" s="163" t="s">
        <v>39</v>
      </c>
      <c r="O393" s="59"/>
      <c r="P393" s="164" t="n">
        <f aca="false">O393*H393</f>
        <v>0</v>
      </c>
      <c r="Q393" s="164" t="n">
        <v>0.00026</v>
      </c>
      <c r="R393" s="164" t="n">
        <f aca="false">Q393*H393</f>
        <v>0.00078</v>
      </c>
      <c r="S393" s="164" t="n">
        <v>0</v>
      </c>
      <c r="T393" s="165" t="n">
        <f aca="false">S393*H393</f>
        <v>0</v>
      </c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R393" s="166" t="s">
        <v>230</v>
      </c>
      <c r="AT393" s="166" t="s">
        <v>131</v>
      </c>
      <c r="AU393" s="166" t="s">
        <v>81</v>
      </c>
      <c r="AY393" s="3" t="s">
        <v>128</v>
      </c>
      <c r="BE393" s="167" t="n">
        <f aca="false">IF(N393="základní",J393,0)</f>
        <v>0</v>
      </c>
      <c r="BF393" s="167" t="n">
        <f aca="false">IF(N393="snížená",J393,0)</f>
        <v>0</v>
      </c>
      <c r="BG393" s="167" t="n">
        <f aca="false">IF(N393="zákl. přenesená",J393,0)</f>
        <v>0</v>
      </c>
      <c r="BH393" s="167" t="n">
        <f aca="false">IF(N393="sníž. přenesená",J393,0)</f>
        <v>0</v>
      </c>
      <c r="BI393" s="167" t="n">
        <f aca="false">IF(N393="nulová",J393,0)</f>
        <v>0</v>
      </c>
      <c r="BJ393" s="3" t="s">
        <v>79</v>
      </c>
      <c r="BK393" s="167" t="n">
        <f aca="false">ROUND(I393*H393,2)</f>
        <v>0</v>
      </c>
      <c r="BL393" s="3" t="s">
        <v>230</v>
      </c>
      <c r="BM393" s="166" t="s">
        <v>666</v>
      </c>
    </row>
    <row r="394" s="26" customFormat="true" ht="24.15" hidden="false" customHeight="true" outlineLevel="0" collapsed="false">
      <c r="A394" s="21"/>
      <c r="B394" s="154"/>
      <c r="C394" s="155" t="s">
        <v>667</v>
      </c>
      <c r="D394" s="155" t="s">
        <v>131</v>
      </c>
      <c r="E394" s="156" t="s">
        <v>668</v>
      </c>
      <c r="F394" s="157" t="s">
        <v>669</v>
      </c>
      <c r="G394" s="158" t="s">
        <v>134</v>
      </c>
      <c r="H394" s="159" t="n">
        <v>3</v>
      </c>
      <c r="I394" s="160"/>
      <c r="J394" s="161" t="n">
        <f aca="false">ROUND(I394*H394,2)</f>
        <v>0</v>
      </c>
      <c r="K394" s="157" t="s">
        <v>135</v>
      </c>
      <c r="L394" s="22"/>
      <c r="M394" s="162"/>
      <c r="N394" s="163" t="s">
        <v>39</v>
      </c>
      <c r="O394" s="59"/>
      <c r="P394" s="164" t="n">
        <f aca="false">O394*H394</f>
        <v>0</v>
      </c>
      <c r="Q394" s="164" t="n">
        <v>0.00014</v>
      </c>
      <c r="R394" s="164" t="n">
        <f aca="false">Q394*H394</f>
        <v>0.00042</v>
      </c>
      <c r="S394" s="164" t="n">
        <v>0</v>
      </c>
      <c r="T394" s="165" t="n">
        <f aca="false">S394*H394</f>
        <v>0</v>
      </c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R394" s="166" t="s">
        <v>230</v>
      </c>
      <c r="AT394" s="166" t="s">
        <v>131</v>
      </c>
      <c r="AU394" s="166" t="s">
        <v>81</v>
      </c>
      <c r="AY394" s="3" t="s">
        <v>128</v>
      </c>
      <c r="BE394" s="167" t="n">
        <f aca="false">IF(N394="základní",J394,0)</f>
        <v>0</v>
      </c>
      <c r="BF394" s="167" t="n">
        <f aca="false">IF(N394="snížená",J394,0)</f>
        <v>0</v>
      </c>
      <c r="BG394" s="167" t="n">
        <f aca="false">IF(N394="zákl. přenesená",J394,0)</f>
        <v>0</v>
      </c>
      <c r="BH394" s="167" t="n">
        <f aca="false">IF(N394="sníž. přenesená",J394,0)</f>
        <v>0</v>
      </c>
      <c r="BI394" s="167" t="n">
        <f aca="false">IF(N394="nulová",J394,0)</f>
        <v>0</v>
      </c>
      <c r="BJ394" s="3" t="s">
        <v>79</v>
      </c>
      <c r="BK394" s="167" t="n">
        <f aca="false">ROUND(I394*H394,2)</f>
        <v>0</v>
      </c>
      <c r="BL394" s="3" t="s">
        <v>230</v>
      </c>
      <c r="BM394" s="166" t="s">
        <v>670</v>
      </c>
    </row>
    <row r="395" s="26" customFormat="true" ht="24.15" hidden="false" customHeight="true" outlineLevel="0" collapsed="false">
      <c r="A395" s="21"/>
      <c r="B395" s="154"/>
      <c r="C395" s="155" t="s">
        <v>671</v>
      </c>
      <c r="D395" s="155" t="s">
        <v>131</v>
      </c>
      <c r="E395" s="156" t="s">
        <v>672</v>
      </c>
      <c r="F395" s="157" t="s">
        <v>673</v>
      </c>
      <c r="G395" s="158" t="s">
        <v>134</v>
      </c>
      <c r="H395" s="159" t="n">
        <v>3</v>
      </c>
      <c r="I395" s="160"/>
      <c r="J395" s="161" t="n">
        <f aca="false">ROUND(I395*H395,2)</f>
        <v>0</v>
      </c>
      <c r="K395" s="157" t="s">
        <v>135</v>
      </c>
      <c r="L395" s="22"/>
      <c r="M395" s="162"/>
      <c r="N395" s="163" t="s">
        <v>39</v>
      </c>
      <c r="O395" s="59"/>
      <c r="P395" s="164" t="n">
        <f aca="false">O395*H395</f>
        <v>0</v>
      </c>
      <c r="Q395" s="164" t="n">
        <v>0.00024</v>
      </c>
      <c r="R395" s="164" t="n">
        <f aca="false">Q395*H395</f>
        <v>0.00072</v>
      </c>
      <c r="S395" s="164" t="n">
        <v>0</v>
      </c>
      <c r="T395" s="165" t="n">
        <f aca="false">S395*H395</f>
        <v>0</v>
      </c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R395" s="166" t="s">
        <v>230</v>
      </c>
      <c r="AT395" s="166" t="s">
        <v>131</v>
      </c>
      <c r="AU395" s="166" t="s">
        <v>81</v>
      </c>
      <c r="AY395" s="3" t="s">
        <v>128</v>
      </c>
      <c r="BE395" s="167" t="n">
        <f aca="false">IF(N395="základní",J395,0)</f>
        <v>0</v>
      </c>
      <c r="BF395" s="167" t="n">
        <f aca="false">IF(N395="snížená",J395,0)</f>
        <v>0</v>
      </c>
      <c r="BG395" s="167" t="n">
        <f aca="false">IF(N395="zákl. přenesená",J395,0)</f>
        <v>0</v>
      </c>
      <c r="BH395" s="167" t="n">
        <f aca="false">IF(N395="sníž. přenesená",J395,0)</f>
        <v>0</v>
      </c>
      <c r="BI395" s="167" t="n">
        <f aca="false">IF(N395="nulová",J395,0)</f>
        <v>0</v>
      </c>
      <c r="BJ395" s="3" t="s">
        <v>79</v>
      </c>
      <c r="BK395" s="167" t="n">
        <f aca="false">ROUND(I395*H395,2)</f>
        <v>0</v>
      </c>
      <c r="BL395" s="3" t="s">
        <v>230</v>
      </c>
      <c r="BM395" s="166" t="s">
        <v>674</v>
      </c>
    </row>
    <row r="396" s="26" customFormat="true" ht="24.15" hidden="false" customHeight="true" outlineLevel="0" collapsed="false">
      <c r="A396" s="21"/>
      <c r="B396" s="154"/>
      <c r="C396" s="155" t="s">
        <v>675</v>
      </c>
      <c r="D396" s="155" t="s">
        <v>131</v>
      </c>
      <c r="E396" s="156" t="s">
        <v>676</v>
      </c>
      <c r="F396" s="157" t="s">
        <v>677</v>
      </c>
      <c r="G396" s="158" t="s">
        <v>466</v>
      </c>
      <c r="H396" s="214"/>
      <c r="I396" s="160"/>
      <c r="J396" s="161" t="n">
        <f aca="false">ROUND(I396*H396,2)</f>
        <v>0</v>
      </c>
      <c r="K396" s="157" t="s">
        <v>135</v>
      </c>
      <c r="L396" s="22"/>
      <c r="M396" s="162"/>
      <c r="N396" s="163" t="s">
        <v>39</v>
      </c>
      <c r="O396" s="59"/>
      <c r="P396" s="164" t="n">
        <f aca="false">O396*H396</f>
        <v>0</v>
      </c>
      <c r="Q396" s="164" t="n">
        <v>0</v>
      </c>
      <c r="R396" s="164" t="n">
        <f aca="false">Q396*H396</f>
        <v>0</v>
      </c>
      <c r="S396" s="164" t="n">
        <v>0</v>
      </c>
      <c r="T396" s="165" t="n">
        <f aca="false">S396*H396</f>
        <v>0</v>
      </c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R396" s="166" t="s">
        <v>230</v>
      </c>
      <c r="AT396" s="166" t="s">
        <v>131</v>
      </c>
      <c r="AU396" s="166" t="s">
        <v>81</v>
      </c>
      <c r="AY396" s="3" t="s">
        <v>128</v>
      </c>
      <c r="BE396" s="167" t="n">
        <f aca="false">IF(N396="základní",J396,0)</f>
        <v>0</v>
      </c>
      <c r="BF396" s="167" t="n">
        <f aca="false">IF(N396="snížená",J396,0)</f>
        <v>0</v>
      </c>
      <c r="BG396" s="167" t="n">
        <f aca="false">IF(N396="zákl. přenesená",J396,0)</f>
        <v>0</v>
      </c>
      <c r="BH396" s="167" t="n">
        <f aca="false">IF(N396="sníž. přenesená",J396,0)</f>
        <v>0</v>
      </c>
      <c r="BI396" s="167" t="n">
        <f aca="false">IF(N396="nulová",J396,0)</f>
        <v>0</v>
      </c>
      <c r="BJ396" s="3" t="s">
        <v>79</v>
      </c>
      <c r="BK396" s="167" t="n">
        <f aca="false">ROUND(I396*H396,2)</f>
        <v>0</v>
      </c>
      <c r="BL396" s="3" t="s">
        <v>230</v>
      </c>
      <c r="BM396" s="166" t="s">
        <v>678</v>
      </c>
    </row>
    <row r="397" s="140" customFormat="true" ht="22.8" hidden="false" customHeight="true" outlineLevel="0" collapsed="false">
      <c r="B397" s="141"/>
      <c r="D397" s="142" t="s">
        <v>73</v>
      </c>
      <c r="E397" s="152" t="s">
        <v>679</v>
      </c>
      <c r="F397" s="152" t="s">
        <v>680</v>
      </c>
      <c r="I397" s="144"/>
      <c r="J397" s="153" t="n">
        <f aca="false">BK397</f>
        <v>0</v>
      </c>
      <c r="L397" s="141"/>
      <c r="M397" s="146"/>
      <c r="N397" s="147"/>
      <c r="O397" s="147"/>
      <c r="P397" s="148" t="n">
        <f aca="false">SUM(P398:P405)</f>
        <v>0</v>
      </c>
      <c r="Q397" s="147"/>
      <c r="R397" s="148" t="n">
        <f aca="false">SUM(R398:R405)</f>
        <v>0.00024</v>
      </c>
      <c r="S397" s="147"/>
      <c r="T397" s="149" t="n">
        <f aca="false">SUM(T398:T405)</f>
        <v>0</v>
      </c>
      <c r="AR397" s="142" t="s">
        <v>81</v>
      </c>
      <c r="AT397" s="150" t="s">
        <v>73</v>
      </c>
      <c r="AU397" s="150" t="s">
        <v>79</v>
      </c>
      <c r="AY397" s="142" t="s">
        <v>128</v>
      </c>
      <c r="BK397" s="151" t="n">
        <f aca="false">SUM(BK398:BK405)</f>
        <v>0</v>
      </c>
    </row>
    <row r="398" s="26" customFormat="true" ht="24.15" hidden="false" customHeight="true" outlineLevel="0" collapsed="false">
      <c r="A398" s="21"/>
      <c r="B398" s="154"/>
      <c r="C398" s="155" t="s">
        <v>681</v>
      </c>
      <c r="D398" s="155" t="s">
        <v>131</v>
      </c>
      <c r="E398" s="156" t="s">
        <v>682</v>
      </c>
      <c r="F398" s="157" t="s">
        <v>683</v>
      </c>
      <c r="G398" s="158" t="s">
        <v>134</v>
      </c>
      <c r="H398" s="159" t="n">
        <v>3</v>
      </c>
      <c r="I398" s="160"/>
      <c r="J398" s="161" t="n">
        <f aca="false">ROUND(I398*H398,2)</f>
        <v>0</v>
      </c>
      <c r="K398" s="157" t="s">
        <v>135</v>
      </c>
      <c r="L398" s="22"/>
      <c r="M398" s="162"/>
      <c r="N398" s="163" t="s">
        <v>39</v>
      </c>
      <c r="O398" s="59"/>
      <c r="P398" s="164" t="n">
        <f aca="false">O398*H398</f>
        <v>0</v>
      </c>
      <c r="Q398" s="164" t="n">
        <v>8E-005</v>
      </c>
      <c r="R398" s="164" t="n">
        <f aca="false">Q398*H398</f>
        <v>0.00024</v>
      </c>
      <c r="S398" s="164" t="n">
        <v>0</v>
      </c>
      <c r="T398" s="165" t="n">
        <f aca="false">S398*H398</f>
        <v>0</v>
      </c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R398" s="166" t="s">
        <v>230</v>
      </c>
      <c r="AT398" s="166" t="s">
        <v>131</v>
      </c>
      <c r="AU398" s="166" t="s">
        <v>81</v>
      </c>
      <c r="AY398" s="3" t="s">
        <v>128</v>
      </c>
      <c r="BE398" s="167" t="n">
        <f aca="false">IF(N398="základní",J398,0)</f>
        <v>0</v>
      </c>
      <c r="BF398" s="167" t="n">
        <f aca="false">IF(N398="snížená",J398,0)</f>
        <v>0</v>
      </c>
      <c r="BG398" s="167" t="n">
        <f aca="false">IF(N398="zákl. přenesená",J398,0)</f>
        <v>0</v>
      </c>
      <c r="BH398" s="167" t="n">
        <f aca="false">IF(N398="sníž. přenesená",J398,0)</f>
        <v>0</v>
      </c>
      <c r="BI398" s="167" t="n">
        <f aca="false">IF(N398="nulová",J398,0)</f>
        <v>0</v>
      </c>
      <c r="BJ398" s="3" t="s">
        <v>79</v>
      </c>
      <c r="BK398" s="167" t="n">
        <f aca="false">ROUND(I398*H398,2)</f>
        <v>0</v>
      </c>
      <c r="BL398" s="3" t="s">
        <v>230</v>
      </c>
      <c r="BM398" s="166" t="s">
        <v>684</v>
      </c>
    </row>
    <row r="399" s="168" customFormat="true" ht="12.8" hidden="false" customHeight="false" outlineLevel="0" collapsed="false">
      <c r="B399" s="169"/>
      <c r="D399" s="170" t="s">
        <v>138</v>
      </c>
      <c r="E399" s="171"/>
      <c r="F399" s="172" t="s">
        <v>619</v>
      </c>
      <c r="H399" s="173" t="n">
        <v>1</v>
      </c>
      <c r="I399" s="174"/>
      <c r="L399" s="169"/>
      <c r="M399" s="175"/>
      <c r="N399" s="176"/>
      <c r="O399" s="176"/>
      <c r="P399" s="176"/>
      <c r="Q399" s="176"/>
      <c r="R399" s="176"/>
      <c r="S399" s="176"/>
      <c r="T399" s="177"/>
      <c r="AT399" s="171" t="s">
        <v>138</v>
      </c>
      <c r="AU399" s="171" t="s">
        <v>81</v>
      </c>
      <c r="AV399" s="168" t="s">
        <v>81</v>
      </c>
      <c r="AW399" s="168" t="s">
        <v>31</v>
      </c>
      <c r="AX399" s="168" t="s">
        <v>74</v>
      </c>
      <c r="AY399" s="171" t="s">
        <v>128</v>
      </c>
    </row>
    <row r="400" s="168" customFormat="true" ht="12.8" hidden="false" customHeight="false" outlineLevel="0" collapsed="false">
      <c r="B400" s="169"/>
      <c r="D400" s="170" t="s">
        <v>138</v>
      </c>
      <c r="E400" s="171"/>
      <c r="F400" s="172" t="s">
        <v>549</v>
      </c>
      <c r="H400" s="173" t="n">
        <v>2</v>
      </c>
      <c r="I400" s="174"/>
      <c r="L400" s="169"/>
      <c r="M400" s="175"/>
      <c r="N400" s="176"/>
      <c r="O400" s="176"/>
      <c r="P400" s="176"/>
      <c r="Q400" s="176"/>
      <c r="R400" s="176"/>
      <c r="S400" s="176"/>
      <c r="T400" s="177"/>
      <c r="AT400" s="171" t="s">
        <v>138</v>
      </c>
      <c r="AU400" s="171" t="s">
        <v>81</v>
      </c>
      <c r="AV400" s="168" t="s">
        <v>81</v>
      </c>
      <c r="AW400" s="168" t="s">
        <v>31</v>
      </c>
      <c r="AX400" s="168" t="s">
        <v>74</v>
      </c>
      <c r="AY400" s="171" t="s">
        <v>128</v>
      </c>
    </row>
    <row r="401" s="178" customFormat="true" ht="12.8" hidden="false" customHeight="false" outlineLevel="0" collapsed="false">
      <c r="B401" s="179"/>
      <c r="D401" s="170" t="s">
        <v>138</v>
      </c>
      <c r="E401" s="180"/>
      <c r="F401" s="181" t="s">
        <v>155</v>
      </c>
      <c r="H401" s="182" t="n">
        <v>3</v>
      </c>
      <c r="I401" s="183"/>
      <c r="L401" s="179"/>
      <c r="M401" s="184"/>
      <c r="N401" s="185"/>
      <c r="O401" s="185"/>
      <c r="P401" s="185"/>
      <c r="Q401" s="185"/>
      <c r="R401" s="185"/>
      <c r="S401" s="185"/>
      <c r="T401" s="186"/>
      <c r="AT401" s="180" t="s">
        <v>138</v>
      </c>
      <c r="AU401" s="180" t="s">
        <v>81</v>
      </c>
      <c r="AV401" s="178" t="s">
        <v>136</v>
      </c>
      <c r="AW401" s="178" t="s">
        <v>31</v>
      </c>
      <c r="AX401" s="178" t="s">
        <v>79</v>
      </c>
      <c r="AY401" s="180" t="s">
        <v>128</v>
      </c>
    </row>
    <row r="402" s="26" customFormat="true" ht="24.15" hidden="false" customHeight="true" outlineLevel="0" collapsed="false">
      <c r="A402" s="21"/>
      <c r="B402" s="154"/>
      <c r="C402" s="155" t="s">
        <v>685</v>
      </c>
      <c r="D402" s="155" t="s">
        <v>131</v>
      </c>
      <c r="E402" s="156" t="s">
        <v>686</v>
      </c>
      <c r="F402" s="157" t="s">
        <v>687</v>
      </c>
      <c r="G402" s="158" t="s">
        <v>134</v>
      </c>
      <c r="H402" s="159" t="n">
        <v>3</v>
      </c>
      <c r="I402" s="160"/>
      <c r="J402" s="161" t="n">
        <f aca="false">ROUND(I402*H402,2)</f>
        <v>0</v>
      </c>
      <c r="K402" s="157" t="s">
        <v>135</v>
      </c>
      <c r="L402" s="22"/>
      <c r="M402" s="162"/>
      <c r="N402" s="163" t="s">
        <v>39</v>
      </c>
      <c r="O402" s="59"/>
      <c r="P402" s="164" t="n">
        <f aca="false">O402*H402</f>
        <v>0</v>
      </c>
      <c r="Q402" s="164" t="n">
        <v>0</v>
      </c>
      <c r="R402" s="164" t="n">
        <f aca="false">Q402*H402</f>
        <v>0</v>
      </c>
      <c r="S402" s="164" t="n">
        <v>0</v>
      </c>
      <c r="T402" s="165" t="n">
        <f aca="false">S402*H402</f>
        <v>0</v>
      </c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R402" s="166" t="s">
        <v>230</v>
      </c>
      <c r="AT402" s="166" t="s">
        <v>131</v>
      </c>
      <c r="AU402" s="166" t="s">
        <v>81</v>
      </c>
      <c r="AY402" s="3" t="s">
        <v>128</v>
      </c>
      <c r="BE402" s="167" t="n">
        <f aca="false">IF(N402="základní",J402,0)</f>
        <v>0</v>
      </c>
      <c r="BF402" s="167" t="n">
        <f aca="false">IF(N402="snížená",J402,0)</f>
        <v>0</v>
      </c>
      <c r="BG402" s="167" t="n">
        <f aca="false">IF(N402="zákl. přenesená",J402,0)</f>
        <v>0</v>
      </c>
      <c r="BH402" s="167" t="n">
        <f aca="false">IF(N402="sníž. přenesená",J402,0)</f>
        <v>0</v>
      </c>
      <c r="BI402" s="167" t="n">
        <f aca="false">IF(N402="nulová",J402,0)</f>
        <v>0</v>
      </c>
      <c r="BJ402" s="3" t="s">
        <v>79</v>
      </c>
      <c r="BK402" s="167" t="n">
        <f aca="false">ROUND(I402*H402,2)</f>
        <v>0</v>
      </c>
      <c r="BL402" s="3" t="s">
        <v>230</v>
      </c>
      <c r="BM402" s="166" t="s">
        <v>688</v>
      </c>
    </row>
    <row r="403" s="26" customFormat="true" ht="16.5" hidden="false" customHeight="true" outlineLevel="0" collapsed="false">
      <c r="A403" s="21"/>
      <c r="B403" s="154"/>
      <c r="C403" s="155" t="s">
        <v>689</v>
      </c>
      <c r="D403" s="155" t="s">
        <v>131</v>
      </c>
      <c r="E403" s="156" t="s">
        <v>690</v>
      </c>
      <c r="F403" s="157" t="s">
        <v>691</v>
      </c>
      <c r="G403" s="158" t="s">
        <v>167</v>
      </c>
      <c r="H403" s="159" t="n">
        <v>50</v>
      </c>
      <c r="I403" s="160"/>
      <c r="J403" s="161" t="n">
        <f aca="false">ROUND(I403*H403,2)</f>
        <v>0</v>
      </c>
      <c r="K403" s="157" t="s">
        <v>135</v>
      </c>
      <c r="L403" s="22"/>
      <c r="M403" s="162"/>
      <c r="N403" s="163" t="s">
        <v>39</v>
      </c>
      <c r="O403" s="59"/>
      <c r="P403" s="164" t="n">
        <f aca="false">O403*H403</f>
        <v>0</v>
      </c>
      <c r="Q403" s="164" t="n">
        <v>0</v>
      </c>
      <c r="R403" s="164" t="n">
        <f aca="false">Q403*H403</f>
        <v>0</v>
      </c>
      <c r="S403" s="164" t="n">
        <v>0</v>
      </c>
      <c r="T403" s="165" t="n">
        <f aca="false">S403*H403</f>
        <v>0</v>
      </c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R403" s="166" t="s">
        <v>230</v>
      </c>
      <c r="AT403" s="166" t="s">
        <v>131</v>
      </c>
      <c r="AU403" s="166" t="s">
        <v>81</v>
      </c>
      <c r="AY403" s="3" t="s">
        <v>128</v>
      </c>
      <c r="BE403" s="167" t="n">
        <f aca="false">IF(N403="základní",J403,0)</f>
        <v>0</v>
      </c>
      <c r="BF403" s="167" t="n">
        <f aca="false">IF(N403="snížená",J403,0)</f>
        <v>0</v>
      </c>
      <c r="BG403" s="167" t="n">
        <f aca="false">IF(N403="zákl. přenesená",J403,0)</f>
        <v>0</v>
      </c>
      <c r="BH403" s="167" t="n">
        <f aca="false">IF(N403="sníž. přenesená",J403,0)</f>
        <v>0</v>
      </c>
      <c r="BI403" s="167" t="n">
        <f aca="false">IF(N403="nulová",J403,0)</f>
        <v>0</v>
      </c>
      <c r="BJ403" s="3" t="s">
        <v>79</v>
      </c>
      <c r="BK403" s="167" t="n">
        <f aca="false">ROUND(I403*H403,2)</f>
        <v>0</v>
      </c>
      <c r="BL403" s="3" t="s">
        <v>230</v>
      </c>
      <c r="BM403" s="166" t="s">
        <v>692</v>
      </c>
    </row>
    <row r="404" s="26" customFormat="true" ht="16.5" hidden="false" customHeight="true" outlineLevel="0" collapsed="false">
      <c r="A404" s="21"/>
      <c r="B404" s="154"/>
      <c r="C404" s="155" t="s">
        <v>693</v>
      </c>
      <c r="D404" s="155" t="s">
        <v>131</v>
      </c>
      <c r="E404" s="156" t="s">
        <v>694</v>
      </c>
      <c r="F404" s="157" t="s">
        <v>695</v>
      </c>
      <c r="G404" s="158" t="s">
        <v>167</v>
      </c>
      <c r="H404" s="159" t="n">
        <v>50</v>
      </c>
      <c r="I404" s="160"/>
      <c r="J404" s="161" t="n">
        <f aca="false">ROUND(I404*H404,2)</f>
        <v>0</v>
      </c>
      <c r="K404" s="157" t="s">
        <v>135</v>
      </c>
      <c r="L404" s="22"/>
      <c r="M404" s="162"/>
      <c r="N404" s="163" t="s">
        <v>39</v>
      </c>
      <c r="O404" s="59"/>
      <c r="P404" s="164" t="n">
        <f aca="false">O404*H404</f>
        <v>0</v>
      </c>
      <c r="Q404" s="164" t="n">
        <v>0</v>
      </c>
      <c r="R404" s="164" t="n">
        <f aca="false">Q404*H404</f>
        <v>0</v>
      </c>
      <c r="S404" s="164" t="n">
        <v>0</v>
      </c>
      <c r="T404" s="165" t="n">
        <f aca="false">S404*H404</f>
        <v>0</v>
      </c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R404" s="166" t="s">
        <v>230</v>
      </c>
      <c r="AT404" s="166" t="s">
        <v>131</v>
      </c>
      <c r="AU404" s="166" t="s">
        <v>81</v>
      </c>
      <c r="AY404" s="3" t="s">
        <v>128</v>
      </c>
      <c r="BE404" s="167" t="n">
        <f aca="false">IF(N404="základní",J404,0)</f>
        <v>0</v>
      </c>
      <c r="BF404" s="167" t="n">
        <f aca="false">IF(N404="snížená",J404,0)</f>
        <v>0</v>
      </c>
      <c r="BG404" s="167" t="n">
        <f aca="false">IF(N404="zákl. přenesená",J404,0)</f>
        <v>0</v>
      </c>
      <c r="BH404" s="167" t="n">
        <f aca="false">IF(N404="sníž. přenesená",J404,0)</f>
        <v>0</v>
      </c>
      <c r="BI404" s="167" t="n">
        <f aca="false">IF(N404="nulová",J404,0)</f>
        <v>0</v>
      </c>
      <c r="BJ404" s="3" t="s">
        <v>79</v>
      </c>
      <c r="BK404" s="167" t="n">
        <f aca="false">ROUND(I404*H404,2)</f>
        <v>0</v>
      </c>
      <c r="BL404" s="3" t="s">
        <v>230</v>
      </c>
      <c r="BM404" s="166" t="s">
        <v>696</v>
      </c>
    </row>
    <row r="405" s="26" customFormat="true" ht="24.15" hidden="false" customHeight="true" outlineLevel="0" collapsed="false">
      <c r="A405" s="21"/>
      <c r="B405" s="154"/>
      <c r="C405" s="155" t="s">
        <v>697</v>
      </c>
      <c r="D405" s="155" t="s">
        <v>131</v>
      </c>
      <c r="E405" s="156" t="s">
        <v>698</v>
      </c>
      <c r="F405" s="157" t="s">
        <v>699</v>
      </c>
      <c r="G405" s="158" t="s">
        <v>466</v>
      </c>
      <c r="H405" s="214"/>
      <c r="I405" s="160"/>
      <c r="J405" s="161" t="n">
        <f aca="false">ROUND(I405*H405,2)</f>
        <v>0</v>
      </c>
      <c r="K405" s="157" t="s">
        <v>135</v>
      </c>
      <c r="L405" s="22"/>
      <c r="M405" s="162"/>
      <c r="N405" s="163" t="s">
        <v>39</v>
      </c>
      <c r="O405" s="59"/>
      <c r="P405" s="164" t="n">
        <f aca="false">O405*H405</f>
        <v>0</v>
      </c>
      <c r="Q405" s="164" t="n">
        <v>0</v>
      </c>
      <c r="R405" s="164" t="n">
        <f aca="false">Q405*H405</f>
        <v>0</v>
      </c>
      <c r="S405" s="164" t="n">
        <v>0</v>
      </c>
      <c r="T405" s="165" t="n">
        <f aca="false">S405*H405</f>
        <v>0</v>
      </c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R405" s="166" t="s">
        <v>230</v>
      </c>
      <c r="AT405" s="166" t="s">
        <v>131</v>
      </c>
      <c r="AU405" s="166" t="s">
        <v>81</v>
      </c>
      <c r="AY405" s="3" t="s">
        <v>128</v>
      </c>
      <c r="BE405" s="167" t="n">
        <f aca="false">IF(N405="základní",J405,0)</f>
        <v>0</v>
      </c>
      <c r="BF405" s="167" t="n">
        <f aca="false">IF(N405="snížená",J405,0)</f>
        <v>0</v>
      </c>
      <c r="BG405" s="167" t="n">
        <f aca="false">IF(N405="zákl. přenesená",J405,0)</f>
        <v>0</v>
      </c>
      <c r="BH405" s="167" t="n">
        <f aca="false">IF(N405="sníž. přenesená",J405,0)</f>
        <v>0</v>
      </c>
      <c r="BI405" s="167" t="n">
        <f aca="false">IF(N405="nulová",J405,0)</f>
        <v>0</v>
      </c>
      <c r="BJ405" s="3" t="s">
        <v>79</v>
      </c>
      <c r="BK405" s="167" t="n">
        <f aca="false">ROUND(I405*H405,2)</f>
        <v>0</v>
      </c>
      <c r="BL405" s="3" t="s">
        <v>230</v>
      </c>
      <c r="BM405" s="166" t="s">
        <v>700</v>
      </c>
    </row>
    <row r="406" s="140" customFormat="true" ht="22.8" hidden="false" customHeight="true" outlineLevel="0" collapsed="false">
      <c r="B406" s="141"/>
      <c r="D406" s="142" t="s">
        <v>73</v>
      </c>
      <c r="E406" s="152" t="s">
        <v>701</v>
      </c>
      <c r="F406" s="152" t="s">
        <v>702</v>
      </c>
      <c r="I406" s="144"/>
      <c r="J406" s="153" t="n">
        <f aca="false">BK406</f>
        <v>0</v>
      </c>
      <c r="L406" s="141"/>
      <c r="M406" s="146"/>
      <c r="N406" s="147"/>
      <c r="O406" s="147"/>
      <c r="P406" s="148" t="n">
        <f aca="false">SUM(P407:P443)</f>
        <v>0</v>
      </c>
      <c r="Q406" s="147"/>
      <c r="R406" s="148" t="n">
        <f aca="false">SUM(R407:R443)</f>
        <v>0.0401</v>
      </c>
      <c r="S406" s="147"/>
      <c r="T406" s="149" t="n">
        <f aca="false">SUM(T407:T443)</f>
        <v>0.069428</v>
      </c>
      <c r="AR406" s="142" t="s">
        <v>81</v>
      </c>
      <c r="AT406" s="150" t="s">
        <v>73</v>
      </c>
      <c r="AU406" s="150" t="s">
        <v>79</v>
      </c>
      <c r="AY406" s="142" t="s">
        <v>128</v>
      </c>
      <c r="BK406" s="151" t="n">
        <f aca="false">SUM(BK407:BK443)</f>
        <v>0</v>
      </c>
    </row>
    <row r="407" s="26" customFormat="true" ht="24.15" hidden="false" customHeight="true" outlineLevel="0" collapsed="false">
      <c r="A407" s="21"/>
      <c r="B407" s="154"/>
      <c r="C407" s="155" t="s">
        <v>703</v>
      </c>
      <c r="D407" s="155" t="s">
        <v>131</v>
      </c>
      <c r="E407" s="156" t="s">
        <v>704</v>
      </c>
      <c r="F407" s="157" t="s">
        <v>705</v>
      </c>
      <c r="G407" s="158" t="s">
        <v>196</v>
      </c>
      <c r="H407" s="159" t="n">
        <v>10</v>
      </c>
      <c r="I407" s="160"/>
      <c r="J407" s="161" t="n">
        <f aca="false">ROUND(I407*H407,2)</f>
        <v>0</v>
      </c>
      <c r="K407" s="157" t="s">
        <v>135</v>
      </c>
      <c r="L407" s="22"/>
      <c r="M407" s="162"/>
      <c r="N407" s="163" t="s">
        <v>39</v>
      </c>
      <c r="O407" s="59"/>
      <c r="P407" s="164" t="n">
        <f aca="false">O407*H407</f>
        <v>0</v>
      </c>
      <c r="Q407" s="164" t="n">
        <v>0</v>
      </c>
      <c r="R407" s="164" t="n">
        <f aca="false">Q407*H407</f>
        <v>0</v>
      </c>
      <c r="S407" s="164" t="n">
        <v>0</v>
      </c>
      <c r="T407" s="165" t="n">
        <f aca="false">S407*H407</f>
        <v>0</v>
      </c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R407" s="166" t="s">
        <v>230</v>
      </c>
      <c r="AT407" s="166" t="s">
        <v>131</v>
      </c>
      <c r="AU407" s="166" t="s">
        <v>81</v>
      </c>
      <c r="AY407" s="3" t="s">
        <v>128</v>
      </c>
      <c r="BE407" s="167" t="n">
        <f aca="false">IF(N407="základní",J407,0)</f>
        <v>0</v>
      </c>
      <c r="BF407" s="167" t="n">
        <f aca="false">IF(N407="snížená",J407,0)</f>
        <v>0</v>
      </c>
      <c r="BG407" s="167" t="n">
        <f aca="false">IF(N407="zákl. přenesená",J407,0)</f>
        <v>0</v>
      </c>
      <c r="BH407" s="167" t="n">
        <f aca="false">IF(N407="sníž. přenesená",J407,0)</f>
        <v>0</v>
      </c>
      <c r="BI407" s="167" t="n">
        <f aca="false">IF(N407="nulová",J407,0)</f>
        <v>0</v>
      </c>
      <c r="BJ407" s="3" t="s">
        <v>79</v>
      </c>
      <c r="BK407" s="167" t="n">
        <f aca="false">ROUND(I407*H407,2)</f>
        <v>0</v>
      </c>
      <c r="BL407" s="3" t="s">
        <v>230</v>
      </c>
      <c r="BM407" s="166" t="s">
        <v>706</v>
      </c>
    </row>
    <row r="408" s="26" customFormat="true" ht="24.15" hidden="false" customHeight="true" outlineLevel="0" collapsed="false">
      <c r="A408" s="21"/>
      <c r="B408" s="154"/>
      <c r="C408" s="187" t="s">
        <v>707</v>
      </c>
      <c r="D408" s="187" t="s">
        <v>157</v>
      </c>
      <c r="E408" s="188" t="s">
        <v>708</v>
      </c>
      <c r="F408" s="189" t="s">
        <v>709</v>
      </c>
      <c r="G408" s="190" t="s">
        <v>196</v>
      </c>
      <c r="H408" s="191" t="n">
        <v>10.5</v>
      </c>
      <c r="I408" s="192"/>
      <c r="J408" s="193" t="n">
        <f aca="false">ROUND(I408*H408,2)</f>
        <v>0</v>
      </c>
      <c r="K408" s="157" t="s">
        <v>135</v>
      </c>
      <c r="L408" s="194"/>
      <c r="M408" s="195"/>
      <c r="N408" s="196" t="s">
        <v>39</v>
      </c>
      <c r="O408" s="59"/>
      <c r="P408" s="164" t="n">
        <f aca="false">O408*H408</f>
        <v>0</v>
      </c>
      <c r="Q408" s="164" t="n">
        <v>0.00019</v>
      </c>
      <c r="R408" s="164" t="n">
        <f aca="false">Q408*H408</f>
        <v>0.001995</v>
      </c>
      <c r="S408" s="164" t="n">
        <v>0</v>
      </c>
      <c r="T408" s="165" t="n">
        <f aca="false">S408*H408</f>
        <v>0</v>
      </c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R408" s="166" t="s">
        <v>312</v>
      </c>
      <c r="AT408" s="166" t="s">
        <v>157</v>
      </c>
      <c r="AU408" s="166" t="s">
        <v>81</v>
      </c>
      <c r="AY408" s="3" t="s">
        <v>128</v>
      </c>
      <c r="BE408" s="167" t="n">
        <f aca="false">IF(N408="základní",J408,0)</f>
        <v>0</v>
      </c>
      <c r="BF408" s="167" t="n">
        <f aca="false">IF(N408="snížená",J408,0)</f>
        <v>0</v>
      </c>
      <c r="BG408" s="167" t="n">
        <f aca="false">IF(N408="zákl. přenesená",J408,0)</f>
        <v>0</v>
      </c>
      <c r="BH408" s="167" t="n">
        <f aca="false">IF(N408="sníž. přenesená",J408,0)</f>
        <v>0</v>
      </c>
      <c r="BI408" s="167" t="n">
        <f aca="false">IF(N408="nulová",J408,0)</f>
        <v>0</v>
      </c>
      <c r="BJ408" s="3" t="s">
        <v>79</v>
      </c>
      <c r="BK408" s="167" t="n">
        <f aca="false">ROUND(I408*H408,2)</f>
        <v>0</v>
      </c>
      <c r="BL408" s="3" t="s">
        <v>230</v>
      </c>
      <c r="BM408" s="166" t="s">
        <v>710</v>
      </c>
    </row>
    <row r="409" s="168" customFormat="true" ht="12.8" hidden="false" customHeight="false" outlineLevel="0" collapsed="false">
      <c r="B409" s="169"/>
      <c r="D409" s="170" t="s">
        <v>138</v>
      </c>
      <c r="F409" s="172" t="s">
        <v>711</v>
      </c>
      <c r="H409" s="173" t="n">
        <v>10.5</v>
      </c>
      <c r="I409" s="174"/>
      <c r="L409" s="169"/>
      <c r="M409" s="175"/>
      <c r="N409" s="176"/>
      <c r="O409" s="176"/>
      <c r="P409" s="176"/>
      <c r="Q409" s="176"/>
      <c r="R409" s="176"/>
      <c r="S409" s="176"/>
      <c r="T409" s="177"/>
      <c r="AT409" s="171" t="s">
        <v>138</v>
      </c>
      <c r="AU409" s="171" t="s">
        <v>81</v>
      </c>
      <c r="AV409" s="168" t="s">
        <v>81</v>
      </c>
      <c r="AW409" s="168" t="s">
        <v>2</v>
      </c>
      <c r="AX409" s="168" t="s">
        <v>79</v>
      </c>
      <c r="AY409" s="171" t="s">
        <v>128</v>
      </c>
    </row>
    <row r="410" s="26" customFormat="true" ht="24.15" hidden="false" customHeight="true" outlineLevel="0" collapsed="false">
      <c r="A410" s="21"/>
      <c r="B410" s="154"/>
      <c r="C410" s="155" t="s">
        <v>712</v>
      </c>
      <c r="D410" s="155" t="s">
        <v>131</v>
      </c>
      <c r="E410" s="156" t="s">
        <v>713</v>
      </c>
      <c r="F410" s="157" t="s">
        <v>714</v>
      </c>
      <c r="G410" s="158" t="s">
        <v>196</v>
      </c>
      <c r="H410" s="159" t="n">
        <v>10</v>
      </c>
      <c r="I410" s="160"/>
      <c r="J410" s="161" t="n">
        <f aca="false">ROUND(I410*H410,2)</f>
        <v>0</v>
      </c>
      <c r="K410" s="157" t="s">
        <v>135</v>
      </c>
      <c r="L410" s="22"/>
      <c r="M410" s="162"/>
      <c r="N410" s="163" t="s">
        <v>39</v>
      </c>
      <c r="O410" s="59"/>
      <c r="P410" s="164" t="n">
        <f aca="false">O410*H410</f>
        <v>0</v>
      </c>
      <c r="Q410" s="164" t="n">
        <v>0</v>
      </c>
      <c r="R410" s="164" t="n">
        <f aca="false">Q410*H410</f>
        <v>0</v>
      </c>
      <c r="S410" s="164" t="n">
        <v>0.00017</v>
      </c>
      <c r="T410" s="165" t="n">
        <f aca="false">S410*H410</f>
        <v>0.0017</v>
      </c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R410" s="166" t="s">
        <v>230</v>
      </c>
      <c r="AT410" s="166" t="s">
        <v>131</v>
      </c>
      <c r="AU410" s="166" t="s">
        <v>81</v>
      </c>
      <c r="AY410" s="3" t="s">
        <v>128</v>
      </c>
      <c r="BE410" s="167" t="n">
        <f aca="false">IF(N410="základní",J410,0)</f>
        <v>0</v>
      </c>
      <c r="BF410" s="167" t="n">
        <f aca="false">IF(N410="snížená",J410,0)</f>
        <v>0</v>
      </c>
      <c r="BG410" s="167" t="n">
        <f aca="false">IF(N410="zákl. přenesená",J410,0)</f>
        <v>0</v>
      </c>
      <c r="BH410" s="167" t="n">
        <f aca="false">IF(N410="sníž. přenesená",J410,0)</f>
        <v>0</v>
      </c>
      <c r="BI410" s="167" t="n">
        <f aca="false">IF(N410="nulová",J410,0)</f>
        <v>0</v>
      </c>
      <c r="BJ410" s="3" t="s">
        <v>79</v>
      </c>
      <c r="BK410" s="167" t="n">
        <f aca="false">ROUND(I410*H410,2)</f>
        <v>0</v>
      </c>
      <c r="BL410" s="3" t="s">
        <v>230</v>
      </c>
      <c r="BM410" s="166" t="s">
        <v>715</v>
      </c>
    </row>
    <row r="411" s="26" customFormat="true" ht="16.5" hidden="false" customHeight="true" outlineLevel="0" collapsed="false">
      <c r="A411" s="21"/>
      <c r="B411" s="154"/>
      <c r="C411" s="155" t="s">
        <v>716</v>
      </c>
      <c r="D411" s="155" t="s">
        <v>131</v>
      </c>
      <c r="E411" s="156" t="s">
        <v>717</v>
      </c>
      <c r="F411" s="157" t="s">
        <v>718</v>
      </c>
      <c r="G411" s="158" t="s">
        <v>134</v>
      </c>
      <c r="H411" s="159" t="n">
        <v>16</v>
      </c>
      <c r="I411" s="160"/>
      <c r="J411" s="161" t="n">
        <f aca="false">ROUND(I411*H411,2)</f>
        <v>0</v>
      </c>
      <c r="K411" s="157" t="s">
        <v>135</v>
      </c>
      <c r="L411" s="22"/>
      <c r="M411" s="162"/>
      <c r="N411" s="163" t="s">
        <v>39</v>
      </c>
      <c r="O411" s="59"/>
      <c r="P411" s="164" t="n">
        <f aca="false">O411*H411</f>
        <v>0</v>
      </c>
      <c r="Q411" s="164" t="n">
        <v>0</v>
      </c>
      <c r="R411" s="164" t="n">
        <f aca="false">Q411*H411</f>
        <v>0</v>
      </c>
      <c r="S411" s="164" t="n">
        <v>0</v>
      </c>
      <c r="T411" s="165" t="n">
        <f aca="false">S411*H411</f>
        <v>0</v>
      </c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R411" s="166" t="s">
        <v>230</v>
      </c>
      <c r="AT411" s="166" t="s">
        <v>131</v>
      </c>
      <c r="AU411" s="166" t="s">
        <v>81</v>
      </c>
      <c r="AY411" s="3" t="s">
        <v>128</v>
      </c>
      <c r="BE411" s="167" t="n">
        <f aca="false">IF(N411="základní",J411,0)</f>
        <v>0</v>
      </c>
      <c r="BF411" s="167" t="n">
        <f aca="false">IF(N411="snížená",J411,0)</f>
        <v>0</v>
      </c>
      <c r="BG411" s="167" t="n">
        <f aca="false">IF(N411="zákl. přenesená",J411,0)</f>
        <v>0</v>
      </c>
      <c r="BH411" s="167" t="n">
        <f aca="false">IF(N411="sníž. přenesená",J411,0)</f>
        <v>0</v>
      </c>
      <c r="BI411" s="167" t="n">
        <f aca="false">IF(N411="nulová",J411,0)</f>
        <v>0</v>
      </c>
      <c r="BJ411" s="3" t="s">
        <v>79</v>
      </c>
      <c r="BK411" s="167" t="n">
        <f aca="false">ROUND(I411*H411,2)</f>
        <v>0</v>
      </c>
      <c r="BL411" s="3" t="s">
        <v>230</v>
      </c>
      <c r="BM411" s="166" t="s">
        <v>719</v>
      </c>
    </row>
    <row r="412" s="26" customFormat="true" ht="21.75" hidden="false" customHeight="true" outlineLevel="0" collapsed="false">
      <c r="A412" s="21"/>
      <c r="B412" s="154"/>
      <c r="C412" s="187" t="s">
        <v>720</v>
      </c>
      <c r="D412" s="187" t="s">
        <v>157</v>
      </c>
      <c r="E412" s="188" t="s">
        <v>721</v>
      </c>
      <c r="F412" s="189" t="s">
        <v>722</v>
      </c>
      <c r="G412" s="190" t="s">
        <v>134</v>
      </c>
      <c r="H412" s="191" t="n">
        <v>12</v>
      </c>
      <c r="I412" s="192"/>
      <c r="J412" s="193" t="n">
        <f aca="false">ROUND(I412*H412,2)</f>
        <v>0</v>
      </c>
      <c r="K412" s="157" t="s">
        <v>135</v>
      </c>
      <c r="L412" s="194"/>
      <c r="M412" s="195"/>
      <c r="N412" s="196" t="s">
        <v>39</v>
      </c>
      <c r="O412" s="59"/>
      <c r="P412" s="164" t="n">
        <f aca="false">O412*H412</f>
        <v>0</v>
      </c>
      <c r="Q412" s="164" t="n">
        <v>4E-005</v>
      </c>
      <c r="R412" s="164" t="n">
        <f aca="false">Q412*H412</f>
        <v>0.00048</v>
      </c>
      <c r="S412" s="164" t="n">
        <v>0</v>
      </c>
      <c r="T412" s="165" t="n">
        <f aca="false">S412*H412</f>
        <v>0</v>
      </c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R412" s="166" t="s">
        <v>312</v>
      </c>
      <c r="AT412" s="166" t="s">
        <v>157</v>
      </c>
      <c r="AU412" s="166" t="s">
        <v>81</v>
      </c>
      <c r="AY412" s="3" t="s">
        <v>128</v>
      </c>
      <c r="BE412" s="167" t="n">
        <f aca="false">IF(N412="základní",J412,0)</f>
        <v>0</v>
      </c>
      <c r="BF412" s="167" t="n">
        <f aca="false">IF(N412="snížená",J412,0)</f>
        <v>0</v>
      </c>
      <c r="BG412" s="167" t="n">
        <f aca="false">IF(N412="zákl. přenesená",J412,0)</f>
        <v>0</v>
      </c>
      <c r="BH412" s="167" t="n">
        <f aca="false">IF(N412="sníž. přenesená",J412,0)</f>
        <v>0</v>
      </c>
      <c r="BI412" s="167" t="n">
        <f aca="false">IF(N412="nulová",J412,0)</f>
        <v>0</v>
      </c>
      <c r="BJ412" s="3" t="s">
        <v>79</v>
      </c>
      <c r="BK412" s="167" t="n">
        <f aca="false">ROUND(I412*H412,2)</f>
        <v>0</v>
      </c>
      <c r="BL412" s="3" t="s">
        <v>230</v>
      </c>
      <c r="BM412" s="166" t="s">
        <v>723</v>
      </c>
    </row>
    <row r="413" s="26" customFormat="true" ht="24.15" hidden="false" customHeight="true" outlineLevel="0" collapsed="false">
      <c r="A413" s="21"/>
      <c r="B413" s="154"/>
      <c r="C413" s="187" t="s">
        <v>724</v>
      </c>
      <c r="D413" s="187" t="s">
        <v>157</v>
      </c>
      <c r="E413" s="188" t="s">
        <v>725</v>
      </c>
      <c r="F413" s="189" t="s">
        <v>726</v>
      </c>
      <c r="G413" s="190" t="s">
        <v>134</v>
      </c>
      <c r="H413" s="191" t="n">
        <v>4</v>
      </c>
      <c r="I413" s="192"/>
      <c r="J413" s="193" t="n">
        <f aca="false">ROUND(I413*H413,2)</f>
        <v>0</v>
      </c>
      <c r="K413" s="157" t="s">
        <v>135</v>
      </c>
      <c r="L413" s="194"/>
      <c r="M413" s="195"/>
      <c r="N413" s="196" t="s">
        <v>39</v>
      </c>
      <c r="O413" s="59"/>
      <c r="P413" s="164" t="n">
        <f aca="false">O413*H413</f>
        <v>0</v>
      </c>
      <c r="Q413" s="164" t="n">
        <v>0.00019</v>
      </c>
      <c r="R413" s="164" t="n">
        <f aca="false">Q413*H413</f>
        <v>0.00076</v>
      </c>
      <c r="S413" s="164" t="n">
        <v>0</v>
      </c>
      <c r="T413" s="165" t="n">
        <f aca="false">S413*H413</f>
        <v>0</v>
      </c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R413" s="166" t="s">
        <v>312</v>
      </c>
      <c r="AT413" s="166" t="s">
        <v>157</v>
      </c>
      <c r="AU413" s="166" t="s">
        <v>81</v>
      </c>
      <c r="AY413" s="3" t="s">
        <v>128</v>
      </c>
      <c r="BE413" s="167" t="n">
        <f aca="false">IF(N413="základní",J413,0)</f>
        <v>0</v>
      </c>
      <c r="BF413" s="167" t="n">
        <f aca="false">IF(N413="snížená",J413,0)</f>
        <v>0</v>
      </c>
      <c r="BG413" s="167" t="n">
        <f aca="false">IF(N413="zákl. přenesená",J413,0)</f>
        <v>0</v>
      </c>
      <c r="BH413" s="167" t="n">
        <f aca="false">IF(N413="sníž. přenesená",J413,0)</f>
        <v>0</v>
      </c>
      <c r="BI413" s="167" t="n">
        <f aca="false">IF(N413="nulová",J413,0)</f>
        <v>0</v>
      </c>
      <c r="BJ413" s="3" t="s">
        <v>79</v>
      </c>
      <c r="BK413" s="167" t="n">
        <f aca="false">ROUND(I413*H413,2)</f>
        <v>0</v>
      </c>
      <c r="BL413" s="3" t="s">
        <v>230</v>
      </c>
      <c r="BM413" s="166" t="s">
        <v>727</v>
      </c>
    </row>
    <row r="414" s="26" customFormat="true" ht="33" hidden="false" customHeight="true" outlineLevel="0" collapsed="false">
      <c r="A414" s="21"/>
      <c r="B414" s="154"/>
      <c r="C414" s="155" t="s">
        <v>728</v>
      </c>
      <c r="D414" s="155" t="s">
        <v>131</v>
      </c>
      <c r="E414" s="156" t="s">
        <v>729</v>
      </c>
      <c r="F414" s="157" t="s">
        <v>730</v>
      </c>
      <c r="G414" s="158" t="s">
        <v>196</v>
      </c>
      <c r="H414" s="159" t="n">
        <v>10</v>
      </c>
      <c r="I414" s="160"/>
      <c r="J414" s="161" t="n">
        <f aca="false">ROUND(I414*H414,2)</f>
        <v>0</v>
      </c>
      <c r="K414" s="157" t="s">
        <v>135</v>
      </c>
      <c r="L414" s="22"/>
      <c r="M414" s="162"/>
      <c r="N414" s="163" t="s">
        <v>39</v>
      </c>
      <c r="O414" s="59"/>
      <c r="P414" s="164" t="n">
        <f aca="false">O414*H414</f>
        <v>0</v>
      </c>
      <c r="Q414" s="164" t="n">
        <v>0</v>
      </c>
      <c r="R414" s="164" t="n">
        <f aca="false">Q414*H414</f>
        <v>0</v>
      </c>
      <c r="S414" s="164" t="n">
        <v>0</v>
      </c>
      <c r="T414" s="165" t="n">
        <f aca="false">S414*H414</f>
        <v>0</v>
      </c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R414" s="166" t="s">
        <v>230</v>
      </c>
      <c r="AT414" s="166" t="s">
        <v>131</v>
      </c>
      <c r="AU414" s="166" t="s">
        <v>81</v>
      </c>
      <c r="AY414" s="3" t="s">
        <v>128</v>
      </c>
      <c r="BE414" s="167" t="n">
        <f aca="false">IF(N414="základní",J414,0)</f>
        <v>0</v>
      </c>
      <c r="BF414" s="167" t="n">
        <f aca="false">IF(N414="snížená",J414,0)</f>
        <v>0</v>
      </c>
      <c r="BG414" s="167" t="n">
        <f aca="false">IF(N414="zákl. přenesená",J414,0)</f>
        <v>0</v>
      </c>
      <c r="BH414" s="167" t="n">
        <f aca="false">IF(N414="sníž. přenesená",J414,0)</f>
        <v>0</v>
      </c>
      <c r="BI414" s="167" t="n">
        <f aca="false">IF(N414="nulová",J414,0)</f>
        <v>0</v>
      </c>
      <c r="BJ414" s="3" t="s">
        <v>79</v>
      </c>
      <c r="BK414" s="167" t="n">
        <f aca="false">ROUND(I414*H414,2)</f>
        <v>0</v>
      </c>
      <c r="BL414" s="3" t="s">
        <v>230</v>
      </c>
      <c r="BM414" s="166" t="s">
        <v>731</v>
      </c>
    </row>
    <row r="415" s="26" customFormat="true" ht="24.15" hidden="false" customHeight="true" outlineLevel="0" collapsed="false">
      <c r="A415" s="21"/>
      <c r="B415" s="154"/>
      <c r="C415" s="187" t="s">
        <v>732</v>
      </c>
      <c r="D415" s="187" t="s">
        <v>157</v>
      </c>
      <c r="E415" s="188" t="s">
        <v>733</v>
      </c>
      <c r="F415" s="189" t="s">
        <v>734</v>
      </c>
      <c r="G415" s="190" t="s">
        <v>196</v>
      </c>
      <c r="H415" s="191" t="n">
        <v>11.5</v>
      </c>
      <c r="I415" s="192"/>
      <c r="J415" s="193" t="n">
        <f aca="false">ROUND(I415*H415,2)</f>
        <v>0</v>
      </c>
      <c r="K415" s="157" t="s">
        <v>135</v>
      </c>
      <c r="L415" s="194"/>
      <c r="M415" s="195"/>
      <c r="N415" s="196" t="s">
        <v>39</v>
      </c>
      <c r="O415" s="59"/>
      <c r="P415" s="164" t="n">
        <f aca="false">O415*H415</f>
        <v>0</v>
      </c>
      <c r="Q415" s="164" t="n">
        <v>4E-005</v>
      </c>
      <c r="R415" s="164" t="n">
        <f aca="false">Q415*H415</f>
        <v>0.00046</v>
      </c>
      <c r="S415" s="164" t="n">
        <v>0</v>
      </c>
      <c r="T415" s="165" t="n">
        <f aca="false">S415*H415</f>
        <v>0</v>
      </c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R415" s="166" t="s">
        <v>312</v>
      </c>
      <c r="AT415" s="166" t="s">
        <v>157</v>
      </c>
      <c r="AU415" s="166" t="s">
        <v>81</v>
      </c>
      <c r="AY415" s="3" t="s">
        <v>128</v>
      </c>
      <c r="BE415" s="167" t="n">
        <f aca="false">IF(N415="základní",J415,0)</f>
        <v>0</v>
      </c>
      <c r="BF415" s="167" t="n">
        <f aca="false">IF(N415="snížená",J415,0)</f>
        <v>0</v>
      </c>
      <c r="BG415" s="167" t="n">
        <f aca="false">IF(N415="zákl. přenesená",J415,0)</f>
        <v>0</v>
      </c>
      <c r="BH415" s="167" t="n">
        <f aca="false">IF(N415="sníž. přenesená",J415,0)</f>
        <v>0</v>
      </c>
      <c r="BI415" s="167" t="n">
        <f aca="false">IF(N415="nulová",J415,0)</f>
        <v>0</v>
      </c>
      <c r="BJ415" s="3" t="s">
        <v>79</v>
      </c>
      <c r="BK415" s="167" t="n">
        <f aca="false">ROUND(I415*H415,2)</f>
        <v>0</v>
      </c>
      <c r="BL415" s="3" t="s">
        <v>230</v>
      </c>
      <c r="BM415" s="166" t="s">
        <v>735</v>
      </c>
    </row>
    <row r="416" s="168" customFormat="true" ht="12.8" hidden="false" customHeight="false" outlineLevel="0" collapsed="false">
      <c r="B416" s="169"/>
      <c r="D416" s="170" t="s">
        <v>138</v>
      </c>
      <c r="F416" s="172" t="s">
        <v>736</v>
      </c>
      <c r="H416" s="173" t="n">
        <v>11.5</v>
      </c>
      <c r="I416" s="174"/>
      <c r="L416" s="169"/>
      <c r="M416" s="175"/>
      <c r="N416" s="176"/>
      <c r="O416" s="176"/>
      <c r="P416" s="176"/>
      <c r="Q416" s="176"/>
      <c r="R416" s="176"/>
      <c r="S416" s="176"/>
      <c r="T416" s="177"/>
      <c r="AT416" s="171" t="s">
        <v>138</v>
      </c>
      <c r="AU416" s="171" t="s">
        <v>81</v>
      </c>
      <c r="AV416" s="168" t="s">
        <v>81</v>
      </c>
      <c r="AW416" s="168" t="s">
        <v>2</v>
      </c>
      <c r="AX416" s="168" t="s">
        <v>79</v>
      </c>
      <c r="AY416" s="171" t="s">
        <v>128</v>
      </c>
    </row>
    <row r="417" s="26" customFormat="true" ht="24.15" hidden="false" customHeight="true" outlineLevel="0" collapsed="false">
      <c r="A417" s="21"/>
      <c r="B417" s="154"/>
      <c r="C417" s="155" t="s">
        <v>737</v>
      </c>
      <c r="D417" s="155" t="s">
        <v>131</v>
      </c>
      <c r="E417" s="156" t="s">
        <v>738</v>
      </c>
      <c r="F417" s="157" t="s">
        <v>739</v>
      </c>
      <c r="G417" s="158" t="s">
        <v>196</v>
      </c>
      <c r="H417" s="159" t="n">
        <v>180</v>
      </c>
      <c r="I417" s="160"/>
      <c r="J417" s="161" t="n">
        <f aca="false">ROUND(I417*H417,2)</f>
        <v>0</v>
      </c>
      <c r="K417" s="157" t="s">
        <v>135</v>
      </c>
      <c r="L417" s="22"/>
      <c r="M417" s="162"/>
      <c r="N417" s="163" t="s">
        <v>39</v>
      </c>
      <c r="O417" s="59"/>
      <c r="P417" s="164" t="n">
        <f aca="false">O417*H417</f>
        <v>0</v>
      </c>
      <c r="Q417" s="164" t="n">
        <v>0</v>
      </c>
      <c r="R417" s="164" t="n">
        <f aca="false">Q417*H417</f>
        <v>0</v>
      </c>
      <c r="S417" s="164" t="n">
        <v>0</v>
      </c>
      <c r="T417" s="165" t="n">
        <f aca="false">S417*H417</f>
        <v>0</v>
      </c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R417" s="166" t="s">
        <v>230</v>
      </c>
      <c r="AT417" s="166" t="s">
        <v>131</v>
      </c>
      <c r="AU417" s="166" t="s">
        <v>81</v>
      </c>
      <c r="AY417" s="3" t="s">
        <v>128</v>
      </c>
      <c r="BE417" s="167" t="n">
        <f aca="false">IF(N417="základní",J417,0)</f>
        <v>0</v>
      </c>
      <c r="BF417" s="167" t="n">
        <f aca="false">IF(N417="snížená",J417,0)</f>
        <v>0</v>
      </c>
      <c r="BG417" s="167" t="n">
        <f aca="false">IF(N417="zákl. přenesená",J417,0)</f>
        <v>0</v>
      </c>
      <c r="BH417" s="167" t="n">
        <f aca="false">IF(N417="sníž. přenesená",J417,0)</f>
        <v>0</v>
      </c>
      <c r="BI417" s="167" t="n">
        <f aca="false">IF(N417="nulová",J417,0)</f>
        <v>0</v>
      </c>
      <c r="BJ417" s="3" t="s">
        <v>79</v>
      </c>
      <c r="BK417" s="167" t="n">
        <f aca="false">ROUND(I417*H417,2)</f>
        <v>0</v>
      </c>
      <c r="BL417" s="3" t="s">
        <v>230</v>
      </c>
      <c r="BM417" s="166" t="s">
        <v>740</v>
      </c>
    </row>
    <row r="418" s="26" customFormat="true" ht="24.15" hidden="false" customHeight="true" outlineLevel="0" collapsed="false">
      <c r="A418" s="21"/>
      <c r="B418" s="154"/>
      <c r="C418" s="187" t="s">
        <v>741</v>
      </c>
      <c r="D418" s="187" t="s">
        <v>157</v>
      </c>
      <c r="E418" s="188" t="s">
        <v>742</v>
      </c>
      <c r="F418" s="189" t="s">
        <v>743</v>
      </c>
      <c r="G418" s="190" t="s">
        <v>196</v>
      </c>
      <c r="H418" s="191" t="n">
        <v>126.5</v>
      </c>
      <c r="I418" s="192"/>
      <c r="J418" s="193" t="n">
        <f aca="false">ROUND(I418*H418,2)</f>
        <v>0</v>
      </c>
      <c r="K418" s="157" t="s">
        <v>135</v>
      </c>
      <c r="L418" s="194"/>
      <c r="M418" s="195"/>
      <c r="N418" s="196" t="s">
        <v>39</v>
      </c>
      <c r="O418" s="59"/>
      <c r="P418" s="164" t="n">
        <f aca="false">O418*H418</f>
        <v>0</v>
      </c>
      <c r="Q418" s="164" t="n">
        <v>0.00012</v>
      </c>
      <c r="R418" s="164" t="n">
        <f aca="false">Q418*H418</f>
        <v>0.01518</v>
      </c>
      <c r="S418" s="164" t="n">
        <v>0</v>
      </c>
      <c r="T418" s="165" t="n">
        <f aca="false">S418*H418</f>
        <v>0</v>
      </c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R418" s="166" t="s">
        <v>312</v>
      </c>
      <c r="AT418" s="166" t="s">
        <v>157</v>
      </c>
      <c r="AU418" s="166" t="s">
        <v>81</v>
      </c>
      <c r="AY418" s="3" t="s">
        <v>128</v>
      </c>
      <c r="BE418" s="167" t="n">
        <f aca="false">IF(N418="základní",J418,0)</f>
        <v>0</v>
      </c>
      <c r="BF418" s="167" t="n">
        <f aca="false">IF(N418="snížená",J418,0)</f>
        <v>0</v>
      </c>
      <c r="BG418" s="167" t="n">
        <f aca="false">IF(N418="zákl. přenesená",J418,0)</f>
        <v>0</v>
      </c>
      <c r="BH418" s="167" t="n">
        <f aca="false">IF(N418="sníž. přenesená",J418,0)</f>
        <v>0</v>
      </c>
      <c r="BI418" s="167" t="n">
        <f aca="false">IF(N418="nulová",J418,0)</f>
        <v>0</v>
      </c>
      <c r="BJ418" s="3" t="s">
        <v>79</v>
      </c>
      <c r="BK418" s="167" t="n">
        <f aca="false">ROUND(I418*H418,2)</f>
        <v>0</v>
      </c>
      <c r="BL418" s="3" t="s">
        <v>230</v>
      </c>
      <c r="BM418" s="166" t="s">
        <v>744</v>
      </c>
    </row>
    <row r="419" s="168" customFormat="true" ht="12.8" hidden="false" customHeight="false" outlineLevel="0" collapsed="false">
      <c r="B419" s="169"/>
      <c r="D419" s="170" t="s">
        <v>138</v>
      </c>
      <c r="F419" s="172" t="s">
        <v>745</v>
      </c>
      <c r="H419" s="173" t="n">
        <v>126.5</v>
      </c>
      <c r="I419" s="174"/>
      <c r="L419" s="169"/>
      <c r="M419" s="175"/>
      <c r="N419" s="176"/>
      <c r="O419" s="176"/>
      <c r="P419" s="176"/>
      <c r="Q419" s="176"/>
      <c r="R419" s="176"/>
      <c r="S419" s="176"/>
      <c r="T419" s="177"/>
      <c r="AT419" s="171" t="s">
        <v>138</v>
      </c>
      <c r="AU419" s="171" t="s">
        <v>81</v>
      </c>
      <c r="AV419" s="168" t="s">
        <v>81</v>
      </c>
      <c r="AW419" s="168" t="s">
        <v>2</v>
      </c>
      <c r="AX419" s="168" t="s">
        <v>79</v>
      </c>
      <c r="AY419" s="171" t="s">
        <v>128</v>
      </c>
    </row>
    <row r="420" s="26" customFormat="true" ht="24.15" hidden="false" customHeight="true" outlineLevel="0" collapsed="false">
      <c r="A420" s="21"/>
      <c r="B420" s="154"/>
      <c r="C420" s="187" t="s">
        <v>746</v>
      </c>
      <c r="D420" s="187" t="s">
        <v>157</v>
      </c>
      <c r="E420" s="188" t="s">
        <v>747</v>
      </c>
      <c r="F420" s="189" t="s">
        <v>748</v>
      </c>
      <c r="G420" s="190" t="s">
        <v>196</v>
      </c>
      <c r="H420" s="191" t="n">
        <v>80.5</v>
      </c>
      <c r="I420" s="192"/>
      <c r="J420" s="193" t="n">
        <f aca="false">ROUND(I420*H420,2)</f>
        <v>0</v>
      </c>
      <c r="K420" s="157" t="s">
        <v>135</v>
      </c>
      <c r="L420" s="194"/>
      <c r="M420" s="195"/>
      <c r="N420" s="196" t="s">
        <v>39</v>
      </c>
      <c r="O420" s="59"/>
      <c r="P420" s="164" t="n">
        <f aca="false">O420*H420</f>
        <v>0</v>
      </c>
      <c r="Q420" s="164" t="n">
        <v>0.00017</v>
      </c>
      <c r="R420" s="164" t="n">
        <f aca="false">Q420*H420</f>
        <v>0.013685</v>
      </c>
      <c r="S420" s="164" t="n">
        <v>0</v>
      </c>
      <c r="T420" s="165" t="n">
        <f aca="false">S420*H420</f>
        <v>0</v>
      </c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R420" s="166" t="s">
        <v>312</v>
      </c>
      <c r="AT420" s="166" t="s">
        <v>157</v>
      </c>
      <c r="AU420" s="166" t="s">
        <v>81</v>
      </c>
      <c r="AY420" s="3" t="s">
        <v>128</v>
      </c>
      <c r="BE420" s="167" t="n">
        <f aca="false">IF(N420="základní",J420,0)</f>
        <v>0</v>
      </c>
      <c r="BF420" s="167" t="n">
        <f aca="false">IF(N420="snížená",J420,0)</f>
        <v>0</v>
      </c>
      <c r="BG420" s="167" t="n">
        <f aca="false">IF(N420="zákl. přenesená",J420,0)</f>
        <v>0</v>
      </c>
      <c r="BH420" s="167" t="n">
        <f aca="false">IF(N420="sníž. přenesená",J420,0)</f>
        <v>0</v>
      </c>
      <c r="BI420" s="167" t="n">
        <f aca="false">IF(N420="nulová",J420,0)</f>
        <v>0</v>
      </c>
      <c r="BJ420" s="3" t="s">
        <v>79</v>
      </c>
      <c r="BK420" s="167" t="n">
        <f aca="false">ROUND(I420*H420,2)</f>
        <v>0</v>
      </c>
      <c r="BL420" s="3" t="s">
        <v>230</v>
      </c>
      <c r="BM420" s="166" t="s">
        <v>749</v>
      </c>
    </row>
    <row r="421" s="168" customFormat="true" ht="12.8" hidden="false" customHeight="false" outlineLevel="0" collapsed="false">
      <c r="B421" s="169"/>
      <c r="D421" s="170" t="s">
        <v>138</v>
      </c>
      <c r="F421" s="172" t="s">
        <v>750</v>
      </c>
      <c r="H421" s="173" t="n">
        <v>80.5</v>
      </c>
      <c r="I421" s="174"/>
      <c r="L421" s="169"/>
      <c r="M421" s="175"/>
      <c r="N421" s="176"/>
      <c r="O421" s="176"/>
      <c r="P421" s="176"/>
      <c r="Q421" s="176"/>
      <c r="R421" s="176"/>
      <c r="S421" s="176"/>
      <c r="T421" s="177"/>
      <c r="AT421" s="171" t="s">
        <v>138</v>
      </c>
      <c r="AU421" s="171" t="s">
        <v>81</v>
      </c>
      <c r="AV421" s="168" t="s">
        <v>81</v>
      </c>
      <c r="AW421" s="168" t="s">
        <v>2</v>
      </c>
      <c r="AX421" s="168" t="s">
        <v>79</v>
      </c>
      <c r="AY421" s="171" t="s">
        <v>128</v>
      </c>
    </row>
    <row r="422" s="26" customFormat="true" ht="44.25" hidden="false" customHeight="true" outlineLevel="0" collapsed="false">
      <c r="A422" s="21"/>
      <c r="B422" s="154"/>
      <c r="C422" s="155" t="s">
        <v>751</v>
      </c>
      <c r="D422" s="155" t="s">
        <v>131</v>
      </c>
      <c r="E422" s="156" t="s">
        <v>752</v>
      </c>
      <c r="F422" s="157" t="s">
        <v>753</v>
      </c>
      <c r="G422" s="158" t="s">
        <v>196</v>
      </c>
      <c r="H422" s="159" t="n">
        <v>120</v>
      </c>
      <c r="I422" s="160"/>
      <c r="J422" s="161" t="n">
        <f aca="false">ROUND(I422*H422,2)</f>
        <v>0</v>
      </c>
      <c r="K422" s="157" t="s">
        <v>135</v>
      </c>
      <c r="L422" s="22"/>
      <c r="M422" s="162"/>
      <c r="N422" s="163" t="s">
        <v>39</v>
      </c>
      <c r="O422" s="59"/>
      <c r="P422" s="164" t="n">
        <f aca="false">O422*H422</f>
        <v>0</v>
      </c>
      <c r="Q422" s="164" t="n">
        <v>0</v>
      </c>
      <c r="R422" s="164" t="n">
        <f aca="false">Q422*H422</f>
        <v>0</v>
      </c>
      <c r="S422" s="164" t="n">
        <v>0.00048</v>
      </c>
      <c r="T422" s="165" t="n">
        <f aca="false">S422*H422</f>
        <v>0.0576</v>
      </c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R422" s="166" t="s">
        <v>230</v>
      </c>
      <c r="AT422" s="166" t="s">
        <v>131</v>
      </c>
      <c r="AU422" s="166" t="s">
        <v>81</v>
      </c>
      <c r="AY422" s="3" t="s">
        <v>128</v>
      </c>
      <c r="BE422" s="167" t="n">
        <f aca="false">IF(N422="základní",J422,0)</f>
        <v>0</v>
      </c>
      <c r="BF422" s="167" t="n">
        <f aca="false">IF(N422="snížená",J422,0)</f>
        <v>0</v>
      </c>
      <c r="BG422" s="167" t="n">
        <f aca="false">IF(N422="zákl. přenesená",J422,0)</f>
        <v>0</v>
      </c>
      <c r="BH422" s="167" t="n">
        <f aca="false">IF(N422="sníž. přenesená",J422,0)</f>
        <v>0</v>
      </c>
      <c r="BI422" s="167" t="n">
        <f aca="false">IF(N422="nulová",J422,0)</f>
        <v>0</v>
      </c>
      <c r="BJ422" s="3" t="s">
        <v>79</v>
      </c>
      <c r="BK422" s="167" t="n">
        <f aca="false">ROUND(I422*H422,2)</f>
        <v>0</v>
      </c>
      <c r="BL422" s="3" t="s">
        <v>230</v>
      </c>
      <c r="BM422" s="166" t="s">
        <v>754</v>
      </c>
    </row>
    <row r="423" s="26" customFormat="true" ht="24.15" hidden="false" customHeight="true" outlineLevel="0" collapsed="false">
      <c r="A423" s="21"/>
      <c r="B423" s="154"/>
      <c r="C423" s="155" t="s">
        <v>755</v>
      </c>
      <c r="D423" s="155" t="s">
        <v>131</v>
      </c>
      <c r="E423" s="156" t="s">
        <v>756</v>
      </c>
      <c r="F423" s="157" t="s">
        <v>757</v>
      </c>
      <c r="G423" s="158" t="s">
        <v>134</v>
      </c>
      <c r="H423" s="159" t="n">
        <v>90</v>
      </c>
      <c r="I423" s="160"/>
      <c r="J423" s="161" t="n">
        <f aca="false">ROUND(I423*H423,2)</f>
        <v>0</v>
      </c>
      <c r="K423" s="157" t="s">
        <v>135</v>
      </c>
      <c r="L423" s="22"/>
      <c r="M423" s="162"/>
      <c r="N423" s="163" t="s">
        <v>39</v>
      </c>
      <c r="O423" s="59"/>
      <c r="P423" s="164" t="n">
        <f aca="false">O423*H423</f>
        <v>0</v>
      </c>
      <c r="Q423" s="164" t="n">
        <v>0</v>
      </c>
      <c r="R423" s="164" t="n">
        <f aca="false">Q423*H423</f>
        <v>0</v>
      </c>
      <c r="S423" s="164" t="n">
        <v>0</v>
      </c>
      <c r="T423" s="165" t="n">
        <f aca="false">S423*H423</f>
        <v>0</v>
      </c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R423" s="166" t="s">
        <v>230</v>
      </c>
      <c r="AT423" s="166" t="s">
        <v>131</v>
      </c>
      <c r="AU423" s="166" t="s">
        <v>81</v>
      </c>
      <c r="AY423" s="3" t="s">
        <v>128</v>
      </c>
      <c r="BE423" s="167" t="n">
        <f aca="false">IF(N423="základní",J423,0)</f>
        <v>0</v>
      </c>
      <c r="BF423" s="167" t="n">
        <f aca="false">IF(N423="snížená",J423,0)</f>
        <v>0</v>
      </c>
      <c r="BG423" s="167" t="n">
        <f aca="false">IF(N423="zákl. přenesená",J423,0)</f>
        <v>0</v>
      </c>
      <c r="BH423" s="167" t="n">
        <f aca="false">IF(N423="sníž. přenesená",J423,0)</f>
        <v>0</v>
      </c>
      <c r="BI423" s="167" t="n">
        <f aca="false">IF(N423="nulová",J423,0)</f>
        <v>0</v>
      </c>
      <c r="BJ423" s="3" t="s">
        <v>79</v>
      </c>
      <c r="BK423" s="167" t="n">
        <f aca="false">ROUND(I423*H423,2)</f>
        <v>0</v>
      </c>
      <c r="BL423" s="3" t="s">
        <v>230</v>
      </c>
      <c r="BM423" s="166" t="s">
        <v>758</v>
      </c>
    </row>
    <row r="424" s="26" customFormat="true" ht="24.15" hidden="false" customHeight="true" outlineLevel="0" collapsed="false">
      <c r="A424" s="21"/>
      <c r="B424" s="154"/>
      <c r="C424" s="155" t="s">
        <v>759</v>
      </c>
      <c r="D424" s="155" t="s">
        <v>131</v>
      </c>
      <c r="E424" s="156" t="s">
        <v>760</v>
      </c>
      <c r="F424" s="157" t="s">
        <v>761</v>
      </c>
      <c r="G424" s="158" t="s">
        <v>134</v>
      </c>
      <c r="H424" s="159" t="n">
        <v>2</v>
      </c>
      <c r="I424" s="160"/>
      <c r="J424" s="161" t="n">
        <f aca="false">ROUND(I424*H424,2)</f>
        <v>0</v>
      </c>
      <c r="K424" s="157" t="s">
        <v>135</v>
      </c>
      <c r="L424" s="22"/>
      <c r="M424" s="162"/>
      <c r="N424" s="163" t="s">
        <v>39</v>
      </c>
      <c r="O424" s="59"/>
      <c r="P424" s="164" t="n">
        <f aca="false">O424*H424</f>
        <v>0</v>
      </c>
      <c r="Q424" s="164" t="n">
        <v>0</v>
      </c>
      <c r="R424" s="164" t="n">
        <f aca="false">Q424*H424</f>
        <v>0</v>
      </c>
      <c r="S424" s="164" t="n">
        <v>0</v>
      </c>
      <c r="T424" s="165" t="n">
        <f aca="false">S424*H424</f>
        <v>0</v>
      </c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R424" s="166" t="s">
        <v>230</v>
      </c>
      <c r="AT424" s="166" t="s">
        <v>131</v>
      </c>
      <c r="AU424" s="166" t="s">
        <v>81</v>
      </c>
      <c r="AY424" s="3" t="s">
        <v>128</v>
      </c>
      <c r="BE424" s="167" t="n">
        <f aca="false">IF(N424="základní",J424,0)</f>
        <v>0</v>
      </c>
      <c r="BF424" s="167" t="n">
        <f aca="false">IF(N424="snížená",J424,0)</f>
        <v>0</v>
      </c>
      <c r="BG424" s="167" t="n">
        <f aca="false">IF(N424="zákl. přenesená",J424,0)</f>
        <v>0</v>
      </c>
      <c r="BH424" s="167" t="n">
        <f aca="false">IF(N424="sníž. přenesená",J424,0)</f>
        <v>0</v>
      </c>
      <c r="BI424" s="167" t="n">
        <f aca="false">IF(N424="nulová",J424,0)</f>
        <v>0</v>
      </c>
      <c r="BJ424" s="3" t="s">
        <v>79</v>
      </c>
      <c r="BK424" s="167" t="n">
        <f aca="false">ROUND(I424*H424,2)</f>
        <v>0</v>
      </c>
      <c r="BL424" s="3" t="s">
        <v>230</v>
      </c>
      <c r="BM424" s="166" t="s">
        <v>762</v>
      </c>
    </row>
    <row r="425" s="26" customFormat="true" ht="24.15" hidden="false" customHeight="true" outlineLevel="0" collapsed="false">
      <c r="A425" s="21"/>
      <c r="B425" s="154"/>
      <c r="C425" s="187" t="s">
        <v>763</v>
      </c>
      <c r="D425" s="187" t="s">
        <v>157</v>
      </c>
      <c r="E425" s="188" t="s">
        <v>764</v>
      </c>
      <c r="F425" s="189" t="s">
        <v>765</v>
      </c>
      <c r="G425" s="190" t="s">
        <v>134</v>
      </c>
      <c r="H425" s="191" t="n">
        <v>2</v>
      </c>
      <c r="I425" s="192"/>
      <c r="J425" s="193" t="n">
        <f aca="false">ROUND(I425*H425,2)</f>
        <v>0</v>
      </c>
      <c r="K425" s="157" t="s">
        <v>135</v>
      </c>
      <c r="L425" s="194"/>
      <c r="M425" s="195"/>
      <c r="N425" s="196" t="s">
        <v>39</v>
      </c>
      <c r="O425" s="59"/>
      <c r="P425" s="164" t="n">
        <f aca="false">O425*H425</f>
        <v>0</v>
      </c>
      <c r="Q425" s="164" t="n">
        <v>8E-005</v>
      </c>
      <c r="R425" s="164" t="n">
        <f aca="false">Q425*H425</f>
        <v>0.00016</v>
      </c>
      <c r="S425" s="164" t="n">
        <v>0</v>
      </c>
      <c r="T425" s="165" t="n">
        <f aca="false">S425*H425</f>
        <v>0</v>
      </c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R425" s="166" t="s">
        <v>312</v>
      </c>
      <c r="AT425" s="166" t="s">
        <v>157</v>
      </c>
      <c r="AU425" s="166" t="s">
        <v>81</v>
      </c>
      <c r="AY425" s="3" t="s">
        <v>128</v>
      </c>
      <c r="BE425" s="167" t="n">
        <f aca="false">IF(N425="základní",J425,0)</f>
        <v>0</v>
      </c>
      <c r="BF425" s="167" t="n">
        <f aca="false">IF(N425="snížená",J425,0)</f>
        <v>0</v>
      </c>
      <c r="BG425" s="167" t="n">
        <f aca="false">IF(N425="zákl. přenesená",J425,0)</f>
        <v>0</v>
      </c>
      <c r="BH425" s="167" t="n">
        <f aca="false">IF(N425="sníž. přenesená",J425,0)</f>
        <v>0</v>
      </c>
      <c r="BI425" s="167" t="n">
        <f aca="false">IF(N425="nulová",J425,0)</f>
        <v>0</v>
      </c>
      <c r="BJ425" s="3" t="s">
        <v>79</v>
      </c>
      <c r="BK425" s="167" t="n">
        <f aca="false">ROUND(I425*H425,2)</f>
        <v>0</v>
      </c>
      <c r="BL425" s="3" t="s">
        <v>230</v>
      </c>
      <c r="BM425" s="166" t="s">
        <v>766</v>
      </c>
    </row>
    <row r="426" s="26" customFormat="true" ht="33" hidden="false" customHeight="true" outlineLevel="0" collapsed="false">
      <c r="A426" s="21"/>
      <c r="B426" s="154"/>
      <c r="C426" s="155" t="s">
        <v>767</v>
      </c>
      <c r="D426" s="155" t="s">
        <v>131</v>
      </c>
      <c r="E426" s="156" t="s">
        <v>768</v>
      </c>
      <c r="F426" s="157" t="s">
        <v>769</v>
      </c>
      <c r="G426" s="158" t="s">
        <v>134</v>
      </c>
      <c r="H426" s="159" t="n">
        <v>7</v>
      </c>
      <c r="I426" s="160"/>
      <c r="J426" s="161" t="n">
        <f aca="false">ROUND(I426*H426,2)</f>
        <v>0</v>
      </c>
      <c r="K426" s="157" t="s">
        <v>135</v>
      </c>
      <c r="L426" s="22"/>
      <c r="M426" s="162"/>
      <c r="N426" s="163" t="s">
        <v>39</v>
      </c>
      <c r="O426" s="59"/>
      <c r="P426" s="164" t="n">
        <f aca="false">O426*H426</f>
        <v>0</v>
      </c>
      <c r="Q426" s="164" t="n">
        <v>0</v>
      </c>
      <c r="R426" s="164" t="n">
        <f aca="false">Q426*H426</f>
        <v>0</v>
      </c>
      <c r="S426" s="164" t="n">
        <v>4.8E-005</v>
      </c>
      <c r="T426" s="165" t="n">
        <f aca="false">S426*H426</f>
        <v>0.000336</v>
      </c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R426" s="166" t="s">
        <v>230</v>
      </c>
      <c r="AT426" s="166" t="s">
        <v>131</v>
      </c>
      <c r="AU426" s="166" t="s">
        <v>81</v>
      </c>
      <c r="AY426" s="3" t="s">
        <v>128</v>
      </c>
      <c r="BE426" s="167" t="n">
        <f aca="false">IF(N426="základní",J426,0)</f>
        <v>0</v>
      </c>
      <c r="BF426" s="167" t="n">
        <f aca="false">IF(N426="snížená",J426,0)</f>
        <v>0</v>
      </c>
      <c r="BG426" s="167" t="n">
        <f aca="false">IF(N426="zákl. přenesená",J426,0)</f>
        <v>0</v>
      </c>
      <c r="BH426" s="167" t="n">
        <f aca="false">IF(N426="sníž. přenesená",J426,0)</f>
        <v>0</v>
      </c>
      <c r="BI426" s="167" t="n">
        <f aca="false">IF(N426="nulová",J426,0)</f>
        <v>0</v>
      </c>
      <c r="BJ426" s="3" t="s">
        <v>79</v>
      </c>
      <c r="BK426" s="167" t="n">
        <f aca="false">ROUND(I426*H426,2)</f>
        <v>0</v>
      </c>
      <c r="BL426" s="3" t="s">
        <v>230</v>
      </c>
      <c r="BM426" s="166" t="s">
        <v>770</v>
      </c>
    </row>
    <row r="427" s="26" customFormat="true" ht="24.15" hidden="false" customHeight="true" outlineLevel="0" collapsed="false">
      <c r="A427" s="21"/>
      <c r="B427" s="154"/>
      <c r="C427" s="155" t="s">
        <v>771</v>
      </c>
      <c r="D427" s="155" t="s">
        <v>131</v>
      </c>
      <c r="E427" s="156" t="s">
        <v>772</v>
      </c>
      <c r="F427" s="157" t="s">
        <v>773</v>
      </c>
      <c r="G427" s="158" t="s">
        <v>134</v>
      </c>
      <c r="H427" s="159" t="n">
        <v>4</v>
      </c>
      <c r="I427" s="160"/>
      <c r="J427" s="161" t="n">
        <f aca="false">ROUND(I427*H427,2)</f>
        <v>0</v>
      </c>
      <c r="K427" s="157" t="s">
        <v>135</v>
      </c>
      <c r="L427" s="22"/>
      <c r="M427" s="162"/>
      <c r="N427" s="163" t="s">
        <v>39</v>
      </c>
      <c r="O427" s="59"/>
      <c r="P427" s="164" t="n">
        <f aca="false">O427*H427</f>
        <v>0</v>
      </c>
      <c r="Q427" s="164" t="n">
        <v>0</v>
      </c>
      <c r="R427" s="164" t="n">
        <f aca="false">Q427*H427</f>
        <v>0</v>
      </c>
      <c r="S427" s="164" t="n">
        <v>0</v>
      </c>
      <c r="T427" s="165" t="n">
        <f aca="false">S427*H427</f>
        <v>0</v>
      </c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R427" s="166" t="s">
        <v>230</v>
      </c>
      <c r="AT427" s="166" t="s">
        <v>131</v>
      </c>
      <c r="AU427" s="166" t="s">
        <v>81</v>
      </c>
      <c r="AY427" s="3" t="s">
        <v>128</v>
      </c>
      <c r="BE427" s="167" t="n">
        <f aca="false">IF(N427="základní",J427,0)</f>
        <v>0</v>
      </c>
      <c r="BF427" s="167" t="n">
        <f aca="false">IF(N427="snížená",J427,0)</f>
        <v>0</v>
      </c>
      <c r="BG427" s="167" t="n">
        <f aca="false">IF(N427="zákl. přenesená",J427,0)</f>
        <v>0</v>
      </c>
      <c r="BH427" s="167" t="n">
        <f aca="false">IF(N427="sníž. přenesená",J427,0)</f>
        <v>0</v>
      </c>
      <c r="BI427" s="167" t="n">
        <f aca="false">IF(N427="nulová",J427,0)</f>
        <v>0</v>
      </c>
      <c r="BJ427" s="3" t="s">
        <v>79</v>
      </c>
      <c r="BK427" s="167" t="n">
        <f aca="false">ROUND(I427*H427,2)</f>
        <v>0</v>
      </c>
      <c r="BL427" s="3" t="s">
        <v>230</v>
      </c>
      <c r="BM427" s="166" t="s">
        <v>774</v>
      </c>
    </row>
    <row r="428" s="26" customFormat="true" ht="24.15" hidden="false" customHeight="true" outlineLevel="0" collapsed="false">
      <c r="A428" s="21"/>
      <c r="B428" s="154"/>
      <c r="C428" s="187" t="s">
        <v>775</v>
      </c>
      <c r="D428" s="187" t="s">
        <v>157</v>
      </c>
      <c r="E428" s="188" t="s">
        <v>776</v>
      </c>
      <c r="F428" s="189" t="s">
        <v>777</v>
      </c>
      <c r="G428" s="190" t="s">
        <v>134</v>
      </c>
      <c r="H428" s="191" t="n">
        <v>4</v>
      </c>
      <c r="I428" s="192"/>
      <c r="J428" s="193" t="n">
        <f aca="false">ROUND(I428*H428,2)</f>
        <v>0</v>
      </c>
      <c r="K428" s="157" t="s">
        <v>135</v>
      </c>
      <c r="L428" s="194"/>
      <c r="M428" s="195"/>
      <c r="N428" s="196" t="s">
        <v>39</v>
      </c>
      <c r="O428" s="59"/>
      <c r="P428" s="164" t="n">
        <f aca="false">O428*H428</f>
        <v>0</v>
      </c>
      <c r="Q428" s="164" t="n">
        <v>6E-005</v>
      </c>
      <c r="R428" s="164" t="n">
        <f aca="false">Q428*H428</f>
        <v>0.00024</v>
      </c>
      <c r="S428" s="164" t="n">
        <v>0</v>
      </c>
      <c r="T428" s="165" t="n">
        <f aca="false">S428*H428</f>
        <v>0</v>
      </c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R428" s="166" t="s">
        <v>312</v>
      </c>
      <c r="AT428" s="166" t="s">
        <v>157</v>
      </c>
      <c r="AU428" s="166" t="s">
        <v>81</v>
      </c>
      <c r="AY428" s="3" t="s">
        <v>128</v>
      </c>
      <c r="BE428" s="167" t="n">
        <f aca="false">IF(N428="základní",J428,0)</f>
        <v>0</v>
      </c>
      <c r="BF428" s="167" t="n">
        <f aca="false">IF(N428="snížená",J428,0)</f>
        <v>0</v>
      </c>
      <c r="BG428" s="167" t="n">
        <f aca="false">IF(N428="zákl. přenesená",J428,0)</f>
        <v>0</v>
      </c>
      <c r="BH428" s="167" t="n">
        <f aca="false">IF(N428="sníž. přenesená",J428,0)</f>
        <v>0</v>
      </c>
      <c r="BI428" s="167" t="n">
        <f aca="false">IF(N428="nulová",J428,0)</f>
        <v>0</v>
      </c>
      <c r="BJ428" s="3" t="s">
        <v>79</v>
      </c>
      <c r="BK428" s="167" t="n">
        <f aca="false">ROUND(I428*H428,2)</f>
        <v>0</v>
      </c>
      <c r="BL428" s="3" t="s">
        <v>230</v>
      </c>
      <c r="BM428" s="166" t="s">
        <v>778</v>
      </c>
    </row>
    <row r="429" s="26" customFormat="true" ht="37.8" hidden="false" customHeight="true" outlineLevel="0" collapsed="false">
      <c r="A429" s="21"/>
      <c r="B429" s="154"/>
      <c r="C429" s="155" t="s">
        <v>779</v>
      </c>
      <c r="D429" s="155" t="s">
        <v>131</v>
      </c>
      <c r="E429" s="156" t="s">
        <v>780</v>
      </c>
      <c r="F429" s="157" t="s">
        <v>781</v>
      </c>
      <c r="G429" s="158" t="s">
        <v>134</v>
      </c>
      <c r="H429" s="159" t="n">
        <v>4</v>
      </c>
      <c r="I429" s="160"/>
      <c r="J429" s="161" t="n">
        <f aca="false">ROUND(I429*H429,2)</f>
        <v>0</v>
      </c>
      <c r="K429" s="157" t="s">
        <v>135</v>
      </c>
      <c r="L429" s="22"/>
      <c r="M429" s="162"/>
      <c r="N429" s="163" t="s">
        <v>39</v>
      </c>
      <c r="O429" s="59"/>
      <c r="P429" s="164" t="n">
        <f aca="false">O429*H429</f>
        <v>0</v>
      </c>
      <c r="Q429" s="164" t="n">
        <v>0</v>
      </c>
      <c r="R429" s="164" t="n">
        <f aca="false">Q429*H429</f>
        <v>0</v>
      </c>
      <c r="S429" s="164" t="n">
        <v>4.8E-005</v>
      </c>
      <c r="T429" s="165" t="n">
        <f aca="false">S429*H429</f>
        <v>0.000192</v>
      </c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R429" s="166" t="s">
        <v>230</v>
      </c>
      <c r="AT429" s="166" t="s">
        <v>131</v>
      </c>
      <c r="AU429" s="166" t="s">
        <v>81</v>
      </c>
      <c r="AY429" s="3" t="s">
        <v>128</v>
      </c>
      <c r="BE429" s="167" t="n">
        <f aca="false">IF(N429="základní",J429,0)</f>
        <v>0</v>
      </c>
      <c r="BF429" s="167" t="n">
        <f aca="false">IF(N429="snížená",J429,0)</f>
        <v>0</v>
      </c>
      <c r="BG429" s="167" t="n">
        <f aca="false">IF(N429="zákl. přenesená",J429,0)</f>
        <v>0</v>
      </c>
      <c r="BH429" s="167" t="n">
        <f aca="false">IF(N429="sníž. přenesená",J429,0)</f>
        <v>0</v>
      </c>
      <c r="BI429" s="167" t="n">
        <f aca="false">IF(N429="nulová",J429,0)</f>
        <v>0</v>
      </c>
      <c r="BJ429" s="3" t="s">
        <v>79</v>
      </c>
      <c r="BK429" s="167" t="n">
        <f aca="false">ROUND(I429*H429,2)</f>
        <v>0</v>
      </c>
      <c r="BL429" s="3" t="s">
        <v>230</v>
      </c>
      <c r="BM429" s="166" t="s">
        <v>782</v>
      </c>
    </row>
    <row r="430" s="26" customFormat="true" ht="37.8" hidden="false" customHeight="true" outlineLevel="0" collapsed="false">
      <c r="A430" s="21"/>
      <c r="B430" s="154"/>
      <c r="C430" s="155" t="s">
        <v>783</v>
      </c>
      <c r="D430" s="155" t="s">
        <v>131</v>
      </c>
      <c r="E430" s="156" t="s">
        <v>784</v>
      </c>
      <c r="F430" s="157" t="s">
        <v>785</v>
      </c>
      <c r="G430" s="158" t="s">
        <v>134</v>
      </c>
      <c r="H430" s="159" t="n">
        <v>12</v>
      </c>
      <c r="I430" s="160"/>
      <c r="J430" s="161" t="n">
        <f aca="false">ROUND(I430*H430,2)</f>
        <v>0</v>
      </c>
      <c r="K430" s="157" t="s">
        <v>135</v>
      </c>
      <c r="L430" s="22"/>
      <c r="M430" s="162"/>
      <c r="N430" s="163" t="s">
        <v>39</v>
      </c>
      <c r="O430" s="59"/>
      <c r="P430" s="164" t="n">
        <f aca="false">O430*H430</f>
        <v>0</v>
      </c>
      <c r="Q430" s="164" t="n">
        <v>0</v>
      </c>
      <c r="R430" s="164" t="n">
        <f aca="false">Q430*H430</f>
        <v>0</v>
      </c>
      <c r="S430" s="164" t="n">
        <v>0.0008</v>
      </c>
      <c r="T430" s="165" t="n">
        <f aca="false">S430*H430</f>
        <v>0.0096</v>
      </c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R430" s="166" t="s">
        <v>230</v>
      </c>
      <c r="AT430" s="166" t="s">
        <v>131</v>
      </c>
      <c r="AU430" s="166" t="s">
        <v>81</v>
      </c>
      <c r="AY430" s="3" t="s">
        <v>128</v>
      </c>
      <c r="BE430" s="167" t="n">
        <f aca="false">IF(N430="základní",J430,0)</f>
        <v>0</v>
      </c>
      <c r="BF430" s="167" t="n">
        <f aca="false">IF(N430="snížená",J430,0)</f>
        <v>0</v>
      </c>
      <c r="BG430" s="167" t="n">
        <f aca="false">IF(N430="zákl. přenesená",J430,0)</f>
        <v>0</v>
      </c>
      <c r="BH430" s="167" t="n">
        <f aca="false">IF(N430="sníž. přenesená",J430,0)</f>
        <v>0</v>
      </c>
      <c r="BI430" s="167" t="n">
        <f aca="false">IF(N430="nulová",J430,0)</f>
        <v>0</v>
      </c>
      <c r="BJ430" s="3" t="s">
        <v>79</v>
      </c>
      <c r="BK430" s="167" t="n">
        <f aca="false">ROUND(I430*H430,2)</f>
        <v>0</v>
      </c>
      <c r="BL430" s="3" t="s">
        <v>230</v>
      </c>
      <c r="BM430" s="166" t="s">
        <v>786</v>
      </c>
    </row>
    <row r="431" s="26" customFormat="true" ht="33" hidden="false" customHeight="true" outlineLevel="0" collapsed="false">
      <c r="A431" s="21"/>
      <c r="B431" s="154"/>
      <c r="C431" s="155" t="s">
        <v>787</v>
      </c>
      <c r="D431" s="155" t="s">
        <v>131</v>
      </c>
      <c r="E431" s="156" t="s">
        <v>788</v>
      </c>
      <c r="F431" s="157" t="s">
        <v>789</v>
      </c>
      <c r="G431" s="158" t="s">
        <v>134</v>
      </c>
      <c r="H431" s="159" t="n">
        <v>2</v>
      </c>
      <c r="I431" s="160"/>
      <c r="J431" s="161" t="n">
        <f aca="false">ROUND(I431*H431,2)</f>
        <v>0</v>
      </c>
      <c r="K431" s="157" t="s">
        <v>135</v>
      </c>
      <c r="L431" s="22"/>
      <c r="M431" s="162"/>
      <c r="N431" s="163" t="s">
        <v>39</v>
      </c>
      <c r="O431" s="59"/>
      <c r="P431" s="164" t="n">
        <f aca="false">O431*H431</f>
        <v>0</v>
      </c>
      <c r="Q431" s="164" t="n">
        <v>0</v>
      </c>
      <c r="R431" s="164" t="n">
        <f aca="false">Q431*H431</f>
        <v>0</v>
      </c>
      <c r="S431" s="164" t="n">
        <v>0</v>
      </c>
      <c r="T431" s="165" t="n">
        <f aca="false">S431*H431</f>
        <v>0</v>
      </c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R431" s="166" t="s">
        <v>230</v>
      </c>
      <c r="AT431" s="166" t="s">
        <v>131</v>
      </c>
      <c r="AU431" s="166" t="s">
        <v>81</v>
      </c>
      <c r="AY431" s="3" t="s">
        <v>128</v>
      </c>
      <c r="BE431" s="167" t="n">
        <f aca="false">IF(N431="základní",J431,0)</f>
        <v>0</v>
      </c>
      <c r="BF431" s="167" t="n">
        <f aca="false">IF(N431="snížená",J431,0)</f>
        <v>0</v>
      </c>
      <c r="BG431" s="167" t="n">
        <f aca="false">IF(N431="zákl. přenesená",J431,0)</f>
        <v>0</v>
      </c>
      <c r="BH431" s="167" t="n">
        <f aca="false">IF(N431="sníž. přenesená",J431,0)</f>
        <v>0</v>
      </c>
      <c r="BI431" s="167" t="n">
        <f aca="false">IF(N431="nulová",J431,0)</f>
        <v>0</v>
      </c>
      <c r="BJ431" s="3" t="s">
        <v>79</v>
      </c>
      <c r="BK431" s="167" t="n">
        <f aca="false">ROUND(I431*H431,2)</f>
        <v>0</v>
      </c>
      <c r="BL431" s="3" t="s">
        <v>230</v>
      </c>
      <c r="BM431" s="166" t="s">
        <v>790</v>
      </c>
    </row>
    <row r="432" s="168" customFormat="true" ht="12.8" hidden="false" customHeight="false" outlineLevel="0" collapsed="false">
      <c r="B432" s="169"/>
      <c r="D432" s="170" t="s">
        <v>138</v>
      </c>
      <c r="E432" s="171"/>
      <c r="F432" s="172" t="s">
        <v>791</v>
      </c>
      <c r="H432" s="173" t="n">
        <v>2</v>
      </c>
      <c r="I432" s="174"/>
      <c r="L432" s="169"/>
      <c r="M432" s="175"/>
      <c r="N432" s="176"/>
      <c r="O432" s="176"/>
      <c r="P432" s="176"/>
      <c r="Q432" s="176"/>
      <c r="R432" s="176"/>
      <c r="S432" s="176"/>
      <c r="T432" s="177"/>
      <c r="AT432" s="171" t="s">
        <v>138</v>
      </c>
      <c r="AU432" s="171" t="s">
        <v>81</v>
      </c>
      <c r="AV432" s="168" t="s">
        <v>81</v>
      </c>
      <c r="AW432" s="168" t="s">
        <v>31</v>
      </c>
      <c r="AX432" s="168" t="s">
        <v>74</v>
      </c>
      <c r="AY432" s="171" t="s">
        <v>128</v>
      </c>
    </row>
    <row r="433" s="178" customFormat="true" ht="12.8" hidden="false" customHeight="false" outlineLevel="0" collapsed="false">
      <c r="B433" s="179"/>
      <c r="D433" s="170" t="s">
        <v>138</v>
      </c>
      <c r="E433" s="180"/>
      <c r="F433" s="181" t="s">
        <v>155</v>
      </c>
      <c r="H433" s="182" t="n">
        <v>2</v>
      </c>
      <c r="I433" s="183"/>
      <c r="L433" s="179"/>
      <c r="M433" s="184"/>
      <c r="N433" s="185"/>
      <c r="O433" s="185"/>
      <c r="P433" s="185"/>
      <c r="Q433" s="185"/>
      <c r="R433" s="185"/>
      <c r="S433" s="185"/>
      <c r="T433" s="186"/>
      <c r="AT433" s="180" t="s">
        <v>138</v>
      </c>
      <c r="AU433" s="180" t="s">
        <v>81</v>
      </c>
      <c r="AV433" s="178" t="s">
        <v>136</v>
      </c>
      <c r="AW433" s="178" t="s">
        <v>31</v>
      </c>
      <c r="AX433" s="178" t="s">
        <v>79</v>
      </c>
      <c r="AY433" s="180" t="s">
        <v>128</v>
      </c>
    </row>
    <row r="434" s="26" customFormat="true" ht="16.5" hidden="false" customHeight="true" outlineLevel="0" collapsed="false">
      <c r="A434" s="21"/>
      <c r="B434" s="154"/>
      <c r="C434" s="187" t="s">
        <v>792</v>
      </c>
      <c r="D434" s="187" t="s">
        <v>157</v>
      </c>
      <c r="E434" s="188" t="s">
        <v>793</v>
      </c>
      <c r="F434" s="189" t="s">
        <v>794</v>
      </c>
      <c r="G434" s="190" t="s">
        <v>134</v>
      </c>
      <c r="H434" s="191" t="n">
        <v>2</v>
      </c>
      <c r="I434" s="192"/>
      <c r="J434" s="193" t="n">
        <f aca="false">ROUND(I434*H434,2)</f>
        <v>0</v>
      </c>
      <c r="K434" s="189"/>
      <c r="L434" s="194"/>
      <c r="M434" s="195"/>
      <c r="N434" s="196" t="s">
        <v>39</v>
      </c>
      <c r="O434" s="59"/>
      <c r="P434" s="164" t="n">
        <f aca="false">O434*H434</f>
        <v>0</v>
      </c>
      <c r="Q434" s="164" t="n">
        <v>0.00051</v>
      </c>
      <c r="R434" s="164" t="n">
        <f aca="false">Q434*H434</f>
        <v>0.00102</v>
      </c>
      <c r="S434" s="164" t="n">
        <v>0</v>
      </c>
      <c r="T434" s="165" t="n">
        <f aca="false">S434*H434</f>
        <v>0</v>
      </c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R434" s="166" t="s">
        <v>312</v>
      </c>
      <c r="AT434" s="166" t="s">
        <v>157</v>
      </c>
      <c r="AU434" s="166" t="s">
        <v>81</v>
      </c>
      <c r="AY434" s="3" t="s">
        <v>128</v>
      </c>
      <c r="BE434" s="167" t="n">
        <f aca="false">IF(N434="základní",J434,0)</f>
        <v>0</v>
      </c>
      <c r="BF434" s="167" t="n">
        <f aca="false">IF(N434="snížená",J434,0)</f>
        <v>0</v>
      </c>
      <c r="BG434" s="167" t="n">
        <f aca="false">IF(N434="zákl. přenesená",J434,0)</f>
        <v>0</v>
      </c>
      <c r="BH434" s="167" t="n">
        <f aca="false">IF(N434="sníž. přenesená",J434,0)</f>
        <v>0</v>
      </c>
      <c r="BI434" s="167" t="n">
        <f aca="false">IF(N434="nulová",J434,0)</f>
        <v>0</v>
      </c>
      <c r="BJ434" s="3" t="s">
        <v>79</v>
      </c>
      <c r="BK434" s="167" t="n">
        <f aca="false">ROUND(I434*H434,2)</f>
        <v>0</v>
      </c>
      <c r="BL434" s="3" t="s">
        <v>230</v>
      </c>
      <c r="BM434" s="166" t="s">
        <v>795</v>
      </c>
    </row>
    <row r="435" s="26" customFormat="true" ht="37.8" hidden="false" customHeight="true" outlineLevel="0" collapsed="false">
      <c r="A435" s="21"/>
      <c r="B435" s="154"/>
      <c r="C435" s="155" t="s">
        <v>796</v>
      </c>
      <c r="D435" s="155" t="s">
        <v>131</v>
      </c>
      <c r="E435" s="156" t="s">
        <v>797</v>
      </c>
      <c r="F435" s="157" t="s">
        <v>798</v>
      </c>
      <c r="G435" s="158" t="s">
        <v>134</v>
      </c>
      <c r="H435" s="159" t="n">
        <v>12</v>
      </c>
      <c r="I435" s="160"/>
      <c r="J435" s="161" t="n">
        <f aca="false">ROUND(I435*H435,2)</f>
        <v>0</v>
      </c>
      <c r="K435" s="157" t="s">
        <v>135</v>
      </c>
      <c r="L435" s="22"/>
      <c r="M435" s="162"/>
      <c r="N435" s="163" t="s">
        <v>39</v>
      </c>
      <c r="O435" s="59"/>
      <c r="P435" s="164" t="n">
        <f aca="false">O435*H435</f>
        <v>0</v>
      </c>
      <c r="Q435" s="164" t="n">
        <v>0</v>
      </c>
      <c r="R435" s="164" t="n">
        <f aca="false">Q435*H435</f>
        <v>0</v>
      </c>
      <c r="S435" s="164" t="n">
        <v>0</v>
      </c>
      <c r="T435" s="165" t="n">
        <f aca="false">S435*H435</f>
        <v>0</v>
      </c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R435" s="166" t="s">
        <v>230</v>
      </c>
      <c r="AT435" s="166" t="s">
        <v>131</v>
      </c>
      <c r="AU435" s="166" t="s">
        <v>81</v>
      </c>
      <c r="AY435" s="3" t="s">
        <v>128</v>
      </c>
      <c r="BE435" s="167" t="n">
        <f aca="false">IF(N435="základní",J435,0)</f>
        <v>0</v>
      </c>
      <c r="BF435" s="167" t="n">
        <f aca="false">IF(N435="snížená",J435,0)</f>
        <v>0</v>
      </c>
      <c r="BG435" s="167" t="n">
        <f aca="false">IF(N435="zákl. přenesená",J435,0)</f>
        <v>0</v>
      </c>
      <c r="BH435" s="167" t="n">
        <f aca="false">IF(N435="sníž. přenesená",J435,0)</f>
        <v>0</v>
      </c>
      <c r="BI435" s="167" t="n">
        <f aca="false">IF(N435="nulová",J435,0)</f>
        <v>0</v>
      </c>
      <c r="BJ435" s="3" t="s">
        <v>79</v>
      </c>
      <c r="BK435" s="167" t="n">
        <f aca="false">ROUND(I435*H435,2)</f>
        <v>0</v>
      </c>
      <c r="BL435" s="3" t="s">
        <v>230</v>
      </c>
      <c r="BM435" s="166" t="s">
        <v>799</v>
      </c>
    </row>
    <row r="436" s="168" customFormat="true" ht="12.8" hidden="false" customHeight="false" outlineLevel="0" collapsed="false">
      <c r="B436" s="169"/>
      <c r="D436" s="170" t="s">
        <v>138</v>
      </c>
      <c r="E436" s="171"/>
      <c r="F436" s="172" t="s">
        <v>800</v>
      </c>
      <c r="H436" s="173" t="n">
        <v>8</v>
      </c>
      <c r="I436" s="174"/>
      <c r="L436" s="169"/>
      <c r="M436" s="175"/>
      <c r="N436" s="176"/>
      <c r="O436" s="176"/>
      <c r="P436" s="176"/>
      <c r="Q436" s="176"/>
      <c r="R436" s="176"/>
      <c r="S436" s="176"/>
      <c r="T436" s="177"/>
      <c r="AT436" s="171" t="s">
        <v>138</v>
      </c>
      <c r="AU436" s="171" t="s">
        <v>81</v>
      </c>
      <c r="AV436" s="168" t="s">
        <v>81</v>
      </c>
      <c r="AW436" s="168" t="s">
        <v>31</v>
      </c>
      <c r="AX436" s="168" t="s">
        <v>74</v>
      </c>
      <c r="AY436" s="171" t="s">
        <v>128</v>
      </c>
    </row>
    <row r="437" s="168" customFormat="true" ht="12.8" hidden="false" customHeight="false" outlineLevel="0" collapsed="false">
      <c r="B437" s="169"/>
      <c r="D437" s="170" t="s">
        <v>138</v>
      </c>
      <c r="E437" s="171"/>
      <c r="F437" s="172" t="s">
        <v>801</v>
      </c>
      <c r="H437" s="173" t="n">
        <v>4</v>
      </c>
      <c r="I437" s="174"/>
      <c r="L437" s="169"/>
      <c r="M437" s="175"/>
      <c r="N437" s="176"/>
      <c r="O437" s="176"/>
      <c r="P437" s="176"/>
      <c r="Q437" s="176"/>
      <c r="R437" s="176"/>
      <c r="S437" s="176"/>
      <c r="T437" s="177"/>
      <c r="AT437" s="171" t="s">
        <v>138</v>
      </c>
      <c r="AU437" s="171" t="s">
        <v>81</v>
      </c>
      <c r="AV437" s="168" t="s">
        <v>81</v>
      </c>
      <c r="AW437" s="168" t="s">
        <v>31</v>
      </c>
      <c r="AX437" s="168" t="s">
        <v>74</v>
      </c>
      <c r="AY437" s="171" t="s">
        <v>128</v>
      </c>
    </row>
    <row r="438" s="178" customFormat="true" ht="12.8" hidden="false" customHeight="false" outlineLevel="0" collapsed="false">
      <c r="B438" s="179"/>
      <c r="D438" s="170" t="s">
        <v>138</v>
      </c>
      <c r="E438" s="180"/>
      <c r="F438" s="181" t="s">
        <v>155</v>
      </c>
      <c r="H438" s="182" t="n">
        <v>12</v>
      </c>
      <c r="I438" s="183"/>
      <c r="L438" s="179"/>
      <c r="M438" s="184"/>
      <c r="N438" s="185"/>
      <c r="O438" s="185"/>
      <c r="P438" s="185"/>
      <c r="Q438" s="185"/>
      <c r="R438" s="185"/>
      <c r="S438" s="185"/>
      <c r="T438" s="186"/>
      <c r="AT438" s="180" t="s">
        <v>138</v>
      </c>
      <c r="AU438" s="180" t="s">
        <v>81</v>
      </c>
      <c r="AV438" s="178" t="s">
        <v>136</v>
      </c>
      <c r="AW438" s="178" t="s">
        <v>31</v>
      </c>
      <c r="AX438" s="178" t="s">
        <v>79</v>
      </c>
      <c r="AY438" s="180" t="s">
        <v>128</v>
      </c>
    </row>
    <row r="439" s="26" customFormat="true" ht="24.15" hidden="false" customHeight="true" outlineLevel="0" collapsed="false">
      <c r="A439" s="21"/>
      <c r="B439" s="154"/>
      <c r="C439" s="187" t="s">
        <v>802</v>
      </c>
      <c r="D439" s="187" t="s">
        <v>157</v>
      </c>
      <c r="E439" s="188" t="s">
        <v>803</v>
      </c>
      <c r="F439" s="189" t="s">
        <v>804</v>
      </c>
      <c r="G439" s="190" t="s">
        <v>134</v>
      </c>
      <c r="H439" s="191" t="n">
        <v>12</v>
      </c>
      <c r="I439" s="192"/>
      <c r="J439" s="193" t="n">
        <f aca="false">ROUND(I439*H439,2)</f>
        <v>0</v>
      </c>
      <c r="K439" s="157" t="s">
        <v>135</v>
      </c>
      <c r="L439" s="194"/>
      <c r="M439" s="195"/>
      <c r="N439" s="196" t="s">
        <v>39</v>
      </c>
      <c r="O439" s="59"/>
      <c r="P439" s="164" t="n">
        <f aca="false">O439*H439</f>
        <v>0</v>
      </c>
      <c r="Q439" s="164" t="n">
        <v>0.00051</v>
      </c>
      <c r="R439" s="164" t="n">
        <f aca="false">Q439*H439</f>
        <v>0.00612</v>
      </c>
      <c r="S439" s="164" t="n">
        <v>0</v>
      </c>
      <c r="T439" s="165" t="n">
        <f aca="false">S439*H439</f>
        <v>0</v>
      </c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R439" s="166" t="s">
        <v>312</v>
      </c>
      <c r="AT439" s="166" t="s">
        <v>157</v>
      </c>
      <c r="AU439" s="166" t="s">
        <v>81</v>
      </c>
      <c r="AY439" s="3" t="s">
        <v>128</v>
      </c>
      <c r="BE439" s="167" t="n">
        <f aca="false">IF(N439="základní",J439,0)</f>
        <v>0</v>
      </c>
      <c r="BF439" s="167" t="n">
        <f aca="false">IF(N439="snížená",J439,0)</f>
        <v>0</v>
      </c>
      <c r="BG439" s="167" t="n">
        <f aca="false">IF(N439="zákl. přenesená",J439,0)</f>
        <v>0</v>
      </c>
      <c r="BH439" s="167" t="n">
        <f aca="false">IF(N439="sníž. přenesená",J439,0)</f>
        <v>0</v>
      </c>
      <c r="BI439" s="167" t="n">
        <f aca="false">IF(N439="nulová",J439,0)</f>
        <v>0</v>
      </c>
      <c r="BJ439" s="3" t="s">
        <v>79</v>
      </c>
      <c r="BK439" s="167" t="n">
        <f aca="false">ROUND(I439*H439,2)</f>
        <v>0</v>
      </c>
      <c r="BL439" s="3" t="s">
        <v>230</v>
      </c>
      <c r="BM439" s="166" t="s">
        <v>805</v>
      </c>
    </row>
    <row r="440" s="26" customFormat="true" ht="24.15" hidden="false" customHeight="true" outlineLevel="0" collapsed="false">
      <c r="A440" s="21"/>
      <c r="B440" s="154"/>
      <c r="C440" s="155" t="s">
        <v>806</v>
      </c>
      <c r="D440" s="155" t="s">
        <v>131</v>
      </c>
      <c r="E440" s="156" t="s">
        <v>807</v>
      </c>
      <c r="F440" s="157" t="s">
        <v>808</v>
      </c>
      <c r="G440" s="158" t="s">
        <v>134</v>
      </c>
      <c r="H440" s="159" t="n">
        <v>1</v>
      </c>
      <c r="I440" s="160"/>
      <c r="J440" s="161" t="n">
        <f aca="false">ROUND(I440*H440,2)</f>
        <v>0</v>
      </c>
      <c r="K440" s="157" t="s">
        <v>135</v>
      </c>
      <c r="L440" s="22"/>
      <c r="M440" s="162"/>
      <c r="N440" s="163" t="s">
        <v>39</v>
      </c>
      <c r="O440" s="59"/>
      <c r="P440" s="164" t="n">
        <f aca="false">O440*H440</f>
        <v>0</v>
      </c>
      <c r="Q440" s="164" t="n">
        <v>0</v>
      </c>
      <c r="R440" s="164" t="n">
        <f aca="false">Q440*H440</f>
        <v>0</v>
      </c>
      <c r="S440" s="164" t="n">
        <v>0</v>
      </c>
      <c r="T440" s="165" t="n">
        <f aca="false">S440*H440</f>
        <v>0</v>
      </c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R440" s="166" t="s">
        <v>230</v>
      </c>
      <c r="AT440" s="166" t="s">
        <v>131</v>
      </c>
      <c r="AU440" s="166" t="s">
        <v>81</v>
      </c>
      <c r="AY440" s="3" t="s">
        <v>128</v>
      </c>
      <c r="BE440" s="167" t="n">
        <f aca="false">IF(N440="základní",J440,0)</f>
        <v>0</v>
      </c>
      <c r="BF440" s="167" t="n">
        <f aca="false">IF(N440="snížená",J440,0)</f>
        <v>0</v>
      </c>
      <c r="BG440" s="167" t="n">
        <f aca="false">IF(N440="zákl. přenesená",J440,0)</f>
        <v>0</v>
      </c>
      <c r="BH440" s="167" t="n">
        <f aca="false">IF(N440="sníž. přenesená",J440,0)</f>
        <v>0</v>
      </c>
      <c r="BI440" s="167" t="n">
        <f aca="false">IF(N440="nulová",J440,0)</f>
        <v>0</v>
      </c>
      <c r="BJ440" s="3" t="s">
        <v>79</v>
      </c>
      <c r="BK440" s="167" t="n">
        <f aca="false">ROUND(I440*H440,2)</f>
        <v>0</v>
      </c>
      <c r="BL440" s="3" t="s">
        <v>230</v>
      </c>
      <c r="BM440" s="166" t="s">
        <v>809</v>
      </c>
    </row>
    <row r="441" s="26" customFormat="true" ht="21.75" hidden="false" customHeight="true" outlineLevel="0" collapsed="false">
      <c r="A441" s="21"/>
      <c r="B441" s="154"/>
      <c r="C441" s="155" t="s">
        <v>810</v>
      </c>
      <c r="D441" s="155" t="s">
        <v>131</v>
      </c>
      <c r="E441" s="156" t="s">
        <v>811</v>
      </c>
      <c r="F441" s="157" t="s">
        <v>812</v>
      </c>
      <c r="G441" s="158" t="s">
        <v>134</v>
      </c>
      <c r="H441" s="159" t="n">
        <v>1</v>
      </c>
      <c r="I441" s="160"/>
      <c r="J441" s="161" t="n">
        <f aca="false">ROUND(I441*H441,2)</f>
        <v>0</v>
      </c>
      <c r="K441" s="157" t="s">
        <v>135</v>
      </c>
      <c r="L441" s="22"/>
      <c r="M441" s="162"/>
      <c r="N441" s="163" t="s">
        <v>39</v>
      </c>
      <c r="O441" s="59"/>
      <c r="P441" s="164" t="n">
        <f aca="false">O441*H441</f>
        <v>0</v>
      </c>
      <c r="Q441" s="164" t="n">
        <v>0</v>
      </c>
      <c r="R441" s="164" t="n">
        <f aca="false">Q441*H441</f>
        <v>0</v>
      </c>
      <c r="S441" s="164" t="n">
        <v>0</v>
      </c>
      <c r="T441" s="165" t="n">
        <f aca="false">S441*H441</f>
        <v>0</v>
      </c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R441" s="166" t="s">
        <v>230</v>
      </c>
      <c r="AT441" s="166" t="s">
        <v>131</v>
      </c>
      <c r="AU441" s="166" t="s">
        <v>81</v>
      </c>
      <c r="AY441" s="3" t="s">
        <v>128</v>
      </c>
      <c r="BE441" s="167" t="n">
        <f aca="false">IF(N441="základní",J441,0)</f>
        <v>0</v>
      </c>
      <c r="BF441" s="167" t="n">
        <f aca="false">IF(N441="snížená",J441,0)</f>
        <v>0</v>
      </c>
      <c r="BG441" s="167" t="n">
        <f aca="false">IF(N441="zákl. přenesená",J441,0)</f>
        <v>0</v>
      </c>
      <c r="BH441" s="167" t="n">
        <f aca="false">IF(N441="sníž. přenesená",J441,0)</f>
        <v>0</v>
      </c>
      <c r="BI441" s="167" t="n">
        <f aca="false">IF(N441="nulová",J441,0)</f>
        <v>0</v>
      </c>
      <c r="BJ441" s="3" t="s">
        <v>79</v>
      </c>
      <c r="BK441" s="167" t="n">
        <f aca="false">ROUND(I441*H441,2)</f>
        <v>0</v>
      </c>
      <c r="BL441" s="3" t="s">
        <v>230</v>
      </c>
      <c r="BM441" s="166" t="s">
        <v>813</v>
      </c>
    </row>
    <row r="442" s="26" customFormat="true" ht="21.75" hidden="false" customHeight="true" outlineLevel="0" collapsed="false">
      <c r="A442" s="21"/>
      <c r="B442" s="154"/>
      <c r="C442" s="155" t="s">
        <v>814</v>
      </c>
      <c r="D442" s="155" t="s">
        <v>131</v>
      </c>
      <c r="E442" s="156" t="s">
        <v>815</v>
      </c>
      <c r="F442" s="157" t="s">
        <v>816</v>
      </c>
      <c r="G442" s="158" t="s">
        <v>134</v>
      </c>
      <c r="H442" s="159" t="n">
        <v>1</v>
      </c>
      <c r="I442" s="160"/>
      <c r="J442" s="161" t="n">
        <f aca="false">ROUND(I442*H442,2)</f>
        <v>0</v>
      </c>
      <c r="K442" s="157"/>
      <c r="L442" s="22"/>
      <c r="M442" s="162"/>
      <c r="N442" s="163" t="s">
        <v>39</v>
      </c>
      <c r="O442" s="59"/>
      <c r="P442" s="164" t="n">
        <f aca="false">O442*H442</f>
        <v>0</v>
      </c>
      <c r="Q442" s="164" t="n">
        <v>0</v>
      </c>
      <c r="R442" s="164" t="n">
        <f aca="false">Q442*H442</f>
        <v>0</v>
      </c>
      <c r="S442" s="164" t="n">
        <v>0</v>
      </c>
      <c r="T442" s="165" t="n">
        <f aca="false">S442*H442</f>
        <v>0</v>
      </c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R442" s="166" t="s">
        <v>230</v>
      </c>
      <c r="AT442" s="166" t="s">
        <v>131</v>
      </c>
      <c r="AU442" s="166" t="s">
        <v>81</v>
      </c>
      <c r="AY442" s="3" t="s">
        <v>128</v>
      </c>
      <c r="BE442" s="167" t="n">
        <f aca="false">IF(N442="základní",J442,0)</f>
        <v>0</v>
      </c>
      <c r="BF442" s="167" t="n">
        <f aca="false">IF(N442="snížená",J442,0)</f>
        <v>0</v>
      </c>
      <c r="BG442" s="167" t="n">
        <f aca="false">IF(N442="zákl. přenesená",J442,0)</f>
        <v>0</v>
      </c>
      <c r="BH442" s="167" t="n">
        <f aca="false">IF(N442="sníž. přenesená",J442,0)</f>
        <v>0</v>
      </c>
      <c r="BI442" s="167" t="n">
        <f aca="false">IF(N442="nulová",J442,0)</f>
        <v>0</v>
      </c>
      <c r="BJ442" s="3" t="s">
        <v>79</v>
      </c>
      <c r="BK442" s="167" t="n">
        <f aca="false">ROUND(I442*H442,2)</f>
        <v>0</v>
      </c>
      <c r="BL442" s="3" t="s">
        <v>230</v>
      </c>
      <c r="BM442" s="166" t="s">
        <v>817</v>
      </c>
    </row>
    <row r="443" s="26" customFormat="true" ht="24.15" hidden="false" customHeight="true" outlineLevel="0" collapsed="false">
      <c r="A443" s="21"/>
      <c r="B443" s="154"/>
      <c r="C443" s="155" t="s">
        <v>818</v>
      </c>
      <c r="D443" s="155" t="s">
        <v>131</v>
      </c>
      <c r="E443" s="156" t="s">
        <v>819</v>
      </c>
      <c r="F443" s="157" t="s">
        <v>820</v>
      </c>
      <c r="G443" s="158" t="s">
        <v>466</v>
      </c>
      <c r="H443" s="214"/>
      <c r="I443" s="160"/>
      <c r="J443" s="161" t="n">
        <f aca="false">ROUND(I443*H443,2)</f>
        <v>0</v>
      </c>
      <c r="K443" s="157" t="s">
        <v>135</v>
      </c>
      <c r="L443" s="22"/>
      <c r="M443" s="162"/>
      <c r="N443" s="163" t="s">
        <v>39</v>
      </c>
      <c r="O443" s="59"/>
      <c r="P443" s="164" t="n">
        <f aca="false">O443*H443</f>
        <v>0</v>
      </c>
      <c r="Q443" s="164" t="n">
        <v>0</v>
      </c>
      <c r="R443" s="164" t="n">
        <f aca="false">Q443*H443</f>
        <v>0</v>
      </c>
      <c r="S443" s="164" t="n">
        <v>0</v>
      </c>
      <c r="T443" s="165" t="n">
        <f aca="false">S443*H443</f>
        <v>0</v>
      </c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R443" s="166" t="s">
        <v>230</v>
      </c>
      <c r="AT443" s="166" t="s">
        <v>131</v>
      </c>
      <c r="AU443" s="166" t="s">
        <v>81</v>
      </c>
      <c r="AY443" s="3" t="s">
        <v>128</v>
      </c>
      <c r="BE443" s="167" t="n">
        <f aca="false">IF(N443="základní",J443,0)</f>
        <v>0</v>
      </c>
      <c r="BF443" s="167" t="n">
        <f aca="false">IF(N443="snížená",J443,0)</f>
        <v>0</v>
      </c>
      <c r="BG443" s="167" t="n">
        <f aca="false">IF(N443="zákl. přenesená",J443,0)</f>
        <v>0</v>
      </c>
      <c r="BH443" s="167" t="n">
        <f aca="false">IF(N443="sníž. přenesená",J443,0)</f>
        <v>0</v>
      </c>
      <c r="BI443" s="167" t="n">
        <f aca="false">IF(N443="nulová",J443,0)</f>
        <v>0</v>
      </c>
      <c r="BJ443" s="3" t="s">
        <v>79</v>
      </c>
      <c r="BK443" s="167" t="n">
        <f aca="false">ROUND(I443*H443,2)</f>
        <v>0</v>
      </c>
      <c r="BL443" s="3" t="s">
        <v>230</v>
      </c>
      <c r="BM443" s="166" t="s">
        <v>821</v>
      </c>
    </row>
    <row r="444" s="140" customFormat="true" ht="22.8" hidden="false" customHeight="true" outlineLevel="0" collapsed="false">
      <c r="B444" s="141"/>
      <c r="D444" s="142" t="s">
        <v>73</v>
      </c>
      <c r="E444" s="152" t="s">
        <v>822</v>
      </c>
      <c r="F444" s="152" t="s">
        <v>823</v>
      </c>
      <c r="I444" s="144"/>
      <c r="J444" s="153" t="n">
        <f aca="false">BK444</f>
        <v>0</v>
      </c>
      <c r="L444" s="141"/>
      <c r="M444" s="146"/>
      <c r="N444" s="147"/>
      <c r="O444" s="147"/>
      <c r="P444" s="148" t="n">
        <f aca="false">SUM(P445:P453)</f>
        <v>0</v>
      </c>
      <c r="Q444" s="147"/>
      <c r="R444" s="148" t="n">
        <f aca="false">SUM(R445:R453)</f>
        <v>0.42544714</v>
      </c>
      <c r="S444" s="147"/>
      <c r="T444" s="149" t="n">
        <f aca="false">SUM(T445:T453)</f>
        <v>0</v>
      </c>
      <c r="AR444" s="142" t="s">
        <v>81</v>
      </c>
      <c r="AT444" s="150" t="s">
        <v>73</v>
      </c>
      <c r="AU444" s="150" t="s">
        <v>79</v>
      </c>
      <c r="AY444" s="142" t="s">
        <v>128</v>
      </c>
      <c r="BK444" s="151" t="n">
        <f aca="false">SUM(BK445:BK453)</f>
        <v>0</v>
      </c>
    </row>
    <row r="445" s="26" customFormat="true" ht="24.15" hidden="false" customHeight="true" outlineLevel="0" collapsed="false">
      <c r="A445" s="21"/>
      <c r="B445" s="154"/>
      <c r="C445" s="155" t="s">
        <v>824</v>
      </c>
      <c r="D445" s="155" t="s">
        <v>131</v>
      </c>
      <c r="E445" s="156" t="s">
        <v>825</v>
      </c>
      <c r="F445" s="157" t="s">
        <v>826</v>
      </c>
      <c r="G445" s="158" t="s">
        <v>167</v>
      </c>
      <c r="H445" s="159" t="n">
        <v>30.11</v>
      </c>
      <c r="I445" s="160"/>
      <c r="J445" s="161" t="n">
        <f aca="false">ROUND(I445*H445,2)</f>
        <v>0</v>
      </c>
      <c r="K445" s="157" t="s">
        <v>135</v>
      </c>
      <c r="L445" s="22"/>
      <c r="M445" s="162"/>
      <c r="N445" s="163" t="s">
        <v>39</v>
      </c>
      <c r="O445" s="59"/>
      <c r="P445" s="164" t="n">
        <f aca="false">O445*H445</f>
        <v>0</v>
      </c>
      <c r="Q445" s="164" t="n">
        <v>0.01385</v>
      </c>
      <c r="R445" s="164" t="n">
        <f aca="false">Q445*H445</f>
        <v>0.4170235</v>
      </c>
      <c r="S445" s="164" t="n">
        <v>0</v>
      </c>
      <c r="T445" s="165" t="n">
        <f aca="false">S445*H445</f>
        <v>0</v>
      </c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R445" s="166" t="s">
        <v>230</v>
      </c>
      <c r="AT445" s="166" t="s">
        <v>131</v>
      </c>
      <c r="AU445" s="166" t="s">
        <v>81</v>
      </c>
      <c r="AY445" s="3" t="s">
        <v>128</v>
      </c>
      <c r="BE445" s="167" t="n">
        <f aca="false">IF(N445="základní",J445,0)</f>
        <v>0</v>
      </c>
      <c r="BF445" s="167" t="n">
        <f aca="false">IF(N445="snížená",J445,0)</f>
        <v>0</v>
      </c>
      <c r="BG445" s="167" t="n">
        <f aca="false">IF(N445="zákl. přenesená",J445,0)</f>
        <v>0</v>
      </c>
      <c r="BH445" s="167" t="n">
        <f aca="false">IF(N445="sníž. přenesená",J445,0)</f>
        <v>0</v>
      </c>
      <c r="BI445" s="167" t="n">
        <f aca="false">IF(N445="nulová",J445,0)</f>
        <v>0</v>
      </c>
      <c r="BJ445" s="3" t="s">
        <v>79</v>
      </c>
      <c r="BK445" s="167" t="n">
        <f aca="false">ROUND(I445*H445,2)</f>
        <v>0</v>
      </c>
      <c r="BL445" s="3" t="s">
        <v>230</v>
      </c>
      <c r="BM445" s="166" t="s">
        <v>827</v>
      </c>
    </row>
    <row r="446" s="168" customFormat="true" ht="12.8" hidden="false" customHeight="false" outlineLevel="0" collapsed="false">
      <c r="B446" s="169"/>
      <c r="D446" s="170" t="s">
        <v>138</v>
      </c>
      <c r="E446" s="171"/>
      <c r="F446" s="172" t="s">
        <v>828</v>
      </c>
      <c r="H446" s="173" t="n">
        <v>20.02</v>
      </c>
      <c r="I446" s="174"/>
      <c r="L446" s="169"/>
      <c r="M446" s="175"/>
      <c r="N446" s="176"/>
      <c r="O446" s="176"/>
      <c r="P446" s="176"/>
      <c r="Q446" s="176"/>
      <c r="R446" s="176"/>
      <c r="S446" s="176"/>
      <c r="T446" s="177"/>
      <c r="AT446" s="171" t="s">
        <v>138</v>
      </c>
      <c r="AU446" s="171" t="s">
        <v>81</v>
      </c>
      <c r="AV446" s="168" t="s">
        <v>81</v>
      </c>
      <c r="AW446" s="168" t="s">
        <v>31</v>
      </c>
      <c r="AX446" s="168" t="s">
        <v>74</v>
      </c>
      <c r="AY446" s="171" t="s">
        <v>128</v>
      </c>
    </row>
    <row r="447" s="168" customFormat="true" ht="12.8" hidden="false" customHeight="false" outlineLevel="0" collapsed="false">
      <c r="B447" s="169"/>
      <c r="D447" s="170" t="s">
        <v>138</v>
      </c>
      <c r="E447" s="171"/>
      <c r="F447" s="172" t="s">
        <v>829</v>
      </c>
      <c r="H447" s="173" t="n">
        <v>10.09</v>
      </c>
      <c r="I447" s="174"/>
      <c r="L447" s="169"/>
      <c r="M447" s="175"/>
      <c r="N447" s="176"/>
      <c r="O447" s="176"/>
      <c r="P447" s="176"/>
      <c r="Q447" s="176"/>
      <c r="R447" s="176"/>
      <c r="S447" s="176"/>
      <c r="T447" s="177"/>
      <c r="AT447" s="171" t="s">
        <v>138</v>
      </c>
      <c r="AU447" s="171" t="s">
        <v>81</v>
      </c>
      <c r="AV447" s="168" t="s">
        <v>81</v>
      </c>
      <c r="AW447" s="168" t="s">
        <v>31</v>
      </c>
      <c r="AX447" s="168" t="s">
        <v>74</v>
      </c>
      <c r="AY447" s="171" t="s">
        <v>128</v>
      </c>
    </row>
    <row r="448" s="178" customFormat="true" ht="12.8" hidden="false" customHeight="false" outlineLevel="0" collapsed="false">
      <c r="B448" s="179"/>
      <c r="D448" s="170" t="s">
        <v>138</v>
      </c>
      <c r="E448" s="180"/>
      <c r="F448" s="181" t="s">
        <v>155</v>
      </c>
      <c r="H448" s="182" t="n">
        <v>30.11</v>
      </c>
      <c r="I448" s="183"/>
      <c r="L448" s="179"/>
      <c r="M448" s="184"/>
      <c r="N448" s="185"/>
      <c r="O448" s="185"/>
      <c r="P448" s="185"/>
      <c r="Q448" s="185"/>
      <c r="R448" s="185"/>
      <c r="S448" s="185"/>
      <c r="T448" s="186"/>
      <c r="AT448" s="180" t="s">
        <v>138</v>
      </c>
      <c r="AU448" s="180" t="s">
        <v>81</v>
      </c>
      <c r="AV448" s="178" t="s">
        <v>136</v>
      </c>
      <c r="AW448" s="178" t="s">
        <v>31</v>
      </c>
      <c r="AX448" s="178" t="s">
        <v>79</v>
      </c>
      <c r="AY448" s="180" t="s">
        <v>128</v>
      </c>
    </row>
    <row r="449" s="26" customFormat="true" ht="16.5" hidden="false" customHeight="true" outlineLevel="0" collapsed="false">
      <c r="A449" s="21"/>
      <c r="B449" s="154"/>
      <c r="C449" s="155" t="s">
        <v>830</v>
      </c>
      <c r="D449" s="155" t="s">
        <v>131</v>
      </c>
      <c r="E449" s="156" t="s">
        <v>831</v>
      </c>
      <c r="F449" s="157" t="s">
        <v>832</v>
      </c>
      <c r="G449" s="158" t="s">
        <v>167</v>
      </c>
      <c r="H449" s="159" t="n">
        <v>30.11</v>
      </c>
      <c r="I449" s="160"/>
      <c r="J449" s="161" t="n">
        <f aca="false">ROUND(I449*H449,2)</f>
        <v>0</v>
      </c>
      <c r="K449" s="157" t="s">
        <v>135</v>
      </c>
      <c r="L449" s="22"/>
      <c r="M449" s="162"/>
      <c r="N449" s="163" t="s">
        <v>39</v>
      </c>
      <c r="O449" s="59"/>
      <c r="P449" s="164" t="n">
        <f aca="false">O449*H449</f>
        <v>0</v>
      </c>
      <c r="Q449" s="164" t="n">
        <v>0.0001</v>
      </c>
      <c r="R449" s="164" t="n">
        <f aca="false">Q449*H449</f>
        <v>0.003011</v>
      </c>
      <c r="S449" s="164" t="n">
        <v>0</v>
      </c>
      <c r="T449" s="165" t="n">
        <f aca="false">S449*H449</f>
        <v>0</v>
      </c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R449" s="166" t="s">
        <v>230</v>
      </c>
      <c r="AT449" s="166" t="s">
        <v>131</v>
      </c>
      <c r="AU449" s="166" t="s">
        <v>81</v>
      </c>
      <c r="AY449" s="3" t="s">
        <v>128</v>
      </c>
      <c r="BE449" s="167" t="n">
        <f aca="false">IF(N449="základní",J449,0)</f>
        <v>0</v>
      </c>
      <c r="BF449" s="167" t="n">
        <f aca="false">IF(N449="snížená",J449,0)</f>
        <v>0</v>
      </c>
      <c r="BG449" s="167" t="n">
        <f aca="false">IF(N449="zákl. přenesená",J449,0)</f>
        <v>0</v>
      </c>
      <c r="BH449" s="167" t="n">
        <f aca="false">IF(N449="sníž. přenesená",J449,0)</f>
        <v>0</v>
      </c>
      <c r="BI449" s="167" t="n">
        <f aca="false">IF(N449="nulová",J449,0)</f>
        <v>0</v>
      </c>
      <c r="BJ449" s="3" t="s">
        <v>79</v>
      </c>
      <c r="BK449" s="167" t="n">
        <f aca="false">ROUND(I449*H449,2)</f>
        <v>0</v>
      </c>
      <c r="BL449" s="3" t="s">
        <v>230</v>
      </c>
      <c r="BM449" s="166" t="s">
        <v>833</v>
      </c>
    </row>
    <row r="450" s="26" customFormat="true" ht="16.5" hidden="false" customHeight="true" outlineLevel="0" collapsed="false">
      <c r="A450" s="21"/>
      <c r="B450" s="154"/>
      <c r="C450" s="155" t="s">
        <v>834</v>
      </c>
      <c r="D450" s="155" t="s">
        <v>131</v>
      </c>
      <c r="E450" s="156" t="s">
        <v>835</v>
      </c>
      <c r="F450" s="157" t="s">
        <v>836</v>
      </c>
      <c r="G450" s="158" t="s">
        <v>167</v>
      </c>
      <c r="H450" s="159" t="n">
        <v>30.11</v>
      </c>
      <c r="I450" s="160"/>
      <c r="J450" s="161" t="n">
        <f aca="false">ROUND(I450*H450,2)</f>
        <v>0</v>
      </c>
      <c r="K450" s="157" t="s">
        <v>135</v>
      </c>
      <c r="L450" s="22"/>
      <c r="M450" s="162"/>
      <c r="N450" s="163" t="s">
        <v>39</v>
      </c>
      <c r="O450" s="59"/>
      <c r="P450" s="164" t="n">
        <f aca="false">O450*H450</f>
        <v>0</v>
      </c>
      <c r="Q450" s="164" t="n">
        <v>0</v>
      </c>
      <c r="R450" s="164" t="n">
        <f aca="false">Q450*H450</f>
        <v>0</v>
      </c>
      <c r="S450" s="164" t="n">
        <v>0</v>
      </c>
      <c r="T450" s="165" t="n">
        <f aca="false">S450*H450</f>
        <v>0</v>
      </c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R450" s="166" t="s">
        <v>230</v>
      </c>
      <c r="AT450" s="166" t="s">
        <v>131</v>
      </c>
      <c r="AU450" s="166" t="s">
        <v>81</v>
      </c>
      <c r="AY450" s="3" t="s">
        <v>128</v>
      </c>
      <c r="BE450" s="167" t="n">
        <f aca="false">IF(N450="základní",J450,0)</f>
        <v>0</v>
      </c>
      <c r="BF450" s="167" t="n">
        <f aca="false">IF(N450="snížená",J450,0)</f>
        <v>0</v>
      </c>
      <c r="BG450" s="167" t="n">
        <f aca="false">IF(N450="zákl. přenesená",J450,0)</f>
        <v>0</v>
      </c>
      <c r="BH450" s="167" t="n">
        <f aca="false">IF(N450="sníž. přenesená",J450,0)</f>
        <v>0</v>
      </c>
      <c r="BI450" s="167" t="n">
        <f aca="false">IF(N450="nulová",J450,0)</f>
        <v>0</v>
      </c>
      <c r="BJ450" s="3" t="s">
        <v>79</v>
      </c>
      <c r="BK450" s="167" t="n">
        <f aca="false">ROUND(I450*H450,2)</f>
        <v>0</v>
      </c>
      <c r="BL450" s="3" t="s">
        <v>230</v>
      </c>
      <c r="BM450" s="166" t="s">
        <v>837</v>
      </c>
    </row>
    <row r="451" s="26" customFormat="true" ht="24.15" hidden="false" customHeight="true" outlineLevel="0" collapsed="false">
      <c r="A451" s="21"/>
      <c r="B451" s="154"/>
      <c r="C451" s="187" t="s">
        <v>838</v>
      </c>
      <c r="D451" s="187" t="s">
        <v>157</v>
      </c>
      <c r="E451" s="188" t="s">
        <v>839</v>
      </c>
      <c r="F451" s="189" t="s">
        <v>840</v>
      </c>
      <c r="G451" s="190" t="s">
        <v>167</v>
      </c>
      <c r="H451" s="191" t="n">
        <v>33.829</v>
      </c>
      <c r="I451" s="192"/>
      <c r="J451" s="193" t="n">
        <f aca="false">ROUND(I451*H451,2)</f>
        <v>0</v>
      </c>
      <c r="K451" s="157" t="s">
        <v>135</v>
      </c>
      <c r="L451" s="194"/>
      <c r="M451" s="195"/>
      <c r="N451" s="196" t="s">
        <v>39</v>
      </c>
      <c r="O451" s="59"/>
      <c r="P451" s="164" t="n">
        <f aca="false">O451*H451</f>
        <v>0</v>
      </c>
      <c r="Q451" s="164" t="n">
        <v>0.00016</v>
      </c>
      <c r="R451" s="164" t="n">
        <f aca="false">Q451*H451</f>
        <v>0.00541264</v>
      </c>
      <c r="S451" s="164" t="n">
        <v>0</v>
      </c>
      <c r="T451" s="165" t="n">
        <f aca="false">S451*H451</f>
        <v>0</v>
      </c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R451" s="166" t="s">
        <v>312</v>
      </c>
      <c r="AT451" s="166" t="s">
        <v>157</v>
      </c>
      <c r="AU451" s="166" t="s">
        <v>81</v>
      </c>
      <c r="AY451" s="3" t="s">
        <v>128</v>
      </c>
      <c r="BE451" s="167" t="n">
        <f aca="false">IF(N451="základní",J451,0)</f>
        <v>0</v>
      </c>
      <c r="BF451" s="167" t="n">
        <f aca="false">IF(N451="snížená",J451,0)</f>
        <v>0</v>
      </c>
      <c r="BG451" s="167" t="n">
        <f aca="false">IF(N451="zákl. přenesená",J451,0)</f>
        <v>0</v>
      </c>
      <c r="BH451" s="167" t="n">
        <f aca="false">IF(N451="sníž. přenesená",J451,0)</f>
        <v>0</v>
      </c>
      <c r="BI451" s="167" t="n">
        <f aca="false">IF(N451="nulová",J451,0)</f>
        <v>0</v>
      </c>
      <c r="BJ451" s="3" t="s">
        <v>79</v>
      </c>
      <c r="BK451" s="167" t="n">
        <f aca="false">ROUND(I451*H451,2)</f>
        <v>0</v>
      </c>
      <c r="BL451" s="3" t="s">
        <v>230</v>
      </c>
      <c r="BM451" s="166" t="s">
        <v>841</v>
      </c>
    </row>
    <row r="452" s="168" customFormat="true" ht="12.8" hidden="false" customHeight="false" outlineLevel="0" collapsed="false">
      <c r="B452" s="169"/>
      <c r="D452" s="170" t="s">
        <v>138</v>
      </c>
      <c r="F452" s="172" t="s">
        <v>842</v>
      </c>
      <c r="H452" s="173" t="n">
        <v>33.829</v>
      </c>
      <c r="I452" s="174"/>
      <c r="L452" s="169"/>
      <c r="M452" s="175"/>
      <c r="N452" s="176"/>
      <c r="O452" s="176"/>
      <c r="P452" s="176"/>
      <c r="Q452" s="176"/>
      <c r="R452" s="176"/>
      <c r="S452" s="176"/>
      <c r="T452" s="177"/>
      <c r="AT452" s="171" t="s">
        <v>138</v>
      </c>
      <c r="AU452" s="171" t="s">
        <v>81</v>
      </c>
      <c r="AV452" s="168" t="s">
        <v>81</v>
      </c>
      <c r="AW452" s="168" t="s">
        <v>2</v>
      </c>
      <c r="AX452" s="168" t="s">
        <v>79</v>
      </c>
      <c r="AY452" s="171" t="s">
        <v>128</v>
      </c>
    </row>
    <row r="453" s="26" customFormat="true" ht="24.15" hidden="false" customHeight="true" outlineLevel="0" collapsed="false">
      <c r="A453" s="21"/>
      <c r="B453" s="154"/>
      <c r="C453" s="155" t="s">
        <v>843</v>
      </c>
      <c r="D453" s="155" t="s">
        <v>131</v>
      </c>
      <c r="E453" s="156" t="s">
        <v>844</v>
      </c>
      <c r="F453" s="157" t="s">
        <v>845</v>
      </c>
      <c r="G453" s="158" t="s">
        <v>466</v>
      </c>
      <c r="H453" s="214"/>
      <c r="I453" s="160"/>
      <c r="J453" s="161" t="n">
        <f aca="false">ROUND(I453*H453,2)</f>
        <v>0</v>
      </c>
      <c r="K453" s="157" t="s">
        <v>135</v>
      </c>
      <c r="L453" s="22"/>
      <c r="M453" s="162"/>
      <c r="N453" s="163" t="s">
        <v>39</v>
      </c>
      <c r="O453" s="59"/>
      <c r="P453" s="164" t="n">
        <f aca="false">O453*H453</f>
        <v>0</v>
      </c>
      <c r="Q453" s="164" t="n">
        <v>0</v>
      </c>
      <c r="R453" s="164" t="n">
        <f aca="false">Q453*H453</f>
        <v>0</v>
      </c>
      <c r="S453" s="164" t="n">
        <v>0</v>
      </c>
      <c r="T453" s="165" t="n">
        <f aca="false">S453*H453</f>
        <v>0</v>
      </c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R453" s="166" t="s">
        <v>230</v>
      </c>
      <c r="AT453" s="166" t="s">
        <v>131</v>
      </c>
      <c r="AU453" s="166" t="s">
        <v>81</v>
      </c>
      <c r="AY453" s="3" t="s">
        <v>128</v>
      </c>
      <c r="BE453" s="167" t="n">
        <f aca="false">IF(N453="základní",J453,0)</f>
        <v>0</v>
      </c>
      <c r="BF453" s="167" t="n">
        <f aca="false">IF(N453="snížená",J453,0)</f>
        <v>0</v>
      </c>
      <c r="BG453" s="167" t="n">
        <f aca="false">IF(N453="zákl. přenesená",J453,0)</f>
        <v>0</v>
      </c>
      <c r="BH453" s="167" t="n">
        <f aca="false">IF(N453="sníž. přenesená",J453,0)</f>
        <v>0</v>
      </c>
      <c r="BI453" s="167" t="n">
        <f aca="false">IF(N453="nulová",J453,0)</f>
        <v>0</v>
      </c>
      <c r="BJ453" s="3" t="s">
        <v>79</v>
      </c>
      <c r="BK453" s="167" t="n">
        <f aca="false">ROUND(I453*H453,2)</f>
        <v>0</v>
      </c>
      <c r="BL453" s="3" t="s">
        <v>230</v>
      </c>
      <c r="BM453" s="166" t="s">
        <v>846</v>
      </c>
    </row>
    <row r="454" s="140" customFormat="true" ht="22.8" hidden="false" customHeight="true" outlineLevel="0" collapsed="false">
      <c r="B454" s="141"/>
      <c r="D454" s="142" t="s">
        <v>73</v>
      </c>
      <c r="E454" s="152" t="s">
        <v>847</v>
      </c>
      <c r="F454" s="152" t="s">
        <v>848</v>
      </c>
      <c r="I454" s="144"/>
      <c r="J454" s="153" t="n">
        <f aca="false">BK454</f>
        <v>0</v>
      </c>
      <c r="L454" s="141"/>
      <c r="M454" s="146"/>
      <c r="N454" s="147"/>
      <c r="O454" s="147"/>
      <c r="P454" s="148" t="n">
        <f aca="false">SUM(P455:P471)</f>
        <v>0</v>
      </c>
      <c r="Q454" s="147"/>
      <c r="R454" s="148" t="n">
        <f aca="false">SUM(R455:R471)</f>
        <v>0</v>
      </c>
      <c r="S454" s="147"/>
      <c r="T454" s="149" t="n">
        <f aca="false">SUM(T455:T471)</f>
        <v>0.0126</v>
      </c>
      <c r="AR454" s="142" t="s">
        <v>81</v>
      </c>
      <c r="AT454" s="150" t="s">
        <v>73</v>
      </c>
      <c r="AU454" s="150" t="s">
        <v>79</v>
      </c>
      <c r="AY454" s="142" t="s">
        <v>128</v>
      </c>
      <c r="BK454" s="151" t="n">
        <f aca="false">SUM(BK455:BK471)</f>
        <v>0</v>
      </c>
    </row>
    <row r="455" s="26" customFormat="true" ht="33" hidden="false" customHeight="true" outlineLevel="0" collapsed="false">
      <c r="A455" s="21"/>
      <c r="B455" s="154"/>
      <c r="C455" s="155" t="s">
        <v>849</v>
      </c>
      <c r="D455" s="155" t="s">
        <v>131</v>
      </c>
      <c r="E455" s="156" t="s">
        <v>850</v>
      </c>
      <c r="F455" s="157" t="s">
        <v>851</v>
      </c>
      <c r="G455" s="158" t="s">
        <v>134</v>
      </c>
      <c r="H455" s="159" t="n">
        <v>2</v>
      </c>
      <c r="I455" s="160"/>
      <c r="J455" s="161" t="n">
        <f aca="false">ROUND(I455*H455,2)</f>
        <v>0</v>
      </c>
      <c r="K455" s="157"/>
      <c r="L455" s="22"/>
      <c r="M455" s="162"/>
      <c r="N455" s="163" t="s">
        <v>39</v>
      </c>
      <c r="O455" s="59"/>
      <c r="P455" s="164" t="n">
        <f aca="false">O455*H455</f>
        <v>0</v>
      </c>
      <c r="Q455" s="164" t="n">
        <v>0</v>
      </c>
      <c r="R455" s="164" t="n">
        <f aca="false">Q455*H455</f>
        <v>0</v>
      </c>
      <c r="S455" s="164" t="n">
        <v>0</v>
      </c>
      <c r="T455" s="165" t="n">
        <f aca="false">S455*H455</f>
        <v>0</v>
      </c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R455" s="166" t="s">
        <v>230</v>
      </c>
      <c r="AT455" s="166" t="s">
        <v>131</v>
      </c>
      <c r="AU455" s="166" t="s">
        <v>81</v>
      </c>
      <c r="AY455" s="3" t="s">
        <v>128</v>
      </c>
      <c r="BE455" s="167" t="n">
        <f aca="false">IF(N455="základní",J455,0)</f>
        <v>0</v>
      </c>
      <c r="BF455" s="167" t="n">
        <f aca="false">IF(N455="snížená",J455,0)</f>
        <v>0</v>
      </c>
      <c r="BG455" s="167" t="n">
        <f aca="false">IF(N455="zákl. přenesená",J455,0)</f>
        <v>0</v>
      </c>
      <c r="BH455" s="167" t="n">
        <f aca="false">IF(N455="sníž. přenesená",J455,0)</f>
        <v>0</v>
      </c>
      <c r="BI455" s="167" t="n">
        <f aca="false">IF(N455="nulová",J455,0)</f>
        <v>0</v>
      </c>
      <c r="BJ455" s="3" t="s">
        <v>79</v>
      </c>
      <c r="BK455" s="167" t="n">
        <f aca="false">ROUND(I455*H455,2)</f>
        <v>0</v>
      </c>
      <c r="BL455" s="3" t="s">
        <v>230</v>
      </c>
      <c r="BM455" s="166" t="s">
        <v>852</v>
      </c>
    </row>
    <row r="456" s="168" customFormat="true" ht="12.8" hidden="false" customHeight="false" outlineLevel="0" collapsed="false">
      <c r="B456" s="169"/>
      <c r="D456" s="170" t="s">
        <v>138</v>
      </c>
      <c r="E456" s="171"/>
      <c r="F456" s="172" t="s">
        <v>853</v>
      </c>
      <c r="H456" s="173" t="n">
        <v>2</v>
      </c>
      <c r="I456" s="174"/>
      <c r="L456" s="169"/>
      <c r="M456" s="175"/>
      <c r="N456" s="176"/>
      <c r="O456" s="176"/>
      <c r="P456" s="176"/>
      <c r="Q456" s="176"/>
      <c r="R456" s="176"/>
      <c r="S456" s="176"/>
      <c r="T456" s="177"/>
      <c r="AT456" s="171" t="s">
        <v>138</v>
      </c>
      <c r="AU456" s="171" t="s">
        <v>81</v>
      </c>
      <c r="AV456" s="168" t="s">
        <v>81</v>
      </c>
      <c r="AW456" s="168" t="s">
        <v>31</v>
      </c>
      <c r="AX456" s="168" t="s">
        <v>79</v>
      </c>
      <c r="AY456" s="171" t="s">
        <v>128</v>
      </c>
    </row>
    <row r="457" s="26" customFormat="true" ht="24.15" hidden="false" customHeight="true" outlineLevel="0" collapsed="false">
      <c r="A457" s="21"/>
      <c r="B457" s="154"/>
      <c r="C457" s="155" t="s">
        <v>854</v>
      </c>
      <c r="D457" s="155" t="s">
        <v>131</v>
      </c>
      <c r="E457" s="156" t="s">
        <v>855</v>
      </c>
      <c r="F457" s="157" t="s">
        <v>856</v>
      </c>
      <c r="G457" s="158" t="s">
        <v>134</v>
      </c>
      <c r="H457" s="159" t="n">
        <v>7</v>
      </c>
      <c r="I457" s="160"/>
      <c r="J457" s="161" t="n">
        <f aca="false">ROUND(I457*H457,2)</f>
        <v>0</v>
      </c>
      <c r="K457" s="157"/>
      <c r="L457" s="22"/>
      <c r="M457" s="162"/>
      <c r="N457" s="163" t="s">
        <v>39</v>
      </c>
      <c r="O457" s="59"/>
      <c r="P457" s="164" t="n">
        <f aca="false">O457*H457</f>
        <v>0</v>
      </c>
      <c r="Q457" s="164" t="n">
        <v>0</v>
      </c>
      <c r="R457" s="164" t="n">
        <f aca="false">Q457*H457</f>
        <v>0</v>
      </c>
      <c r="S457" s="164" t="n">
        <v>0</v>
      </c>
      <c r="T457" s="165" t="n">
        <f aca="false">S457*H457</f>
        <v>0</v>
      </c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R457" s="166" t="s">
        <v>230</v>
      </c>
      <c r="AT457" s="166" t="s">
        <v>131</v>
      </c>
      <c r="AU457" s="166" t="s">
        <v>81</v>
      </c>
      <c r="AY457" s="3" t="s">
        <v>128</v>
      </c>
      <c r="BE457" s="167" t="n">
        <f aca="false">IF(N457="základní",J457,0)</f>
        <v>0</v>
      </c>
      <c r="BF457" s="167" t="n">
        <f aca="false">IF(N457="snížená",J457,0)</f>
        <v>0</v>
      </c>
      <c r="BG457" s="167" t="n">
        <f aca="false">IF(N457="zákl. přenesená",J457,0)</f>
        <v>0</v>
      </c>
      <c r="BH457" s="167" t="n">
        <f aca="false">IF(N457="sníž. přenesená",J457,0)</f>
        <v>0</v>
      </c>
      <c r="BI457" s="167" t="n">
        <f aca="false">IF(N457="nulová",J457,0)</f>
        <v>0</v>
      </c>
      <c r="BJ457" s="3" t="s">
        <v>79</v>
      </c>
      <c r="BK457" s="167" t="n">
        <f aca="false">ROUND(I457*H457,2)</f>
        <v>0</v>
      </c>
      <c r="BL457" s="3" t="s">
        <v>230</v>
      </c>
      <c r="BM457" s="166" t="s">
        <v>857</v>
      </c>
    </row>
    <row r="458" s="168" customFormat="true" ht="12.8" hidden="false" customHeight="false" outlineLevel="0" collapsed="false">
      <c r="B458" s="169"/>
      <c r="D458" s="170" t="s">
        <v>138</v>
      </c>
      <c r="E458" s="171"/>
      <c r="F458" s="172" t="s">
        <v>858</v>
      </c>
      <c r="H458" s="173" t="n">
        <v>7</v>
      </c>
      <c r="I458" s="174"/>
      <c r="L458" s="169"/>
      <c r="M458" s="175"/>
      <c r="N458" s="176"/>
      <c r="O458" s="176"/>
      <c r="P458" s="176"/>
      <c r="Q458" s="176"/>
      <c r="R458" s="176"/>
      <c r="S458" s="176"/>
      <c r="T458" s="177"/>
      <c r="AT458" s="171" t="s">
        <v>138</v>
      </c>
      <c r="AU458" s="171" t="s">
        <v>81</v>
      </c>
      <c r="AV458" s="168" t="s">
        <v>81</v>
      </c>
      <c r="AW458" s="168" t="s">
        <v>31</v>
      </c>
      <c r="AX458" s="168" t="s">
        <v>79</v>
      </c>
      <c r="AY458" s="171" t="s">
        <v>128</v>
      </c>
    </row>
    <row r="459" s="26" customFormat="true" ht="24.15" hidden="false" customHeight="true" outlineLevel="0" collapsed="false">
      <c r="A459" s="21"/>
      <c r="B459" s="154"/>
      <c r="C459" s="155" t="s">
        <v>859</v>
      </c>
      <c r="D459" s="155" t="s">
        <v>131</v>
      </c>
      <c r="E459" s="156" t="s">
        <v>860</v>
      </c>
      <c r="F459" s="157" t="s">
        <v>861</v>
      </c>
      <c r="G459" s="158" t="s">
        <v>134</v>
      </c>
      <c r="H459" s="159" t="n">
        <v>1</v>
      </c>
      <c r="I459" s="160"/>
      <c r="J459" s="161" t="n">
        <f aca="false">ROUND(I459*H459,2)</f>
        <v>0</v>
      </c>
      <c r="K459" s="157"/>
      <c r="L459" s="22"/>
      <c r="M459" s="162"/>
      <c r="N459" s="163" t="s">
        <v>39</v>
      </c>
      <c r="O459" s="59"/>
      <c r="P459" s="164" t="n">
        <f aca="false">O459*H459</f>
        <v>0</v>
      </c>
      <c r="Q459" s="164" t="n">
        <v>0</v>
      </c>
      <c r="R459" s="164" t="n">
        <f aca="false">Q459*H459</f>
        <v>0</v>
      </c>
      <c r="S459" s="164" t="n">
        <v>0</v>
      </c>
      <c r="T459" s="165" t="n">
        <f aca="false">S459*H459</f>
        <v>0</v>
      </c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R459" s="166" t="s">
        <v>230</v>
      </c>
      <c r="AT459" s="166" t="s">
        <v>131</v>
      </c>
      <c r="AU459" s="166" t="s">
        <v>81</v>
      </c>
      <c r="AY459" s="3" t="s">
        <v>128</v>
      </c>
      <c r="BE459" s="167" t="n">
        <f aca="false">IF(N459="základní",J459,0)</f>
        <v>0</v>
      </c>
      <c r="BF459" s="167" t="n">
        <f aca="false">IF(N459="snížená",J459,0)</f>
        <v>0</v>
      </c>
      <c r="BG459" s="167" t="n">
        <f aca="false">IF(N459="zákl. přenesená",J459,0)</f>
        <v>0</v>
      </c>
      <c r="BH459" s="167" t="n">
        <f aca="false">IF(N459="sníž. přenesená",J459,0)</f>
        <v>0</v>
      </c>
      <c r="BI459" s="167" t="n">
        <f aca="false">IF(N459="nulová",J459,0)</f>
        <v>0</v>
      </c>
      <c r="BJ459" s="3" t="s">
        <v>79</v>
      </c>
      <c r="BK459" s="167" t="n">
        <f aca="false">ROUND(I459*H459,2)</f>
        <v>0</v>
      </c>
      <c r="BL459" s="3" t="s">
        <v>230</v>
      </c>
      <c r="BM459" s="166" t="s">
        <v>862</v>
      </c>
    </row>
    <row r="460" s="168" customFormat="true" ht="12.8" hidden="false" customHeight="false" outlineLevel="0" collapsed="false">
      <c r="B460" s="169"/>
      <c r="D460" s="170" t="s">
        <v>138</v>
      </c>
      <c r="E460" s="171"/>
      <c r="F460" s="172" t="s">
        <v>79</v>
      </c>
      <c r="H460" s="173" t="n">
        <v>1</v>
      </c>
      <c r="I460" s="174"/>
      <c r="L460" s="169"/>
      <c r="M460" s="175"/>
      <c r="N460" s="176"/>
      <c r="O460" s="176"/>
      <c r="P460" s="176"/>
      <c r="Q460" s="176"/>
      <c r="R460" s="176"/>
      <c r="S460" s="176"/>
      <c r="T460" s="177"/>
      <c r="AT460" s="171" t="s">
        <v>138</v>
      </c>
      <c r="AU460" s="171" t="s">
        <v>81</v>
      </c>
      <c r="AV460" s="168" t="s">
        <v>81</v>
      </c>
      <c r="AW460" s="168" t="s">
        <v>31</v>
      </c>
      <c r="AX460" s="168" t="s">
        <v>79</v>
      </c>
      <c r="AY460" s="171" t="s">
        <v>128</v>
      </c>
    </row>
    <row r="461" s="26" customFormat="true" ht="24.15" hidden="false" customHeight="true" outlineLevel="0" collapsed="false">
      <c r="A461" s="21"/>
      <c r="B461" s="154"/>
      <c r="C461" s="155" t="s">
        <v>863</v>
      </c>
      <c r="D461" s="155" t="s">
        <v>131</v>
      </c>
      <c r="E461" s="156" t="s">
        <v>864</v>
      </c>
      <c r="F461" s="157" t="s">
        <v>865</v>
      </c>
      <c r="G461" s="158" t="s">
        <v>191</v>
      </c>
      <c r="H461" s="159" t="n">
        <v>4</v>
      </c>
      <c r="I461" s="160"/>
      <c r="J461" s="161" t="n">
        <f aca="false">ROUND(I461*H461,2)</f>
        <v>0</v>
      </c>
      <c r="K461" s="157"/>
      <c r="L461" s="22"/>
      <c r="M461" s="162"/>
      <c r="N461" s="163" t="s">
        <v>39</v>
      </c>
      <c r="O461" s="59"/>
      <c r="P461" s="164" t="n">
        <f aca="false">O461*H461</f>
        <v>0</v>
      </c>
      <c r="Q461" s="164" t="n">
        <v>0</v>
      </c>
      <c r="R461" s="164" t="n">
        <f aca="false">Q461*H461</f>
        <v>0</v>
      </c>
      <c r="S461" s="164" t="n">
        <v>0.0018</v>
      </c>
      <c r="T461" s="165" t="n">
        <f aca="false">S461*H461</f>
        <v>0.0072</v>
      </c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R461" s="166" t="s">
        <v>230</v>
      </c>
      <c r="AT461" s="166" t="s">
        <v>131</v>
      </c>
      <c r="AU461" s="166" t="s">
        <v>81</v>
      </c>
      <c r="AY461" s="3" t="s">
        <v>128</v>
      </c>
      <c r="BE461" s="167" t="n">
        <f aca="false">IF(N461="základní",J461,0)</f>
        <v>0</v>
      </c>
      <c r="BF461" s="167" t="n">
        <f aca="false">IF(N461="snížená",J461,0)</f>
        <v>0</v>
      </c>
      <c r="BG461" s="167" t="n">
        <f aca="false">IF(N461="zákl. přenesená",J461,0)</f>
        <v>0</v>
      </c>
      <c r="BH461" s="167" t="n">
        <f aca="false">IF(N461="sníž. přenesená",J461,0)</f>
        <v>0</v>
      </c>
      <c r="BI461" s="167" t="n">
        <f aca="false">IF(N461="nulová",J461,0)</f>
        <v>0</v>
      </c>
      <c r="BJ461" s="3" t="s">
        <v>79</v>
      </c>
      <c r="BK461" s="167" t="n">
        <f aca="false">ROUND(I461*H461,2)</f>
        <v>0</v>
      </c>
      <c r="BL461" s="3" t="s">
        <v>230</v>
      </c>
      <c r="BM461" s="166" t="s">
        <v>866</v>
      </c>
    </row>
    <row r="462" s="168" customFormat="true" ht="12.8" hidden="false" customHeight="false" outlineLevel="0" collapsed="false">
      <c r="B462" s="169"/>
      <c r="D462" s="170" t="s">
        <v>138</v>
      </c>
      <c r="E462" s="171"/>
      <c r="F462" s="172" t="s">
        <v>867</v>
      </c>
      <c r="H462" s="173" t="n">
        <v>4</v>
      </c>
      <c r="I462" s="174"/>
      <c r="L462" s="169"/>
      <c r="M462" s="175"/>
      <c r="N462" s="176"/>
      <c r="O462" s="176"/>
      <c r="P462" s="176"/>
      <c r="Q462" s="176"/>
      <c r="R462" s="176"/>
      <c r="S462" s="176"/>
      <c r="T462" s="177"/>
      <c r="AT462" s="171" t="s">
        <v>138</v>
      </c>
      <c r="AU462" s="171" t="s">
        <v>81</v>
      </c>
      <c r="AV462" s="168" t="s">
        <v>81</v>
      </c>
      <c r="AW462" s="168" t="s">
        <v>31</v>
      </c>
      <c r="AX462" s="168" t="s">
        <v>79</v>
      </c>
      <c r="AY462" s="171" t="s">
        <v>128</v>
      </c>
    </row>
    <row r="463" s="26" customFormat="true" ht="37.8" hidden="false" customHeight="true" outlineLevel="0" collapsed="false">
      <c r="A463" s="21"/>
      <c r="B463" s="154"/>
      <c r="C463" s="155" t="s">
        <v>868</v>
      </c>
      <c r="D463" s="155" t="s">
        <v>131</v>
      </c>
      <c r="E463" s="156" t="s">
        <v>869</v>
      </c>
      <c r="F463" s="157" t="s">
        <v>870</v>
      </c>
      <c r="G463" s="158" t="s">
        <v>134</v>
      </c>
      <c r="H463" s="159" t="n">
        <v>2</v>
      </c>
      <c r="I463" s="160"/>
      <c r="J463" s="161" t="n">
        <f aca="false">ROUND(I463*H463,2)</f>
        <v>0</v>
      </c>
      <c r="K463" s="157"/>
      <c r="L463" s="22"/>
      <c r="M463" s="162"/>
      <c r="N463" s="163" t="s">
        <v>39</v>
      </c>
      <c r="O463" s="59"/>
      <c r="P463" s="164" t="n">
        <f aca="false">O463*H463</f>
        <v>0</v>
      </c>
      <c r="Q463" s="164" t="n">
        <v>0</v>
      </c>
      <c r="R463" s="164" t="n">
        <f aca="false">Q463*H463</f>
        <v>0</v>
      </c>
      <c r="S463" s="164" t="n">
        <v>0.0018</v>
      </c>
      <c r="T463" s="165" t="n">
        <f aca="false">S463*H463</f>
        <v>0.0036</v>
      </c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R463" s="166" t="s">
        <v>230</v>
      </c>
      <c r="AT463" s="166" t="s">
        <v>131</v>
      </c>
      <c r="AU463" s="166" t="s">
        <v>81</v>
      </c>
      <c r="AY463" s="3" t="s">
        <v>128</v>
      </c>
      <c r="BE463" s="167" t="n">
        <f aca="false">IF(N463="základní",J463,0)</f>
        <v>0</v>
      </c>
      <c r="BF463" s="167" t="n">
        <f aca="false">IF(N463="snížená",J463,0)</f>
        <v>0</v>
      </c>
      <c r="BG463" s="167" t="n">
        <f aca="false">IF(N463="zákl. přenesená",J463,0)</f>
        <v>0</v>
      </c>
      <c r="BH463" s="167" t="n">
        <f aca="false">IF(N463="sníž. přenesená",J463,0)</f>
        <v>0</v>
      </c>
      <c r="BI463" s="167" t="n">
        <f aca="false">IF(N463="nulová",J463,0)</f>
        <v>0</v>
      </c>
      <c r="BJ463" s="3" t="s">
        <v>79</v>
      </c>
      <c r="BK463" s="167" t="n">
        <f aca="false">ROUND(I463*H463,2)</f>
        <v>0</v>
      </c>
      <c r="BL463" s="3" t="s">
        <v>230</v>
      </c>
      <c r="BM463" s="166" t="s">
        <v>871</v>
      </c>
    </row>
    <row r="464" s="168" customFormat="true" ht="12.8" hidden="false" customHeight="false" outlineLevel="0" collapsed="false">
      <c r="B464" s="169"/>
      <c r="D464" s="170" t="s">
        <v>138</v>
      </c>
      <c r="E464" s="171"/>
      <c r="F464" s="172" t="s">
        <v>81</v>
      </c>
      <c r="H464" s="173" t="n">
        <v>2</v>
      </c>
      <c r="I464" s="174"/>
      <c r="L464" s="169"/>
      <c r="M464" s="175"/>
      <c r="N464" s="176"/>
      <c r="O464" s="176"/>
      <c r="P464" s="176"/>
      <c r="Q464" s="176"/>
      <c r="R464" s="176"/>
      <c r="S464" s="176"/>
      <c r="T464" s="177"/>
      <c r="AT464" s="171" t="s">
        <v>138</v>
      </c>
      <c r="AU464" s="171" t="s">
        <v>81</v>
      </c>
      <c r="AV464" s="168" t="s">
        <v>81</v>
      </c>
      <c r="AW464" s="168" t="s">
        <v>31</v>
      </c>
      <c r="AX464" s="168" t="s">
        <v>79</v>
      </c>
      <c r="AY464" s="171" t="s">
        <v>128</v>
      </c>
    </row>
    <row r="465" s="26" customFormat="true" ht="24.15" hidden="false" customHeight="true" outlineLevel="0" collapsed="false">
      <c r="A465" s="21"/>
      <c r="B465" s="154"/>
      <c r="C465" s="155" t="s">
        <v>872</v>
      </c>
      <c r="D465" s="155" t="s">
        <v>131</v>
      </c>
      <c r="E465" s="156" t="s">
        <v>873</v>
      </c>
      <c r="F465" s="157" t="s">
        <v>874</v>
      </c>
      <c r="G465" s="158" t="s">
        <v>196</v>
      </c>
      <c r="H465" s="159" t="n">
        <v>2.7</v>
      </c>
      <c r="I465" s="160"/>
      <c r="J465" s="161" t="n">
        <f aca="false">ROUND(I465*H465,2)</f>
        <v>0</v>
      </c>
      <c r="K465" s="157"/>
      <c r="L465" s="22"/>
      <c r="M465" s="162"/>
      <c r="N465" s="163" t="s">
        <v>39</v>
      </c>
      <c r="O465" s="59"/>
      <c r="P465" s="164" t="n">
        <f aca="false">O465*H465</f>
        <v>0</v>
      </c>
      <c r="Q465" s="164" t="n">
        <v>0</v>
      </c>
      <c r="R465" s="164" t="n">
        <f aca="false">Q465*H465</f>
        <v>0</v>
      </c>
      <c r="S465" s="164" t="n">
        <v>0</v>
      </c>
      <c r="T465" s="165" t="n">
        <f aca="false">S465*H465</f>
        <v>0</v>
      </c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R465" s="166" t="s">
        <v>230</v>
      </c>
      <c r="AT465" s="166" t="s">
        <v>131</v>
      </c>
      <c r="AU465" s="166" t="s">
        <v>81</v>
      </c>
      <c r="AY465" s="3" t="s">
        <v>128</v>
      </c>
      <c r="BE465" s="167" t="n">
        <f aca="false">IF(N465="základní",J465,0)</f>
        <v>0</v>
      </c>
      <c r="BF465" s="167" t="n">
        <f aca="false">IF(N465="snížená",J465,0)</f>
        <v>0</v>
      </c>
      <c r="BG465" s="167" t="n">
        <f aca="false">IF(N465="zákl. přenesená",J465,0)</f>
        <v>0</v>
      </c>
      <c r="BH465" s="167" t="n">
        <f aca="false">IF(N465="sníž. přenesená",J465,0)</f>
        <v>0</v>
      </c>
      <c r="BI465" s="167" t="n">
        <f aca="false">IF(N465="nulová",J465,0)</f>
        <v>0</v>
      </c>
      <c r="BJ465" s="3" t="s">
        <v>79</v>
      </c>
      <c r="BK465" s="167" t="n">
        <f aca="false">ROUND(I465*H465,2)</f>
        <v>0</v>
      </c>
      <c r="BL465" s="3" t="s">
        <v>230</v>
      </c>
      <c r="BM465" s="166" t="s">
        <v>875</v>
      </c>
    </row>
    <row r="466" s="168" customFormat="true" ht="12.8" hidden="false" customHeight="false" outlineLevel="0" collapsed="false">
      <c r="B466" s="169"/>
      <c r="D466" s="170" t="s">
        <v>138</v>
      </c>
      <c r="E466" s="171"/>
      <c r="F466" s="172" t="s">
        <v>876</v>
      </c>
      <c r="H466" s="173" t="n">
        <v>1.4</v>
      </c>
      <c r="I466" s="174"/>
      <c r="L466" s="169"/>
      <c r="M466" s="175"/>
      <c r="N466" s="176"/>
      <c r="O466" s="176"/>
      <c r="P466" s="176"/>
      <c r="Q466" s="176"/>
      <c r="R466" s="176"/>
      <c r="S466" s="176"/>
      <c r="T466" s="177"/>
      <c r="AT466" s="171" t="s">
        <v>138</v>
      </c>
      <c r="AU466" s="171" t="s">
        <v>81</v>
      </c>
      <c r="AV466" s="168" t="s">
        <v>81</v>
      </c>
      <c r="AW466" s="168" t="s">
        <v>31</v>
      </c>
      <c r="AX466" s="168" t="s">
        <v>74</v>
      </c>
      <c r="AY466" s="171" t="s">
        <v>128</v>
      </c>
    </row>
    <row r="467" s="168" customFormat="true" ht="12.8" hidden="false" customHeight="false" outlineLevel="0" collapsed="false">
      <c r="B467" s="169"/>
      <c r="D467" s="170" t="s">
        <v>138</v>
      </c>
      <c r="E467" s="171"/>
      <c r="F467" s="172" t="s">
        <v>877</v>
      </c>
      <c r="H467" s="173" t="n">
        <v>1.3</v>
      </c>
      <c r="I467" s="174"/>
      <c r="L467" s="169"/>
      <c r="M467" s="175"/>
      <c r="N467" s="176"/>
      <c r="O467" s="176"/>
      <c r="P467" s="176"/>
      <c r="Q467" s="176"/>
      <c r="R467" s="176"/>
      <c r="S467" s="176"/>
      <c r="T467" s="177"/>
      <c r="AT467" s="171" t="s">
        <v>138</v>
      </c>
      <c r="AU467" s="171" t="s">
        <v>81</v>
      </c>
      <c r="AV467" s="168" t="s">
        <v>81</v>
      </c>
      <c r="AW467" s="168" t="s">
        <v>31</v>
      </c>
      <c r="AX467" s="168" t="s">
        <v>74</v>
      </c>
      <c r="AY467" s="171" t="s">
        <v>128</v>
      </c>
    </row>
    <row r="468" s="178" customFormat="true" ht="12.8" hidden="false" customHeight="false" outlineLevel="0" collapsed="false">
      <c r="B468" s="179"/>
      <c r="D468" s="170" t="s">
        <v>138</v>
      </c>
      <c r="E468" s="180"/>
      <c r="F468" s="181" t="s">
        <v>155</v>
      </c>
      <c r="H468" s="182" t="n">
        <v>2.7</v>
      </c>
      <c r="I468" s="183"/>
      <c r="L468" s="179"/>
      <c r="M468" s="184"/>
      <c r="N468" s="185"/>
      <c r="O468" s="185"/>
      <c r="P468" s="185"/>
      <c r="Q468" s="185"/>
      <c r="R468" s="185"/>
      <c r="S468" s="185"/>
      <c r="T468" s="186"/>
      <c r="AT468" s="180" t="s">
        <v>138</v>
      </c>
      <c r="AU468" s="180" t="s">
        <v>81</v>
      </c>
      <c r="AV468" s="178" t="s">
        <v>136</v>
      </c>
      <c r="AW468" s="178" t="s">
        <v>31</v>
      </c>
      <c r="AX468" s="178" t="s">
        <v>79</v>
      </c>
      <c r="AY468" s="180" t="s">
        <v>128</v>
      </c>
    </row>
    <row r="469" s="26" customFormat="true" ht="33" hidden="false" customHeight="true" outlineLevel="0" collapsed="false">
      <c r="A469" s="21"/>
      <c r="B469" s="154"/>
      <c r="C469" s="155" t="s">
        <v>878</v>
      </c>
      <c r="D469" s="155" t="s">
        <v>131</v>
      </c>
      <c r="E469" s="156" t="s">
        <v>879</v>
      </c>
      <c r="F469" s="157" t="s">
        <v>880</v>
      </c>
      <c r="G469" s="158" t="s">
        <v>134</v>
      </c>
      <c r="H469" s="159" t="n">
        <v>1</v>
      </c>
      <c r="I469" s="160"/>
      <c r="J469" s="161" t="n">
        <f aca="false">ROUND(I469*H469,2)</f>
        <v>0</v>
      </c>
      <c r="K469" s="157"/>
      <c r="L469" s="22"/>
      <c r="M469" s="162"/>
      <c r="N469" s="163" t="s">
        <v>39</v>
      </c>
      <c r="O469" s="59"/>
      <c r="P469" s="164" t="n">
        <f aca="false">O469*H469</f>
        <v>0</v>
      </c>
      <c r="Q469" s="164" t="n">
        <v>0</v>
      </c>
      <c r="R469" s="164" t="n">
        <f aca="false">Q469*H469</f>
        <v>0</v>
      </c>
      <c r="S469" s="164" t="n">
        <v>0.0018</v>
      </c>
      <c r="T469" s="165" t="n">
        <f aca="false">S469*H469</f>
        <v>0.0018</v>
      </c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R469" s="166" t="s">
        <v>230</v>
      </c>
      <c r="AT469" s="166" t="s">
        <v>131</v>
      </c>
      <c r="AU469" s="166" t="s">
        <v>81</v>
      </c>
      <c r="AY469" s="3" t="s">
        <v>128</v>
      </c>
      <c r="BE469" s="167" t="n">
        <f aca="false">IF(N469="základní",J469,0)</f>
        <v>0</v>
      </c>
      <c r="BF469" s="167" t="n">
        <f aca="false">IF(N469="snížená",J469,0)</f>
        <v>0</v>
      </c>
      <c r="BG469" s="167" t="n">
        <f aca="false">IF(N469="zákl. přenesená",J469,0)</f>
        <v>0</v>
      </c>
      <c r="BH469" s="167" t="n">
        <f aca="false">IF(N469="sníž. přenesená",J469,0)</f>
        <v>0</v>
      </c>
      <c r="BI469" s="167" t="n">
        <f aca="false">IF(N469="nulová",J469,0)</f>
        <v>0</v>
      </c>
      <c r="BJ469" s="3" t="s">
        <v>79</v>
      </c>
      <c r="BK469" s="167" t="n">
        <f aca="false">ROUND(I469*H469,2)</f>
        <v>0</v>
      </c>
      <c r="BL469" s="3" t="s">
        <v>230</v>
      </c>
      <c r="BM469" s="166" t="s">
        <v>881</v>
      </c>
    </row>
    <row r="470" s="168" customFormat="true" ht="12.8" hidden="false" customHeight="false" outlineLevel="0" collapsed="false">
      <c r="B470" s="169"/>
      <c r="D470" s="170" t="s">
        <v>138</v>
      </c>
      <c r="E470" s="171"/>
      <c r="F470" s="172" t="s">
        <v>79</v>
      </c>
      <c r="H470" s="173" t="n">
        <v>1</v>
      </c>
      <c r="I470" s="174"/>
      <c r="L470" s="169"/>
      <c r="M470" s="175"/>
      <c r="N470" s="176"/>
      <c r="O470" s="176"/>
      <c r="P470" s="176"/>
      <c r="Q470" s="176"/>
      <c r="R470" s="176"/>
      <c r="S470" s="176"/>
      <c r="T470" s="177"/>
      <c r="AT470" s="171" t="s">
        <v>138</v>
      </c>
      <c r="AU470" s="171" t="s">
        <v>81</v>
      </c>
      <c r="AV470" s="168" t="s">
        <v>81</v>
      </c>
      <c r="AW470" s="168" t="s">
        <v>31</v>
      </c>
      <c r="AX470" s="168" t="s">
        <v>79</v>
      </c>
      <c r="AY470" s="171" t="s">
        <v>128</v>
      </c>
    </row>
    <row r="471" s="26" customFormat="true" ht="24.15" hidden="false" customHeight="true" outlineLevel="0" collapsed="false">
      <c r="A471" s="21"/>
      <c r="B471" s="154"/>
      <c r="C471" s="155" t="s">
        <v>882</v>
      </c>
      <c r="D471" s="155" t="s">
        <v>131</v>
      </c>
      <c r="E471" s="156" t="s">
        <v>883</v>
      </c>
      <c r="F471" s="157" t="s">
        <v>884</v>
      </c>
      <c r="G471" s="158" t="s">
        <v>466</v>
      </c>
      <c r="H471" s="214"/>
      <c r="I471" s="160"/>
      <c r="J471" s="161" t="n">
        <f aca="false">ROUND(I471*H471,2)</f>
        <v>0</v>
      </c>
      <c r="K471" s="157" t="s">
        <v>135</v>
      </c>
      <c r="L471" s="22"/>
      <c r="M471" s="162"/>
      <c r="N471" s="163" t="s">
        <v>39</v>
      </c>
      <c r="O471" s="59"/>
      <c r="P471" s="164" t="n">
        <f aca="false">O471*H471</f>
        <v>0</v>
      </c>
      <c r="Q471" s="164" t="n">
        <v>0</v>
      </c>
      <c r="R471" s="164" t="n">
        <f aca="false">Q471*H471</f>
        <v>0</v>
      </c>
      <c r="S471" s="164" t="n">
        <v>0</v>
      </c>
      <c r="T471" s="165" t="n">
        <f aca="false">S471*H471</f>
        <v>0</v>
      </c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R471" s="166" t="s">
        <v>230</v>
      </c>
      <c r="AT471" s="166" t="s">
        <v>131</v>
      </c>
      <c r="AU471" s="166" t="s">
        <v>81</v>
      </c>
      <c r="AY471" s="3" t="s">
        <v>128</v>
      </c>
      <c r="BE471" s="167" t="n">
        <f aca="false">IF(N471="základní",J471,0)</f>
        <v>0</v>
      </c>
      <c r="BF471" s="167" t="n">
        <f aca="false">IF(N471="snížená",J471,0)</f>
        <v>0</v>
      </c>
      <c r="BG471" s="167" t="n">
        <f aca="false">IF(N471="zákl. přenesená",J471,0)</f>
        <v>0</v>
      </c>
      <c r="BH471" s="167" t="n">
        <f aca="false">IF(N471="sníž. přenesená",J471,0)</f>
        <v>0</v>
      </c>
      <c r="BI471" s="167" t="n">
        <f aca="false">IF(N471="nulová",J471,0)</f>
        <v>0</v>
      </c>
      <c r="BJ471" s="3" t="s">
        <v>79</v>
      </c>
      <c r="BK471" s="167" t="n">
        <f aca="false">ROUND(I471*H471,2)</f>
        <v>0</v>
      </c>
      <c r="BL471" s="3" t="s">
        <v>230</v>
      </c>
      <c r="BM471" s="166" t="s">
        <v>885</v>
      </c>
    </row>
    <row r="472" s="140" customFormat="true" ht="22.8" hidden="false" customHeight="true" outlineLevel="0" collapsed="false">
      <c r="B472" s="141"/>
      <c r="D472" s="142" t="s">
        <v>73</v>
      </c>
      <c r="E472" s="152" t="s">
        <v>886</v>
      </c>
      <c r="F472" s="152" t="s">
        <v>887</v>
      </c>
      <c r="I472" s="144"/>
      <c r="J472" s="153" t="n">
        <f aca="false">BK472</f>
        <v>0</v>
      </c>
      <c r="L472" s="141"/>
      <c r="M472" s="146"/>
      <c r="N472" s="147"/>
      <c r="O472" s="147"/>
      <c r="P472" s="148" t="n">
        <f aca="false">SUM(P473:P495)</f>
        <v>0</v>
      </c>
      <c r="Q472" s="147"/>
      <c r="R472" s="148" t="n">
        <f aca="false">SUM(R473:R495)</f>
        <v>2.36743465</v>
      </c>
      <c r="S472" s="147"/>
      <c r="T472" s="149" t="n">
        <f aca="false">SUM(T473:T495)</f>
        <v>0</v>
      </c>
      <c r="AR472" s="142" t="s">
        <v>81</v>
      </c>
      <c r="AT472" s="150" t="s">
        <v>73</v>
      </c>
      <c r="AU472" s="150" t="s">
        <v>79</v>
      </c>
      <c r="AY472" s="142" t="s">
        <v>128</v>
      </c>
      <c r="BK472" s="151" t="n">
        <f aca="false">SUM(BK473:BK495)</f>
        <v>0</v>
      </c>
    </row>
    <row r="473" s="26" customFormat="true" ht="16.5" hidden="false" customHeight="true" outlineLevel="0" collapsed="false">
      <c r="A473" s="21"/>
      <c r="B473" s="154"/>
      <c r="C473" s="155" t="s">
        <v>888</v>
      </c>
      <c r="D473" s="155" t="s">
        <v>131</v>
      </c>
      <c r="E473" s="156" t="s">
        <v>889</v>
      </c>
      <c r="F473" s="157" t="s">
        <v>890</v>
      </c>
      <c r="G473" s="158" t="s">
        <v>167</v>
      </c>
      <c r="H473" s="159" t="n">
        <v>54.865</v>
      </c>
      <c r="I473" s="160"/>
      <c r="J473" s="161" t="n">
        <f aca="false">ROUND(I473*H473,2)</f>
        <v>0</v>
      </c>
      <c r="K473" s="157" t="s">
        <v>135</v>
      </c>
      <c r="L473" s="22"/>
      <c r="M473" s="162"/>
      <c r="N473" s="163" t="s">
        <v>39</v>
      </c>
      <c r="O473" s="59"/>
      <c r="P473" s="164" t="n">
        <f aca="false">O473*H473</f>
        <v>0</v>
      </c>
      <c r="Q473" s="164" t="n">
        <v>0</v>
      </c>
      <c r="R473" s="164" t="n">
        <f aca="false">Q473*H473</f>
        <v>0</v>
      </c>
      <c r="S473" s="164" t="n">
        <v>0</v>
      </c>
      <c r="T473" s="165" t="n">
        <f aca="false">S473*H473</f>
        <v>0</v>
      </c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R473" s="166" t="s">
        <v>230</v>
      </c>
      <c r="AT473" s="166" t="s">
        <v>131</v>
      </c>
      <c r="AU473" s="166" t="s">
        <v>81</v>
      </c>
      <c r="AY473" s="3" t="s">
        <v>128</v>
      </c>
      <c r="BE473" s="167" t="n">
        <f aca="false">IF(N473="základní",J473,0)</f>
        <v>0</v>
      </c>
      <c r="BF473" s="167" t="n">
        <f aca="false">IF(N473="snížená",J473,0)</f>
        <v>0</v>
      </c>
      <c r="BG473" s="167" t="n">
        <f aca="false">IF(N473="zákl. přenesená",J473,0)</f>
        <v>0</v>
      </c>
      <c r="BH473" s="167" t="n">
        <f aca="false">IF(N473="sníž. přenesená",J473,0)</f>
        <v>0</v>
      </c>
      <c r="BI473" s="167" t="n">
        <f aca="false">IF(N473="nulová",J473,0)</f>
        <v>0</v>
      </c>
      <c r="BJ473" s="3" t="s">
        <v>79</v>
      </c>
      <c r="BK473" s="167" t="n">
        <f aca="false">ROUND(I473*H473,2)</f>
        <v>0</v>
      </c>
      <c r="BL473" s="3" t="s">
        <v>230</v>
      </c>
      <c r="BM473" s="166" t="s">
        <v>891</v>
      </c>
    </row>
    <row r="474" s="168" customFormat="true" ht="12.8" hidden="false" customHeight="false" outlineLevel="0" collapsed="false">
      <c r="B474" s="169"/>
      <c r="D474" s="170" t="s">
        <v>138</v>
      </c>
      <c r="E474" s="171"/>
      <c r="F474" s="172" t="s">
        <v>260</v>
      </c>
      <c r="H474" s="173" t="n">
        <v>23.545</v>
      </c>
      <c r="I474" s="174"/>
      <c r="L474" s="169"/>
      <c r="M474" s="175"/>
      <c r="N474" s="176"/>
      <c r="O474" s="176"/>
      <c r="P474" s="176"/>
      <c r="Q474" s="176"/>
      <c r="R474" s="176"/>
      <c r="S474" s="176"/>
      <c r="T474" s="177"/>
      <c r="AT474" s="171" t="s">
        <v>138</v>
      </c>
      <c r="AU474" s="171" t="s">
        <v>81</v>
      </c>
      <c r="AV474" s="168" t="s">
        <v>81</v>
      </c>
      <c r="AW474" s="168" t="s">
        <v>31</v>
      </c>
      <c r="AX474" s="168" t="s">
        <v>74</v>
      </c>
      <c r="AY474" s="171" t="s">
        <v>128</v>
      </c>
    </row>
    <row r="475" s="168" customFormat="true" ht="12.8" hidden="false" customHeight="false" outlineLevel="0" collapsed="false">
      <c r="B475" s="169"/>
      <c r="D475" s="170" t="s">
        <v>138</v>
      </c>
      <c r="E475" s="171"/>
      <c r="F475" s="172" t="s">
        <v>261</v>
      </c>
      <c r="H475" s="173" t="n">
        <v>31.32</v>
      </c>
      <c r="I475" s="174"/>
      <c r="L475" s="169"/>
      <c r="M475" s="175"/>
      <c r="N475" s="176"/>
      <c r="O475" s="176"/>
      <c r="P475" s="176"/>
      <c r="Q475" s="176"/>
      <c r="R475" s="176"/>
      <c r="S475" s="176"/>
      <c r="T475" s="177"/>
      <c r="AT475" s="171" t="s">
        <v>138</v>
      </c>
      <c r="AU475" s="171" t="s">
        <v>81</v>
      </c>
      <c r="AV475" s="168" t="s">
        <v>81</v>
      </c>
      <c r="AW475" s="168" t="s">
        <v>31</v>
      </c>
      <c r="AX475" s="168" t="s">
        <v>74</v>
      </c>
      <c r="AY475" s="171" t="s">
        <v>128</v>
      </c>
    </row>
    <row r="476" s="178" customFormat="true" ht="12.8" hidden="false" customHeight="false" outlineLevel="0" collapsed="false">
      <c r="B476" s="179"/>
      <c r="D476" s="170" t="s">
        <v>138</v>
      </c>
      <c r="E476" s="180"/>
      <c r="F476" s="181" t="s">
        <v>155</v>
      </c>
      <c r="H476" s="182" t="n">
        <v>54.865</v>
      </c>
      <c r="I476" s="183"/>
      <c r="L476" s="179"/>
      <c r="M476" s="184"/>
      <c r="N476" s="185"/>
      <c r="O476" s="185"/>
      <c r="P476" s="185"/>
      <c r="Q476" s="185"/>
      <c r="R476" s="185"/>
      <c r="S476" s="185"/>
      <c r="T476" s="186"/>
      <c r="AT476" s="180" t="s">
        <v>138</v>
      </c>
      <c r="AU476" s="180" t="s">
        <v>81</v>
      </c>
      <c r="AV476" s="178" t="s">
        <v>136</v>
      </c>
      <c r="AW476" s="178" t="s">
        <v>31</v>
      </c>
      <c r="AX476" s="178" t="s">
        <v>79</v>
      </c>
      <c r="AY476" s="180" t="s">
        <v>128</v>
      </c>
    </row>
    <row r="477" s="26" customFormat="true" ht="16.5" hidden="false" customHeight="true" outlineLevel="0" collapsed="false">
      <c r="A477" s="21"/>
      <c r="B477" s="154"/>
      <c r="C477" s="155" t="s">
        <v>892</v>
      </c>
      <c r="D477" s="155" t="s">
        <v>131</v>
      </c>
      <c r="E477" s="156" t="s">
        <v>893</v>
      </c>
      <c r="F477" s="157" t="s">
        <v>894</v>
      </c>
      <c r="G477" s="158" t="s">
        <v>167</v>
      </c>
      <c r="H477" s="159" t="n">
        <v>54.865</v>
      </c>
      <c r="I477" s="160"/>
      <c r="J477" s="161" t="n">
        <f aca="false">ROUND(I477*H477,2)</f>
        <v>0</v>
      </c>
      <c r="K477" s="157" t="s">
        <v>135</v>
      </c>
      <c r="L477" s="22"/>
      <c r="M477" s="162"/>
      <c r="N477" s="163" t="s">
        <v>39</v>
      </c>
      <c r="O477" s="59"/>
      <c r="P477" s="164" t="n">
        <f aca="false">O477*H477</f>
        <v>0</v>
      </c>
      <c r="Q477" s="164" t="n">
        <v>0.0003</v>
      </c>
      <c r="R477" s="164" t="n">
        <f aca="false">Q477*H477</f>
        <v>0.0164595</v>
      </c>
      <c r="S477" s="164" t="n">
        <v>0</v>
      </c>
      <c r="T477" s="165" t="n">
        <f aca="false">S477*H477</f>
        <v>0</v>
      </c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R477" s="166" t="s">
        <v>230</v>
      </c>
      <c r="AT477" s="166" t="s">
        <v>131</v>
      </c>
      <c r="AU477" s="166" t="s">
        <v>81</v>
      </c>
      <c r="AY477" s="3" t="s">
        <v>128</v>
      </c>
      <c r="BE477" s="167" t="n">
        <f aca="false">IF(N477="základní",J477,0)</f>
        <v>0</v>
      </c>
      <c r="BF477" s="167" t="n">
        <f aca="false">IF(N477="snížená",J477,0)</f>
        <v>0</v>
      </c>
      <c r="BG477" s="167" t="n">
        <f aca="false">IF(N477="zákl. přenesená",J477,0)</f>
        <v>0</v>
      </c>
      <c r="BH477" s="167" t="n">
        <f aca="false">IF(N477="sníž. přenesená",J477,0)</f>
        <v>0</v>
      </c>
      <c r="BI477" s="167" t="n">
        <f aca="false">IF(N477="nulová",J477,0)</f>
        <v>0</v>
      </c>
      <c r="BJ477" s="3" t="s">
        <v>79</v>
      </c>
      <c r="BK477" s="167" t="n">
        <f aca="false">ROUND(I477*H477,2)</f>
        <v>0</v>
      </c>
      <c r="BL477" s="3" t="s">
        <v>230</v>
      </c>
      <c r="BM477" s="166" t="s">
        <v>895</v>
      </c>
    </row>
    <row r="478" s="26" customFormat="true" ht="24.15" hidden="false" customHeight="true" outlineLevel="0" collapsed="false">
      <c r="A478" s="21"/>
      <c r="B478" s="154"/>
      <c r="C478" s="155" t="s">
        <v>896</v>
      </c>
      <c r="D478" s="155" t="s">
        <v>131</v>
      </c>
      <c r="E478" s="156" t="s">
        <v>897</v>
      </c>
      <c r="F478" s="157" t="s">
        <v>898</v>
      </c>
      <c r="G478" s="158" t="s">
        <v>167</v>
      </c>
      <c r="H478" s="159" t="n">
        <v>54.865</v>
      </c>
      <c r="I478" s="160"/>
      <c r="J478" s="161" t="n">
        <f aca="false">ROUND(I478*H478,2)</f>
        <v>0</v>
      </c>
      <c r="K478" s="157" t="s">
        <v>135</v>
      </c>
      <c r="L478" s="22"/>
      <c r="M478" s="162"/>
      <c r="N478" s="163" t="s">
        <v>39</v>
      </c>
      <c r="O478" s="59"/>
      <c r="P478" s="164" t="n">
        <f aca="false">O478*H478</f>
        <v>0</v>
      </c>
      <c r="Q478" s="164" t="n">
        <v>0.00758</v>
      </c>
      <c r="R478" s="164" t="n">
        <f aca="false">Q478*H478</f>
        <v>0.4158767</v>
      </c>
      <c r="S478" s="164" t="n">
        <v>0</v>
      </c>
      <c r="T478" s="165" t="n">
        <f aca="false">S478*H478</f>
        <v>0</v>
      </c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R478" s="166" t="s">
        <v>230</v>
      </c>
      <c r="AT478" s="166" t="s">
        <v>131</v>
      </c>
      <c r="AU478" s="166" t="s">
        <v>81</v>
      </c>
      <c r="AY478" s="3" t="s">
        <v>128</v>
      </c>
      <c r="BE478" s="167" t="n">
        <f aca="false">IF(N478="základní",J478,0)</f>
        <v>0</v>
      </c>
      <c r="BF478" s="167" t="n">
        <f aca="false">IF(N478="snížená",J478,0)</f>
        <v>0</v>
      </c>
      <c r="BG478" s="167" t="n">
        <f aca="false">IF(N478="zákl. přenesená",J478,0)</f>
        <v>0</v>
      </c>
      <c r="BH478" s="167" t="n">
        <f aca="false">IF(N478="sníž. přenesená",J478,0)</f>
        <v>0</v>
      </c>
      <c r="BI478" s="167" t="n">
        <f aca="false">IF(N478="nulová",J478,0)</f>
        <v>0</v>
      </c>
      <c r="BJ478" s="3" t="s">
        <v>79</v>
      </c>
      <c r="BK478" s="167" t="n">
        <f aca="false">ROUND(I478*H478,2)</f>
        <v>0</v>
      </c>
      <c r="BL478" s="3" t="s">
        <v>230</v>
      </c>
      <c r="BM478" s="166" t="s">
        <v>899</v>
      </c>
    </row>
    <row r="479" s="26" customFormat="true" ht="33" hidden="false" customHeight="true" outlineLevel="0" collapsed="false">
      <c r="A479" s="21"/>
      <c r="B479" s="154"/>
      <c r="C479" s="155" t="s">
        <v>900</v>
      </c>
      <c r="D479" s="155" t="s">
        <v>131</v>
      </c>
      <c r="E479" s="156" t="s">
        <v>901</v>
      </c>
      <c r="F479" s="157" t="s">
        <v>902</v>
      </c>
      <c r="G479" s="158" t="s">
        <v>167</v>
      </c>
      <c r="H479" s="159" t="n">
        <v>54.865</v>
      </c>
      <c r="I479" s="160"/>
      <c r="J479" s="161" t="n">
        <f aca="false">ROUND(I479*H479,2)</f>
        <v>0</v>
      </c>
      <c r="K479" s="157" t="s">
        <v>135</v>
      </c>
      <c r="L479" s="22"/>
      <c r="M479" s="162"/>
      <c r="N479" s="163" t="s">
        <v>39</v>
      </c>
      <c r="O479" s="59"/>
      <c r="P479" s="164" t="n">
        <f aca="false">O479*H479</f>
        <v>0</v>
      </c>
      <c r="Q479" s="164" t="n">
        <v>0.00903</v>
      </c>
      <c r="R479" s="164" t="n">
        <f aca="false">Q479*H479</f>
        <v>0.49543095</v>
      </c>
      <c r="S479" s="164" t="n">
        <v>0</v>
      </c>
      <c r="T479" s="165" t="n">
        <f aca="false">S479*H479</f>
        <v>0</v>
      </c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R479" s="166" t="s">
        <v>230</v>
      </c>
      <c r="AT479" s="166" t="s">
        <v>131</v>
      </c>
      <c r="AU479" s="166" t="s">
        <v>81</v>
      </c>
      <c r="AY479" s="3" t="s">
        <v>128</v>
      </c>
      <c r="BE479" s="167" t="n">
        <f aca="false">IF(N479="základní",J479,0)</f>
        <v>0</v>
      </c>
      <c r="BF479" s="167" t="n">
        <f aca="false">IF(N479="snížená",J479,0)</f>
        <v>0</v>
      </c>
      <c r="BG479" s="167" t="n">
        <f aca="false">IF(N479="zákl. přenesená",J479,0)</f>
        <v>0</v>
      </c>
      <c r="BH479" s="167" t="n">
        <f aca="false">IF(N479="sníž. přenesená",J479,0)</f>
        <v>0</v>
      </c>
      <c r="BI479" s="167" t="n">
        <f aca="false">IF(N479="nulová",J479,0)</f>
        <v>0</v>
      </c>
      <c r="BJ479" s="3" t="s">
        <v>79</v>
      </c>
      <c r="BK479" s="167" t="n">
        <f aca="false">ROUND(I479*H479,2)</f>
        <v>0</v>
      </c>
      <c r="BL479" s="3" t="s">
        <v>230</v>
      </c>
      <c r="BM479" s="166" t="s">
        <v>903</v>
      </c>
    </row>
    <row r="480" s="26" customFormat="true" ht="24.15" hidden="false" customHeight="true" outlineLevel="0" collapsed="false">
      <c r="A480" s="21"/>
      <c r="B480" s="154"/>
      <c r="C480" s="187" t="s">
        <v>904</v>
      </c>
      <c r="D480" s="187" t="s">
        <v>157</v>
      </c>
      <c r="E480" s="188" t="s">
        <v>905</v>
      </c>
      <c r="F480" s="189" t="s">
        <v>906</v>
      </c>
      <c r="G480" s="190" t="s">
        <v>167</v>
      </c>
      <c r="H480" s="191" t="n">
        <v>63.095</v>
      </c>
      <c r="I480" s="192"/>
      <c r="J480" s="193" t="n">
        <f aca="false">ROUND(I480*H480,2)</f>
        <v>0</v>
      </c>
      <c r="K480" s="157" t="s">
        <v>135</v>
      </c>
      <c r="L480" s="194"/>
      <c r="M480" s="195"/>
      <c r="N480" s="196" t="s">
        <v>39</v>
      </c>
      <c r="O480" s="59"/>
      <c r="P480" s="164" t="n">
        <f aca="false">O480*H480</f>
        <v>0</v>
      </c>
      <c r="Q480" s="164" t="n">
        <v>0.022</v>
      </c>
      <c r="R480" s="164" t="n">
        <f aca="false">Q480*H480</f>
        <v>1.38809</v>
      </c>
      <c r="S480" s="164" t="n">
        <v>0</v>
      </c>
      <c r="T480" s="165" t="n">
        <f aca="false">S480*H480</f>
        <v>0</v>
      </c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R480" s="166" t="s">
        <v>312</v>
      </c>
      <c r="AT480" s="166" t="s">
        <v>157</v>
      </c>
      <c r="AU480" s="166" t="s">
        <v>81</v>
      </c>
      <c r="AY480" s="3" t="s">
        <v>128</v>
      </c>
      <c r="BE480" s="167" t="n">
        <f aca="false">IF(N480="základní",J480,0)</f>
        <v>0</v>
      </c>
      <c r="BF480" s="167" t="n">
        <f aca="false">IF(N480="snížená",J480,0)</f>
        <v>0</v>
      </c>
      <c r="BG480" s="167" t="n">
        <f aca="false">IF(N480="zákl. přenesená",J480,0)</f>
        <v>0</v>
      </c>
      <c r="BH480" s="167" t="n">
        <f aca="false">IF(N480="sníž. přenesená",J480,0)</f>
        <v>0</v>
      </c>
      <c r="BI480" s="167" t="n">
        <f aca="false">IF(N480="nulová",J480,0)</f>
        <v>0</v>
      </c>
      <c r="BJ480" s="3" t="s">
        <v>79</v>
      </c>
      <c r="BK480" s="167" t="n">
        <f aca="false">ROUND(I480*H480,2)</f>
        <v>0</v>
      </c>
      <c r="BL480" s="3" t="s">
        <v>230</v>
      </c>
      <c r="BM480" s="166" t="s">
        <v>907</v>
      </c>
    </row>
    <row r="481" s="168" customFormat="true" ht="12.8" hidden="false" customHeight="false" outlineLevel="0" collapsed="false">
      <c r="B481" s="169"/>
      <c r="D481" s="170" t="s">
        <v>138</v>
      </c>
      <c r="F481" s="172" t="s">
        <v>908</v>
      </c>
      <c r="H481" s="173" t="n">
        <v>63.095</v>
      </c>
      <c r="I481" s="174"/>
      <c r="L481" s="169"/>
      <c r="M481" s="175"/>
      <c r="N481" s="176"/>
      <c r="O481" s="176"/>
      <c r="P481" s="176"/>
      <c r="Q481" s="176"/>
      <c r="R481" s="176"/>
      <c r="S481" s="176"/>
      <c r="T481" s="177"/>
      <c r="AT481" s="171" t="s">
        <v>138</v>
      </c>
      <c r="AU481" s="171" t="s">
        <v>81</v>
      </c>
      <c r="AV481" s="168" t="s">
        <v>81</v>
      </c>
      <c r="AW481" s="168" t="s">
        <v>2</v>
      </c>
      <c r="AX481" s="168" t="s">
        <v>79</v>
      </c>
      <c r="AY481" s="171" t="s">
        <v>128</v>
      </c>
    </row>
    <row r="482" s="26" customFormat="true" ht="33" hidden="false" customHeight="true" outlineLevel="0" collapsed="false">
      <c r="A482" s="21"/>
      <c r="B482" s="154"/>
      <c r="C482" s="155" t="s">
        <v>909</v>
      </c>
      <c r="D482" s="155" t="s">
        <v>131</v>
      </c>
      <c r="E482" s="156" t="s">
        <v>910</v>
      </c>
      <c r="F482" s="157" t="s">
        <v>911</v>
      </c>
      <c r="G482" s="158" t="s">
        <v>167</v>
      </c>
      <c r="H482" s="159" t="n">
        <v>31.315</v>
      </c>
      <c r="I482" s="160"/>
      <c r="J482" s="161" t="n">
        <f aca="false">ROUND(I482*H482,2)</f>
        <v>0</v>
      </c>
      <c r="K482" s="157" t="s">
        <v>135</v>
      </c>
      <c r="L482" s="22"/>
      <c r="M482" s="162"/>
      <c r="N482" s="163" t="s">
        <v>39</v>
      </c>
      <c r="O482" s="59"/>
      <c r="P482" s="164" t="n">
        <f aca="false">O482*H482</f>
        <v>0</v>
      </c>
      <c r="Q482" s="164" t="n">
        <v>0</v>
      </c>
      <c r="R482" s="164" t="n">
        <f aca="false">Q482*H482</f>
        <v>0</v>
      </c>
      <c r="S482" s="164" t="n">
        <v>0</v>
      </c>
      <c r="T482" s="165" t="n">
        <f aca="false">S482*H482</f>
        <v>0</v>
      </c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R482" s="166" t="s">
        <v>230</v>
      </c>
      <c r="AT482" s="166" t="s">
        <v>131</v>
      </c>
      <c r="AU482" s="166" t="s">
        <v>81</v>
      </c>
      <c r="AY482" s="3" t="s">
        <v>128</v>
      </c>
      <c r="BE482" s="167" t="n">
        <f aca="false">IF(N482="základní",J482,0)</f>
        <v>0</v>
      </c>
      <c r="BF482" s="167" t="n">
        <f aca="false">IF(N482="snížená",J482,0)</f>
        <v>0</v>
      </c>
      <c r="BG482" s="167" t="n">
        <f aca="false">IF(N482="zákl. přenesená",J482,0)</f>
        <v>0</v>
      </c>
      <c r="BH482" s="167" t="n">
        <f aca="false">IF(N482="sníž. přenesená",J482,0)</f>
        <v>0</v>
      </c>
      <c r="BI482" s="167" t="n">
        <f aca="false">IF(N482="nulová",J482,0)</f>
        <v>0</v>
      </c>
      <c r="BJ482" s="3" t="s">
        <v>79</v>
      </c>
      <c r="BK482" s="167" t="n">
        <f aca="false">ROUND(I482*H482,2)</f>
        <v>0</v>
      </c>
      <c r="BL482" s="3" t="s">
        <v>230</v>
      </c>
      <c r="BM482" s="166" t="s">
        <v>912</v>
      </c>
    </row>
    <row r="483" s="168" customFormat="true" ht="12.8" hidden="false" customHeight="false" outlineLevel="0" collapsed="false">
      <c r="B483" s="169"/>
      <c r="D483" s="170" t="s">
        <v>138</v>
      </c>
      <c r="E483" s="171"/>
      <c r="F483" s="172" t="s">
        <v>913</v>
      </c>
      <c r="H483" s="173" t="n">
        <v>31.315</v>
      </c>
      <c r="I483" s="174"/>
      <c r="L483" s="169"/>
      <c r="M483" s="175"/>
      <c r="N483" s="176"/>
      <c r="O483" s="176"/>
      <c r="P483" s="176"/>
      <c r="Q483" s="176"/>
      <c r="R483" s="176"/>
      <c r="S483" s="176"/>
      <c r="T483" s="177"/>
      <c r="AT483" s="171" t="s">
        <v>138</v>
      </c>
      <c r="AU483" s="171" t="s">
        <v>81</v>
      </c>
      <c r="AV483" s="168" t="s">
        <v>81</v>
      </c>
      <c r="AW483" s="168" t="s">
        <v>31</v>
      </c>
      <c r="AX483" s="168" t="s">
        <v>79</v>
      </c>
      <c r="AY483" s="171" t="s">
        <v>128</v>
      </c>
    </row>
    <row r="484" s="26" customFormat="true" ht="24.15" hidden="false" customHeight="true" outlineLevel="0" collapsed="false">
      <c r="A484" s="21"/>
      <c r="B484" s="154"/>
      <c r="C484" s="155" t="s">
        <v>914</v>
      </c>
      <c r="D484" s="155" t="s">
        <v>131</v>
      </c>
      <c r="E484" s="156" t="s">
        <v>915</v>
      </c>
      <c r="F484" s="157" t="s">
        <v>916</v>
      </c>
      <c r="G484" s="158" t="s">
        <v>167</v>
      </c>
      <c r="H484" s="159" t="n">
        <v>32.853</v>
      </c>
      <c r="I484" s="160"/>
      <c r="J484" s="161" t="n">
        <f aca="false">ROUND(I484*H484,2)</f>
        <v>0</v>
      </c>
      <c r="K484" s="157" t="s">
        <v>135</v>
      </c>
      <c r="L484" s="22"/>
      <c r="M484" s="162"/>
      <c r="N484" s="163" t="s">
        <v>39</v>
      </c>
      <c r="O484" s="59"/>
      <c r="P484" s="164" t="n">
        <f aca="false">O484*H484</f>
        <v>0</v>
      </c>
      <c r="Q484" s="164" t="n">
        <v>0.0015</v>
      </c>
      <c r="R484" s="164" t="n">
        <f aca="false">Q484*H484</f>
        <v>0.0492795</v>
      </c>
      <c r="S484" s="164" t="n">
        <v>0</v>
      </c>
      <c r="T484" s="165" t="n">
        <f aca="false">S484*H484</f>
        <v>0</v>
      </c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R484" s="166" t="s">
        <v>230</v>
      </c>
      <c r="AT484" s="166" t="s">
        <v>131</v>
      </c>
      <c r="AU484" s="166" t="s">
        <v>81</v>
      </c>
      <c r="AY484" s="3" t="s">
        <v>128</v>
      </c>
      <c r="BE484" s="167" t="n">
        <f aca="false">IF(N484="základní",J484,0)</f>
        <v>0</v>
      </c>
      <c r="BF484" s="167" t="n">
        <f aca="false">IF(N484="snížená",J484,0)</f>
        <v>0</v>
      </c>
      <c r="BG484" s="167" t="n">
        <f aca="false">IF(N484="zákl. přenesená",J484,0)</f>
        <v>0</v>
      </c>
      <c r="BH484" s="167" t="n">
        <f aca="false">IF(N484="sníž. přenesená",J484,0)</f>
        <v>0</v>
      </c>
      <c r="BI484" s="167" t="n">
        <f aca="false">IF(N484="nulová",J484,0)</f>
        <v>0</v>
      </c>
      <c r="BJ484" s="3" t="s">
        <v>79</v>
      </c>
      <c r="BK484" s="167" t="n">
        <f aca="false">ROUND(I484*H484,2)</f>
        <v>0</v>
      </c>
      <c r="BL484" s="3" t="s">
        <v>230</v>
      </c>
      <c r="BM484" s="166" t="s">
        <v>917</v>
      </c>
    </row>
    <row r="485" s="168" customFormat="true" ht="12.8" hidden="false" customHeight="false" outlineLevel="0" collapsed="false">
      <c r="B485" s="169"/>
      <c r="D485" s="170" t="s">
        <v>138</v>
      </c>
      <c r="E485" s="171"/>
      <c r="F485" s="172" t="s">
        <v>918</v>
      </c>
      <c r="H485" s="173" t="n">
        <v>14.898</v>
      </c>
      <c r="I485" s="174"/>
      <c r="L485" s="169"/>
      <c r="M485" s="175"/>
      <c r="N485" s="176"/>
      <c r="O485" s="176"/>
      <c r="P485" s="176"/>
      <c r="Q485" s="176"/>
      <c r="R485" s="176"/>
      <c r="S485" s="176"/>
      <c r="T485" s="177"/>
      <c r="AT485" s="171" t="s">
        <v>138</v>
      </c>
      <c r="AU485" s="171" t="s">
        <v>81</v>
      </c>
      <c r="AV485" s="168" t="s">
        <v>81</v>
      </c>
      <c r="AW485" s="168" t="s">
        <v>31</v>
      </c>
      <c r="AX485" s="168" t="s">
        <v>74</v>
      </c>
      <c r="AY485" s="171" t="s">
        <v>128</v>
      </c>
    </row>
    <row r="486" s="168" customFormat="true" ht="12.8" hidden="false" customHeight="false" outlineLevel="0" collapsed="false">
      <c r="B486" s="169"/>
      <c r="D486" s="170" t="s">
        <v>138</v>
      </c>
      <c r="E486" s="171"/>
      <c r="F486" s="172" t="s">
        <v>919</v>
      </c>
      <c r="H486" s="173" t="n">
        <v>17.955</v>
      </c>
      <c r="I486" s="174"/>
      <c r="L486" s="169"/>
      <c r="M486" s="175"/>
      <c r="N486" s="176"/>
      <c r="O486" s="176"/>
      <c r="P486" s="176"/>
      <c r="Q486" s="176"/>
      <c r="R486" s="176"/>
      <c r="S486" s="176"/>
      <c r="T486" s="177"/>
      <c r="AT486" s="171" t="s">
        <v>138</v>
      </c>
      <c r="AU486" s="171" t="s">
        <v>81</v>
      </c>
      <c r="AV486" s="168" t="s">
        <v>81</v>
      </c>
      <c r="AW486" s="168" t="s">
        <v>31</v>
      </c>
      <c r="AX486" s="168" t="s">
        <v>74</v>
      </c>
      <c r="AY486" s="171" t="s">
        <v>128</v>
      </c>
    </row>
    <row r="487" s="178" customFormat="true" ht="12.8" hidden="false" customHeight="false" outlineLevel="0" collapsed="false">
      <c r="B487" s="179"/>
      <c r="D487" s="170" t="s">
        <v>138</v>
      </c>
      <c r="E487" s="180"/>
      <c r="F487" s="181" t="s">
        <v>155</v>
      </c>
      <c r="H487" s="182" t="n">
        <v>32.853</v>
      </c>
      <c r="I487" s="183"/>
      <c r="L487" s="179"/>
      <c r="M487" s="184"/>
      <c r="N487" s="185"/>
      <c r="O487" s="185"/>
      <c r="P487" s="185"/>
      <c r="Q487" s="185"/>
      <c r="R487" s="185"/>
      <c r="S487" s="185"/>
      <c r="T487" s="186"/>
      <c r="AT487" s="180" t="s">
        <v>138</v>
      </c>
      <c r="AU487" s="180" t="s">
        <v>81</v>
      </c>
      <c r="AV487" s="178" t="s">
        <v>136</v>
      </c>
      <c r="AW487" s="178" t="s">
        <v>31</v>
      </c>
      <c r="AX487" s="178" t="s">
        <v>79</v>
      </c>
      <c r="AY487" s="180" t="s">
        <v>128</v>
      </c>
    </row>
    <row r="488" s="26" customFormat="true" ht="16.5" hidden="false" customHeight="true" outlineLevel="0" collapsed="false">
      <c r="A488" s="21"/>
      <c r="B488" s="154"/>
      <c r="C488" s="155" t="s">
        <v>920</v>
      </c>
      <c r="D488" s="155" t="s">
        <v>131</v>
      </c>
      <c r="E488" s="156" t="s">
        <v>921</v>
      </c>
      <c r="F488" s="157" t="s">
        <v>922</v>
      </c>
      <c r="G488" s="158" t="s">
        <v>196</v>
      </c>
      <c r="H488" s="159" t="n">
        <v>76.6</v>
      </c>
      <c r="I488" s="160"/>
      <c r="J488" s="161" t="n">
        <f aca="false">ROUND(I488*H488,2)</f>
        <v>0</v>
      </c>
      <c r="K488" s="157" t="s">
        <v>135</v>
      </c>
      <c r="L488" s="22"/>
      <c r="M488" s="162"/>
      <c r="N488" s="163" t="s">
        <v>39</v>
      </c>
      <c r="O488" s="59"/>
      <c r="P488" s="164" t="n">
        <f aca="false">O488*H488</f>
        <v>0</v>
      </c>
      <c r="Q488" s="164" t="n">
        <v>3E-005</v>
      </c>
      <c r="R488" s="164" t="n">
        <f aca="false">Q488*H488</f>
        <v>0.002298</v>
      </c>
      <c r="S488" s="164" t="n">
        <v>0</v>
      </c>
      <c r="T488" s="165" t="n">
        <f aca="false">S488*H488</f>
        <v>0</v>
      </c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R488" s="166" t="s">
        <v>230</v>
      </c>
      <c r="AT488" s="166" t="s">
        <v>131</v>
      </c>
      <c r="AU488" s="166" t="s">
        <v>81</v>
      </c>
      <c r="AY488" s="3" t="s">
        <v>128</v>
      </c>
      <c r="BE488" s="167" t="n">
        <f aca="false">IF(N488="základní",J488,0)</f>
        <v>0</v>
      </c>
      <c r="BF488" s="167" t="n">
        <f aca="false">IF(N488="snížená",J488,0)</f>
        <v>0</v>
      </c>
      <c r="BG488" s="167" t="n">
        <f aca="false">IF(N488="zákl. přenesená",J488,0)</f>
        <v>0</v>
      </c>
      <c r="BH488" s="167" t="n">
        <f aca="false">IF(N488="sníž. přenesená",J488,0)</f>
        <v>0</v>
      </c>
      <c r="BI488" s="167" t="n">
        <f aca="false">IF(N488="nulová",J488,0)</f>
        <v>0</v>
      </c>
      <c r="BJ488" s="3" t="s">
        <v>79</v>
      </c>
      <c r="BK488" s="167" t="n">
        <f aca="false">ROUND(I488*H488,2)</f>
        <v>0</v>
      </c>
      <c r="BL488" s="3" t="s">
        <v>230</v>
      </c>
      <c r="BM488" s="166" t="s">
        <v>923</v>
      </c>
    </row>
    <row r="489" s="168" customFormat="true" ht="12.8" hidden="false" customHeight="false" outlineLevel="0" collapsed="false">
      <c r="B489" s="169"/>
      <c r="D489" s="170" t="s">
        <v>138</v>
      </c>
      <c r="E489" s="171"/>
      <c r="F489" s="172" t="s">
        <v>924</v>
      </c>
      <c r="H489" s="173" t="n">
        <v>16.2</v>
      </c>
      <c r="I489" s="174"/>
      <c r="L489" s="169"/>
      <c r="M489" s="175"/>
      <c r="N489" s="176"/>
      <c r="O489" s="176"/>
      <c r="P489" s="176"/>
      <c r="Q489" s="176"/>
      <c r="R489" s="176"/>
      <c r="S489" s="176"/>
      <c r="T489" s="177"/>
      <c r="AT489" s="171" t="s">
        <v>138</v>
      </c>
      <c r="AU489" s="171" t="s">
        <v>81</v>
      </c>
      <c r="AV489" s="168" t="s">
        <v>81</v>
      </c>
      <c r="AW489" s="168" t="s">
        <v>31</v>
      </c>
      <c r="AX489" s="168" t="s">
        <v>74</v>
      </c>
      <c r="AY489" s="171" t="s">
        <v>128</v>
      </c>
    </row>
    <row r="490" s="168" customFormat="true" ht="12.8" hidden="false" customHeight="false" outlineLevel="0" collapsed="false">
      <c r="B490" s="169"/>
      <c r="D490" s="170" t="s">
        <v>138</v>
      </c>
      <c r="E490" s="171"/>
      <c r="F490" s="172" t="s">
        <v>925</v>
      </c>
      <c r="H490" s="173" t="n">
        <v>23.5</v>
      </c>
      <c r="I490" s="174"/>
      <c r="L490" s="169"/>
      <c r="M490" s="175"/>
      <c r="N490" s="176"/>
      <c r="O490" s="176"/>
      <c r="P490" s="176"/>
      <c r="Q490" s="176"/>
      <c r="R490" s="176"/>
      <c r="S490" s="176"/>
      <c r="T490" s="177"/>
      <c r="AT490" s="171" t="s">
        <v>138</v>
      </c>
      <c r="AU490" s="171" t="s">
        <v>81</v>
      </c>
      <c r="AV490" s="168" t="s">
        <v>81</v>
      </c>
      <c r="AW490" s="168" t="s">
        <v>31</v>
      </c>
      <c r="AX490" s="168" t="s">
        <v>74</v>
      </c>
      <c r="AY490" s="171" t="s">
        <v>128</v>
      </c>
    </row>
    <row r="491" s="168" customFormat="true" ht="12.8" hidden="false" customHeight="false" outlineLevel="0" collapsed="false">
      <c r="B491" s="169"/>
      <c r="D491" s="170" t="s">
        <v>138</v>
      </c>
      <c r="E491" s="171"/>
      <c r="F491" s="172" t="s">
        <v>926</v>
      </c>
      <c r="H491" s="173" t="n">
        <v>9.2</v>
      </c>
      <c r="I491" s="174"/>
      <c r="L491" s="169"/>
      <c r="M491" s="175"/>
      <c r="N491" s="176"/>
      <c r="O491" s="176"/>
      <c r="P491" s="176"/>
      <c r="Q491" s="176"/>
      <c r="R491" s="176"/>
      <c r="S491" s="176"/>
      <c r="T491" s="177"/>
      <c r="AT491" s="171" t="s">
        <v>138</v>
      </c>
      <c r="AU491" s="171" t="s">
        <v>81</v>
      </c>
      <c r="AV491" s="168" t="s">
        <v>81</v>
      </c>
      <c r="AW491" s="168" t="s">
        <v>31</v>
      </c>
      <c r="AX491" s="168" t="s">
        <v>74</v>
      </c>
      <c r="AY491" s="171" t="s">
        <v>128</v>
      </c>
    </row>
    <row r="492" s="168" customFormat="true" ht="12.8" hidden="false" customHeight="false" outlineLevel="0" collapsed="false">
      <c r="B492" s="169"/>
      <c r="D492" s="170" t="s">
        <v>138</v>
      </c>
      <c r="E492" s="171"/>
      <c r="F492" s="172" t="s">
        <v>927</v>
      </c>
      <c r="H492" s="173" t="n">
        <v>8.4</v>
      </c>
      <c r="I492" s="174"/>
      <c r="L492" s="169"/>
      <c r="M492" s="175"/>
      <c r="N492" s="176"/>
      <c r="O492" s="176"/>
      <c r="P492" s="176"/>
      <c r="Q492" s="176"/>
      <c r="R492" s="176"/>
      <c r="S492" s="176"/>
      <c r="T492" s="177"/>
      <c r="AT492" s="171" t="s">
        <v>138</v>
      </c>
      <c r="AU492" s="171" t="s">
        <v>81</v>
      </c>
      <c r="AV492" s="168" t="s">
        <v>81</v>
      </c>
      <c r="AW492" s="168" t="s">
        <v>31</v>
      </c>
      <c r="AX492" s="168" t="s">
        <v>74</v>
      </c>
      <c r="AY492" s="171" t="s">
        <v>128</v>
      </c>
    </row>
    <row r="493" s="168" customFormat="true" ht="12.8" hidden="false" customHeight="false" outlineLevel="0" collapsed="false">
      <c r="B493" s="169"/>
      <c r="D493" s="170" t="s">
        <v>138</v>
      </c>
      <c r="E493" s="171"/>
      <c r="F493" s="172" t="s">
        <v>928</v>
      </c>
      <c r="H493" s="173" t="n">
        <v>19.3</v>
      </c>
      <c r="I493" s="174"/>
      <c r="L493" s="169"/>
      <c r="M493" s="175"/>
      <c r="N493" s="176"/>
      <c r="O493" s="176"/>
      <c r="P493" s="176"/>
      <c r="Q493" s="176"/>
      <c r="R493" s="176"/>
      <c r="S493" s="176"/>
      <c r="T493" s="177"/>
      <c r="AT493" s="171" t="s">
        <v>138</v>
      </c>
      <c r="AU493" s="171" t="s">
        <v>81</v>
      </c>
      <c r="AV493" s="168" t="s">
        <v>81</v>
      </c>
      <c r="AW493" s="168" t="s">
        <v>31</v>
      </c>
      <c r="AX493" s="168" t="s">
        <v>74</v>
      </c>
      <c r="AY493" s="171" t="s">
        <v>128</v>
      </c>
    </row>
    <row r="494" s="178" customFormat="true" ht="12.8" hidden="false" customHeight="false" outlineLevel="0" collapsed="false">
      <c r="B494" s="179"/>
      <c r="D494" s="170" t="s">
        <v>138</v>
      </c>
      <c r="E494" s="180"/>
      <c r="F494" s="181" t="s">
        <v>155</v>
      </c>
      <c r="H494" s="182" t="n">
        <v>76.6</v>
      </c>
      <c r="I494" s="183"/>
      <c r="L494" s="179"/>
      <c r="M494" s="184"/>
      <c r="N494" s="185"/>
      <c r="O494" s="185"/>
      <c r="P494" s="185"/>
      <c r="Q494" s="185"/>
      <c r="R494" s="185"/>
      <c r="S494" s="185"/>
      <c r="T494" s="186"/>
      <c r="AT494" s="180" t="s">
        <v>138</v>
      </c>
      <c r="AU494" s="180" t="s">
        <v>81</v>
      </c>
      <c r="AV494" s="178" t="s">
        <v>136</v>
      </c>
      <c r="AW494" s="178" t="s">
        <v>31</v>
      </c>
      <c r="AX494" s="178" t="s">
        <v>79</v>
      </c>
      <c r="AY494" s="180" t="s">
        <v>128</v>
      </c>
    </row>
    <row r="495" s="26" customFormat="true" ht="24.15" hidden="false" customHeight="true" outlineLevel="0" collapsed="false">
      <c r="A495" s="21"/>
      <c r="B495" s="154"/>
      <c r="C495" s="155" t="s">
        <v>929</v>
      </c>
      <c r="D495" s="155" t="s">
        <v>131</v>
      </c>
      <c r="E495" s="156" t="s">
        <v>930</v>
      </c>
      <c r="F495" s="157" t="s">
        <v>931</v>
      </c>
      <c r="G495" s="158" t="s">
        <v>466</v>
      </c>
      <c r="H495" s="214"/>
      <c r="I495" s="160"/>
      <c r="J495" s="161" t="n">
        <f aca="false">ROUND(I495*H495,2)</f>
        <v>0</v>
      </c>
      <c r="K495" s="157" t="s">
        <v>135</v>
      </c>
      <c r="L495" s="22"/>
      <c r="M495" s="162"/>
      <c r="N495" s="163" t="s">
        <v>39</v>
      </c>
      <c r="O495" s="59"/>
      <c r="P495" s="164" t="n">
        <f aca="false">O495*H495</f>
        <v>0</v>
      </c>
      <c r="Q495" s="164" t="n">
        <v>0</v>
      </c>
      <c r="R495" s="164" t="n">
        <f aca="false">Q495*H495</f>
        <v>0</v>
      </c>
      <c r="S495" s="164" t="n">
        <v>0</v>
      </c>
      <c r="T495" s="165" t="n">
        <f aca="false">S495*H495</f>
        <v>0</v>
      </c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R495" s="166" t="s">
        <v>230</v>
      </c>
      <c r="AT495" s="166" t="s">
        <v>131</v>
      </c>
      <c r="AU495" s="166" t="s">
        <v>81</v>
      </c>
      <c r="AY495" s="3" t="s">
        <v>128</v>
      </c>
      <c r="BE495" s="167" t="n">
        <f aca="false">IF(N495="základní",J495,0)</f>
        <v>0</v>
      </c>
      <c r="BF495" s="167" t="n">
        <f aca="false">IF(N495="snížená",J495,0)</f>
        <v>0</v>
      </c>
      <c r="BG495" s="167" t="n">
        <f aca="false">IF(N495="zákl. přenesená",J495,0)</f>
        <v>0</v>
      </c>
      <c r="BH495" s="167" t="n">
        <f aca="false">IF(N495="sníž. přenesená",J495,0)</f>
        <v>0</v>
      </c>
      <c r="BI495" s="167" t="n">
        <f aca="false">IF(N495="nulová",J495,0)</f>
        <v>0</v>
      </c>
      <c r="BJ495" s="3" t="s">
        <v>79</v>
      </c>
      <c r="BK495" s="167" t="n">
        <f aca="false">ROUND(I495*H495,2)</f>
        <v>0</v>
      </c>
      <c r="BL495" s="3" t="s">
        <v>230</v>
      </c>
      <c r="BM495" s="166" t="s">
        <v>932</v>
      </c>
    </row>
    <row r="496" s="140" customFormat="true" ht="22.8" hidden="false" customHeight="true" outlineLevel="0" collapsed="false">
      <c r="B496" s="141"/>
      <c r="D496" s="142" t="s">
        <v>73</v>
      </c>
      <c r="E496" s="152" t="s">
        <v>933</v>
      </c>
      <c r="F496" s="152" t="s">
        <v>934</v>
      </c>
      <c r="I496" s="144"/>
      <c r="J496" s="153" t="n">
        <f aca="false">BK496</f>
        <v>0</v>
      </c>
      <c r="L496" s="141"/>
      <c r="M496" s="146"/>
      <c r="N496" s="147"/>
      <c r="O496" s="147"/>
      <c r="P496" s="148" t="n">
        <f aca="false">SUM(P497:P543)</f>
        <v>0</v>
      </c>
      <c r="Q496" s="147"/>
      <c r="R496" s="148" t="n">
        <f aca="false">SUM(R497:R543)</f>
        <v>3.82596494</v>
      </c>
      <c r="S496" s="147"/>
      <c r="T496" s="149" t="n">
        <f aca="false">SUM(T497:T543)</f>
        <v>0</v>
      </c>
      <c r="AR496" s="142" t="s">
        <v>81</v>
      </c>
      <c r="AT496" s="150" t="s">
        <v>73</v>
      </c>
      <c r="AU496" s="150" t="s">
        <v>79</v>
      </c>
      <c r="AY496" s="142" t="s">
        <v>128</v>
      </c>
      <c r="BK496" s="151" t="n">
        <f aca="false">SUM(BK497:BK543)</f>
        <v>0</v>
      </c>
    </row>
    <row r="497" s="26" customFormat="true" ht="16.5" hidden="false" customHeight="true" outlineLevel="0" collapsed="false">
      <c r="A497" s="21"/>
      <c r="B497" s="154"/>
      <c r="C497" s="155" t="s">
        <v>935</v>
      </c>
      <c r="D497" s="155" t="s">
        <v>131</v>
      </c>
      <c r="E497" s="156" t="s">
        <v>936</v>
      </c>
      <c r="F497" s="157" t="s">
        <v>937</v>
      </c>
      <c r="G497" s="158" t="s">
        <v>167</v>
      </c>
      <c r="H497" s="159" t="n">
        <v>143.056</v>
      </c>
      <c r="I497" s="160"/>
      <c r="J497" s="161" t="n">
        <f aca="false">ROUND(I497*H497,2)</f>
        <v>0</v>
      </c>
      <c r="K497" s="157" t="s">
        <v>135</v>
      </c>
      <c r="L497" s="22"/>
      <c r="M497" s="162"/>
      <c r="N497" s="163" t="s">
        <v>39</v>
      </c>
      <c r="O497" s="59"/>
      <c r="P497" s="164" t="n">
        <f aca="false">O497*H497</f>
        <v>0</v>
      </c>
      <c r="Q497" s="164" t="n">
        <v>0.0003</v>
      </c>
      <c r="R497" s="164" t="n">
        <f aca="false">Q497*H497</f>
        <v>0.0429168</v>
      </c>
      <c r="S497" s="164" t="n">
        <v>0</v>
      </c>
      <c r="T497" s="165" t="n">
        <f aca="false">S497*H497</f>
        <v>0</v>
      </c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R497" s="166" t="s">
        <v>230</v>
      </c>
      <c r="AT497" s="166" t="s">
        <v>131</v>
      </c>
      <c r="AU497" s="166" t="s">
        <v>81</v>
      </c>
      <c r="AY497" s="3" t="s">
        <v>128</v>
      </c>
      <c r="BE497" s="167" t="n">
        <f aca="false">IF(N497="základní",J497,0)</f>
        <v>0</v>
      </c>
      <c r="BF497" s="167" t="n">
        <f aca="false">IF(N497="snížená",J497,0)</f>
        <v>0</v>
      </c>
      <c r="BG497" s="167" t="n">
        <f aca="false">IF(N497="zákl. přenesená",J497,0)</f>
        <v>0</v>
      </c>
      <c r="BH497" s="167" t="n">
        <f aca="false">IF(N497="sníž. přenesená",J497,0)</f>
        <v>0</v>
      </c>
      <c r="BI497" s="167" t="n">
        <f aca="false">IF(N497="nulová",J497,0)</f>
        <v>0</v>
      </c>
      <c r="BJ497" s="3" t="s">
        <v>79</v>
      </c>
      <c r="BK497" s="167" t="n">
        <f aca="false">ROUND(I497*H497,2)</f>
        <v>0</v>
      </c>
      <c r="BL497" s="3" t="s">
        <v>230</v>
      </c>
      <c r="BM497" s="166" t="s">
        <v>938</v>
      </c>
    </row>
    <row r="498" s="168" customFormat="true" ht="12.8" hidden="false" customHeight="false" outlineLevel="0" collapsed="false">
      <c r="B498" s="169"/>
      <c r="D498" s="170" t="s">
        <v>138</v>
      </c>
      <c r="E498" s="171"/>
      <c r="F498" s="172" t="s">
        <v>939</v>
      </c>
      <c r="H498" s="173" t="n">
        <v>35.72</v>
      </c>
      <c r="I498" s="174"/>
      <c r="L498" s="169"/>
      <c r="M498" s="175"/>
      <c r="N498" s="176"/>
      <c r="O498" s="176"/>
      <c r="P498" s="176"/>
      <c r="Q498" s="176"/>
      <c r="R498" s="176"/>
      <c r="S498" s="176"/>
      <c r="T498" s="177"/>
      <c r="AT498" s="171" t="s">
        <v>138</v>
      </c>
      <c r="AU498" s="171" t="s">
        <v>81</v>
      </c>
      <c r="AV498" s="168" t="s">
        <v>81</v>
      </c>
      <c r="AW498" s="168" t="s">
        <v>31</v>
      </c>
      <c r="AX498" s="168" t="s">
        <v>74</v>
      </c>
      <c r="AY498" s="171" t="s">
        <v>128</v>
      </c>
    </row>
    <row r="499" s="168" customFormat="true" ht="12.8" hidden="false" customHeight="false" outlineLevel="0" collapsed="false">
      <c r="B499" s="169"/>
      <c r="D499" s="170" t="s">
        <v>138</v>
      </c>
      <c r="E499" s="171"/>
      <c r="F499" s="172" t="s">
        <v>940</v>
      </c>
      <c r="H499" s="173" t="n">
        <v>14.8</v>
      </c>
      <c r="I499" s="174"/>
      <c r="L499" s="169"/>
      <c r="M499" s="175"/>
      <c r="N499" s="176"/>
      <c r="O499" s="176"/>
      <c r="P499" s="176"/>
      <c r="Q499" s="176"/>
      <c r="R499" s="176"/>
      <c r="S499" s="176"/>
      <c r="T499" s="177"/>
      <c r="AT499" s="171" t="s">
        <v>138</v>
      </c>
      <c r="AU499" s="171" t="s">
        <v>81</v>
      </c>
      <c r="AV499" s="168" t="s">
        <v>81</v>
      </c>
      <c r="AW499" s="168" t="s">
        <v>31</v>
      </c>
      <c r="AX499" s="168" t="s">
        <v>74</v>
      </c>
      <c r="AY499" s="171" t="s">
        <v>128</v>
      </c>
    </row>
    <row r="500" s="168" customFormat="true" ht="12.8" hidden="false" customHeight="false" outlineLevel="0" collapsed="false">
      <c r="B500" s="169"/>
      <c r="D500" s="170" t="s">
        <v>138</v>
      </c>
      <c r="E500" s="171"/>
      <c r="F500" s="172" t="s">
        <v>941</v>
      </c>
      <c r="H500" s="173" t="n">
        <v>20.34</v>
      </c>
      <c r="I500" s="174"/>
      <c r="L500" s="169"/>
      <c r="M500" s="175"/>
      <c r="N500" s="176"/>
      <c r="O500" s="176"/>
      <c r="P500" s="176"/>
      <c r="Q500" s="176"/>
      <c r="R500" s="176"/>
      <c r="S500" s="176"/>
      <c r="T500" s="177"/>
      <c r="AT500" s="171" t="s">
        <v>138</v>
      </c>
      <c r="AU500" s="171" t="s">
        <v>81</v>
      </c>
      <c r="AV500" s="168" t="s">
        <v>81</v>
      </c>
      <c r="AW500" s="168" t="s">
        <v>31</v>
      </c>
      <c r="AX500" s="168" t="s">
        <v>74</v>
      </c>
      <c r="AY500" s="171" t="s">
        <v>128</v>
      </c>
    </row>
    <row r="501" s="168" customFormat="true" ht="12.8" hidden="false" customHeight="false" outlineLevel="0" collapsed="false">
      <c r="B501" s="169"/>
      <c r="D501" s="170" t="s">
        <v>138</v>
      </c>
      <c r="E501" s="171"/>
      <c r="F501" s="172" t="s">
        <v>942</v>
      </c>
      <c r="H501" s="173" t="n">
        <v>21.096</v>
      </c>
      <c r="I501" s="174"/>
      <c r="L501" s="169"/>
      <c r="M501" s="175"/>
      <c r="N501" s="176"/>
      <c r="O501" s="176"/>
      <c r="P501" s="176"/>
      <c r="Q501" s="176"/>
      <c r="R501" s="176"/>
      <c r="S501" s="176"/>
      <c r="T501" s="177"/>
      <c r="AT501" s="171" t="s">
        <v>138</v>
      </c>
      <c r="AU501" s="171" t="s">
        <v>81</v>
      </c>
      <c r="AV501" s="168" t="s">
        <v>81</v>
      </c>
      <c r="AW501" s="168" t="s">
        <v>31</v>
      </c>
      <c r="AX501" s="168" t="s">
        <v>74</v>
      </c>
      <c r="AY501" s="171" t="s">
        <v>128</v>
      </c>
    </row>
    <row r="502" s="168" customFormat="true" ht="12.8" hidden="false" customHeight="false" outlineLevel="0" collapsed="false">
      <c r="B502" s="169"/>
      <c r="D502" s="170" t="s">
        <v>138</v>
      </c>
      <c r="E502" s="171"/>
      <c r="F502" s="172" t="s">
        <v>943</v>
      </c>
      <c r="H502" s="173" t="n">
        <v>17.84</v>
      </c>
      <c r="I502" s="174"/>
      <c r="L502" s="169"/>
      <c r="M502" s="175"/>
      <c r="N502" s="176"/>
      <c r="O502" s="176"/>
      <c r="P502" s="176"/>
      <c r="Q502" s="176"/>
      <c r="R502" s="176"/>
      <c r="S502" s="176"/>
      <c r="T502" s="177"/>
      <c r="AT502" s="171" t="s">
        <v>138</v>
      </c>
      <c r="AU502" s="171" t="s">
        <v>81</v>
      </c>
      <c r="AV502" s="168" t="s">
        <v>81</v>
      </c>
      <c r="AW502" s="168" t="s">
        <v>31</v>
      </c>
      <c r="AX502" s="168" t="s">
        <v>74</v>
      </c>
      <c r="AY502" s="171" t="s">
        <v>128</v>
      </c>
    </row>
    <row r="503" s="168" customFormat="true" ht="12.8" hidden="false" customHeight="false" outlineLevel="0" collapsed="false">
      <c r="B503" s="169"/>
      <c r="D503" s="170" t="s">
        <v>138</v>
      </c>
      <c r="E503" s="171"/>
      <c r="F503" s="172" t="s">
        <v>944</v>
      </c>
      <c r="H503" s="173" t="n">
        <v>13.98</v>
      </c>
      <c r="I503" s="174"/>
      <c r="L503" s="169"/>
      <c r="M503" s="175"/>
      <c r="N503" s="176"/>
      <c r="O503" s="176"/>
      <c r="P503" s="176"/>
      <c r="Q503" s="176"/>
      <c r="R503" s="176"/>
      <c r="S503" s="176"/>
      <c r="T503" s="177"/>
      <c r="AT503" s="171" t="s">
        <v>138</v>
      </c>
      <c r="AU503" s="171" t="s">
        <v>81</v>
      </c>
      <c r="AV503" s="168" t="s">
        <v>81</v>
      </c>
      <c r="AW503" s="168" t="s">
        <v>31</v>
      </c>
      <c r="AX503" s="168" t="s">
        <v>74</v>
      </c>
      <c r="AY503" s="171" t="s">
        <v>128</v>
      </c>
    </row>
    <row r="504" s="168" customFormat="true" ht="12.8" hidden="false" customHeight="false" outlineLevel="0" collapsed="false">
      <c r="B504" s="169"/>
      <c r="D504" s="170" t="s">
        <v>138</v>
      </c>
      <c r="E504" s="171"/>
      <c r="F504" s="172" t="s">
        <v>945</v>
      </c>
      <c r="H504" s="173" t="n">
        <v>19.28</v>
      </c>
      <c r="I504" s="174"/>
      <c r="L504" s="169"/>
      <c r="M504" s="175"/>
      <c r="N504" s="176"/>
      <c r="O504" s="176"/>
      <c r="P504" s="176"/>
      <c r="Q504" s="176"/>
      <c r="R504" s="176"/>
      <c r="S504" s="176"/>
      <c r="T504" s="177"/>
      <c r="AT504" s="171" t="s">
        <v>138</v>
      </c>
      <c r="AU504" s="171" t="s">
        <v>81</v>
      </c>
      <c r="AV504" s="168" t="s">
        <v>81</v>
      </c>
      <c r="AW504" s="168" t="s">
        <v>31</v>
      </c>
      <c r="AX504" s="168" t="s">
        <v>74</v>
      </c>
      <c r="AY504" s="171" t="s">
        <v>128</v>
      </c>
    </row>
    <row r="505" s="178" customFormat="true" ht="12.8" hidden="false" customHeight="false" outlineLevel="0" collapsed="false">
      <c r="B505" s="179"/>
      <c r="D505" s="170" t="s">
        <v>138</v>
      </c>
      <c r="E505" s="180"/>
      <c r="F505" s="181" t="s">
        <v>155</v>
      </c>
      <c r="H505" s="182" t="n">
        <v>143.056</v>
      </c>
      <c r="I505" s="183"/>
      <c r="L505" s="179"/>
      <c r="M505" s="184"/>
      <c r="N505" s="185"/>
      <c r="O505" s="185"/>
      <c r="P505" s="185"/>
      <c r="Q505" s="185"/>
      <c r="R505" s="185"/>
      <c r="S505" s="185"/>
      <c r="T505" s="186"/>
      <c r="AT505" s="180" t="s">
        <v>138</v>
      </c>
      <c r="AU505" s="180" t="s">
        <v>81</v>
      </c>
      <c r="AV505" s="178" t="s">
        <v>136</v>
      </c>
      <c r="AW505" s="178" t="s">
        <v>31</v>
      </c>
      <c r="AX505" s="178" t="s">
        <v>79</v>
      </c>
      <c r="AY505" s="180" t="s">
        <v>128</v>
      </c>
    </row>
    <row r="506" s="26" customFormat="true" ht="24.15" hidden="false" customHeight="true" outlineLevel="0" collapsed="false">
      <c r="A506" s="21"/>
      <c r="B506" s="154"/>
      <c r="C506" s="155" t="s">
        <v>946</v>
      </c>
      <c r="D506" s="155" t="s">
        <v>131</v>
      </c>
      <c r="E506" s="156" t="s">
        <v>947</v>
      </c>
      <c r="F506" s="157" t="s">
        <v>948</v>
      </c>
      <c r="G506" s="158" t="s">
        <v>167</v>
      </c>
      <c r="H506" s="159" t="n">
        <v>19.25</v>
      </c>
      <c r="I506" s="160"/>
      <c r="J506" s="161" t="n">
        <f aca="false">ROUND(I506*H506,2)</f>
        <v>0</v>
      </c>
      <c r="K506" s="157" t="s">
        <v>135</v>
      </c>
      <c r="L506" s="22"/>
      <c r="M506" s="162"/>
      <c r="N506" s="163" t="s">
        <v>39</v>
      </c>
      <c r="O506" s="59"/>
      <c r="P506" s="164" t="n">
        <f aca="false">O506*H506</f>
        <v>0</v>
      </c>
      <c r="Q506" s="164" t="n">
        <v>0.0015</v>
      </c>
      <c r="R506" s="164" t="n">
        <f aca="false">Q506*H506</f>
        <v>0.028875</v>
      </c>
      <c r="S506" s="164" t="n">
        <v>0</v>
      </c>
      <c r="T506" s="165" t="n">
        <f aca="false">S506*H506</f>
        <v>0</v>
      </c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R506" s="166" t="s">
        <v>230</v>
      </c>
      <c r="AT506" s="166" t="s">
        <v>131</v>
      </c>
      <c r="AU506" s="166" t="s">
        <v>81</v>
      </c>
      <c r="AY506" s="3" t="s">
        <v>128</v>
      </c>
      <c r="BE506" s="167" t="n">
        <f aca="false">IF(N506="základní",J506,0)</f>
        <v>0</v>
      </c>
      <c r="BF506" s="167" t="n">
        <f aca="false">IF(N506="snížená",J506,0)</f>
        <v>0</v>
      </c>
      <c r="BG506" s="167" t="n">
        <f aca="false">IF(N506="zákl. přenesená",J506,0)</f>
        <v>0</v>
      </c>
      <c r="BH506" s="167" t="n">
        <f aca="false">IF(N506="sníž. přenesená",J506,0)</f>
        <v>0</v>
      </c>
      <c r="BI506" s="167" t="n">
        <f aca="false">IF(N506="nulová",J506,0)</f>
        <v>0</v>
      </c>
      <c r="BJ506" s="3" t="s">
        <v>79</v>
      </c>
      <c r="BK506" s="167" t="n">
        <f aca="false">ROUND(I506*H506,2)</f>
        <v>0</v>
      </c>
      <c r="BL506" s="3" t="s">
        <v>230</v>
      </c>
      <c r="BM506" s="166" t="s">
        <v>949</v>
      </c>
    </row>
    <row r="507" s="168" customFormat="true" ht="12.8" hidden="false" customHeight="false" outlineLevel="0" collapsed="false">
      <c r="B507" s="169"/>
      <c r="D507" s="170" t="s">
        <v>138</v>
      </c>
      <c r="E507" s="171"/>
      <c r="F507" s="172" t="s">
        <v>950</v>
      </c>
      <c r="H507" s="173" t="n">
        <v>7.8</v>
      </c>
      <c r="I507" s="174"/>
      <c r="L507" s="169"/>
      <c r="M507" s="175"/>
      <c r="N507" s="176"/>
      <c r="O507" s="176"/>
      <c r="P507" s="176"/>
      <c r="Q507" s="176"/>
      <c r="R507" s="176"/>
      <c r="S507" s="176"/>
      <c r="T507" s="177"/>
      <c r="AT507" s="171" t="s">
        <v>138</v>
      </c>
      <c r="AU507" s="171" t="s">
        <v>81</v>
      </c>
      <c r="AV507" s="168" t="s">
        <v>81</v>
      </c>
      <c r="AW507" s="168" t="s">
        <v>31</v>
      </c>
      <c r="AX507" s="168" t="s">
        <v>74</v>
      </c>
      <c r="AY507" s="171" t="s">
        <v>128</v>
      </c>
    </row>
    <row r="508" s="168" customFormat="true" ht="12.8" hidden="false" customHeight="false" outlineLevel="0" collapsed="false">
      <c r="B508" s="169"/>
      <c r="D508" s="170" t="s">
        <v>138</v>
      </c>
      <c r="E508" s="171"/>
      <c r="F508" s="172" t="s">
        <v>951</v>
      </c>
      <c r="H508" s="173" t="n">
        <v>7.05</v>
      </c>
      <c r="I508" s="174"/>
      <c r="L508" s="169"/>
      <c r="M508" s="175"/>
      <c r="N508" s="176"/>
      <c r="O508" s="176"/>
      <c r="P508" s="176"/>
      <c r="Q508" s="176"/>
      <c r="R508" s="176"/>
      <c r="S508" s="176"/>
      <c r="T508" s="177"/>
      <c r="AT508" s="171" t="s">
        <v>138</v>
      </c>
      <c r="AU508" s="171" t="s">
        <v>81</v>
      </c>
      <c r="AV508" s="168" t="s">
        <v>81</v>
      </c>
      <c r="AW508" s="168" t="s">
        <v>31</v>
      </c>
      <c r="AX508" s="168" t="s">
        <v>74</v>
      </c>
      <c r="AY508" s="171" t="s">
        <v>128</v>
      </c>
    </row>
    <row r="509" s="168" customFormat="true" ht="12.8" hidden="false" customHeight="false" outlineLevel="0" collapsed="false">
      <c r="B509" s="169"/>
      <c r="D509" s="170" t="s">
        <v>138</v>
      </c>
      <c r="E509" s="171"/>
      <c r="F509" s="172" t="s">
        <v>952</v>
      </c>
      <c r="H509" s="173" t="n">
        <v>4.4</v>
      </c>
      <c r="I509" s="174"/>
      <c r="L509" s="169"/>
      <c r="M509" s="175"/>
      <c r="N509" s="176"/>
      <c r="O509" s="176"/>
      <c r="P509" s="176"/>
      <c r="Q509" s="176"/>
      <c r="R509" s="176"/>
      <c r="S509" s="176"/>
      <c r="T509" s="177"/>
      <c r="AT509" s="171" t="s">
        <v>138</v>
      </c>
      <c r="AU509" s="171" t="s">
        <v>81</v>
      </c>
      <c r="AV509" s="168" t="s">
        <v>81</v>
      </c>
      <c r="AW509" s="168" t="s">
        <v>31</v>
      </c>
      <c r="AX509" s="168" t="s">
        <v>74</v>
      </c>
      <c r="AY509" s="171" t="s">
        <v>128</v>
      </c>
    </row>
    <row r="510" s="178" customFormat="true" ht="12.8" hidden="false" customHeight="false" outlineLevel="0" collapsed="false">
      <c r="B510" s="179"/>
      <c r="D510" s="170" t="s">
        <v>138</v>
      </c>
      <c r="E510" s="180"/>
      <c r="F510" s="181" t="s">
        <v>155</v>
      </c>
      <c r="H510" s="182" t="n">
        <v>19.25</v>
      </c>
      <c r="I510" s="183"/>
      <c r="L510" s="179"/>
      <c r="M510" s="184"/>
      <c r="N510" s="185"/>
      <c r="O510" s="185"/>
      <c r="P510" s="185"/>
      <c r="Q510" s="185"/>
      <c r="R510" s="185"/>
      <c r="S510" s="185"/>
      <c r="T510" s="186"/>
      <c r="AT510" s="180" t="s">
        <v>138</v>
      </c>
      <c r="AU510" s="180" t="s">
        <v>81</v>
      </c>
      <c r="AV510" s="178" t="s">
        <v>136</v>
      </c>
      <c r="AW510" s="178" t="s">
        <v>31</v>
      </c>
      <c r="AX510" s="178" t="s">
        <v>79</v>
      </c>
      <c r="AY510" s="180" t="s">
        <v>128</v>
      </c>
    </row>
    <row r="511" s="26" customFormat="true" ht="16.5" hidden="false" customHeight="true" outlineLevel="0" collapsed="false">
      <c r="A511" s="21"/>
      <c r="B511" s="154"/>
      <c r="C511" s="155" t="s">
        <v>953</v>
      </c>
      <c r="D511" s="155" t="s">
        <v>131</v>
      </c>
      <c r="E511" s="156" t="s">
        <v>954</v>
      </c>
      <c r="F511" s="157" t="s">
        <v>955</v>
      </c>
      <c r="G511" s="158" t="s">
        <v>134</v>
      </c>
      <c r="H511" s="159" t="n">
        <v>8</v>
      </c>
      <c r="I511" s="160"/>
      <c r="J511" s="161" t="n">
        <f aca="false">ROUND(I511*H511,2)</f>
        <v>0</v>
      </c>
      <c r="K511" s="157" t="s">
        <v>135</v>
      </c>
      <c r="L511" s="22"/>
      <c r="M511" s="162"/>
      <c r="N511" s="163" t="s">
        <v>39</v>
      </c>
      <c r="O511" s="59"/>
      <c r="P511" s="164" t="n">
        <f aca="false">O511*H511</f>
        <v>0</v>
      </c>
      <c r="Q511" s="164" t="n">
        <v>0.00021</v>
      </c>
      <c r="R511" s="164" t="n">
        <f aca="false">Q511*H511</f>
        <v>0.00168</v>
      </c>
      <c r="S511" s="164" t="n">
        <v>0</v>
      </c>
      <c r="T511" s="165" t="n">
        <f aca="false">S511*H511</f>
        <v>0</v>
      </c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R511" s="166" t="s">
        <v>230</v>
      </c>
      <c r="AT511" s="166" t="s">
        <v>131</v>
      </c>
      <c r="AU511" s="166" t="s">
        <v>81</v>
      </c>
      <c r="AY511" s="3" t="s">
        <v>128</v>
      </c>
      <c r="BE511" s="167" t="n">
        <f aca="false">IF(N511="základní",J511,0)</f>
        <v>0</v>
      </c>
      <c r="BF511" s="167" t="n">
        <f aca="false">IF(N511="snížená",J511,0)</f>
        <v>0</v>
      </c>
      <c r="BG511" s="167" t="n">
        <f aca="false">IF(N511="zákl. přenesená",J511,0)</f>
        <v>0</v>
      </c>
      <c r="BH511" s="167" t="n">
        <f aca="false">IF(N511="sníž. přenesená",J511,0)</f>
        <v>0</v>
      </c>
      <c r="BI511" s="167" t="n">
        <f aca="false">IF(N511="nulová",J511,0)</f>
        <v>0</v>
      </c>
      <c r="BJ511" s="3" t="s">
        <v>79</v>
      </c>
      <c r="BK511" s="167" t="n">
        <f aca="false">ROUND(I511*H511,2)</f>
        <v>0</v>
      </c>
      <c r="BL511" s="3" t="s">
        <v>230</v>
      </c>
      <c r="BM511" s="166" t="s">
        <v>956</v>
      </c>
    </row>
    <row r="512" s="168" customFormat="true" ht="12.8" hidden="false" customHeight="false" outlineLevel="0" collapsed="false">
      <c r="B512" s="169"/>
      <c r="D512" s="170" t="s">
        <v>138</v>
      </c>
      <c r="E512" s="171"/>
      <c r="F512" s="172" t="s">
        <v>957</v>
      </c>
      <c r="H512" s="173" t="n">
        <v>8</v>
      </c>
      <c r="I512" s="174"/>
      <c r="L512" s="169"/>
      <c r="M512" s="175"/>
      <c r="N512" s="176"/>
      <c r="O512" s="176"/>
      <c r="P512" s="176"/>
      <c r="Q512" s="176"/>
      <c r="R512" s="176"/>
      <c r="S512" s="176"/>
      <c r="T512" s="177"/>
      <c r="AT512" s="171" t="s">
        <v>138</v>
      </c>
      <c r="AU512" s="171" t="s">
        <v>81</v>
      </c>
      <c r="AV512" s="168" t="s">
        <v>81</v>
      </c>
      <c r="AW512" s="168" t="s">
        <v>31</v>
      </c>
      <c r="AX512" s="168" t="s">
        <v>79</v>
      </c>
      <c r="AY512" s="171" t="s">
        <v>128</v>
      </c>
    </row>
    <row r="513" s="26" customFormat="true" ht="24.15" hidden="false" customHeight="true" outlineLevel="0" collapsed="false">
      <c r="A513" s="21"/>
      <c r="B513" s="154"/>
      <c r="C513" s="155" t="s">
        <v>958</v>
      </c>
      <c r="D513" s="155" t="s">
        <v>131</v>
      </c>
      <c r="E513" s="156" t="s">
        <v>959</v>
      </c>
      <c r="F513" s="157" t="s">
        <v>960</v>
      </c>
      <c r="G513" s="158" t="s">
        <v>196</v>
      </c>
      <c r="H513" s="159" t="n">
        <v>10.6</v>
      </c>
      <c r="I513" s="160"/>
      <c r="J513" s="161" t="n">
        <f aca="false">ROUND(I513*H513,2)</f>
        <v>0</v>
      </c>
      <c r="K513" s="157" t="s">
        <v>135</v>
      </c>
      <c r="L513" s="22"/>
      <c r="M513" s="162"/>
      <c r="N513" s="163" t="s">
        <v>39</v>
      </c>
      <c r="O513" s="59"/>
      <c r="P513" s="164" t="n">
        <f aca="false">O513*H513</f>
        <v>0</v>
      </c>
      <c r="Q513" s="164" t="n">
        <v>0.00032</v>
      </c>
      <c r="R513" s="164" t="n">
        <f aca="false">Q513*H513</f>
        <v>0.003392</v>
      </c>
      <c r="S513" s="164" t="n">
        <v>0</v>
      </c>
      <c r="T513" s="165" t="n">
        <f aca="false">S513*H513</f>
        <v>0</v>
      </c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R513" s="166" t="s">
        <v>230</v>
      </c>
      <c r="AT513" s="166" t="s">
        <v>131</v>
      </c>
      <c r="AU513" s="166" t="s">
        <v>81</v>
      </c>
      <c r="AY513" s="3" t="s">
        <v>128</v>
      </c>
      <c r="BE513" s="167" t="n">
        <f aca="false">IF(N513="základní",J513,0)</f>
        <v>0</v>
      </c>
      <c r="BF513" s="167" t="n">
        <f aca="false">IF(N513="snížená",J513,0)</f>
        <v>0</v>
      </c>
      <c r="BG513" s="167" t="n">
        <f aca="false">IF(N513="zákl. přenesená",J513,0)</f>
        <v>0</v>
      </c>
      <c r="BH513" s="167" t="n">
        <f aca="false">IF(N513="sníž. přenesená",J513,0)</f>
        <v>0</v>
      </c>
      <c r="BI513" s="167" t="n">
        <f aca="false">IF(N513="nulová",J513,0)</f>
        <v>0</v>
      </c>
      <c r="BJ513" s="3" t="s">
        <v>79</v>
      </c>
      <c r="BK513" s="167" t="n">
        <f aca="false">ROUND(I513*H513,2)</f>
        <v>0</v>
      </c>
      <c r="BL513" s="3" t="s">
        <v>230</v>
      </c>
      <c r="BM513" s="166" t="s">
        <v>961</v>
      </c>
    </row>
    <row r="514" s="168" customFormat="true" ht="12.8" hidden="false" customHeight="false" outlineLevel="0" collapsed="false">
      <c r="B514" s="169"/>
      <c r="D514" s="170" t="s">
        <v>138</v>
      </c>
      <c r="E514" s="171"/>
      <c r="F514" s="172" t="s">
        <v>962</v>
      </c>
      <c r="H514" s="173" t="n">
        <v>4.7</v>
      </c>
      <c r="I514" s="174"/>
      <c r="L514" s="169"/>
      <c r="M514" s="175"/>
      <c r="N514" s="176"/>
      <c r="O514" s="176"/>
      <c r="P514" s="176"/>
      <c r="Q514" s="176"/>
      <c r="R514" s="176"/>
      <c r="S514" s="176"/>
      <c r="T514" s="177"/>
      <c r="AT514" s="171" t="s">
        <v>138</v>
      </c>
      <c r="AU514" s="171" t="s">
        <v>81</v>
      </c>
      <c r="AV514" s="168" t="s">
        <v>81</v>
      </c>
      <c r="AW514" s="168" t="s">
        <v>31</v>
      </c>
      <c r="AX514" s="168" t="s">
        <v>74</v>
      </c>
      <c r="AY514" s="171" t="s">
        <v>128</v>
      </c>
    </row>
    <row r="515" s="168" customFormat="true" ht="12.8" hidden="false" customHeight="false" outlineLevel="0" collapsed="false">
      <c r="B515" s="169"/>
      <c r="D515" s="170" t="s">
        <v>138</v>
      </c>
      <c r="E515" s="171"/>
      <c r="F515" s="172" t="s">
        <v>963</v>
      </c>
      <c r="H515" s="173" t="n">
        <v>3.7</v>
      </c>
      <c r="I515" s="174"/>
      <c r="L515" s="169"/>
      <c r="M515" s="175"/>
      <c r="N515" s="176"/>
      <c r="O515" s="176"/>
      <c r="P515" s="176"/>
      <c r="Q515" s="176"/>
      <c r="R515" s="176"/>
      <c r="S515" s="176"/>
      <c r="T515" s="177"/>
      <c r="AT515" s="171" t="s">
        <v>138</v>
      </c>
      <c r="AU515" s="171" t="s">
        <v>81</v>
      </c>
      <c r="AV515" s="168" t="s">
        <v>81</v>
      </c>
      <c r="AW515" s="168" t="s">
        <v>31</v>
      </c>
      <c r="AX515" s="168" t="s">
        <v>74</v>
      </c>
      <c r="AY515" s="171" t="s">
        <v>128</v>
      </c>
    </row>
    <row r="516" s="168" customFormat="true" ht="12.8" hidden="false" customHeight="false" outlineLevel="0" collapsed="false">
      <c r="B516" s="169"/>
      <c r="D516" s="170" t="s">
        <v>138</v>
      </c>
      <c r="E516" s="171"/>
      <c r="F516" s="172" t="s">
        <v>964</v>
      </c>
      <c r="H516" s="173" t="n">
        <v>2.2</v>
      </c>
      <c r="I516" s="174"/>
      <c r="L516" s="169"/>
      <c r="M516" s="175"/>
      <c r="N516" s="176"/>
      <c r="O516" s="176"/>
      <c r="P516" s="176"/>
      <c r="Q516" s="176"/>
      <c r="R516" s="176"/>
      <c r="S516" s="176"/>
      <c r="T516" s="177"/>
      <c r="AT516" s="171" t="s">
        <v>138</v>
      </c>
      <c r="AU516" s="171" t="s">
        <v>81</v>
      </c>
      <c r="AV516" s="168" t="s">
        <v>81</v>
      </c>
      <c r="AW516" s="168" t="s">
        <v>31</v>
      </c>
      <c r="AX516" s="168" t="s">
        <v>74</v>
      </c>
      <c r="AY516" s="171" t="s">
        <v>128</v>
      </c>
    </row>
    <row r="517" s="178" customFormat="true" ht="12.8" hidden="false" customHeight="false" outlineLevel="0" collapsed="false">
      <c r="B517" s="179"/>
      <c r="D517" s="170" t="s">
        <v>138</v>
      </c>
      <c r="E517" s="180"/>
      <c r="F517" s="181" t="s">
        <v>155</v>
      </c>
      <c r="H517" s="182" t="n">
        <v>10.6</v>
      </c>
      <c r="I517" s="183"/>
      <c r="L517" s="179"/>
      <c r="M517" s="184"/>
      <c r="N517" s="185"/>
      <c r="O517" s="185"/>
      <c r="P517" s="185"/>
      <c r="Q517" s="185"/>
      <c r="R517" s="185"/>
      <c r="S517" s="185"/>
      <c r="T517" s="186"/>
      <c r="AT517" s="180" t="s">
        <v>138</v>
      </c>
      <c r="AU517" s="180" t="s">
        <v>81</v>
      </c>
      <c r="AV517" s="178" t="s">
        <v>136</v>
      </c>
      <c r="AW517" s="178" t="s">
        <v>31</v>
      </c>
      <c r="AX517" s="178" t="s">
        <v>79</v>
      </c>
      <c r="AY517" s="180" t="s">
        <v>128</v>
      </c>
    </row>
    <row r="518" s="26" customFormat="true" ht="33" hidden="false" customHeight="true" outlineLevel="0" collapsed="false">
      <c r="A518" s="21"/>
      <c r="B518" s="154"/>
      <c r="C518" s="155" t="s">
        <v>965</v>
      </c>
      <c r="D518" s="155" t="s">
        <v>131</v>
      </c>
      <c r="E518" s="156" t="s">
        <v>966</v>
      </c>
      <c r="F518" s="157" t="s">
        <v>967</v>
      </c>
      <c r="G518" s="158" t="s">
        <v>167</v>
      </c>
      <c r="H518" s="159" t="n">
        <v>143.056</v>
      </c>
      <c r="I518" s="160"/>
      <c r="J518" s="161" t="n">
        <f aca="false">ROUND(I518*H518,2)</f>
        <v>0</v>
      </c>
      <c r="K518" s="157" t="s">
        <v>135</v>
      </c>
      <c r="L518" s="22"/>
      <c r="M518" s="162"/>
      <c r="N518" s="163" t="s">
        <v>39</v>
      </c>
      <c r="O518" s="59"/>
      <c r="P518" s="164" t="n">
        <f aca="false">O518*H518</f>
        <v>0</v>
      </c>
      <c r="Q518" s="164" t="n">
        <v>0.00909</v>
      </c>
      <c r="R518" s="164" t="n">
        <f aca="false">Q518*H518</f>
        <v>1.30037904</v>
      </c>
      <c r="S518" s="164" t="n">
        <v>0</v>
      </c>
      <c r="T518" s="165" t="n">
        <f aca="false">S518*H518</f>
        <v>0</v>
      </c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R518" s="166" t="s">
        <v>230</v>
      </c>
      <c r="AT518" s="166" t="s">
        <v>131</v>
      </c>
      <c r="AU518" s="166" t="s">
        <v>81</v>
      </c>
      <c r="AY518" s="3" t="s">
        <v>128</v>
      </c>
      <c r="BE518" s="167" t="n">
        <f aca="false">IF(N518="základní",J518,0)</f>
        <v>0</v>
      </c>
      <c r="BF518" s="167" t="n">
        <f aca="false">IF(N518="snížená",J518,0)</f>
        <v>0</v>
      </c>
      <c r="BG518" s="167" t="n">
        <f aca="false">IF(N518="zákl. přenesená",J518,0)</f>
        <v>0</v>
      </c>
      <c r="BH518" s="167" t="n">
        <f aca="false">IF(N518="sníž. přenesená",J518,0)</f>
        <v>0</v>
      </c>
      <c r="BI518" s="167" t="n">
        <f aca="false">IF(N518="nulová",J518,0)</f>
        <v>0</v>
      </c>
      <c r="BJ518" s="3" t="s">
        <v>79</v>
      </c>
      <c r="BK518" s="167" t="n">
        <f aca="false">ROUND(I518*H518,2)</f>
        <v>0</v>
      </c>
      <c r="BL518" s="3" t="s">
        <v>230</v>
      </c>
      <c r="BM518" s="166" t="s">
        <v>968</v>
      </c>
    </row>
    <row r="519" s="168" customFormat="true" ht="12.8" hidden="false" customHeight="false" outlineLevel="0" collapsed="false">
      <c r="B519" s="169"/>
      <c r="D519" s="170" t="s">
        <v>138</v>
      </c>
      <c r="E519" s="171"/>
      <c r="F519" s="172" t="s">
        <v>939</v>
      </c>
      <c r="H519" s="173" t="n">
        <v>35.72</v>
      </c>
      <c r="I519" s="174"/>
      <c r="L519" s="169"/>
      <c r="M519" s="175"/>
      <c r="N519" s="176"/>
      <c r="O519" s="176"/>
      <c r="P519" s="176"/>
      <c r="Q519" s="176"/>
      <c r="R519" s="176"/>
      <c r="S519" s="176"/>
      <c r="T519" s="177"/>
      <c r="AT519" s="171" t="s">
        <v>138</v>
      </c>
      <c r="AU519" s="171" t="s">
        <v>81</v>
      </c>
      <c r="AV519" s="168" t="s">
        <v>81</v>
      </c>
      <c r="AW519" s="168" t="s">
        <v>31</v>
      </c>
      <c r="AX519" s="168" t="s">
        <v>74</v>
      </c>
      <c r="AY519" s="171" t="s">
        <v>128</v>
      </c>
    </row>
    <row r="520" s="168" customFormat="true" ht="12.8" hidden="false" customHeight="false" outlineLevel="0" collapsed="false">
      <c r="B520" s="169"/>
      <c r="D520" s="170" t="s">
        <v>138</v>
      </c>
      <c r="E520" s="171"/>
      <c r="F520" s="172" t="s">
        <v>940</v>
      </c>
      <c r="H520" s="173" t="n">
        <v>14.8</v>
      </c>
      <c r="I520" s="174"/>
      <c r="L520" s="169"/>
      <c r="M520" s="175"/>
      <c r="N520" s="176"/>
      <c r="O520" s="176"/>
      <c r="P520" s="176"/>
      <c r="Q520" s="176"/>
      <c r="R520" s="176"/>
      <c r="S520" s="176"/>
      <c r="T520" s="177"/>
      <c r="AT520" s="171" t="s">
        <v>138</v>
      </c>
      <c r="AU520" s="171" t="s">
        <v>81</v>
      </c>
      <c r="AV520" s="168" t="s">
        <v>81</v>
      </c>
      <c r="AW520" s="168" t="s">
        <v>31</v>
      </c>
      <c r="AX520" s="168" t="s">
        <v>74</v>
      </c>
      <c r="AY520" s="171" t="s">
        <v>128</v>
      </c>
    </row>
    <row r="521" s="168" customFormat="true" ht="12.8" hidden="false" customHeight="false" outlineLevel="0" collapsed="false">
      <c r="B521" s="169"/>
      <c r="D521" s="170" t="s">
        <v>138</v>
      </c>
      <c r="E521" s="171"/>
      <c r="F521" s="172" t="s">
        <v>941</v>
      </c>
      <c r="H521" s="173" t="n">
        <v>20.34</v>
      </c>
      <c r="I521" s="174"/>
      <c r="L521" s="169"/>
      <c r="M521" s="175"/>
      <c r="N521" s="176"/>
      <c r="O521" s="176"/>
      <c r="P521" s="176"/>
      <c r="Q521" s="176"/>
      <c r="R521" s="176"/>
      <c r="S521" s="176"/>
      <c r="T521" s="177"/>
      <c r="AT521" s="171" t="s">
        <v>138</v>
      </c>
      <c r="AU521" s="171" t="s">
        <v>81</v>
      </c>
      <c r="AV521" s="168" t="s">
        <v>81</v>
      </c>
      <c r="AW521" s="168" t="s">
        <v>31</v>
      </c>
      <c r="AX521" s="168" t="s">
        <v>74</v>
      </c>
      <c r="AY521" s="171" t="s">
        <v>128</v>
      </c>
    </row>
    <row r="522" s="168" customFormat="true" ht="12.8" hidden="false" customHeight="false" outlineLevel="0" collapsed="false">
      <c r="B522" s="169"/>
      <c r="D522" s="170" t="s">
        <v>138</v>
      </c>
      <c r="E522" s="171"/>
      <c r="F522" s="172" t="s">
        <v>942</v>
      </c>
      <c r="H522" s="173" t="n">
        <v>21.096</v>
      </c>
      <c r="I522" s="174"/>
      <c r="L522" s="169"/>
      <c r="M522" s="175"/>
      <c r="N522" s="176"/>
      <c r="O522" s="176"/>
      <c r="P522" s="176"/>
      <c r="Q522" s="176"/>
      <c r="R522" s="176"/>
      <c r="S522" s="176"/>
      <c r="T522" s="177"/>
      <c r="AT522" s="171" t="s">
        <v>138</v>
      </c>
      <c r="AU522" s="171" t="s">
        <v>81</v>
      </c>
      <c r="AV522" s="168" t="s">
        <v>81</v>
      </c>
      <c r="AW522" s="168" t="s">
        <v>31</v>
      </c>
      <c r="AX522" s="168" t="s">
        <v>74</v>
      </c>
      <c r="AY522" s="171" t="s">
        <v>128</v>
      </c>
    </row>
    <row r="523" s="168" customFormat="true" ht="12.8" hidden="false" customHeight="false" outlineLevel="0" collapsed="false">
      <c r="B523" s="169"/>
      <c r="D523" s="170" t="s">
        <v>138</v>
      </c>
      <c r="E523" s="171"/>
      <c r="F523" s="172" t="s">
        <v>943</v>
      </c>
      <c r="H523" s="173" t="n">
        <v>17.84</v>
      </c>
      <c r="I523" s="174"/>
      <c r="L523" s="169"/>
      <c r="M523" s="175"/>
      <c r="N523" s="176"/>
      <c r="O523" s="176"/>
      <c r="P523" s="176"/>
      <c r="Q523" s="176"/>
      <c r="R523" s="176"/>
      <c r="S523" s="176"/>
      <c r="T523" s="177"/>
      <c r="AT523" s="171" t="s">
        <v>138</v>
      </c>
      <c r="AU523" s="171" t="s">
        <v>81</v>
      </c>
      <c r="AV523" s="168" t="s">
        <v>81</v>
      </c>
      <c r="AW523" s="168" t="s">
        <v>31</v>
      </c>
      <c r="AX523" s="168" t="s">
        <v>74</v>
      </c>
      <c r="AY523" s="171" t="s">
        <v>128</v>
      </c>
    </row>
    <row r="524" s="168" customFormat="true" ht="12.8" hidden="false" customHeight="false" outlineLevel="0" collapsed="false">
      <c r="B524" s="169"/>
      <c r="D524" s="170" t="s">
        <v>138</v>
      </c>
      <c r="E524" s="171"/>
      <c r="F524" s="172" t="s">
        <v>944</v>
      </c>
      <c r="H524" s="173" t="n">
        <v>13.98</v>
      </c>
      <c r="I524" s="174"/>
      <c r="L524" s="169"/>
      <c r="M524" s="175"/>
      <c r="N524" s="176"/>
      <c r="O524" s="176"/>
      <c r="P524" s="176"/>
      <c r="Q524" s="176"/>
      <c r="R524" s="176"/>
      <c r="S524" s="176"/>
      <c r="T524" s="177"/>
      <c r="AT524" s="171" t="s">
        <v>138</v>
      </c>
      <c r="AU524" s="171" t="s">
        <v>81</v>
      </c>
      <c r="AV524" s="168" t="s">
        <v>81</v>
      </c>
      <c r="AW524" s="168" t="s">
        <v>31</v>
      </c>
      <c r="AX524" s="168" t="s">
        <v>74</v>
      </c>
      <c r="AY524" s="171" t="s">
        <v>128</v>
      </c>
    </row>
    <row r="525" s="168" customFormat="true" ht="12.8" hidden="false" customHeight="false" outlineLevel="0" collapsed="false">
      <c r="B525" s="169"/>
      <c r="D525" s="170" t="s">
        <v>138</v>
      </c>
      <c r="E525" s="171"/>
      <c r="F525" s="172" t="s">
        <v>945</v>
      </c>
      <c r="H525" s="173" t="n">
        <v>19.28</v>
      </c>
      <c r="I525" s="174"/>
      <c r="L525" s="169"/>
      <c r="M525" s="175"/>
      <c r="N525" s="176"/>
      <c r="O525" s="176"/>
      <c r="P525" s="176"/>
      <c r="Q525" s="176"/>
      <c r="R525" s="176"/>
      <c r="S525" s="176"/>
      <c r="T525" s="177"/>
      <c r="AT525" s="171" t="s">
        <v>138</v>
      </c>
      <c r="AU525" s="171" t="s">
        <v>81</v>
      </c>
      <c r="AV525" s="168" t="s">
        <v>81</v>
      </c>
      <c r="AW525" s="168" t="s">
        <v>31</v>
      </c>
      <c r="AX525" s="168" t="s">
        <v>74</v>
      </c>
      <c r="AY525" s="171" t="s">
        <v>128</v>
      </c>
    </row>
    <row r="526" s="178" customFormat="true" ht="12.8" hidden="false" customHeight="false" outlineLevel="0" collapsed="false">
      <c r="B526" s="179"/>
      <c r="D526" s="170" t="s">
        <v>138</v>
      </c>
      <c r="E526" s="180"/>
      <c r="F526" s="181" t="s">
        <v>155</v>
      </c>
      <c r="H526" s="182" t="n">
        <v>143.056</v>
      </c>
      <c r="I526" s="183"/>
      <c r="L526" s="179"/>
      <c r="M526" s="184"/>
      <c r="N526" s="185"/>
      <c r="O526" s="185"/>
      <c r="P526" s="185"/>
      <c r="Q526" s="185"/>
      <c r="R526" s="185"/>
      <c r="S526" s="185"/>
      <c r="T526" s="186"/>
      <c r="AT526" s="180" t="s">
        <v>138</v>
      </c>
      <c r="AU526" s="180" t="s">
        <v>81</v>
      </c>
      <c r="AV526" s="178" t="s">
        <v>136</v>
      </c>
      <c r="AW526" s="178" t="s">
        <v>31</v>
      </c>
      <c r="AX526" s="178" t="s">
        <v>79</v>
      </c>
      <c r="AY526" s="180" t="s">
        <v>128</v>
      </c>
    </row>
    <row r="527" s="26" customFormat="true" ht="24.15" hidden="false" customHeight="true" outlineLevel="0" collapsed="false">
      <c r="A527" s="21"/>
      <c r="B527" s="154"/>
      <c r="C527" s="187" t="s">
        <v>969</v>
      </c>
      <c r="D527" s="187" t="s">
        <v>157</v>
      </c>
      <c r="E527" s="188" t="s">
        <v>970</v>
      </c>
      <c r="F527" s="189" t="s">
        <v>971</v>
      </c>
      <c r="G527" s="190" t="s">
        <v>167</v>
      </c>
      <c r="H527" s="191" t="n">
        <v>164.514</v>
      </c>
      <c r="I527" s="192"/>
      <c r="J527" s="193" t="n">
        <f aca="false">ROUND(I527*H527,2)</f>
        <v>0</v>
      </c>
      <c r="K527" s="157" t="s">
        <v>135</v>
      </c>
      <c r="L527" s="194"/>
      <c r="M527" s="195"/>
      <c r="N527" s="196" t="s">
        <v>39</v>
      </c>
      <c r="O527" s="59"/>
      <c r="P527" s="164" t="n">
        <f aca="false">O527*H527</f>
        <v>0</v>
      </c>
      <c r="Q527" s="164" t="n">
        <v>0.01465</v>
      </c>
      <c r="R527" s="164" t="n">
        <f aca="false">Q527*H527</f>
        <v>2.4101301</v>
      </c>
      <c r="S527" s="164" t="n">
        <v>0</v>
      </c>
      <c r="T527" s="165" t="n">
        <f aca="false">S527*H527</f>
        <v>0</v>
      </c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R527" s="166" t="s">
        <v>312</v>
      </c>
      <c r="AT527" s="166" t="s">
        <v>157</v>
      </c>
      <c r="AU527" s="166" t="s">
        <v>81</v>
      </c>
      <c r="AY527" s="3" t="s">
        <v>128</v>
      </c>
      <c r="BE527" s="167" t="n">
        <f aca="false">IF(N527="základní",J527,0)</f>
        <v>0</v>
      </c>
      <c r="BF527" s="167" t="n">
        <f aca="false">IF(N527="snížená",J527,0)</f>
        <v>0</v>
      </c>
      <c r="BG527" s="167" t="n">
        <f aca="false">IF(N527="zákl. přenesená",J527,0)</f>
        <v>0</v>
      </c>
      <c r="BH527" s="167" t="n">
        <f aca="false">IF(N527="sníž. přenesená",J527,0)</f>
        <v>0</v>
      </c>
      <c r="BI527" s="167" t="n">
        <f aca="false">IF(N527="nulová",J527,0)</f>
        <v>0</v>
      </c>
      <c r="BJ527" s="3" t="s">
        <v>79</v>
      </c>
      <c r="BK527" s="167" t="n">
        <f aca="false">ROUND(I527*H527,2)</f>
        <v>0</v>
      </c>
      <c r="BL527" s="3" t="s">
        <v>230</v>
      </c>
      <c r="BM527" s="166" t="s">
        <v>972</v>
      </c>
    </row>
    <row r="528" s="168" customFormat="true" ht="12.8" hidden="false" customHeight="false" outlineLevel="0" collapsed="false">
      <c r="B528" s="169"/>
      <c r="D528" s="170" t="s">
        <v>138</v>
      </c>
      <c r="F528" s="172" t="s">
        <v>973</v>
      </c>
      <c r="H528" s="173" t="n">
        <v>164.514</v>
      </c>
      <c r="I528" s="174"/>
      <c r="L528" s="169"/>
      <c r="M528" s="175"/>
      <c r="N528" s="176"/>
      <c r="O528" s="176"/>
      <c r="P528" s="176"/>
      <c r="Q528" s="176"/>
      <c r="R528" s="176"/>
      <c r="S528" s="176"/>
      <c r="T528" s="177"/>
      <c r="AT528" s="171" t="s">
        <v>138</v>
      </c>
      <c r="AU528" s="171" t="s">
        <v>81</v>
      </c>
      <c r="AV528" s="168" t="s">
        <v>81</v>
      </c>
      <c r="AW528" s="168" t="s">
        <v>2</v>
      </c>
      <c r="AX528" s="168" t="s">
        <v>79</v>
      </c>
      <c r="AY528" s="171" t="s">
        <v>128</v>
      </c>
    </row>
    <row r="529" s="26" customFormat="true" ht="24.15" hidden="false" customHeight="true" outlineLevel="0" collapsed="false">
      <c r="A529" s="21"/>
      <c r="B529" s="154"/>
      <c r="C529" s="155" t="s">
        <v>974</v>
      </c>
      <c r="D529" s="155" t="s">
        <v>131</v>
      </c>
      <c r="E529" s="156" t="s">
        <v>975</v>
      </c>
      <c r="F529" s="157" t="s">
        <v>976</v>
      </c>
      <c r="G529" s="158" t="s">
        <v>167</v>
      </c>
      <c r="H529" s="159" t="n">
        <v>2.7</v>
      </c>
      <c r="I529" s="160"/>
      <c r="J529" s="161" t="n">
        <f aca="false">ROUND(I529*H529,2)</f>
        <v>0</v>
      </c>
      <c r="K529" s="157" t="s">
        <v>135</v>
      </c>
      <c r="L529" s="22"/>
      <c r="M529" s="162"/>
      <c r="N529" s="163" t="s">
        <v>39</v>
      </c>
      <c r="O529" s="59"/>
      <c r="P529" s="164" t="n">
        <f aca="false">O529*H529</f>
        <v>0</v>
      </c>
      <c r="Q529" s="164" t="n">
        <v>0.00052</v>
      </c>
      <c r="R529" s="164" t="n">
        <f aca="false">Q529*H529</f>
        <v>0.001404</v>
      </c>
      <c r="S529" s="164" t="n">
        <v>0</v>
      </c>
      <c r="T529" s="165" t="n">
        <f aca="false">S529*H529</f>
        <v>0</v>
      </c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R529" s="166" t="s">
        <v>230</v>
      </c>
      <c r="AT529" s="166" t="s">
        <v>131</v>
      </c>
      <c r="AU529" s="166" t="s">
        <v>81</v>
      </c>
      <c r="AY529" s="3" t="s">
        <v>128</v>
      </c>
      <c r="BE529" s="167" t="n">
        <f aca="false">IF(N529="základní",J529,0)</f>
        <v>0</v>
      </c>
      <c r="BF529" s="167" t="n">
        <f aca="false">IF(N529="snížená",J529,0)</f>
        <v>0</v>
      </c>
      <c r="BG529" s="167" t="n">
        <f aca="false">IF(N529="zákl. přenesená",J529,0)</f>
        <v>0</v>
      </c>
      <c r="BH529" s="167" t="n">
        <f aca="false">IF(N529="sníž. přenesená",J529,0)</f>
        <v>0</v>
      </c>
      <c r="BI529" s="167" t="n">
        <f aca="false">IF(N529="nulová",J529,0)</f>
        <v>0</v>
      </c>
      <c r="BJ529" s="3" t="s">
        <v>79</v>
      </c>
      <c r="BK529" s="167" t="n">
        <f aca="false">ROUND(I529*H529,2)</f>
        <v>0</v>
      </c>
      <c r="BL529" s="3" t="s">
        <v>230</v>
      </c>
      <c r="BM529" s="166" t="s">
        <v>977</v>
      </c>
    </row>
    <row r="530" s="168" customFormat="true" ht="12.8" hidden="false" customHeight="false" outlineLevel="0" collapsed="false">
      <c r="B530" s="169"/>
      <c r="D530" s="170" t="s">
        <v>138</v>
      </c>
      <c r="E530" s="171"/>
      <c r="F530" s="172" t="s">
        <v>978</v>
      </c>
      <c r="H530" s="173" t="n">
        <v>1.4</v>
      </c>
      <c r="I530" s="174"/>
      <c r="L530" s="169"/>
      <c r="M530" s="175"/>
      <c r="N530" s="176"/>
      <c r="O530" s="176"/>
      <c r="P530" s="176"/>
      <c r="Q530" s="176"/>
      <c r="R530" s="176"/>
      <c r="S530" s="176"/>
      <c r="T530" s="177"/>
      <c r="AT530" s="171" t="s">
        <v>138</v>
      </c>
      <c r="AU530" s="171" t="s">
        <v>81</v>
      </c>
      <c r="AV530" s="168" t="s">
        <v>81</v>
      </c>
      <c r="AW530" s="168" t="s">
        <v>31</v>
      </c>
      <c r="AX530" s="168" t="s">
        <v>74</v>
      </c>
      <c r="AY530" s="171" t="s">
        <v>128</v>
      </c>
    </row>
    <row r="531" s="168" customFormat="true" ht="12.8" hidden="false" customHeight="false" outlineLevel="0" collapsed="false">
      <c r="B531" s="169"/>
      <c r="D531" s="170" t="s">
        <v>138</v>
      </c>
      <c r="E531" s="171"/>
      <c r="F531" s="172" t="s">
        <v>979</v>
      </c>
      <c r="H531" s="173" t="n">
        <v>1.3</v>
      </c>
      <c r="I531" s="174"/>
      <c r="L531" s="169"/>
      <c r="M531" s="175"/>
      <c r="N531" s="176"/>
      <c r="O531" s="176"/>
      <c r="P531" s="176"/>
      <c r="Q531" s="176"/>
      <c r="R531" s="176"/>
      <c r="S531" s="176"/>
      <c r="T531" s="177"/>
      <c r="AT531" s="171" t="s">
        <v>138</v>
      </c>
      <c r="AU531" s="171" t="s">
        <v>81</v>
      </c>
      <c r="AV531" s="168" t="s">
        <v>81</v>
      </c>
      <c r="AW531" s="168" t="s">
        <v>31</v>
      </c>
      <c r="AX531" s="168" t="s">
        <v>74</v>
      </c>
      <c r="AY531" s="171" t="s">
        <v>128</v>
      </c>
    </row>
    <row r="532" s="178" customFormat="true" ht="12.8" hidden="false" customHeight="false" outlineLevel="0" collapsed="false">
      <c r="B532" s="179"/>
      <c r="D532" s="170" t="s">
        <v>138</v>
      </c>
      <c r="E532" s="180"/>
      <c r="F532" s="181" t="s">
        <v>155</v>
      </c>
      <c r="H532" s="182" t="n">
        <v>2.7</v>
      </c>
      <c r="I532" s="183"/>
      <c r="L532" s="179"/>
      <c r="M532" s="184"/>
      <c r="N532" s="185"/>
      <c r="O532" s="185"/>
      <c r="P532" s="185"/>
      <c r="Q532" s="185"/>
      <c r="R532" s="185"/>
      <c r="S532" s="185"/>
      <c r="T532" s="186"/>
      <c r="AT532" s="180" t="s">
        <v>138</v>
      </c>
      <c r="AU532" s="180" t="s">
        <v>81</v>
      </c>
      <c r="AV532" s="178" t="s">
        <v>136</v>
      </c>
      <c r="AW532" s="178" t="s">
        <v>31</v>
      </c>
      <c r="AX532" s="178" t="s">
        <v>79</v>
      </c>
      <c r="AY532" s="180" t="s">
        <v>128</v>
      </c>
    </row>
    <row r="533" s="26" customFormat="true" ht="24.15" hidden="false" customHeight="true" outlineLevel="0" collapsed="false">
      <c r="A533" s="21"/>
      <c r="B533" s="154"/>
      <c r="C533" s="187" t="s">
        <v>980</v>
      </c>
      <c r="D533" s="187" t="s">
        <v>157</v>
      </c>
      <c r="E533" s="188" t="s">
        <v>981</v>
      </c>
      <c r="F533" s="189" t="s">
        <v>982</v>
      </c>
      <c r="G533" s="190" t="s">
        <v>167</v>
      </c>
      <c r="H533" s="191" t="n">
        <v>2.97</v>
      </c>
      <c r="I533" s="192"/>
      <c r="J533" s="193" t="n">
        <f aca="false">ROUND(I533*H533,2)</f>
        <v>0</v>
      </c>
      <c r="K533" s="157" t="s">
        <v>135</v>
      </c>
      <c r="L533" s="194"/>
      <c r="M533" s="195"/>
      <c r="N533" s="196" t="s">
        <v>39</v>
      </c>
      <c r="O533" s="59"/>
      <c r="P533" s="164" t="n">
        <f aca="false">O533*H533</f>
        <v>0</v>
      </c>
      <c r="Q533" s="164" t="n">
        <v>0.01</v>
      </c>
      <c r="R533" s="164" t="n">
        <f aca="false">Q533*H533</f>
        <v>0.0297</v>
      </c>
      <c r="S533" s="164" t="n">
        <v>0</v>
      </c>
      <c r="T533" s="165" t="n">
        <f aca="false">S533*H533</f>
        <v>0</v>
      </c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R533" s="166" t="s">
        <v>312</v>
      </c>
      <c r="AT533" s="166" t="s">
        <v>157</v>
      </c>
      <c r="AU533" s="166" t="s">
        <v>81</v>
      </c>
      <c r="AY533" s="3" t="s">
        <v>128</v>
      </c>
      <c r="BE533" s="167" t="n">
        <f aca="false">IF(N533="základní",J533,0)</f>
        <v>0</v>
      </c>
      <c r="BF533" s="167" t="n">
        <f aca="false">IF(N533="snížená",J533,0)</f>
        <v>0</v>
      </c>
      <c r="BG533" s="167" t="n">
        <f aca="false">IF(N533="zákl. přenesená",J533,0)</f>
        <v>0</v>
      </c>
      <c r="BH533" s="167" t="n">
        <f aca="false">IF(N533="sníž. přenesená",J533,0)</f>
        <v>0</v>
      </c>
      <c r="BI533" s="167" t="n">
        <f aca="false">IF(N533="nulová",J533,0)</f>
        <v>0</v>
      </c>
      <c r="BJ533" s="3" t="s">
        <v>79</v>
      </c>
      <c r="BK533" s="167" t="n">
        <f aca="false">ROUND(I533*H533,2)</f>
        <v>0</v>
      </c>
      <c r="BL533" s="3" t="s">
        <v>230</v>
      </c>
      <c r="BM533" s="166" t="s">
        <v>983</v>
      </c>
    </row>
    <row r="534" s="168" customFormat="true" ht="12.8" hidden="false" customHeight="false" outlineLevel="0" collapsed="false">
      <c r="B534" s="169"/>
      <c r="D534" s="170" t="s">
        <v>138</v>
      </c>
      <c r="F534" s="172" t="s">
        <v>984</v>
      </c>
      <c r="H534" s="173" t="n">
        <v>2.97</v>
      </c>
      <c r="I534" s="174"/>
      <c r="L534" s="169"/>
      <c r="M534" s="175"/>
      <c r="N534" s="176"/>
      <c r="O534" s="176"/>
      <c r="P534" s="176"/>
      <c r="Q534" s="176"/>
      <c r="R534" s="176"/>
      <c r="S534" s="176"/>
      <c r="T534" s="177"/>
      <c r="AT534" s="171" t="s">
        <v>138</v>
      </c>
      <c r="AU534" s="171" t="s">
        <v>81</v>
      </c>
      <c r="AV534" s="168" t="s">
        <v>81</v>
      </c>
      <c r="AW534" s="168" t="s">
        <v>2</v>
      </c>
      <c r="AX534" s="168" t="s">
        <v>79</v>
      </c>
      <c r="AY534" s="171" t="s">
        <v>128</v>
      </c>
    </row>
    <row r="535" s="26" customFormat="true" ht="16.5" hidden="false" customHeight="true" outlineLevel="0" collapsed="false">
      <c r="A535" s="21"/>
      <c r="B535" s="154"/>
      <c r="C535" s="155" t="s">
        <v>985</v>
      </c>
      <c r="D535" s="155" t="s">
        <v>131</v>
      </c>
      <c r="E535" s="156" t="s">
        <v>986</v>
      </c>
      <c r="F535" s="157" t="s">
        <v>987</v>
      </c>
      <c r="G535" s="158" t="s">
        <v>196</v>
      </c>
      <c r="H535" s="159" t="n">
        <v>9.4</v>
      </c>
      <c r="I535" s="160"/>
      <c r="J535" s="161" t="n">
        <f aca="false">ROUND(I535*H535,2)</f>
        <v>0</v>
      </c>
      <c r="K535" s="157"/>
      <c r="L535" s="22"/>
      <c r="M535" s="162"/>
      <c r="N535" s="163" t="s">
        <v>39</v>
      </c>
      <c r="O535" s="59"/>
      <c r="P535" s="164" t="n">
        <f aca="false">O535*H535</f>
        <v>0</v>
      </c>
      <c r="Q535" s="164" t="n">
        <v>0.00052</v>
      </c>
      <c r="R535" s="164" t="n">
        <f aca="false">Q535*H535</f>
        <v>0.004888</v>
      </c>
      <c r="S535" s="164" t="n">
        <v>0</v>
      </c>
      <c r="T535" s="165" t="n">
        <f aca="false">S535*H535</f>
        <v>0</v>
      </c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R535" s="166" t="s">
        <v>230</v>
      </c>
      <c r="AT535" s="166" t="s">
        <v>131</v>
      </c>
      <c r="AU535" s="166" t="s">
        <v>81</v>
      </c>
      <c r="AY535" s="3" t="s">
        <v>128</v>
      </c>
      <c r="BE535" s="167" t="n">
        <f aca="false">IF(N535="základní",J535,0)</f>
        <v>0</v>
      </c>
      <c r="BF535" s="167" t="n">
        <f aca="false">IF(N535="snížená",J535,0)</f>
        <v>0</v>
      </c>
      <c r="BG535" s="167" t="n">
        <f aca="false">IF(N535="zákl. přenesená",J535,0)</f>
        <v>0</v>
      </c>
      <c r="BH535" s="167" t="n">
        <f aca="false">IF(N535="sníž. přenesená",J535,0)</f>
        <v>0</v>
      </c>
      <c r="BI535" s="167" t="n">
        <f aca="false">IF(N535="nulová",J535,0)</f>
        <v>0</v>
      </c>
      <c r="BJ535" s="3" t="s">
        <v>79</v>
      </c>
      <c r="BK535" s="167" t="n">
        <f aca="false">ROUND(I535*H535,2)</f>
        <v>0</v>
      </c>
      <c r="BL535" s="3" t="s">
        <v>230</v>
      </c>
      <c r="BM535" s="166" t="s">
        <v>988</v>
      </c>
    </row>
    <row r="536" s="168" customFormat="true" ht="12.8" hidden="false" customHeight="false" outlineLevel="0" collapsed="false">
      <c r="B536" s="169"/>
      <c r="D536" s="170" t="s">
        <v>138</v>
      </c>
      <c r="E536" s="171"/>
      <c r="F536" s="172" t="s">
        <v>989</v>
      </c>
      <c r="H536" s="173" t="n">
        <v>4.8</v>
      </c>
      <c r="I536" s="174"/>
      <c r="L536" s="169"/>
      <c r="M536" s="175"/>
      <c r="N536" s="176"/>
      <c r="O536" s="176"/>
      <c r="P536" s="176"/>
      <c r="Q536" s="176"/>
      <c r="R536" s="176"/>
      <c r="S536" s="176"/>
      <c r="T536" s="177"/>
      <c r="AT536" s="171" t="s">
        <v>138</v>
      </c>
      <c r="AU536" s="171" t="s">
        <v>81</v>
      </c>
      <c r="AV536" s="168" t="s">
        <v>81</v>
      </c>
      <c r="AW536" s="168" t="s">
        <v>31</v>
      </c>
      <c r="AX536" s="168" t="s">
        <v>74</v>
      </c>
      <c r="AY536" s="171" t="s">
        <v>128</v>
      </c>
    </row>
    <row r="537" s="168" customFormat="true" ht="12.8" hidden="false" customHeight="false" outlineLevel="0" collapsed="false">
      <c r="B537" s="169"/>
      <c r="D537" s="170" t="s">
        <v>138</v>
      </c>
      <c r="E537" s="171"/>
      <c r="F537" s="172" t="s">
        <v>990</v>
      </c>
      <c r="H537" s="173" t="n">
        <v>4.6</v>
      </c>
      <c r="I537" s="174"/>
      <c r="L537" s="169"/>
      <c r="M537" s="175"/>
      <c r="N537" s="176"/>
      <c r="O537" s="176"/>
      <c r="P537" s="176"/>
      <c r="Q537" s="176"/>
      <c r="R537" s="176"/>
      <c r="S537" s="176"/>
      <c r="T537" s="177"/>
      <c r="AT537" s="171" t="s">
        <v>138</v>
      </c>
      <c r="AU537" s="171" t="s">
        <v>81</v>
      </c>
      <c r="AV537" s="168" t="s">
        <v>81</v>
      </c>
      <c r="AW537" s="168" t="s">
        <v>31</v>
      </c>
      <c r="AX537" s="168" t="s">
        <v>74</v>
      </c>
      <c r="AY537" s="171" t="s">
        <v>128</v>
      </c>
    </row>
    <row r="538" s="178" customFormat="true" ht="12.8" hidden="false" customHeight="false" outlineLevel="0" collapsed="false">
      <c r="B538" s="179"/>
      <c r="D538" s="170" t="s">
        <v>138</v>
      </c>
      <c r="E538" s="180"/>
      <c r="F538" s="181" t="s">
        <v>155</v>
      </c>
      <c r="H538" s="182" t="n">
        <v>9.4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138</v>
      </c>
      <c r="AU538" s="180" t="s">
        <v>81</v>
      </c>
      <c r="AV538" s="178" t="s">
        <v>136</v>
      </c>
      <c r="AW538" s="178" t="s">
        <v>31</v>
      </c>
      <c r="AX538" s="178" t="s">
        <v>79</v>
      </c>
      <c r="AY538" s="180" t="s">
        <v>128</v>
      </c>
    </row>
    <row r="539" s="26" customFormat="true" ht="16.5" hidden="false" customHeight="true" outlineLevel="0" collapsed="false">
      <c r="A539" s="21"/>
      <c r="B539" s="154"/>
      <c r="C539" s="155" t="s">
        <v>991</v>
      </c>
      <c r="D539" s="155" t="s">
        <v>131</v>
      </c>
      <c r="E539" s="156" t="s">
        <v>992</v>
      </c>
      <c r="F539" s="157" t="s">
        <v>993</v>
      </c>
      <c r="G539" s="158" t="s">
        <v>191</v>
      </c>
      <c r="H539" s="159" t="n">
        <v>1</v>
      </c>
      <c r="I539" s="160"/>
      <c r="J539" s="161" t="n">
        <f aca="false">ROUND(I539*H539,2)</f>
        <v>0</v>
      </c>
      <c r="K539" s="157"/>
      <c r="L539" s="22"/>
      <c r="M539" s="162"/>
      <c r="N539" s="163" t="s">
        <v>39</v>
      </c>
      <c r="O539" s="59"/>
      <c r="P539" s="164" t="n">
        <f aca="false">O539*H539</f>
        <v>0</v>
      </c>
      <c r="Q539" s="164" t="n">
        <v>0.00052</v>
      </c>
      <c r="R539" s="164" t="n">
        <f aca="false">Q539*H539</f>
        <v>0.00052</v>
      </c>
      <c r="S539" s="164" t="n">
        <v>0</v>
      </c>
      <c r="T539" s="165" t="n">
        <f aca="false">S539*H539</f>
        <v>0</v>
      </c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R539" s="166" t="s">
        <v>230</v>
      </c>
      <c r="AT539" s="166" t="s">
        <v>131</v>
      </c>
      <c r="AU539" s="166" t="s">
        <v>81</v>
      </c>
      <c r="AY539" s="3" t="s">
        <v>128</v>
      </c>
      <c r="BE539" s="167" t="n">
        <f aca="false">IF(N539="základní",J539,0)</f>
        <v>0</v>
      </c>
      <c r="BF539" s="167" t="n">
        <f aca="false">IF(N539="snížená",J539,0)</f>
        <v>0</v>
      </c>
      <c r="BG539" s="167" t="n">
        <f aca="false">IF(N539="zákl. přenesená",J539,0)</f>
        <v>0</v>
      </c>
      <c r="BH539" s="167" t="n">
        <f aca="false">IF(N539="sníž. přenesená",J539,0)</f>
        <v>0</v>
      </c>
      <c r="BI539" s="167" t="n">
        <f aca="false">IF(N539="nulová",J539,0)</f>
        <v>0</v>
      </c>
      <c r="BJ539" s="3" t="s">
        <v>79</v>
      </c>
      <c r="BK539" s="167" t="n">
        <f aca="false">ROUND(I539*H539,2)</f>
        <v>0</v>
      </c>
      <c r="BL539" s="3" t="s">
        <v>230</v>
      </c>
      <c r="BM539" s="166" t="s">
        <v>994</v>
      </c>
    </row>
    <row r="540" s="168" customFormat="true" ht="12.8" hidden="false" customHeight="false" outlineLevel="0" collapsed="false">
      <c r="B540" s="169"/>
      <c r="D540" s="170" t="s">
        <v>138</v>
      </c>
      <c r="E540" s="171"/>
      <c r="F540" s="172" t="s">
        <v>79</v>
      </c>
      <c r="H540" s="173" t="n">
        <v>1</v>
      </c>
      <c r="I540" s="174"/>
      <c r="L540" s="169"/>
      <c r="M540" s="175"/>
      <c r="N540" s="176"/>
      <c r="O540" s="176"/>
      <c r="P540" s="176"/>
      <c r="Q540" s="176"/>
      <c r="R540" s="176"/>
      <c r="S540" s="176"/>
      <c r="T540" s="177"/>
      <c r="AT540" s="171" t="s">
        <v>138</v>
      </c>
      <c r="AU540" s="171" t="s">
        <v>81</v>
      </c>
      <c r="AV540" s="168" t="s">
        <v>81</v>
      </c>
      <c r="AW540" s="168" t="s">
        <v>31</v>
      </c>
      <c r="AX540" s="168" t="s">
        <v>79</v>
      </c>
      <c r="AY540" s="171" t="s">
        <v>128</v>
      </c>
    </row>
    <row r="541" s="26" customFormat="true" ht="16.5" hidden="false" customHeight="true" outlineLevel="0" collapsed="false">
      <c r="A541" s="21"/>
      <c r="B541" s="154"/>
      <c r="C541" s="155" t="s">
        <v>995</v>
      </c>
      <c r="D541" s="155" t="s">
        <v>131</v>
      </c>
      <c r="E541" s="156" t="s">
        <v>996</v>
      </c>
      <c r="F541" s="157" t="s">
        <v>997</v>
      </c>
      <c r="G541" s="158" t="s">
        <v>134</v>
      </c>
      <c r="H541" s="159" t="n">
        <v>4</v>
      </c>
      <c r="I541" s="160"/>
      <c r="J541" s="161" t="n">
        <f aca="false">ROUND(I541*H541,2)</f>
        <v>0</v>
      </c>
      <c r="K541" s="157"/>
      <c r="L541" s="22"/>
      <c r="M541" s="162"/>
      <c r="N541" s="163" t="s">
        <v>39</v>
      </c>
      <c r="O541" s="59"/>
      <c r="P541" s="164" t="n">
        <f aca="false">O541*H541</f>
        <v>0</v>
      </c>
      <c r="Q541" s="164" t="n">
        <v>0.00052</v>
      </c>
      <c r="R541" s="164" t="n">
        <f aca="false">Q541*H541</f>
        <v>0.00208</v>
      </c>
      <c r="S541" s="164" t="n">
        <v>0</v>
      </c>
      <c r="T541" s="165" t="n">
        <f aca="false">S541*H541</f>
        <v>0</v>
      </c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R541" s="166" t="s">
        <v>230</v>
      </c>
      <c r="AT541" s="166" t="s">
        <v>131</v>
      </c>
      <c r="AU541" s="166" t="s">
        <v>81</v>
      </c>
      <c r="AY541" s="3" t="s">
        <v>128</v>
      </c>
      <c r="BE541" s="167" t="n">
        <f aca="false">IF(N541="základní",J541,0)</f>
        <v>0</v>
      </c>
      <c r="BF541" s="167" t="n">
        <f aca="false">IF(N541="snížená",J541,0)</f>
        <v>0</v>
      </c>
      <c r="BG541" s="167" t="n">
        <f aca="false">IF(N541="zákl. přenesená",J541,0)</f>
        <v>0</v>
      </c>
      <c r="BH541" s="167" t="n">
        <f aca="false">IF(N541="sníž. přenesená",J541,0)</f>
        <v>0</v>
      </c>
      <c r="BI541" s="167" t="n">
        <f aca="false">IF(N541="nulová",J541,0)</f>
        <v>0</v>
      </c>
      <c r="BJ541" s="3" t="s">
        <v>79</v>
      </c>
      <c r="BK541" s="167" t="n">
        <f aca="false">ROUND(I541*H541,2)</f>
        <v>0</v>
      </c>
      <c r="BL541" s="3" t="s">
        <v>230</v>
      </c>
      <c r="BM541" s="166" t="s">
        <v>998</v>
      </c>
    </row>
    <row r="542" s="168" customFormat="true" ht="12.8" hidden="false" customHeight="false" outlineLevel="0" collapsed="false">
      <c r="B542" s="169"/>
      <c r="D542" s="170" t="s">
        <v>138</v>
      </c>
      <c r="E542" s="171"/>
      <c r="F542" s="172" t="s">
        <v>136</v>
      </c>
      <c r="H542" s="173" t="n">
        <v>4</v>
      </c>
      <c r="I542" s="174"/>
      <c r="L542" s="169"/>
      <c r="M542" s="175"/>
      <c r="N542" s="176"/>
      <c r="O542" s="176"/>
      <c r="P542" s="176"/>
      <c r="Q542" s="176"/>
      <c r="R542" s="176"/>
      <c r="S542" s="176"/>
      <c r="T542" s="177"/>
      <c r="AT542" s="171" t="s">
        <v>138</v>
      </c>
      <c r="AU542" s="171" t="s">
        <v>81</v>
      </c>
      <c r="AV542" s="168" t="s">
        <v>81</v>
      </c>
      <c r="AW542" s="168" t="s">
        <v>31</v>
      </c>
      <c r="AX542" s="168" t="s">
        <v>79</v>
      </c>
      <c r="AY542" s="171" t="s">
        <v>128</v>
      </c>
    </row>
    <row r="543" s="26" customFormat="true" ht="24.15" hidden="false" customHeight="true" outlineLevel="0" collapsed="false">
      <c r="A543" s="21"/>
      <c r="B543" s="154"/>
      <c r="C543" s="155" t="s">
        <v>999</v>
      </c>
      <c r="D543" s="155" t="s">
        <v>131</v>
      </c>
      <c r="E543" s="156" t="s">
        <v>1000</v>
      </c>
      <c r="F543" s="157" t="s">
        <v>1001</v>
      </c>
      <c r="G543" s="158" t="s">
        <v>466</v>
      </c>
      <c r="H543" s="214"/>
      <c r="I543" s="160"/>
      <c r="J543" s="161" t="n">
        <f aca="false">ROUND(I543*H543,2)</f>
        <v>0</v>
      </c>
      <c r="K543" s="157" t="s">
        <v>135</v>
      </c>
      <c r="L543" s="22"/>
      <c r="M543" s="162"/>
      <c r="N543" s="163" t="s">
        <v>39</v>
      </c>
      <c r="O543" s="59"/>
      <c r="P543" s="164" t="n">
        <f aca="false">O543*H543</f>
        <v>0</v>
      </c>
      <c r="Q543" s="164" t="n">
        <v>0</v>
      </c>
      <c r="R543" s="164" t="n">
        <f aca="false">Q543*H543</f>
        <v>0</v>
      </c>
      <c r="S543" s="164" t="n">
        <v>0</v>
      </c>
      <c r="T543" s="165" t="n">
        <f aca="false">S543*H543</f>
        <v>0</v>
      </c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R543" s="166" t="s">
        <v>230</v>
      </c>
      <c r="AT543" s="166" t="s">
        <v>131</v>
      </c>
      <c r="AU543" s="166" t="s">
        <v>81</v>
      </c>
      <c r="AY543" s="3" t="s">
        <v>128</v>
      </c>
      <c r="BE543" s="167" t="n">
        <f aca="false">IF(N543="základní",J543,0)</f>
        <v>0</v>
      </c>
      <c r="BF543" s="167" t="n">
        <f aca="false">IF(N543="snížená",J543,0)</f>
        <v>0</v>
      </c>
      <c r="BG543" s="167" t="n">
        <f aca="false">IF(N543="zákl. přenesená",J543,0)</f>
        <v>0</v>
      </c>
      <c r="BH543" s="167" t="n">
        <f aca="false">IF(N543="sníž. přenesená",J543,0)</f>
        <v>0</v>
      </c>
      <c r="BI543" s="167" t="n">
        <f aca="false">IF(N543="nulová",J543,0)</f>
        <v>0</v>
      </c>
      <c r="BJ543" s="3" t="s">
        <v>79</v>
      </c>
      <c r="BK543" s="167" t="n">
        <f aca="false">ROUND(I543*H543,2)</f>
        <v>0</v>
      </c>
      <c r="BL543" s="3" t="s">
        <v>230</v>
      </c>
      <c r="BM543" s="166" t="s">
        <v>1002</v>
      </c>
    </row>
    <row r="544" s="140" customFormat="true" ht="22.8" hidden="false" customHeight="true" outlineLevel="0" collapsed="false">
      <c r="B544" s="141"/>
      <c r="D544" s="142" t="s">
        <v>73</v>
      </c>
      <c r="E544" s="152" t="s">
        <v>1003</v>
      </c>
      <c r="F544" s="152" t="s">
        <v>1004</v>
      </c>
      <c r="I544" s="144"/>
      <c r="J544" s="153" t="n">
        <f aca="false">BK544</f>
        <v>0</v>
      </c>
      <c r="L544" s="141"/>
      <c r="M544" s="146"/>
      <c r="N544" s="147"/>
      <c r="O544" s="147"/>
      <c r="P544" s="148" t="n">
        <f aca="false">SUM(P545:P557)</f>
        <v>0</v>
      </c>
      <c r="Q544" s="147"/>
      <c r="R544" s="148" t="n">
        <f aca="false">SUM(R545:R557)</f>
        <v>0.0307804</v>
      </c>
      <c r="S544" s="147"/>
      <c r="T544" s="149" t="n">
        <f aca="false">SUM(T545:T557)</f>
        <v>0</v>
      </c>
      <c r="AR544" s="142" t="s">
        <v>81</v>
      </c>
      <c r="AT544" s="150" t="s">
        <v>73</v>
      </c>
      <c r="AU544" s="150" t="s">
        <v>79</v>
      </c>
      <c r="AY544" s="142" t="s">
        <v>128</v>
      </c>
      <c r="BK544" s="151" t="n">
        <f aca="false">SUM(BK545:BK557)</f>
        <v>0</v>
      </c>
    </row>
    <row r="545" s="26" customFormat="true" ht="24.15" hidden="false" customHeight="true" outlineLevel="0" collapsed="false">
      <c r="A545" s="21"/>
      <c r="B545" s="154"/>
      <c r="C545" s="155" t="s">
        <v>1005</v>
      </c>
      <c r="D545" s="155" t="s">
        <v>131</v>
      </c>
      <c r="E545" s="156" t="s">
        <v>1006</v>
      </c>
      <c r="F545" s="157" t="s">
        <v>1007</v>
      </c>
      <c r="G545" s="158" t="s">
        <v>167</v>
      </c>
      <c r="H545" s="159" t="n">
        <v>39.78</v>
      </c>
      <c r="I545" s="160"/>
      <c r="J545" s="161" t="n">
        <f aca="false">ROUND(I545*H545,2)</f>
        <v>0</v>
      </c>
      <c r="K545" s="157" t="s">
        <v>135</v>
      </c>
      <c r="L545" s="22"/>
      <c r="M545" s="162"/>
      <c r="N545" s="163" t="s">
        <v>39</v>
      </c>
      <c r="O545" s="59"/>
      <c r="P545" s="164" t="n">
        <f aca="false">O545*H545</f>
        <v>0</v>
      </c>
      <c r="Q545" s="164" t="n">
        <v>6E-005</v>
      </c>
      <c r="R545" s="164" t="n">
        <f aca="false">Q545*H545</f>
        <v>0.0023868</v>
      </c>
      <c r="S545" s="164" t="n">
        <v>0</v>
      </c>
      <c r="T545" s="165" t="n">
        <f aca="false">S545*H545</f>
        <v>0</v>
      </c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R545" s="166" t="s">
        <v>230</v>
      </c>
      <c r="AT545" s="166" t="s">
        <v>131</v>
      </c>
      <c r="AU545" s="166" t="s">
        <v>81</v>
      </c>
      <c r="AY545" s="3" t="s">
        <v>128</v>
      </c>
      <c r="BE545" s="167" t="n">
        <f aca="false">IF(N545="základní",J545,0)</f>
        <v>0</v>
      </c>
      <c r="BF545" s="167" t="n">
        <f aca="false">IF(N545="snížená",J545,0)</f>
        <v>0</v>
      </c>
      <c r="BG545" s="167" t="n">
        <f aca="false">IF(N545="zákl. přenesená",J545,0)</f>
        <v>0</v>
      </c>
      <c r="BH545" s="167" t="n">
        <f aca="false">IF(N545="sníž. přenesená",J545,0)</f>
        <v>0</v>
      </c>
      <c r="BI545" s="167" t="n">
        <f aca="false">IF(N545="nulová",J545,0)</f>
        <v>0</v>
      </c>
      <c r="BJ545" s="3" t="s">
        <v>79</v>
      </c>
      <c r="BK545" s="167" t="n">
        <f aca="false">ROUND(I545*H545,2)</f>
        <v>0</v>
      </c>
      <c r="BL545" s="3" t="s">
        <v>230</v>
      </c>
      <c r="BM545" s="166" t="s">
        <v>1008</v>
      </c>
    </row>
    <row r="546" s="168" customFormat="true" ht="12.8" hidden="false" customHeight="false" outlineLevel="0" collapsed="false">
      <c r="B546" s="169"/>
      <c r="D546" s="170" t="s">
        <v>138</v>
      </c>
      <c r="E546" s="171"/>
      <c r="F546" s="172" t="s">
        <v>1009</v>
      </c>
      <c r="H546" s="173" t="n">
        <v>11.4</v>
      </c>
      <c r="I546" s="174"/>
      <c r="L546" s="169"/>
      <c r="M546" s="175"/>
      <c r="N546" s="176"/>
      <c r="O546" s="176"/>
      <c r="P546" s="176"/>
      <c r="Q546" s="176"/>
      <c r="R546" s="176"/>
      <c r="S546" s="176"/>
      <c r="T546" s="177"/>
      <c r="AT546" s="171" t="s">
        <v>138</v>
      </c>
      <c r="AU546" s="171" t="s">
        <v>81</v>
      </c>
      <c r="AV546" s="168" t="s">
        <v>81</v>
      </c>
      <c r="AW546" s="168" t="s">
        <v>31</v>
      </c>
      <c r="AX546" s="168" t="s">
        <v>74</v>
      </c>
      <c r="AY546" s="171" t="s">
        <v>128</v>
      </c>
    </row>
    <row r="547" s="168" customFormat="true" ht="12.8" hidden="false" customHeight="false" outlineLevel="0" collapsed="false">
      <c r="B547" s="169"/>
      <c r="D547" s="170" t="s">
        <v>138</v>
      </c>
      <c r="E547" s="171"/>
      <c r="F547" s="172" t="s">
        <v>1010</v>
      </c>
      <c r="H547" s="173" t="n">
        <v>28.38</v>
      </c>
      <c r="I547" s="174"/>
      <c r="L547" s="169"/>
      <c r="M547" s="175"/>
      <c r="N547" s="176"/>
      <c r="O547" s="176"/>
      <c r="P547" s="176"/>
      <c r="Q547" s="176"/>
      <c r="R547" s="176"/>
      <c r="S547" s="176"/>
      <c r="T547" s="177"/>
      <c r="AT547" s="171" t="s">
        <v>138</v>
      </c>
      <c r="AU547" s="171" t="s">
        <v>81</v>
      </c>
      <c r="AV547" s="168" t="s">
        <v>81</v>
      </c>
      <c r="AW547" s="168" t="s">
        <v>31</v>
      </c>
      <c r="AX547" s="168" t="s">
        <v>74</v>
      </c>
      <c r="AY547" s="171" t="s">
        <v>128</v>
      </c>
    </row>
    <row r="548" s="178" customFormat="true" ht="12.8" hidden="false" customHeight="false" outlineLevel="0" collapsed="false">
      <c r="B548" s="179"/>
      <c r="D548" s="170" t="s">
        <v>138</v>
      </c>
      <c r="E548" s="180"/>
      <c r="F548" s="181" t="s">
        <v>155</v>
      </c>
      <c r="H548" s="182" t="n">
        <v>39.78</v>
      </c>
      <c r="I548" s="183"/>
      <c r="L548" s="179"/>
      <c r="M548" s="184"/>
      <c r="N548" s="185"/>
      <c r="O548" s="185"/>
      <c r="P548" s="185"/>
      <c r="Q548" s="185"/>
      <c r="R548" s="185"/>
      <c r="S548" s="185"/>
      <c r="T548" s="186"/>
      <c r="AT548" s="180" t="s">
        <v>138</v>
      </c>
      <c r="AU548" s="180" t="s">
        <v>81</v>
      </c>
      <c r="AV548" s="178" t="s">
        <v>136</v>
      </c>
      <c r="AW548" s="178" t="s">
        <v>31</v>
      </c>
      <c r="AX548" s="178" t="s">
        <v>79</v>
      </c>
      <c r="AY548" s="180" t="s">
        <v>128</v>
      </c>
    </row>
    <row r="549" s="26" customFormat="true" ht="24.15" hidden="false" customHeight="true" outlineLevel="0" collapsed="false">
      <c r="A549" s="21"/>
      <c r="B549" s="154"/>
      <c r="C549" s="155" t="s">
        <v>1011</v>
      </c>
      <c r="D549" s="155" t="s">
        <v>131</v>
      </c>
      <c r="E549" s="156" t="s">
        <v>1012</v>
      </c>
      <c r="F549" s="157" t="s">
        <v>1013</v>
      </c>
      <c r="G549" s="158" t="s">
        <v>167</v>
      </c>
      <c r="H549" s="159" t="n">
        <v>39.78</v>
      </c>
      <c r="I549" s="160"/>
      <c r="J549" s="161" t="n">
        <f aca="false">ROUND(I549*H549,2)</f>
        <v>0</v>
      </c>
      <c r="K549" s="157" t="s">
        <v>135</v>
      </c>
      <c r="L549" s="22"/>
      <c r="M549" s="162"/>
      <c r="N549" s="163" t="s">
        <v>39</v>
      </c>
      <c r="O549" s="59"/>
      <c r="P549" s="164" t="n">
        <f aca="false">O549*H549</f>
        <v>0</v>
      </c>
      <c r="Q549" s="164" t="n">
        <v>0.00013</v>
      </c>
      <c r="R549" s="164" t="n">
        <f aca="false">Q549*H549</f>
        <v>0.0051714</v>
      </c>
      <c r="S549" s="164" t="n">
        <v>0</v>
      </c>
      <c r="T549" s="165" t="n">
        <f aca="false">S549*H549</f>
        <v>0</v>
      </c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R549" s="166" t="s">
        <v>230</v>
      </c>
      <c r="AT549" s="166" t="s">
        <v>131</v>
      </c>
      <c r="AU549" s="166" t="s">
        <v>81</v>
      </c>
      <c r="AY549" s="3" t="s">
        <v>128</v>
      </c>
      <c r="BE549" s="167" t="n">
        <f aca="false">IF(N549="základní",J549,0)</f>
        <v>0</v>
      </c>
      <c r="BF549" s="167" t="n">
        <f aca="false">IF(N549="snížená",J549,0)</f>
        <v>0</v>
      </c>
      <c r="BG549" s="167" t="n">
        <f aca="false">IF(N549="zákl. přenesená",J549,0)</f>
        <v>0</v>
      </c>
      <c r="BH549" s="167" t="n">
        <f aca="false">IF(N549="sníž. přenesená",J549,0)</f>
        <v>0</v>
      </c>
      <c r="BI549" s="167" t="n">
        <f aca="false">IF(N549="nulová",J549,0)</f>
        <v>0</v>
      </c>
      <c r="BJ549" s="3" t="s">
        <v>79</v>
      </c>
      <c r="BK549" s="167" t="n">
        <f aca="false">ROUND(I549*H549,2)</f>
        <v>0</v>
      </c>
      <c r="BL549" s="3" t="s">
        <v>230</v>
      </c>
      <c r="BM549" s="166" t="s">
        <v>1014</v>
      </c>
    </row>
    <row r="550" s="26" customFormat="true" ht="24.15" hidden="false" customHeight="true" outlineLevel="0" collapsed="false">
      <c r="A550" s="21"/>
      <c r="B550" s="154"/>
      <c r="C550" s="155" t="s">
        <v>1015</v>
      </c>
      <c r="D550" s="155" t="s">
        <v>131</v>
      </c>
      <c r="E550" s="156" t="s">
        <v>1016</v>
      </c>
      <c r="F550" s="157" t="s">
        <v>1017</v>
      </c>
      <c r="G550" s="158" t="s">
        <v>167</v>
      </c>
      <c r="H550" s="159" t="n">
        <v>39.78</v>
      </c>
      <c r="I550" s="160"/>
      <c r="J550" s="161" t="n">
        <f aca="false">ROUND(I550*H550,2)</f>
        <v>0</v>
      </c>
      <c r="K550" s="157" t="s">
        <v>135</v>
      </c>
      <c r="L550" s="22"/>
      <c r="M550" s="162"/>
      <c r="N550" s="163" t="s">
        <v>39</v>
      </c>
      <c r="O550" s="59"/>
      <c r="P550" s="164" t="n">
        <f aca="false">O550*H550</f>
        <v>0</v>
      </c>
      <c r="Q550" s="164" t="n">
        <v>0.00012</v>
      </c>
      <c r="R550" s="164" t="n">
        <f aca="false">Q550*H550</f>
        <v>0.0047736</v>
      </c>
      <c r="S550" s="164" t="n">
        <v>0</v>
      </c>
      <c r="T550" s="165" t="n">
        <f aca="false">S550*H550</f>
        <v>0</v>
      </c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R550" s="166" t="s">
        <v>230</v>
      </c>
      <c r="AT550" s="166" t="s">
        <v>131</v>
      </c>
      <c r="AU550" s="166" t="s">
        <v>81</v>
      </c>
      <c r="AY550" s="3" t="s">
        <v>128</v>
      </c>
      <c r="BE550" s="167" t="n">
        <f aca="false">IF(N550="základní",J550,0)</f>
        <v>0</v>
      </c>
      <c r="BF550" s="167" t="n">
        <f aca="false">IF(N550="snížená",J550,0)</f>
        <v>0</v>
      </c>
      <c r="BG550" s="167" t="n">
        <f aca="false">IF(N550="zákl. přenesená",J550,0)</f>
        <v>0</v>
      </c>
      <c r="BH550" s="167" t="n">
        <f aca="false">IF(N550="sníž. přenesená",J550,0)</f>
        <v>0</v>
      </c>
      <c r="BI550" s="167" t="n">
        <f aca="false">IF(N550="nulová",J550,0)</f>
        <v>0</v>
      </c>
      <c r="BJ550" s="3" t="s">
        <v>79</v>
      </c>
      <c r="BK550" s="167" t="n">
        <f aca="false">ROUND(I550*H550,2)</f>
        <v>0</v>
      </c>
      <c r="BL550" s="3" t="s">
        <v>230</v>
      </c>
      <c r="BM550" s="166" t="s">
        <v>1018</v>
      </c>
    </row>
    <row r="551" s="26" customFormat="true" ht="24.15" hidden="false" customHeight="true" outlineLevel="0" collapsed="false">
      <c r="A551" s="21"/>
      <c r="B551" s="154"/>
      <c r="C551" s="155" t="s">
        <v>1019</v>
      </c>
      <c r="D551" s="155" t="s">
        <v>131</v>
      </c>
      <c r="E551" s="156" t="s">
        <v>1020</v>
      </c>
      <c r="F551" s="157" t="s">
        <v>1021</v>
      </c>
      <c r="G551" s="158" t="s">
        <v>167</v>
      </c>
      <c r="H551" s="159" t="n">
        <v>39.78</v>
      </c>
      <c r="I551" s="160"/>
      <c r="J551" s="161" t="n">
        <f aca="false">ROUND(I551*H551,2)</f>
        <v>0</v>
      </c>
      <c r="K551" s="157" t="s">
        <v>135</v>
      </c>
      <c r="L551" s="22"/>
      <c r="M551" s="162"/>
      <c r="N551" s="163" t="s">
        <v>39</v>
      </c>
      <c r="O551" s="59"/>
      <c r="P551" s="164" t="n">
        <f aca="false">O551*H551</f>
        <v>0</v>
      </c>
      <c r="Q551" s="164" t="n">
        <v>0.00032</v>
      </c>
      <c r="R551" s="164" t="n">
        <f aca="false">Q551*H551</f>
        <v>0.0127296</v>
      </c>
      <c r="S551" s="164" t="n">
        <v>0</v>
      </c>
      <c r="T551" s="165" t="n">
        <f aca="false">S551*H551</f>
        <v>0</v>
      </c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R551" s="166" t="s">
        <v>230</v>
      </c>
      <c r="AT551" s="166" t="s">
        <v>131</v>
      </c>
      <c r="AU551" s="166" t="s">
        <v>81</v>
      </c>
      <c r="AY551" s="3" t="s">
        <v>128</v>
      </c>
      <c r="BE551" s="167" t="n">
        <f aca="false">IF(N551="základní",J551,0)</f>
        <v>0</v>
      </c>
      <c r="BF551" s="167" t="n">
        <f aca="false">IF(N551="snížená",J551,0)</f>
        <v>0</v>
      </c>
      <c r="BG551" s="167" t="n">
        <f aca="false">IF(N551="zákl. přenesená",J551,0)</f>
        <v>0</v>
      </c>
      <c r="BH551" s="167" t="n">
        <f aca="false">IF(N551="sníž. přenesená",J551,0)</f>
        <v>0</v>
      </c>
      <c r="BI551" s="167" t="n">
        <f aca="false">IF(N551="nulová",J551,0)</f>
        <v>0</v>
      </c>
      <c r="BJ551" s="3" t="s">
        <v>79</v>
      </c>
      <c r="BK551" s="167" t="n">
        <f aca="false">ROUND(I551*H551,2)</f>
        <v>0</v>
      </c>
      <c r="BL551" s="3" t="s">
        <v>230</v>
      </c>
      <c r="BM551" s="166" t="s">
        <v>1022</v>
      </c>
    </row>
    <row r="552" s="26" customFormat="true" ht="24.15" hidden="false" customHeight="true" outlineLevel="0" collapsed="false">
      <c r="A552" s="21"/>
      <c r="B552" s="154"/>
      <c r="C552" s="155" t="s">
        <v>1023</v>
      </c>
      <c r="D552" s="155" t="s">
        <v>131</v>
      </c>
      <c r="E552" s="156" t="s">
        <v>1024</v>
      </c>
      <c r="F552" s="157" t="s">
        <v>1025</v>
      </c>
      <c r="G552" s="158" t="s">
        <v>167</v>
      </c>
      <c r="H552" s="159" t="n">
        <v>11.65</v>
      </c>
      <c r="I552" s="160"/>
      <c r="J552" s="161" t="n">
        <f aca="false">ROUND(I552*H552,2)</f>
        <v>0</v>
      </c>
      <c r="K552" s="157" t="s">
        <v>135</v>
      </c>
      <c r="L552" s="22"/>
      <c r="M552" s="162"/>
      <c r="N552" s="163" t="s">
        <v>39</v>
      </c>
      <c r="O552" s="59"/>
      <c r="P552" s="164" t="n">
        <f aca="false">O552*H552</f>
        <v>0</v>
      </c>
      <c r="Q552" s="164" t="n">
        <v>8E-005</v>
      </c>
      <c r="R552" s="164" t="n">
        <f aca="false">Q552*H552</f>
        <v>0.000932</v>
      </c>
      <c r="S552" s="164" t="n">
        <v>0</v>
      </c>
      <c r="T552" s="165" t="n">
        <f aca="false">S552*H552</f>
        <v>0</v>
      </c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R552" s="166" t="s">
        <v>230</v>
      </c>
      <c r="AT552" s="166" t="s">
        <v>131</v>
      </c>
      <c r="AU552" s="166" t="s">
        <v>81</v>
      </c>
      <c r="AY552" s="3" t="s">
        <v>128</v>
      </c>
      <c r="BE552" s="167" t="n">
        <f aca="false">IF(N552="základní",J552,0)</f>
        <v>0</v>
      </c>
      <c r="BF552" s="167" t="n">
        <f aca="false">IF(N552="snížená",J552,0)</f>
        <v>0</v>
      </c>
      <c r="BG552" s="167" t="n">
        <f aca="false">IF(N552="zákl. přenesená",J552,0)</f>
        <v>0</v>
      </c>
      <c r="BH552" s="167" t="n">
        <f aca="false">IF(N552="sníž. přenesená",J552,0)</f>
        <v>0</v>
      </c>
      <c r="BI552" s="167" t="n">
        <f aca="false">IF(N552="nulová",J552,0)</f>
        <v>0</v>
      </c>
      <c r="BJ552" s="3" t="s">
        <v>79</v>
      </c>
      <c r="BK552" s="167" t="n">
        <f aca="false">ROUND(I552*H552,2)</f>
        <v>0</v>
      </c>
      <c r="BL552" s="3" t="s">
        <v>230</v>
      </c>
      <c r="BM552" s="166" t="s">
        <v>1026</v>
      </c>
    </row>
    <row r="553" s="168" customFormat="true" ht="12.8" hidden="false" customHeight="false" outlineLevel="0" collapsed="false">
      <c r="B553" s="169"/>
      <c r="D553" s="170" t="s">
        <v>138</v>
      </c>
      <c r="E553" s="171"/>
      <c r="F553" s="172" t="s">
        <v>1027</v>
      </c>
      <c r="H553" s="173" t="n">
        <v>11.65</v>
      </c>
      <c r="I553" s="174"/>
      <c r="L553" s="169"/>
      <c r="M553" s="175"/>
      <c r="N553" s="176"/>
      <c r="O553" s="176"/>
      <c r="P553" s="176"/>
      <c r="Q553" s="176"/>
      <c r="R553" s="176"/>
      <c r="S553" s="176"/>
      <c r="T553" s="177"/>
      <c r="AT553" s="171" t="s">
        <v>138</v>
      </c>
      <c r="AU553" s="171" t="s">
        <v>81</v>
      </c>
      <c r="AV553" s="168" t="s">
        <v>81</v>
      </c>
      <c r="AW553" s="168" t="s">
        <v>31</v>
      </c>
      <c r="AX553" s="168" t="s">
        <v>79</v>
      </c>
      <c r="AY553" s="171" t="s">
        <v>128</v>
      </c>
    </row>
    <row r="554" s="26" customFormat="true" ht="24.15" hidden="false" customHeight="true" outlineLevel="0" collapsed="false">
      <c r="A554" s="21"/>
      <c r="B554" s="154"/>
      <c r="C554" s="155" t="s">
        <v>1028</v>
      </c>
      <c r="D554" s="155" t="s">
        <v>131</v>
      </c>
      <c r="E554" s="156" t="s">
        <v>1029</v>
      </c>
      <c r="F554" s="157" t="s">
        <v>1030</v>
      </c>
      <c r="G554" s="158" t="s">
        <v>167</v>
      </c>
      <c r="H554" s="159" t="n">
        <v>11.65</v>
      </c>
      <c r="I554" s="160"/>
      <c r="J554" s="161" t="n">
        <f aca="false">ROUND(I554*H554,2)</f>
        <v>0</v>
      </c>
      <c r="K554" s="157" t="s">
        <v>135</v>
      </c>
      <c r="L554" s="22"/>
      <c r="M554" s="162"/>
      <c r="N554" s="163" t="s">
        <v>39</v>
      </c>
      <c r="O554" s="59"/>
      <c r="P554" s="164" t="n">
        <f aca="false">O554*H554</f>
        <v>0</v>
      </c>
      <c r="Q554" s="164" t="n">
        <v>0.00014</v>
      </c>
      <c r="R554" s="164" t="n">
        <f aca="false">Q554*H554</f>
        <v>0.001631</v>
      </c>
      <c r="S554" s="164" t="n">
        <v>0</v>
      </c>
      <c r="T554" s="165" t="n">
        <f aca="false">S554*H554</f>
        <v>0</v>
      </c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R554" s="166" t="s">
        <v>230</v>
      </c>
      <c r="AT554" s="166" t="s">
        <v>131</v>
      </c>
      <c r="AU554" s="166" t="s">
        <v>81</v>
      </c>
      <c r="AY554" s="3" t="s">
        <v>128</v>
      </c>
      <c r="BE554" s="167" t="n">
        <f aca="false">IF(N554="základní",J554,0)</f>
        <v>0</v>
      </c>
      <c r="BF554" s="167" t="n">
        <f aca="false">IF(N554="snížená",J554,0)</f>
        <v>0</v>
      </c>
      <c r="BG554" s="167" t="n">
        <f aca="false">IF(N554="zákl. přenesená",J554,0)</f>
        <v>0</v>
      </c>
      <c r="BH554" s="167" t="n">
        <f aca="false">IF(N554="sníž. přenesená",J554,0)</f>
        <v>0</v>
      </c>
      <c r="BI554" s="167" t="n">
        <f aca="false">IF(N554="nulová",J554,0)</f>
        <v>0</v>
      </c>
      <c r="BJ554" s="3" t="s">
        <v>79</v>
      </c>
      <c r="BK554" s="167" t="n">
        <f aca="false">ROUND(I554*H554,2)</f>
        <v>0</v>
      </c>
      <c r="BL554" s="3" t="s">
        <v>230</v>
      </c>
      <c r="BM554" s="166" t="s">
        <v>1031</v>
      </c>
    </row>
    <row r="555" s="26" customFormat="true" ht="24.15" hidden="false" customHeight="true" outlineLevel="0" collapsed="false">
      <c r="A555" s="21"/>
      <c r="B555" s="154"/>
      <c r="C555" s="155" t="s">
        <v>1032</v>
      </c>
      <c r="D555" s="155" t="s">
        <v>131</v>
      </c>
      <c r="E555" s="156" t="s">
        <v>1033</v>
      </c>
      <c r="F555" s="157" t="s">
        <v>1034</v>
      </c>
      <c r="G555" s="158" t="s">
        <v>167</v>
      </c>
      <c r="H555" s="159" t="n">
        <v>11.65</v>
      </c>
      <c r="I555" s="160"/>
      <c r="J555" s="161" t="n">
        <f aca="false">ROUND(I555*H555,2)</f>
        <v>0</v>
      </c>
      <c r="K555" s="157" t="s">
        <v>135</v>
      </c>
      <c r="L555" s="22"/>
      <c r="M555" s="162"/>
      <c r="N555" s="163" t="s">
        <v>39</v>
      </c>
      <c r="O555" s="59"/>
      <c r="P555" s="164" t="n">
        <f aca="false">O555*H555</f>
        <v>0</v>
      </c>
      <c r="Q555" s="164" t="n">
        <v>0.00012</v>
      </c>
      <c r="R555" s="164" t="n">
        <f aca="false">Q555*H555</f>
        <v>0.001398</v>
      </c>
      <c r="S555" s="164" t="n">
        <v>0</v>
      </c>
      <c r="T555" s="165" t="n">
        <f aca="false">S555*H555</f>
        <v>0</v>
      </c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R555" s="166" t="s">
        <v>230</v>
      </c>
      <c r="AT555" s="166" t="s">
        <v>131</v>
      </c>
      <c r="AU555" s="166" t="s">
        <v>81</v>
      </c>
      <c r="AY555" s="3" t="s">
        <v>128</v>
      </c>
      <c r="BE555" s="167" t="n">
        <f aca="false">IF(N555="základní",J555,0)</f>
        <v>0</v>
      </c>
      <c r="BF555" s="167" t="n">
        <f aca="false">IF(N555="snížená",J555,0)</f>
        <v>0</v>
      </c>
      <c r="BG555" s="167" t="n">
        <f aca="false">IF(N555="zákl. přenesená",J555,0)</f>
        <v>0</v>
      </c>
      <c r="BH555" s="167" t="n">
        <f aca="false">IF(N555="sníž. přenesená",J555,0)</f>
        <v>0</v>
      </c>
      <c r="BI555" s="167" t="n">
        <f aca="false">IF(N555="nulová",J555,0)</f>
        <v>0</v>
      </c>
      <c r="BJ555" s="3" t="s">
        <v>79</v>
      </c>
      <c r="BK555" s="167" t="n">
        <f aca="false">ROUND(I555*H555,2)</f>
        <v>0</v>
      </c>
      <c r="BL555" s="3" t="s">
        <v>230</v>
      </c>
      <c r="BM555" s="166" t="s">
        <v>1035</v>
      </c>
    </row>
    <row r="556" s="26" customFormat="true" ht="24.15" hidden="false" customHeight="true" outlineLevel="0" collapsed="false">
      <c r="A556" s="21"/>
      <c r="B556" s="154"/>
      <c r="C556" s="155" t="s">
        <v>1036</v>
      </c>
      <c r="D556" s="155" t="s">
        <v>131</v>
      </c>
      <c r="E556" s="156" t="s">
        <v>1037</v>
      </c>
      <c r="F556" s="157" t="s">
        <v>1038</v>
      </c>
      <c r="G556" s="158" t="s">
        <v>167</v>
      </c>
      <c r="H556" s="159" t="n">
        <v>11.65</v>
      </c>
      <c r="I556" s="160"/>
      <c r="J556" s="161" t="n">
        <f aca="false">ROUND(I556*H556,2)</f>
        <v>0</v>
      </c>
      <c r="K556" s="157" t="s">
        <v>135</v>
      </c>
      <c r="L556" s="22"/>
      <c r="M556" s="162"/>
      <c r="N556" s="163" t="s">
        <v>39</v>
      </c>
      <c r="O556" s="59"/>
      <c r="P556" s="164" t="n">
        <f aca="false">O556*H556</f>
        <v>0</v>
      </c>
      <c r="Q556" s="164" t="n">
        <v>0.00012</v>
      </c>
      <c r="R556" s="164" t="n">
        <f aca="false">Q556*H556</f>
        <v>0.001398</v>
      </c>
      <c r="S556" s="164" t="n">
        <v>0</v>
      </c>
      <c r="T556" s="165" t="n">
        <f aca="false">S556*H556</f>
        <v>0</v>
      </c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R556" s="166" t="s">
        <v>230</v>
      </c>
      <c r="AT556" s="166" t="s">
        <v>131</v>
      </c>
      <c r="AU556" s="166" t="s">
        <v>81</v>
      </c>
      <c r="AY556" s="3" t="s">
        <v>128</v>
      </c>
      <c r="BE556" s="167" t="n">
        <f aca="false">IF(N556="základní",J556,0)</f>
        <v>0</v>
      </c>
      <c r="BF556" s="167" t="n">
        <f aca="false">IF(N556="snížená",J556,0)</f>
        <v>0</v>
      </c>
      <c r="BG556" s="167" t="n">
        <f aca="false">IF(N556="zákl. přenesená",J556,0)</f>
        <v>0</v>
      </c>
      <c r="BH556" s="167" t="n">
        <f aca="false">IF(N556="sníž. přenesená",J556,0)</f>
        <v>0</v>
      </c>
      <c r="BI556" s="167" t="n">
        <f aca="false">IF(N556="nulová",J556,0)</f>
        <v>0</v>
      </c>
      <c r="BJ556" s="3" t="s">
        <v>79</v>
      </c>
      <c r="BK556" s="167" t="n">
        <f aca="false">ROUND(I556*H556,2)</f>
        <v>0</v>
      </c>
      <c r="BL556" s="3" t="s">
        <v>230</v>
      </c>
      <c r="BM556" s="166" t="s">
        <v>1039</v>
      </c>
    </row>
    <row r="557" s="26" customFormat="true" ht="16.5" hidden="false" customHeight="true" outlineLevel="0" collapsed="false">
      <c r="A557" s="21"/>
      <c r="B557" s="154"/>
      <c r="C557" s="155" t="s">
        <v>1040</v>
      </c>
      <c r="D557" s="155" t="s">
        <v>131</v>
      </c>
      <c r="E557" s="156" t="s">
        <v>1041</v>
      </c>
      <c r="F557" s="157" t="s">
        <v>1042</v>
      </c>
      <c r="G557" s="158" t="s">
        <v>191</v>
      </c>
      <c r="H557" s="159" t="n">
        <v>3</v>
      </c>
      <c r="I557" s="160"/>
      <c r="J557" s="161" t="n">
        <f aca="false">ROUND(I557*H557,2)</f>
        <v>0</v>
      </c>
      <c r="K557" s="157"/>
      <c r="L557" s="22"/>
      <c r="M557" s="162"/>
      <c r="N557" s="163" t="s">
        <v>39</v>
      </c>
      <c r="O557" s="59"/>
      <c r="P557" s="164" t="n">
        <f aca="false">O557*H557</f>
        <v>0</v>
      </c>
      <c r="Q557" s="164" t="n">
        <v>0.00012</v>
      </c>
      <c r="R557" s="164" t="n">
        <f aca="false">Q557*H557</f>
        <v>0.00036</v>
      </c>
      <c r="S557" s="164" t="n">
        <v>0</v>
      </c>
      <c r="T557" s="165" t="n">
        <f aca="false">S557*H557</f>
        <v>0</v>
      </c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R557" s="166" t="s">
        <v>230</v>
      </c>
      <c r="AT557" s="166" t="s">
        <v>131</v>
      </c>
      <c r="AU557" s="166" t="s">
        <v>81</v>
      </c>
      <c r="AY557" s="3" t="s">
        <v>128</v>
      </c>
      <c r="BE557" s="167" t="n">
        <f aca="false">IF(N557="základní",J557,0)</f>
        <v>0</v>
      </c>
      <c r="BF557" s="167" t="n">
        <f aca="false">IF(N557="snížená",J557,0)</f>
        <v>0</v>
      </c>
      <c r="BG557" s="167" t="n">
        <f aca="false">IF(N557="zákl. přenesená",J557,0)</f>
        <v>0</v>
      </c>
      <c r="BH557" s="167" t="n">
        <f aca="false">IF(N557="sníž. přenesená",J557,0)</f>
        <v>0</v>
      </c>
      <c r="BI557" s="167" t="n">
        <f aca="false">IF(N557="nulová",J557,0)</f>
        <v>0</v>
      </c>
      <c r="BJ557" s="3" t="s">
        <v>79</v>
      </c>
      <c r="BK557" s="167" t="n">
        <f aca="false">ROUND(I557*H557,2)</f>
        <v>0</v>
      </c>
      <c r="BL557" s="3" t="s">
        <v>230</v>
      </c>
      <c r="BM557" s="166" t="s">
        <v>1043</v>
      </c>
    </row>
    <row r="558" s="140" customFormat="true" ht="22.8" hidden="false" customHeight="true" outlineLevel="0" collapsed="false">
      <c r="B558" s="141"/>
      <c r="D558" s="142" t="s">
        <v>73</v>
      </c>
      <c r="E558" s="152" t="s">
        <v>1044</v>
      </c>
      <c r="F558" s="152" t="s">
        <v>1045</v>
      </c>
      <c r="I558" s="144"/>
      <c r="J558" s="153" t="n">
        <f aca="false">BK558</f>
        <v>0</v>
      </c>
      <c r="L558" s="141"/>
      <c r="M558" s="146"/>
      <c r="N558" s="147"/>
      <c r="O558" s="147"/>
      <c r="P558" s="148" t="n">
        <f aca="false">SUM(P559:P572)</f>
        <v>0</v>
      </c>
      <c r="Q558" s="147"/>
      <c r="R558" s="148" t="n">
        <f aca="false">SUM(R559:R572)</f>
        <v>0.1097085</v>
      </c>
      <c r="S558" s="147"/>
      <c r="T558" s="149" t="n">
        <f aca="false">SUM(T559:T572)</f>
        <v>0.0195548</v>
      </c>
      <c r="AR558" s="142" t="s">
        <v>81</v>
      </c>
      <c r="AT558" s="150" t="s">
        <v>73</v>
      </c>
      <c r="AU558" s="150" t="s">
        <v>79</v>
      </c>
      <c r="AY558" s="142" t="s">
        <v>128</v>
      </c>
      <c r="BK558" s="151" t="n">
        <f aca="false">SUM(BK559:BK572)</f>
        <v>0</v>
      </c>
    </row>
    <row r="559" s="26" customFormat="true" ht="16.5" hidden="false" customHeight="true" outlineLevel="0" collapsed="false">
      <c r="A559" s="21"/>
      <c r="B559" s="154"/>
      <c r="C559" s="155" t="s">
        <v>1046</v>
      </c>
      <c r="D559" s="155" t="s">
        <v>131</v>
      </c>
      <c r="E559" s="156" t="s">
        <v>1047</v>
      </c>
      <c r="F559" s="157" t="s">
        <v>1048</v>
      </c>
      <c r="G559" s="158" t="s">
        <v>167</v>
      </c>
      <c r="H559" s="159" t="n">
        <v>63.08</v>
      </c>
      <c r="I559" s="160"/>
      <c r="J559" s="161" t="n">
        <f aca="false">ROUND(I559*H559,2)</f>
        <v>0</v>
      </c>
      <c r="K559" s="157" t="s">
        <v>135</v>
      </c>
      <c r="L559" s="22"/>
      <c r="M559" s="162"/>
      <c r="N559" s="163" t="s">
        <v>39</v>
      </c>
      <c r="O559" s="59"/>
      <c r="P559" s="164" t="n">
        <f aca="false">O559*H559</f>
        <v>0</v>
      </c>
      <c r="Q559" s="164" t="n">
        <v>0.001</v>
      </c>
      <c r="R559" s="164" t="n">
        <f aca="false">Q559*H559</f>
        <v>0.06308</v>
      </c>
      <c r="S559" s="164" t="n">
        <v>0.00031</v>
      </c>
      <c r="T559" s="165" t="n">
        <f aca="false">S559*H559</f>
        <v>0.0195548</v>
      </c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R559" s="166" t="s">
        <v>230</v>
      </c>
      <c r="AT559" s="166" t="s">
        <v>131</v>
      </c>
      <c r="AU559" s="166" t="s">
        <v>81</v>
      </c>
      <c r="AY559" s="3" t="s">
        <v>128</v>
      </c>
      <c r="BE559" s="167" t="n">
        <f aca="false">IF(N559="základní",J559,0)</f>
        <v>0</v>
      </c>
      <c r="BF559" s="167" t="n">
        <f aca="false">IF(N559="snížená",J559,0)</f>
        <v>0</v>
      </c>
      <c r="BG559" s="167" t="n">
        <f aca="false">IF(N559="zákl. přenesená",J559,0)</f>
        <v>0</v>
      </c>
      <c r="BH559" s="167" t="n">
        <f aca="false">IF(N559="sníž. přenesená",J559,0)</f>
        <v>0</v>
      </c>
      <c r="BI559" s="167" t="n">
        <f aca="false">IF(N559="nulová",J559,0)</f>
        <v>0</v>
      </c>
      <c r="BJ559" s="3" t="s">
        <v>79</v>
      </c>
      <c r="BK559" s="167" t="n">
        <f aca="false">ROUND(I559*H559,2)</f>
        <v>0</v>
      </c>
      <c r="BL559" s="3" t="s">
        <v>230</v>
      </c>
      <c r="BM559" s="166" t="s">
        <v>1049</v>
      </c>
    </row>
    <row r="560" s="26" customFormat="true" ht="24.15" hidden="false" customHeight="true" outlineLevel="0" collapsed="false">
      <c r="A560" s="21"/>
      <c r="B560" s="154"/>
      <c r="C560" s="155" t="s">
        <v>1050</v>
      </c>
      <c r="D560" s="155" t="s">
        <v>131</v>
      </c>
      <c r="E560" s="156" t="s">
        <v>1051</v>
      </c>
      <c r="F560" s="157" t="s">
        <v>1052</v>
      </c>
      <c r="G560" s="158" t="s">
        <v>167</v>
      </c>
      <c r="H560" s="159" t="n">
        <v>63.08</v>
      </c>
      <c r="I560" s="160"/>
      <c r="J560" s="161" t="n">
        <f aca="false">ROUND(I560*H560,2)</f>
        <v>0</v>
      </c>
      <c r="K560" s="157" t="s">
        <v>135</v>
      </c>
      <c r="L560" s="22"/>
      <c r="M560" s="162"/>
      <c r="N560" s="163" t="s">
        <v>39</v>
      </c>
      <c r="O560" s="59"/>
      <c r="P560" s="164" t="n">
        <f aca="false">O560*H560</f>
        <v>0</v>
      </c>
      <c r="Q560" s="164" t="n">
        <v>0</v>
      </c>
      <c r="R560" s="164" t="n">
        <f aca="false">Q560*H560</f>
        <v>0</v>
      </c>
      <c r="S560" s="164" t="n">
        <v>0</v>
      </c>
      <c r="T560" s="165" t="n">
        <f aca="false">S560*H560</f>
        <v>0</v>
      </c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R560" s="166" t="s">
        <v>230</v>
      </c>
      <c r="AT560" s="166" t="s">
        <v>131</v>
      </c>
      <c r="AU560" s="166" t="s">
        <v>81</v>
      </c>
      <c r="AY560" s="3" t="s">
        <v>128</v>
      </c>
      <c r="BE560" s="167" t="n">
        <f aca="false">IF(N560="základní",J560,0)</f>
        <v>0</v>
      </c>
      <c r="BF560" s="167" t="n">
        <f aca="false">IF(N560="snížená",J560,0)</f>
        <v>0</v>
      </c>
      <c r="BG560" s="167" t="n">
        <f aca="false">IF(N560="zákl. přenesená",J560,0)</f>
        <v>0</v>
      </c>
      <c r="BH560" s="167" t="n">
        <f aca="false">IF(N560="sníž. přenesená",J560,0)</f>
        <v>0</v>
      </c>
      <c r="BI560" s="167" t="n">
        <f aca="false">IF(N560="nulová",J560,0)</f>
        <v>0</v>
      </c>
      <c r="BJ560" s="3" t="s">
        <v>79</v>
      </c>
      <c r="BK560" s="167" t="n">
        <f aca="false">ROUND(I560*H560,2)</f>
        <v>0</v>
      </c>
      <c r="BL560" s="3" t="s">
        <v>230</v>
      </c>
      <c r="BM560" s="166" t="s">
        <v>1053</v>
      </c>
    </row>
    <row r="561" s="26" customFormat="true" ht="24.15" hidden="false" customHeight="true" outlineLevel="0" collapsed="false">
      <c r="A561" s="21"/>
      <c r="B561" s="154"/>
      <c r="C561" s="155" t="s">
        <v>1054</v>
      </c>
      <c r="D561" s="155" t="s">
        <v>131</v>
      </c>
      <c r="E561" s="156" t="s">
        <v>1055</v>
      </c>
      <c r="F561" s="157" t="s">
        <v>1056</v>
      </c>
      <c r="G561" s="158" t="s">
        <v>167</v>
      </c>
      <c r="H561" s="159" t="n">
        <v>77.34</v>
      </c>
      <c r="I561" s="160"/>
      <c r="J561" s="161" t="n">
        <f aca="false">ROUND(I561*H561,2)</f>
        <v>0</v>
      </c>
      <c r="K561" s="157" t="s">
        <v>135</v>
      </c>
      <c r="L561" s="22"/>
      <c r="M561" s="162"/>
      <c r="N561" s="163" t="s">
        <v>39</v>
      </c>
      <c r="O561" s="59"/>
      <c r="P561" s="164" t="n">
        <f aca="false">O561*H561</f>
        <v>0</v>
      </c>
      <c r="Q561" s="164" t="n">
        <v>0.0002</v>
      </c>
      <c r="R561" s="164" t="n">
        <f aca="false">Q561*H561</f>
        <v>0.015468</v>
      </c>
      <c r="S561" s="164" t="n">
        <v>0</v>
      </c>
      <c r="T561" s="165" t="n">
        <f aca="false">S561*H561</f>
        <v>0</v>
      </c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R561" s="166" t="s">
        <v>230</v>
      </c>
      <c r="AT561" s="166" t="s">
        <v>131</v>
      </c>
      <c r="AU561" s="166" t="s">
        <v>81</v>
      </c>
      <c r="AY561" s="3" t="s">
        <v>128</v>
      </c>
      <c r="BE561" s="167" t="n">
        <f aca="false">IF(N561="základní",J561,0)</f>
        <v>0</v>
      </c>
      <c r="BF561" s="167" t="n">
        <f aca="false">IF(N561="snížená",J561,0)</f>
        <v>0</v>
      </c>
      <c r="BG561" s="167" t="n">
        <f aca="false">IF(N561="zákl. přenesená",J561,0)</f>
        <v>0</v>
      </c>
      <c r="BH561" s="167" t="n">
        <f aca="false">IF(N561="sníž. přenesená",J561,0)</f>
        <v>0</v>
      </c>
      <c r="BI561" s="167" t="n">
        <f aca="false">IF(N561="nulová",J561,0)</f>
        <v>0</v>
      </c>
      <c r="BJ561" s="3" t="s">
        <v>79</v>
      </c>
      <c r="BK561" s="167" t="n">
        <f aca="false">ROUND(I561*H561,2)</f>
        <v>0</v>
      </c>
      <c r="BL561" s="3" t="s">
        <v>230</v>
      </c>
      <c r="BM561" s="166" t="s">
        <v>1057</v>
      </c>
    </row>
    <row r="562" s="168" customFormat="true" ht="12.8" hidden="false" customHeight="false" outlineLevel="0" collapsed="false">
      <c r="B562" s="169"/>
      <c r="D562" s="170" t="s">
        <v>138</v>
      </c>
      <c r="E562" s="171"/>
      <c r="F562" s="172" t="s">
        <v>225</v>
      </c>
      <c r="H562" s="173" t="n">
        <v>0</v>
      </c>
      <c r="I562" s="174"/>
      <c r="L562" s="169"/>
      <c r="M562" s="175"/>
      <c r="N562" s="176"/>
      <c r="O562" s="176"/>
      <c r="P562" s="176"/>
      <c r="Q562" s="176"/>
      <c r="R562" s="176"/>
      <c r="S562" s="176"/>
      <c r="T562" s="177"/>
      <c r="AT562" s="171" t="s">
        <v>138</v>
      </c>
      <c r="AU562" s="171" t="s">
        <v>81</v>
      </c>
      <c r="AV562" s="168" t="s">
        <v>81</v>
      </c>
      <c r="AW562" s="168" t="s">
        <v>31</v>
      </c>
      <c r="AX562" s="168" t="s">
        <v>74</v>
      </c>
      <c r="AY562" s="171" t="s">
        <v>128</v>
      </c>
    </row>
    <row r="563" s="168" customFormat="true" ht="12.8" hidden="false" customHeight="false" outlineLevel="0" collapsed="false">
      <c r="B563" s="169"/>
      <c r="D563" s="170" t="s">
        <v>138</v>
      </c>
      <c r="E563" s="171"/>
      <c r="F563" s="172" t="s">
        <v>1058</v>
      </c>
      <c r="H563" s="173" t="n">
        <v>0</v>
      </c>
      <c r="I563" s="174"/>
      <c r="L563" s="169"/>
      <c r="M563" s="175"/>
      <c r="N563" s="176"/>
      <c r="O563" s="176"/>
      <c r="P563" s="176"/>
      <c r="Q563" s="176"/>
      <c r="R563" s="176"/>
      <c r="S563" s="176"/>
      <c r="T563" s="177"/>
      <c r="AT563" s="171" t="s">
        <v>138</v>
      </c>
      <c r="AU563" s="171" t="s">
        <v>81</v>
      </c>
      <c r="AV563" s="168" t="s">
        <v>81</v>
      </c>
      <c r="AW563" s="168" t="s">
        <v>31</v>
      </c>
      <c r="AX563" s="168" t="s">
        <v>74</v>
      </c>
      <c r="AY563" s="171" t="s">
        <v>128</v>
      </c>
    </row>
    <row r="564" s="168" customFormat="true" ht="12.8" hidden="false" customHeight="false" outlineLevel="0" collapsed="false">
      <c r="B564" s="169"/>
      <c r="D564" s="170" t="s">
        <v>138</v>
      </c>
      <c r="E564" s="171"/>
      <c r="F564" s="172" t="s">
        <v>1059</v>
      </c>
      <c r="H564" s="173" t="n">
        <v>27.04</v>
      </c>
      <c r="I564" s="174"/>
      <c r="L564" s="169"/>
      <c r="M564" s="175"/>
      <c r="N564" s="176"/>
      <c r="O564" s="176"/>
      <c r="P564" s="176"/>
      <c r="Q564" s="176"/>
      <c r="R564" s="176"/>
      <c r="S564" s="176"/>
      <c r="T564" s="177"/>
      <c r="AT564" s="171" t="s">
        <v>138</v>
      </c>
      <c r="AU564" s="171" t="s">
        <v>81</v>
      </c>
      <c r="AV564" s="168" t="s">
        <v>81</v>
      </c>
      <c r="AW564" s="168" t="s">
        <v>31</v>
      </c>
      <c r="AX564" s="168" t="s">
        <v>74</v>
      </c>
      <c r="AY564" s="171" t="s">
        <v>128</v>
      </c>
    </row>
    <row r="565" s="168" customFormat="true" ht="12.8" hidden="false" customHeight="false" outlineLevel="0" collapsed="false">
      <c r="B565" s="169"/>
      <c r="D565" s="170" t="s">
        <v>138</v>
      </c>
      <c r="E565" s="171"/>
      <c r="F565" s="172" t="s">
        <v>1060</v>
      </c>
      <c r="H565" s="173" t="n">
        <v>26.5</v>
      </c>
      <c r="I565" s="174"/>
      <c r="L565" s="169"/>
      <c r="M565" s="175"/>
      <c r="N565" s="176"/>
      <c r="O565" s="176"/>
      <c r="P565" s="176"/>
      <c r="Q565" s="176"/>
      <c r="R565" s="176"/>
      <c r="S565" s="176"/>
      <c r="T565" s="177"/>
      <c r="AT565" s="171" t="s">
        <v>138</v>
      </c>
      <c r="AU565" s="171" t="s">
        <v>81</v>
      </c>
      <c r="AV565" s="168" t="s">
        <v>81</v>
      </c>
      <c r="AW565" s="168" t="s">
        <v>31</v>
      </c>
      <c r="AX565" s="168" t="s">
        <v>74</v>
      </c>
      <c r="AY565" s="171" t="s">
        <v>128</v>
      </c>
    </row>
    <row r="566" s="168" customFormat="true" ht="12.8" hidden="false" customHeight="false" outlineLevel="0" collapsed="false">
      <c r="B566" s="169"/>
      <c r="D566" s="170" t="s">
        <v>138</v>
      </c>
      <c r="E566" s="171"/>
      <c r="F566" s="172" t="s">
        <v>1061</v>
      </c>
      <c r="H566" s="173" t="n">
        <v>23.8</v>
      </c>
      <c r="I566" s="174"/>
      <c r="L566" s="169"/>
      <c r="M566" s="175"/>
      <c r="N566" s="176"/>
      <c r="O566" s="176"/>
      <c r="P566" s="176"/>
      <c r="Q566" s="176"/>
      <c r="R566" s="176"/>
      <c r="S566" s="176"/>
      <c r="T566" s="177"/>
      <c r="AT566" s="171" t="s">
        <v>138</v>
      </c>
      <c r="AU566" s="171" t="s">
        <v>81</v>
      </c>
      <c r="AV566" s="168" t="s">
        <v>81</v>
      </c>
      <c r="AW566" s="168" t="s">
        <v>31</v>
      </c>
      <c r="AX566" s="168" t="s">
        <v>74</v>
      </c>
      <c r="AY566" s="171" t="s">
        <v>128</v>
      </c>
    </row>
    <row r="567" s="178" customFormat="true" ht="12.8" hidden="false" customHeight="false" outlineLevel="0" collapsed="false">
      <c r="B567" s="179"/>
      <c r="D567" s="170" t="s">
        <v>138</v>
      </c>
      <c r="E567" s="180"/>
      <c r="F567" s="181" t="s">
        <v>155</v>
      </c>
      <c r="H567" s="182" t="n">
        <v>77.34</v>
      </c>
      <c r="I567" s="183"/>
      <c r="L567" s="179"/>
      <c r="M567" s="184"/>
      <c r="N567" s="185"/>
      <c r="O567" s="185"/>
      <c r="P567" s="185"/>
      <c r="Q567" s="185"/>
      <c r="R567" s="185"/>
      <c r="S567" s="185"/>
      <c r="T567" s="186"/>
      <c r="AT567" s="180" t="s">
        <v>138</v>
      </c>
      <c r="AU567" s="180" t="s">
        <v>81</v>
      </c>
      <c r="AV567" s="178" t="s">
        <v>136</v>
      </c>
      <c r="AW567" s="178" t="s">
        <v>31</v>
      </c>
      <c r="AX567" s="178" t="s">
        <v>79</v>
      </c>
      <c r="AY567" s="180" t="s">
        <v>128</v>
      </c>
    </row>
    <row r="568" s="26" customFormat="true" ht="24.15" hidden="false" customHeight="true" outlineLevel="0" collapsed="false">
      <c r="A568" s="21"/>
      <c r="B568" s="154"/>
      <c r="C568" s="155" t="s">
        <v>1062</v>
      </c>
      <c r="D568" s="155" t="s">
        <v>131</v>
      </c>
      <c r="E568" s="156" t="s">
        <v>1063</v>
      </c>
      <c r="F568" s="157" t="s">
        <v>1064</v>
      </c>
      <c r="G568" s="158" t="s">
        <v>167</v>
      </c>
      <c r="H568" s="159" t="n">
        <v>107.45</v>
      </c>
      <c r="I568" s="160"/>
      <c r="J568" s="161" t="n">
        <f aca="false">ROUND(I568*H568,2)</f>
        <v>0</v>
      </c>
      <c r="K568" s="157" t="s">
        <v>135</v>
      </c>
      <c r="L568" s="22"/>
      <c r="M568" s="162"/>
      <c r="N568" s="163" t="s">
        <v>39</v>
      </c>
      <c r="O568" s="59"/>
      <c r="P568" s="164" t="n">
        <f aca="false">O568*H568</f>
        <v>0</v>
      </c>
      <c r="Q568" s="164" t="n">
        <v>0.00029</v>
      </c>
      <c r="R568" s="164" t="n">
        <f aca="false">Q568*H568</f>
        <v>0.0311605</v>
      </c>
      <c r="S568" s="164" t="n">
        <v>0</v>
      </c>
      <c r="T568" s="165" t="n">
        <f aca="false">S568*H568</f>
        <v>0</v>
      </c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R568" s="166" t="s">
        <v>230</v>
      </c>
      <c r="AT568" s="166" t="s">
        <v>131</v>
      </c>
      <c r="AU568" s="166" t="s">
        <v>81</v>
      </c>
      <c r="AY568" s="3" t="s">
        <v>128</v>
      </c>
      <c r="BE568" s="167" t="n">
        <f aca="false">IF(N568="základní",J568,0)</f>
        <v>0</v>
      </c>
      <c r="BF568" s="167" t="n">
        <f aca="false">IF(N568="snížená",J568,0)</f>
        <v>0</v>
      </c>
      <c r="BG568" s="167" t="n">
        <f aca="false">IF(N568="zákl. přenesená",J568,0)</f>
        <v>0</v>
      </c>
      <c r="BH568" s="167" t="n">
        <f aca="false">IF(N568="sníž. přenesená",J568,0)</f>
        <v>0</v>
      </c>
      <c r="BI568" s="167" t="n">
        <f aca="false">IF(N568="nulová",J568,0)</f>
        <v>0</v>
      </c>
      <c r="BJ568" s="3" t="s">
        <v>79</v>
      </c>
      <c r="BK568" s="167" t="n">
        <f aca="false">ROUND(I568*H568,2)</f>
        <v>0</v>
      </c>
      <c r="BL568" s="3" t="s">
        <v>230</v>
      </c>
      <c r="BM568" s="166" t="s">
        <v>1065</v>
      </c>
    </row>
    <row r="569" s="168" customFormat="true" ht="12.8" hidden="false" customHeight="false" outlineLevel="0" collapsed="false">
      <c r="B569" s="169"/>
      <c r="D569" s="170" t="s">
        <v>138</v>
      </c>
      <c r="E569" s="171"/>
      <c r="F569" s="172" t="s">
        <v>1066</v>
      </c>
      <c r="H569" s="173" t="n">
        <v>77.34</v>
      </c>
      <c r="I569" s="174"/>
      <c r="L569" s="169"/>
      <c r="M569" s="175"/>
      <c r="N569" s="176"/>
      <c r="O569" s="176"/>
      <c r="P569" s="176"/>
      <c r="Q569" s="176"/>
      <c r="R569" s="176"/>
      <c r="S569" s="176"/>
      <c r="T569" s="177"/>
      <c r="AT569" s="171" t="s">
        <v>138</v>
      </c>
      <c r="AU569" s="171" t="s">
        <v>81</v>
      </c>
      <c r="AV569" s="168" t="s">
        <v>81</v>
      </c>
      <c r="AW569" s="168" t="s">
        <v>31</v>
      </c>
      <c r="AX569" s="168" t="s">
        <v>74</v>
      </c>
      <c r="AY569" s="171" t="s">
        <v>128</v>
      </c>
    </row>
    <row r="570" s="168" customFormat="true" ht="12.8" hidden="false" customHeight="false" outlineLevel="0" collapsed="false">
      <c r="B570" s="169"/>
      <c r="D570" s="170" t="s">
        <v>138</v>
      </c>
      <c r="E570" s="171"/>
      <c r="F570" s="172" t="s">
        <v>828</v>
      </c>
      <c r="H570" s="173" t="n">
        <v>20.02</v>
      </c>
      <c r="I570" s="174"/>
      <c r="L570" s="169"/>
      <c r="M570" s="175"/>
      <c r="N570" s="176"/>
      <c r="O570" s="176"/>
      <c r="P570" s="176"/>
      <c r="Q570" s="176"/>
      <c r="R570" s="176"/>
      <c r="S570" s="176"/>
      <c r="T570" s="177"/>
      <c r="AT570" s="171" t="s">
        <v>138</v>
      </c>
      <c r="AU570" s="171" t="s">
        <v>81</v>
      </c>
      <c r="AV570" s="168" t="s">
        <v>81</v>
      </c>
      <c r="AW570" s="168" t="s">
        <v>31</v>
      </c>
      <c r="AX570" s="168" t="s">
        <v>74</v>
      </c>
      <c r="AY570" s="171" t="s">
        <v>128</v>
      </c>
    </row>
    <row r="571" s="168" customFormat="true" ht="12.8" hidden="false" customHeight="false" outlineLevel="0" collapsed="false">
      <c r="B571" s="169"/>
      <c r="D571" s="170" t="s">
        <v>138</v>
      </c>
      <c r="E571" s="171"/>
      <c r="F571" s="172" t="s">
        <v>829</v>
      </c>
      <c r="H571" s="173" t="n">
        <v>10.09</v>
      </c>
      <c r="I571" s="174"/>
      <c r="L571" s="169"/>
      <c r="M571" s="175"/>
      <c r="N571" s="176"/>
      <c r="O571" s="176"/>
      <c r="P571" s="176"/>
      <c r="Q571" s="176"/>
      <c r="R571" s="176"/>
      <c r="S571" s="176"/>
      <c r="T571" s="177"/>
      <c r="AT571" s="171" t="s">
        <v>138</v>
      </c>
      <c r="AU571" s="171" t="s">
        <v>81</v>
      </c>
      <c r="AV571" s="168" t="s">
        <v>81</v>
      </c>
      <c r="AW571" s="168" t="s">
        <v>31</v>
      </c>
      <c r="AX571" s="168" t="s">
        <v>74</v>
      </c>
      <c r="AY571" s="171" t="s">
        <v>128</v>
      </c>
    </row>
    <row r="572" s="178" customFormat="true" ht="12.8" hidden="false" customHeight="false" outlineLevel="0" collapsed="false">
      <c r="B572" s="179"/>
      <c r="D572" s="170" t="s">
        <v>138</v>
      </c>
      <c r="E572" s="180"/>
      <c r="F572" s="181" t="s">
        <v>155</v>
      </c>
      <c r="H572" s="182" t="n">
        <v>107.45</v>
      </c>
      <c r="I572" s="183"/>
      <c r="L572" s="179"/>
      <c r="M572" s="184"/>
      <c r="N572" s="185"/>
      <c r="O572" s="185"/>
      <c r="P572" s="185"/>
      <c r="Q572" s="185"/>
      <c r="R572" s="185"/>
      <c r="S572" s="185"/>
      <c r="T572" s="186"/>
      <c r="AT572" s="180" t="s">
        <v>138</v>
      </c>
      <c r="AU572" s="180" t="s">
        <v>81</v>
      </c>
      <c r="AV572" s="178" t="s">
        <v>136</v>
      </c>
      <c r="AW572" s="178" t="s">
        <v>31</v>
      </c>
      <c r="AX572" s="178" t="s">
        <v>79</v>
      </c>
      <c r="AY572" s="180" t="s">
        <v>128</v>
      </c>
    </row>
    <row r="573" s="140" customFormat="true" ht="25.9" hidden="false" customHeight="true" outlineLevel="0" collapsed="false">
      <c r="B573" s="141"/>
      <c r="D573" s="142" t="s">
        <v>73</v>
      </c>
      <c r="E573" s="143" t="s">
        <v>1067</v>
      </c>
      <c r="F573" s="143" t="s">
        <v>1068</v>
      </c>
      <c r="I573" s="144"/>
      <c r="J573" s="145" t="n">
        <f aca="false">BK573</f>
        <v>0</v>
      </c>
      <c r="L573" s="141"/>
      <c r="M573" s="146"/>
      <c r="N573" s="147"/>
      <c r="O573" s="147"/>
      <c r="P573" s="148" t="n">
        <f aca="false">SUM(P574:P579)</f>
        <v>0</v>
      </c>
      <c r="Q573" s="147"/>
      <c r="R573" s="148" t="n">
        <f aca="false">SUM(R574:R579)</f>
        <v>0</v>
      </c>
      <c r="S573" s="147"/>
      <c r="T573" s="149" t="n">
        <f aca="false">SUM(T574:T579)</f>
        <v>0</v>
      </c>
      <c r="AR573" s="142" t="s">
        <v>136</v>
      </c>
      <c r="AT573" s="150" t="s">
        <v>73</v>
      </c>
      <c r="AU573" s="150" t="s">
        <v>74</v>
      </c>
      <c r="AY573" s="142" t="s">
        <v>128</v>
      </c>
      <c r="BK573" s="151" t="n">
        <f aca="false">SUM(BK574:BK579)</f>
        <v>0</v>
      </c>
    </row>
    <row r="574" s="26" customFormat="true" ht="16.5" hidden="false" customHeight="true" outlineLevel="0" collapsed="false">
      <c r="A574" s="21"/>
      <c r="B574" s="154"/>
      <c r="C574" s="155" t="s">
        <v>1069</v>
      </c>
      <c r="D574" s="155" t="s">
        <v>131</v>
      </c>
      <c r="E574" s="156" t="s">
        <v>1070</v>
      </c>
      <c r="F574" s="157" t="s">
        <v>1071</v>
      </c>
      <c r="G574" s="158" t="s">
        <v>1072</v>
      </c>
      <c r="H574" s="159" t="n">
        <v>20</v>
      </c>
      <c r="I574" s="160"/>
      <c r="J574" s="161" t="n">
        <f aca="false">ROUND(I574*H574,2)</f>
        <v>0</v>
      </c>
      <c r="K574" s="157" t="s">
        <v>135</v>
      </c>
      <c r="L574" s="22"/>
      <c r="M574" s="162"/>
      <c r="N574" s="163" t="s">
        <v>39</v>
      </c>
      <c r="O574" s="59"/>
      <c r="P574" s="164" t="n">
        <f aca="false">O574*H574</f>
        <v>0</v>
      </c>
      <c r="Q574" s="164" t="n">
        <v>0</v>
      </c>
      <c r="R574" s="164" t="n">
        <f aca="false">Q574*H574</f>
        <v>0</v>
      </c>
      <c r="S574" s="164" t="n">
        <v>0</v>
      </c>
      <c r="T574" s="165" t="n">
        <f aca="false">S574*H574</f>
        <v>0</v>
      </c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R574" s="166" t="s">
        <v>1073</v>
      </c>
      <c r="AT574" s="166" t="s">
        <v>131</v>
      </c>
      <c r="AU574" s="166" t="s">
        <v>79</v>
      </c>
      <c r="AY574" s="3" t="s">
        <v>128</v>
      </c>
      <c r="BE574" s="167" t="n">
        <f aca="false">IF(N574="základní",J574,0)</f>
        <v>0</v>
      </c>
      <c r="BF574" s="167" t="n">
        <f aca="false">IF(N574="snížená",J574,0)</f>
        <v>0</v>
      </c>
      <c r="BG574" s="167" t="n">
        <f aca="false">IF(N574="zákl. přenesená",J574,0)</f>
        <v>0</v>
      </c>
      <c r="BH574" s="167" t="n">
        <f aca="false">IF(N574="sníž. přenesená",J574,0)</f>
        <v>0</v>
      </c>
      <c r="BI574" s="167" t="n">
        <f aca="false">IF(N574="nulová",J574,0)</f>
        <v>0</v>
      </c>
      <c r="BJ574" s="3" t="s">
        <v>79</v>
      </c>
      <c r="BK574" s="167" t="n">
        <f aca="false">ROUND(I574*H574,2)</f>
        <v>0</v>
      </c>
      <c r="BL574" s="3" t="s">
        <v>1073</v>
      </c>
      <c r="BM574" s="166" t="s">
        <v>1074</v>
      </c>
    </row>
    <row r="575" s="168" customFormat="true" ht="12.8" hidden="false" customHeight="false" outlineLevel="0" collapsed="false">
      <c r="B575" s="169"/>
      <c r="D575" s="170" t="s">
        <v>138</v>
      </c>
      <c r="E575" s="171"/>
      <c r="F575" s="172" t="s">
        <v>1075</v>
      </c>
      <c r="H575" s="173" t="n">
        <v>20</v>
      </c>
      <c r="I575" s="174"/>
      <c r="L575" s="169"/>
      <c r="M575" s="175"/>
      <c r="N575" s="176"/>
      <c r="O575" s="176"/>
      <c r="P575" s="176"/>
      <c r="Q575" s="176"/>
      <c r="R575" s="176"/>
      <c r="S575" s="176"/>
      <c r="T575" s="177"/>
      <c r="AT575" s="171" t="s">
        <v>138</v>
      </c>
      <c r="AU575" s="171" t="s">
        <v>79</v>
      </c>
      <c r="AV575" s="168" t="s">
        <v>81</v>
      </c>
      <c r="AW575" s="168" t="s">
        <v>31</v>
      </c>
      <c r="AX575" s="168" t="s">
        <v>74</v>
      </c>
      <c r="AY575" s="171" t="s">
        <v>128</v>
      </c>
    </row>
    <row r="576" s="178" customFormat="true" ht="12.8" hidden="false" customHeight="false" outlineLevel="0" collapsed="false">
      <c r="B576" s="179"/>
      <c r="D576" s="170" t="s">
        <v>138</v>
      </c>
      <c r="E576" s="180"/>
      <c r="F576" s="181" t="s">
        <v>155</v>
      </c>
      <c r="H576" s="182" t="n">
        <v>20</v>
      </c>
      <c r="I576" s="183"/>
      <c r="L576" s="179"/>
      <c r="M576" s="184"/>
      <c r="N576" s="185"/>
      <c r="O576" s="185"/>
      <c r="P576" s="185"/>
      <c r="Q576" s="185"/>
      <c r="R576" s="185"/>
      <c r="S576" s="185"/>
      <c r="T576" s="186"/>
      <c r="AT576" s="180" t="s">
        <v>138</v>
      </c>
      <c r="AU576" s="180" t="s">
        <v>79</v>
      </c>
      <c r="AV576" s="178" t="s">
        <v>136</v>
      </c>
      <c r="AW576" s="178" t="s">
        <v>31</v>
      </c>
      <c r="AX576" s="178" t="s">
        <v>79</v>
      </c>
      <c r="AY576" s="180" t="s">
        <v>128</v>
      </c>
    </row>
    <row r="577" s="26" customFormat="true" ht="16.5" hidden="false" customHeight="true" outlineLevel="0" collapsed="false">
      <c r="A577" s="21"/>
      <c r="B577" s="154"/>
      <c r="C577" s="155" t="s">
        <v>1076</v>
      </c>
      <c r="D577" s="155" t="s">
        <v>131</v>
      </c>
      <c r="E577" s="156" t="s">
        <v>1077</v>
      </c>
      <c r="F577" s="157" t="s">
        <v>1078</v>
      </c>
      <c r="G577" s="158" t="s">
        <v>1072</v>
      </c>
      <c r="H577" s="159" t="n">
        <v>16</v>
      </c>
      <c r="I577" s="160"/>
      <c r="J577" s="161" t="n">
        <f aca="false">ROUND(I577*H577,2)</f>
        <v>0</v>
      </c>
      <c r="K577" s="157" t="s">
        <v>135</v>
      </c>
      <c r="L577" s="22"/>
      <c r="M577" s="162"/>
      <c r="N577" s="163" t="s">
        <v>39</v>
      </c>
      <c r="O577" s="59"/>
      <c r="P577" s="164" t="n">
        <f aca="false">O577*H577</f>
        <v>0</v>
      </c>
      <c r="Q577" s="164" t="n">
        <v>0</v>
      </c>
      <c r="R577" s="164" t="n">
        <f aca="false">Q577*H577</f>
        <v>0</v>
      </c>
      <c r="S577" s="164" t="n">
        <v>0</v>
      </c>
      <c r="T577" s="165" t="n">
        <f aca="false">S577*H577</f>
        <v>0</v>
      </c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R577" s="166" t="s">
        <v>1073</v>
      </c>
      <c r="AT577" s="166" t="s">
        <v>131</v>
      </c>
      <c r="AU577" s="166" t="s">
        <v>79</v>
      </c>
      <c r="AY577" s="3" t="s">
        <v>128</v>
      </c>
      <c r="BE577" s="167" t="n">
        <f aca="false">IF(N577="základní",J577,0)</f>
        <v>0</v>
      </c>
      <c r="BF577" s="167" t="n">
        <f aca="false">IF(N577="snížená",J577,0)</f>
        <v>0</v>
      </c>
      <c r="BG577" s="167" t="n">
        <f aca="false">IF(N577="zákl. přenesená",J577,0)</f>
        <v>0</v>
      </c>
      <c r="BH577" s="167" t="n">
        <f aca="false">IF(N577="sníž. přenesená",J577,0)</f>
        <v>0</v>
      </c>
      <c r="BI577" s="167" t="n">
        <f aca="false">IF(N577="nulová",J577,0)</f>
        <v>0</v>
      </c>
      <c r="BJ577" s="3" t="s">
        <v>79</v>
      </c>
      <c r="BK577" s="167" t="n">
        <f aca="false">ROUND(I577*H577,2)</f>
        <v>0</v>
      </c>
      <c r="BL577" s="3" t="s">
        <v>1073</v>
      </c>
      <c r="BM577" s="166" t="s">
        <v>1079</v>
      </c>
    </row>
    <row r="578" s="168" customFormat="true" ht="12.8" hidden="false" customHeight="false" outlineLevel="0" collapsed="false">
      <c r="B578" s="169"/>
      <c r="D578" s="170" t="s">
        <v>138</v>
      </c>
      <c r="E578" s="171"/>
      <c r="F578" s="172" t="s">
        <v>1080</v>
      </c>
      <c r="H578" s="173" t="n">
        <v>16</v>
      </c>
      <c r="I578" s="174"/>
      <c r="L578" s="169"/>
      <c r="M578" s="175"/>
      <c r="N578" s="176"/>
      <c r="O578" s="176"/>
      <c r="P578" s="176"/>
      <c r="Q578" s="176"/>
      <c r="R578" s="176"/>
      <c r="S578" s="176"/>
      <c r="T578" s="177"/>
      <c r="AT578" s="171" t="s">
        <v>138</v>
      </c>
      <c r="AU578" s="171" t="s">
        <v>79</v>
      </c>
      <c r="AV578" s="168" t="s">
        <v>81</v>
      </c>
      <c r="AW578" s="168" t="s">
        <v>31</v>
      </c>
      <c r="AX578" s="168" t="s">
        <v>74</v>
      </c>
      <c r="AY578" s="171" t="s">
        <v>128</v>
      </c>
    </row>
    <row r="579" s="178" customFormat="true" ht="12.8" hidden="false" customHeight="false" outlineLevel="0" collapsed="false">
      <c r="B579" s="179"/>
      <c r="D579" s="170" t="s">
        <v>138</v>
      </c>
      <c r="E579" s="180"/>
      <c r="F579" s="181" t="s">
        <v>155</v>
      </c>
      <c r="H579" s="182" t="n">
        <v>16</v>
      </c>
      <c r="I579" s="183"/>
      <c r="L579" s="179"/>
      <c r="M579" s="184"/>
      <c r="N579" s="185"/>
      <c r="O579" s="185"/>
      <c r="P579" s="185"/>
      <c r="Q579" s="185"/>
      <c r="R579" s="185"/>
      <c r="S579" s="185"/>
      <c r="T579" s="186"/>
      <c r="AT579" s="180" t="s">
        <v>138</v>
      </c>
      <c r="AU579" s="180" t="s">
        <v>79</v>
      </c>
      <c r="AV579" s="178" t="s">
        <v>136</v>
      </c>
      <c r="AW579" s="178" t="s">
        <v>31</v>
      </c>
      <c r="AX579" s="178" t="s">
        <v>79</v>
      </c>
      <c r="AY579" s="180" t="s">
        <v>128</v>
      </c>
    </row>
    <row r="580" s="140" customFormat="true" ht="25.9" hidden="false" customHeight="true" outlineLevel="0" collapsed="false">
      <c r="B580" s="141"/>
      <c r="D580" s="142" t="s">
        <v>73</v>
      </c>
      <c r="E580" s="143" t="s">
        <v>1081</v>
      </c>
      <c r="F580" s="143" t="s">
        <v>1082</v>
      </c>
      <c r="I580" s="144"/>
      <c r="J580" s="145" t="n">
        <f aca="false">BK580</f>
        <v>0</v>
      </c>
      <c r="L580" s="141"/>
      <c r="M580" s="146"/>
      <c r="N580" s="147"/>
      <c r="O580" s="147"/>
      <c r="P580" s="148" t="n">
        <f aca="false">P581+P583+P585</f>
        <v>0</v>
      </c>
      <c r="Q580" s="147"/>
      <c r="R580" s="148" t="n">
        <f aca="false">R581+R583+R585</f>
        <v>0</v>
      </c>
      <c r="S580" s="147"/>
      <c r="T580" s="149" t="n">
        <f aca="false">T581+T583+T585</f>
        <v>0</v>
      </c>
      <c r="AR580" s="142" t="s">
        <v>156</v>
      </c>
      <c r="AT580" s="150" t="s">
        <v>73</v>
      </c>
      <c r="AU580" s="150" t="s">
        <v>74</v>
      </c>
      <c r="AY580" s="142" t="s">
        <v>128</v>
      </c>
      <c r="BK580" s="151" t="n">
        <f aca="false">BK581+BK583+BK585</f>
        <v>0</v>
      </c>
    </row>
    <row r="581" s="140" customFormat="true" ht="22.8" hidden="false" customHeight="true" outlineLevel="0" collapsed="false">
      <c r="B581" s="141"/>
      <c r="D581" s="142" t="s">
        <v>73</v>
      </c>
      <c r="E581" s="152" t="s">
        <v>1083</v>
      </c>
      <c r="F581" s="152" t="s">
        <v>1084</v>
      </c>
      <c r="I581" s="144"/>
      <c r="J581" s="153" t="n">
        <f aca="false">BK581</f>
        <v>0</v>
      </c>
      <c r="L581" s="141"/>
      <c r="M581" s="146"/>
      <c r="N581" s="147"/>
      <c r="O581" s="147"/>
      <c r="P581" s="148" t="n">
        <f aca="false">P582</f>
        <v>0</v>
      </c>
      <c r="Q581" s="147"/>
      <c r="R581" s="148" t="n">
        <f aca="false">R582</f>
        <v>0</v>
      </c>
      <c r="S581" s="147"/>
      <c r="T581" s="149" t="n">
        <f aca="false">T582</f>
        <v>0</v>
      </c>
      <c r="AR581" s="142" t="s">
        <v>156</v>
      </c>
      <c r="AT581" s="150" t="s">
        <v>73</v>
      </c>
      <c r="AU581" s="150" t="s">
        <v>79</v>
      </c>
      <c r="AY581" s="142" t="s">
        <v>128</v>
      </c>
      <c r="BK581" s="151" t="n">
        <f aca="false">BK582</f>
        <v>0</v>
      </c>
    </row>
    <row r="582" s="26" customFormat="true" ht="16.5" hidden="false" customHeight="true" outlineLevel="0" collapsed="false">
      <c r="A582" s="21"/>
      <c r="B582" s="154"/>
      <c r="C582" s="155" t="s">
        <v>1085</v>
      </c>
      <c r="D582" s="155" t="s">
        <v>131</v>
      </c>
      <c r="E582" s="156" t="s">
        <v>1086</v>
      </c>
      <c r="F582" s="157" t="s">
        <v>1087</v>
      </c>
      <c r="G582" s="158" t="s">
        <v>191</v>
      </c>
      <c r="H582" s="159" t="n">
        <v>1</v>
      </c>
      <c r="I582" s="160"/>
      <c r="J582" s="161" t="n">
        <f aca="false">ROUND(I582*H582,2)</f>
        <v>0</v>
      </c>
      <c r="K582" s="157" t="s">
        <v>135</v>
      </c>
      <c r="L582" s="22"/>
      <c r="M582" s="162"/>
      <c r="N582" s="163" t="s">
        <v>39</v>
      </c>
      <c r="O582" s="59"/>
      <c r="P582" s="164" t="n">
        <f aca="false">O582*H582</f>
        <v>0</v>
      </c>
      <c r="Q582" s="164" t="n">
        <v>0</v>
      </c>
      <c r="R582" s="164" t="n">
        <f aca="false">Q582*H582</f>
        <v>0</v>
      </c>
      <c r="S582" s="164" t="n">
        <v>0</v>
      </c>
      <c r="T582" s="165" t="n">
        <f aca="false">S582*H582</f>
        <v>0</v>
      </c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R582" s="166" t="s">
        <v>1088</v>
      </c>
      <c r="AT582" s="166" t="s">
        <v>131</v>
      </c>
      <c r="AU582" s="166" t="s">
        <v>81</v>
      </c>
      <c r="AY582" s="3" t="s">
        <v>128</v>
      </c>
      <c r="BE582" s="167" t="n">
        <f aca="false">IF(N582="základní",J582,0)</f>
        <v>0</v>
      </c>
      <c r="BF582" s="167" t="n">
        <f aca="false">IF(N582="snížená",J582,0)</f>
        <v>0</v>
      </c>
      <c r="BG582" s="167" t="n">
        <f aca="false">IF(N582="zákl. přenesená",J582,0)</f>
        <v>0</v>
      </c>
      <c r="BH582" s="167" t="n">
        <f aca="false">IF(N582="sníž. přenesená",J582,0)</f>
        <v>0</v>
      </c>
      <c r="BI582" s="167" t="n">
        <f aca="false">IF(N582="nulová",J582,0)</f>
        <v>0</v>
      </c>
      <c r="BJ582" s="3" t="s">
        <v>79</v>
      </c>
      <c r="BK582" s="167" t="n">
        <f aca="false">ROUND(I582*H582,2)</f>
        <v>0</v>
      </c>
      <c r="BL582" s="3" t="s">
        <v>1088</v>
      </c>
      <c r="BM582" s="166" t="s">
        <v>1089</v>
      </c>
    </row>
    <row r="583" s="140" customFormat="true" ht="22.8" hidden="false" customHeight="true" outlineLevel="0" collapsed="false">
      <c r="B583" s="141"/>
      <c r="D583" s="142" t="s">
        <v>73</v>
      </c>
      <c r="E583" s="152" t="s">
        <v>1090</v>
      </c>
      <c r="F583" s="152" t="s">
        <v>1091</v>
      </c>
      <c r="I583" s="144"/>
      <c r="J583" s="153" t="n">
        <f aca="false">BK583</f>
        <v>0</v>
      </c>
      <c r="L583" s="141"/>
      <c r="M583" s="146"/>
      <c r="N583" s="147"/>
      <c r="O583" s="147"/>
      <c r="P583" s="148" t="n">
        <f aca="false">P584</f>
        <v>0</v>
      </c>
      <c r="Q583" s="147"/>
      <c r="R583" s="148" t="n">
        <f aca="false">R584</f>
        <v>0</v>
      </c>
      <c r="S583" s="147"/>
      <c r="T583" s="149" t="n">
        <f aca="false">T584</f>
        <v>0</v>
      </c>
      <c r="AR583" s="142" t="s">
        <v>156</v>
      </c>
      <c r="AT583" s="150" t="s">
        <v>73</v>
      </c>
      <c r="AU583" s="150" t="s">
        <v>79</v>
      </c>
      <c r="AY583" s="142" t="s">
        <v>128</v>
      </c>
      <c r="BK583" s="151" t="n">
        <f aca="false">BK584</f>
        <v>0</v>
      </c>
    </row>
    <row r="584" s="26" customFormat="true" ht="16.5" hidden="false" customHeight="true" outlineLevel="0" collapsed="false">
      <c r="A584" s="21"/>
      <c r="B584" s="154"/>
      <c r="C584" s="155" t="s">
        <v>1092</v>
      </c>
      <c r="D584" s="155" t="s">
        <v>131</v>
      </c>
      <c r="E584" s="156" t="s">
        <v>1093</v>
      </c>
      <c r="F584" s="157" t="s">
        <v>1094</v>
      </c>
      <c r="G584" s="158" t="s">
        <v>191</v>
      </c>
      <c r="H584" s="159" t="n">
        <v>1</v>
      </c>
      <c r="I584" s="160"/>
      <c r="J584" s="161" t="n">
        <f aca="false">ROUND(I584*H584,2)</f>
        <v>0</v>
      </c>
      <c r="K584" s="157" t="s">
        <v>135</v>
      </c>
      <c r="L584" s="22"/>
      <c r="M584" s="162"/>
      <c r="N584" s="163" t="s">
        <v>39</v>
      </c>
      <c r="O584" s="59"/>
      <c r="P584" s="164" t="n">
        <f aca="false">O584*H584</f>
        <v>0</v>
      </c>
      <c r="Q584" s="164" t="n">
        <v>0</v>
      </c>
      <c r="R584" s="164" t="n">
        <f aca="false">Q584*H584</f>
        <v>0</v>
      </c>
      <c r="S584" s="164" t="n">
        <v>0</v>
      </c>
      <c r="T584" s="165" t="n">
        <f aca="false">S584*H584</f>
        <v>0</v>
      </c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R584" s="166" t="s">
        <v>1088</v>
      </c>
      <c r="AT584" s="166" t="s">
        <v>131</v>
      </c>
      <c r="AU584" s="166" t="s">
        <v>81</v>
      </c>
      <c r="AY584" s="3" t="s">
        <v>128</v>
      </c>
      <c r="BE584" s="167" t="n">
        <f aca="false">IF(N584="základní",J584,0)</f>
        <v>0</v>
      </c>
      <c r="BF584" s="167" t="n">
        <f aca="false">IF(N584="snížená",J584,0)</f>
        <v>0</v>
      </c>
      <c r="BG584" s="167" t="n">
        <f aca="false">IF(N584="zákl. přenesená",J584,0)</f>
        <v>0</v>
      </c>
      <c r="BH584" s="167" t="n">
        <f aca="false">IF(N584="sníž. přenesená",J584,0)</f>
        <v>0</v>
      </c>
      <c r="BI584" s="167" t="n">
        <f aca="false">IF(N584="nulová",J584,0)</f>
        <v>0</v>
      </c>
      <c r="BJ584" s="3" t="s">
        <v>79</v>
      </c>
      <c r="BK584" s="167" t="n">
        <f aca="false">ROUND(I584*H584,2)</f>
        <v>0</v>
      </c>
      <c r="BL584" s="3" t="s">
        <v>1088</v>
      </c>
      <c r="BM584" s="166" t="s">
        <v>1095</v>
      </c>
    </row>
    <row r="585" s="140" customFormat="true" ht="22.8" hidden="false" customHeight="true" outlineLevel="0" collapsed="false">
      <c r="B585" s="141"/>
      <c r="D585" s="142" t="s">
        <v>73</v>
      </c>
      <c r="E585" s="152" t="s">
        <v>1096</v>
      </c>
      <c r="F585" s="152" t="s">
        <v>1097</v>
      </c>
      <c r="I585" s="144"/>
      <c r="J585" s="153" t="n">
        <f aca="false">BK585</f>
        <v>0</v>
      </c>
      <c r="L585" s="141"/>
      <c r="M585" s="146"/>
      <c r="N585" s="147"/>
      <c r="O585" s="147"/>
      <c r="P585" s="148" t="n">
        <f aca="false">P586</f>
        <v>0</v>
      </c>
      <c r="Q585" s="147"/>
      <c r="R585" s="148" t="n">
        <f aca="false">R586</f>
        <v>0</v>
      </c>
      <c r="S585" s="147"/>
      <c r="T585" s="149" t="n">
        <f aca="false">T586</f>
        <v>0</v>
      </c>
      <c r="AR585" s="142" t="s">
        <v>156</v>
      </c>
      <c r="AT585" s="150" t="s">
        <v>73</v>
      </c>
      <c r="AU585" s="150" t="s">
        <v>79</v>
      </c>
      <c r="AY585" s="142" t="s">
        <v>128</v>
      </c>
      <c r="BK585" s="151" t="n">
        <f aca="false">BK586</f>
        <v>0</v>
      </c>
    </row>
    <row r="586" s="26" customFormat="true" ht="16.5" hidden="false" customHeight="true" outlineLevel="0" collapsed="false">
      <c r="A586" s="21"/>
      <c r="B586" s="154"/>
      <c r="C586" s="155" t="s">
        <v>1098</v>
      </c>
      <c r="D586" s="155" t="s">
        <v>131</v>
      </c>
      <c r="E586" s="156" t="s">
        <v>1099</v>
      </c>
      <c r="F586" s="157" t="s">
        <v>1100</v>
      </c>
      <c r="G586" s="158" t="s">
        <v>191</v>
      </c>
      <c r="H586" s="159" t="n">
        <v>1</v>
      </c>
      <c r="I586" s="160"/>
      <c r="J586" s="161" t="n">
        <f aca="false">ROUND(I586*H586,2)</f>
        <v>0</v>
      </c>
      <c r="K586" s="157" t="s">
        <v>135</v>
      </c>
      <c r="L586" s="22"/>
      <c r="M586" s="215"/>
      <c r="N586" s="216" t="s">
        <v>39</v>
      </c>
      <c r="O586" s="217"/>
      <c r="P586" s="218" t="n">
        <f aca="false">O586*H586</f>
        <v>0</v>
      </c>
      <c r="Q586" s="218" t="n">
        <v>0</v>
      </c>
      <c r="R586" s="218" t="n">
        <f aca="false">Q586*H586</f>
        <v>0</v>
      </c>
      <c r="S586" s="218" t="n">
        <v>0</v>
      </c>
      <c r="T586" s="219" t="n">
        <f aca="false">S586*H586</f>
        <v>0</v>
      </c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R586" s="166" t="s">
        <v>1088</v>
      </c>
      <c r="AT586" s="166" t="s">
        <v>131</v>
      </c>
      <c r="AU586" s="166" t="s">
        <v>81</v>
      </c>
      <c r="AY586" s="3" t="s">
        <v>128</v>
      </c>
      <c r="BE586" s="167" t="n">
        <f aca="false">IF(N586="základní",J586,0)</f>
        <v>0</v>
      </c>
      <c r="BF586" s="167" t="n">
        <f aca="false">IF(N586="snížená",J586,0)</f>
        <v>0</v>
      </c>
      <c r="BG586" s="167" t="n">
        <f aca="false">IF(N586="zákl. přenesená",J586,0)</f>
        <v>0</v>
      </c>
      <c r="BH586" s="167" t="n">
        <f aca="false">IF(N586="sníž. přenesená",J586,0)</f>
        <v>0</v>
      </c>
      <c r="BI586" s="167" t="n">
        <f aca="false">IF(N586="nulová",J586,0)</f>
        <v>0</v>
      </c>
      <c r="BJ586" s="3" t="s">
        <v>79</v>
      </c>
      <c r="BK586" s="167" t="n">
        <f aca="false">ROUND(I586*H586,2)</f>
        <v>0</v>
      </c>
      <c r="BL586" s="3" t="s">
        <v>1088</v>
      </c>
      <c r="BM586" s="166" t="s">
        <v>1101</v>
      </c>
    </row>
    <row r="587" s="26" customFormat="true" ht="6.95" hidden="false" customHeight="true" outlineLevel="0" collapsed="false">
      <c r="A587" s="21"/>
      <c r="B587" s="43"/>
      <c r="C587" s="44"/>
      <c r="D587" s="44"/>
      <c r="E587" s="44"/>
      <c r="F587" s="44"/>
      <c r="G587" s="44"/>
      <c r="H587" s="44"/>
      <c r="I587" s="44"/>
      <c r="J587" s="44"/>
      <c r="K587" s="44"/>
      <c r="L587" s="22"/>
      <c r="M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</row>
  </sheetData>
  <autoFilter ref="C136:K586"/>
  <mergeCells count="6">
    <mergeCell ref="L2:V2"/>
    <mergeCell ref="E7:H7"/>
    <mergeCell ref="E16:H16"/>
    <mergeCell ref="E25:H25"/>
    <mergeCell ref="E85:H85"/>
    <mergeCell ref="E129:H129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2024-10-25T13:54:05Z</dcterms:created>
  <dc:creator>DESKTOP-VKVVR07\Eva</dc:creator>
  <dc:description/>
  <dc:language>cs-CZ</dc:language>
  <cp:lastModifiedBy/>
  <dcterms:modified xsi:type="dcterms:W3CDTF">2024-10-25T15:59:02Z</dcterms:modified>
  <cp:revision>1</cp:revision>
  <dc:subject/>
  <dc:title/>
</cp:coreProperties>
</file>